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8_{CEDE92E8-E1E6-472C-945E-22779A020A9C}" xr6:coauthVersionLast="44" xr6:coauthVersionMax="44" xr10:uidLastSave="{00000000-0000-0000-0000-000000000000}"/>
  <bookViews>
    <workbookView xWindow="-108" yWindow="-108" windowWidth="30936" windowHeight="16896" xr2:uid="{00000000-000D-0000-FFFF-FFFF00000000}"/>
  </bookViews>
  <sheets>
    <sheet name="Calculator" sheetId="7" r:id="rId1"/>
    <sheet name="1819 Calculator 50%" sheetId="8" state="hidden" r:id="rId2"/>
    <sheet name="TierSplit" sheetId="9" state="hidden" r:id="rId3"/>
    <sheet name="SBRR Data" sheetId="11"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123Graph_A" localSheetId="0" hidden="1">'[1]Model inputs'!#REF!</definedName>
    <definedName name="__123Graph_A" localSheetId="3" hidden="1">'[1]Model inputs'!#REF!</definedName>
    <definedName name="__123Graph_A" hidden="1">'[1]Model inputs'!#REF!</definedName>
    <definedName name="__123Graph_AALLTAX" localSheetId="1" hidden="1">'[2]Forecast data'!#REF!</definedName>
    <definedName name="__123Graph_AALLTAX" localSheetId="0" hidden="1">'[2]Forecast data'!#REF!</definedName>
    <definedName name="__123Graph_AALLTAX" hidden="1">'[2]Forecast data'!#REF!</definedName>
    <definedName name="__123Graph_ACFSINDIV" localSheetId="1" hidden="1">[3]Data!#REF!</definedName>
    <definedName name="__123Graph_ACFSINDIV" localSheetId="0" hidden="1">[3]Data!#REF!</definedName>
    <definedName name="__123Graph_ACFSINDIV" hidden="1">[3]Data!#REF!</definedName>
    <definedName name="__123Graph_ACHGSPD1" hidden="1">'[4]CHGSPD19.FIN'!$B$10:$B$20</definedName>
    <definedName name="__123Graph_ACHGSPD2" hidden="1">'[4]CHGSPD19.FIN'!$E$11:$E$20</definedName>
    <definedName name="__123Graph_ADUMMY" localSheetId="0" hidden="1">[5]weekly!#REF!</definedName>
    <definedName name="__123Graph_ADUMMY" localSheetId="3" hidden="1">[5]weekly!#REF!</definedName>
    <definedName name="__123Graph_ADUMMY" hidden="1">[5]weekly!#REF!</definedName>
    <definedName name="__123Graph_AEFF" localSheetId="0" hidden="1">'[6]T3 Page 1'!#REF!</definedName>
    <definedName name="__123Graph_AEFF" localSheetId="3" hidden="1">'[6]T3 Page 1'!#REF!</definedName>
    <definedName name="__123Graph_AEFF" hidden="1">'[6]T3 Page 1'!#REF!</definedName>
    <definedName name="__123Graph_AGR14PBF1" hidden="1">'[7]HIS19FIN(A)'!$AF$70:$AF$81</definedName>
    <definedName name="__123Graph_AHOMEVAT" localSheetId="1" hidden="1">'[2]Forecast data'!#REF!</definedName>
    <definedName name="__123Graph_AHOMEVAT" localSheetId="0" hidden="1">'[2]Forecast data'!#REF!</definedName>
    <definedName name="__123Graph_AHOMEVAT" hidden="1">'[2]Forecast data'!#REF!</definedName>
    <definedName name="__123Graph_AIMPORT" localSheetId="0" hidden="1">'[2]Forecast data'!#REF!</definedName>
    <definedName name="__123Graph_AIMPORT" hidden="1">'[2]Forecast data'!#REF!</definedName>
    <definedName name="__123Graph_ALBFFIN" localSheetId="3" hidden="1">'[6]FC Page 1'!#REF!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MAIN" localSheetId="0" hidden="1">[5]weekly!#REF!</definedName>
    <definedName name="__123Graph_AMAIN" localSheetId="3" hidden="1">[5]weekly!#REF!</definedName>
    <definedName name="__123Graph_AMAIN" hidden="1">[5]weekly!#REF!</definedName>
    <definedName name="__123Graph_AMONTHLY" localSheetId="0" hidden="1">[5]weekly!#REF!</definedName>
    <definedName name="__123Graph_AMONTHLY" hidden="1">[5]weekly!#REF!</definedName>
    <definedName name="__123Graph_AMONTHLY2" localSheetId="0" hidden="1">[5]weekly!#REF!</definedName>
    <definedName name="__123Graph_AMONTHLY2" hidden="1">[5]weekly!#REF!</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localSheetId="0" hidden="1">'[6]T3 Page 1'!#REF!</definedName>
    <definedName name="__123Graph_APIC" localSheetId="3" hidden="1">'[6]T3 Page 1'!#REF!</definedName>
    <definedName name="__123Graph_APIC" hidden="1">'[6]T3 Page 1'!#REF!</definedName>
    <definedName name="__123Graph_ATOBREV" localSheetId="1" hidden="1">'[2]Forecast data'!#REF!</definedName>
    <definedName name="__123Graph_ATOBREV" localSheetId="0" hidden="1">'[2]Forecast data'!#REF!</definedName>
    <definedName name="__123Graph_ATOBREV" hidden="1">'[2]Forecast data'!#REF!</definedName>
    <definedName name="__123Graph_ATOTAL" localSheetId="1" hidden="1">'[2]Forecast data'!#REF!</definedName>
    <definedName name="__123Graph_ATOTAL" localSheetId="0" hidden="1">'[2]Forecast data'!#REF!</definedName>
    <definedName name="__123Graph_ATOTAL" hidden="1">'[2]Forecast data'!#REF!</definedName>
    <definedName name="__123Graph_B" localSheetId="0" hidden="1">'[1]Model inputs'!#REF!</definedName>
    <definedName name="__123Graph_B" localSheetId="3" hidden="1">'[1]Model inputs'!#REF!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DUMMY" localSheetId="0" hidden="1">[5]weekly!#REF!</definedName>
    <definedName name="__123Graph_BDUMMY" localSheetId="3" hidden="1">[5]weekly!#REF!</definedName>
    <definedName name="__123Graph_BDUMMY" hidden="1">[5]weekly!#REF!</definedName>
    <definedName name="__123Graph_BEFF" localSheetId="0" hidden="1">'[6]T3 Page 1'!#REF!</definedName>
    <definedName name="__123Graph_BEFF" localSheetId="3" hidden="1">'[6]T3 Page 1'!#REF!</definedName>
    <definedName name="__123Graph_BEFF" hidden="1">'[6]T3 Page 1'!#REF!</definedName>
    <definedName name="__123Graph_BHOMEVAT" hidden="1">'[2]Forecast data'!#REF!</definedName>
    <definedName name="__123Graph_BIMPORT" hidden="1">'[2]Forecast data'!#REF!</definedName>
    <definedName name="__123Graph_BLBF" localSheetId="3" hidden="1">'[6]T3 Page 1'!#REF!</definedName>
    <definedName name="__123Graph_BLBF" hidden="1">'[6]T3 Page 1'!#REF!</definedName>
    <definedName name="__123Graph_BLBFFIN" localSheetId="3" hidden="1">'[9]FC Page 1'!#REF!</definedName>
    <definedName name="__123Graph_BLBFFIN" hidden="1">'[6]FC Page 1'!#REF!</definedName>
    <definedName name="__123Graph_BLCB" hidden="1">'[7]HIS19FIN(A)'!$D$79:$I$79</definedName>
    <definedName name="__123Graph_BMAIN" localSheetId="0" hidden="1">[5]weekly!#REF!</definedName>
    <definedName name="__123Graph_BMAIN" localSheetId="3" hidden="1">[5]weekly!#REF!</definedName>
    <definedName name="__123Graph_BMAIN" hidden="1">[5]weekly!#REF!</definedName>
    <definedName name="__123Graph_BMONTHLY" localSheetId="0" hidden="1">[5]weekly!#REF!</definedName>
    <definedName name="__123Graph_BMONTHLY" hidden="1">[5]weekly!#REF!</definedName>
    <definedName name="__123Graph_BMONTHLY2" localSheetId="0" hidden="1">[5]weekly!#REF!</definedName>
    <definedName name="__123Graph_BMONTHLY2" hidden="1">[5]weekly!#REF!</definedName>
    <definedName name="__123Graph_BPDTRENDS" hidden="1">'[8]SUMMARY TABLE'!$T$23:$T$46</definedName>
    <definedName name="__123Graph_BPIC" localSheetId="0" hidden="1">'[6]T3 Page 1'!#REF!</definedName>
    <definedName name="__123Graph_BPIC" localSheetId="3" hidden="1">'[6]T3 Page 1'!#REF!</definedName>
    <definedName name="__123Graph_BPIC" hidden="1">'[6]T3 Page 1'!#REF!</definedName>
    <definedName name="__123Graph_BTOTAL" localSheetId="1" hidden="1">'[2]Forecast data'!#REF!</definedName>
    <definedName name="__123Graph_BTOTAL" localSheetId="0" hidden="1">'[2]Forecast data'!#REF!</definedName>
    <definedName name="__123Graph_BTOTAL" hidden="1">'[2]Forecast data'!#REF!</definedName>
    <definedName name="__123Graph_CACT13BUD" localSheetId="0" hidden="1">'[6]FC Page 1'!#REF!</definedName>
    <definedName name="__123Graph_CACT13BUD" localSheetId="3" hidden="1">'[6]FC Page 1'!#REF!</definedName>
    <definedName name="__123Graph_CACT13BUD" hidden="1">'[6]FC Page 1'!#REF!</definedName>
    <definedName name="__123Graph_CCFSINDIV" localSheetId="1" hidden="1">[3]Data!#REF!</definedName>
    <definedName name="__123Graph_CCFSINDIV" localSheetId="0" hidden="1">[3]Data!#REF!</definedName>
    <definedName name="__123Graph_CCFSINDIV" hidden="1">[3]Data!#REF!</definedName>
    <definedName name="__123Graph_CCFSUK" hidden="1">[3]Data!#REF!</definedName>
    <definedName name="__123Graph_CDUMMY" hidden="1">[5]weekly!#REF!</definedName>
    <definedName name="__123Graph_CEFF" localSheetId="3" hidden="1">'[9]T3 Page 1'!#REF!</definedName>
    <definedName name="__123Graph_CEFF" hidden="1">'[6]T3 Page 1'!#REF!</definedName>
    <definedName name="__123Graph_CGR14PBF1" hidden="1">'[7]HIS19FIN(A)'!$AK$70:$AK$81</definedName>
    <definedName name="__123Graph_CLBF" localSheetId="0" hidden="1">'[6]T3 Page 1'!#REF!</definedName>
    <definedName name="__123Graph_CLBF" localSheetId="3" hidden="1">'[6]T3 Page 1'!#REF!</definedName>
    <definedName name="__123Graph_CLBF" hidden="1">'[6]T3 Page 1'!#REF!</definedName>
    <definedName name="__123Graph_CMONTHLY" localSheetId="1" hidden="1">[5]weekly!#REF!</definedName>
    <definedName name="__123Graph_CMONTHLY" localSheetId="0" hidden="1">[5]weekly!#REF!</definedName>
    <definedName name="__123Graph_CMONTHLY" hidden="1">[5]weekly!#REF!</definedName>
    <definedName name="__123Graph_CMONTHLY2" localSheetId="1" hidden="1">[5]weekly!#REF!</definedName>
    <definedName name="__123Graph_CMONTHLY2" localSheetId="0" hidden="1">[5]weekly!#REF!</definedName>
    <definedName name="__123Graph_CMONTHLY2" hidden="1">[5]weekly!#REF!</definedName>
    <definedName name="__123Graph_CPIC" localSheetId="0" hidden="1">'[6]T3 Page 1'!#REF!</definedName>
    <definedName name="__123Graph_CPIC" localSheetId="3" hidden="1">'[6]T3 Page 1'!#REF!</definedName>
    <definedName name="__123Graph_CPIC" hidden="1">'[6]T3 Page 1'!#REF!</definedName>
    <definedName name="__123Graph_DACT13BUD" localSheetId="3" hidden="1">'[9]FC Page 1'!#REF!</definedName>
    <definedName name="__123Graph_DACT13BUD" hidden="1">'[6]FC Page 1'!#REF!</definedName>
    <definedName name="__123Graph_DCFSINDIV" hidden="1">[3]Data!#REF!</definedName>
    <definedName name="__123Graph_DCFSUK" hidden="1">[3]Data!#REF!</definedName>
    <definedName name="__123Graph_DEFF" localSheetId="3" hidden="1">'[9]T3 Page 1'!#REF!</definedName>
    <definedName name="__123Graph_DEFF" hidden="1">'[6]T3 Page 1'!#REF!</definedName>
    <definedName name="__123Graph_DGR14PBF1" hidden="1">'[7]HIS19FIN(A)'!$AH$70:$AH$81</definedName>
    <definedName name="__123Graph_DLBF" localSheetId="0" hidden="1">'[6]T3 Page 1'!#REF!</definedName>
    <definedName name="__123Graph_DLBF" localSheetId="3" hidden="1">'[6]T3 Page 1'!#REF!</definedName>
    <definedName name="__123Graph_DLBF" hidden="1">'[6]T3 Page 1'!#REF!</definedName>
    <definedName name="__123Graph_DMONTHLY2" localSheetId="1" hidden="1">[5]weekly!#REF!</definedName>
    <definedName name="__123Graph_DMONTHLY2" localSheetId="0" hidden="1">[5]weekly!#REF!</definedName>
    <definedName name="__123Graph_DMONTHLY2" hidden="1">[5]weekly!#REF!</definedName>
    <definedName name="__123Graph_DPIC" localSheetId="0" hidden="1">'[6]T3 Page 1'!#REF!</definedName>
    <definedName name="__123Graph_DPIC" localSheetId="3" hidden="1">'[6]T3 Page 1'!#REF!</definedName>
    <definedName name="__123Graph_DPIC" hidden="1">'[6]T3 Page 1'!#REF!</definedName>
    <definedName name="__123Graph_EACT13BUD" localSheetId="0" hidden="1">'[6]FC Page 1'!#REF!</definedName>
    <definedName name="__123Graph_EACT13BUD" localSheetId="3" hidden="1">'[9]FC Page 1'!#REF!</definedName>
    <definedName name="__123Graph_EACT13BUD" hidden="1">'[6]FC Page 1'!#REF!</definedName>
    <definedName name="__123Graph_ECFSINDIV" hidden="1">[3]Data!#REF!</definedName>
    <definedName name="__123Graph_ECFSUK" hidden="1">[3]Data!#REF!</definedName>
    <definedName name="__123Graph_EEFF" localSheetId="3" hidden="1">'[9]T3 Page 1'!#REF!</definedName>
    <definedName name="__123Graph_EEFF" hidden="1">'[6]T3 Page 1'!#REF!</definedName>
    <definedName name="__123Graph_EEFFHIC" hidden="1">'[6]FC Page 1'!#REF!</definedName>
    <definedName name="__123Graph_EGR14PBF1" hidden="1">'[7]HIS19FIN(A)'!$AG$67:$AG$67</definedName>
    <definedName name="__123Graph_ELBF" localSheetId="0" hidden="1">'[6]T3 Page 1'!#REF!</definedName>
    <definedName name="__123Graph_ELBF" localSheetId="3" hidden="1">'[6]T3 Page 1'!#REF!</definedName>
    <definedName name="__123Graph_ELBF" hidden="1">'[6]T3 Page 1'!#REF!</definedName>
    <definedName name="__123Graph_EMONTHLY2" localSheetId="1" hidden="1">[5]weekly!#REF!</definedName>
    <definedName name="__123Graph_EMONTHLY2" localSheetId="0" hidden="1">[5]weekly!#REF!</definedName>
    <definedName name="__123Graph_EMONTHLY2" hidden="1">[5]weekly!#REF!</definedName>
    <definedName name="__123Graph_EPIC" localSheetId="0" hidden="1">'[6]T3 Page 1'!#REF!</definedName>
    <definedName name="__123Graph_EPIC" localSheetId="3" hidden="1">'[6]T3 Page 1'!#REF!</definedName>
    <definedName name="__123Graph_EPIC" hidden="1">'[6]T3 Page 1'!#REF!</definedName>
    <definedName name="__123Graph_FACT13BUD" localSheetId="0" hidden="1">'[6]FC Page 1'!#REF!</definedName>
    <definedName name="__123Graph_FACT13BUD" localSheetId="3" hidden="1">'[9]FC Page 1'!#REF!</definedName>
    <definedName name="__123Graph_FACT13BUD" hidden="1">'[6]FC Page 1'!#REF!</definedName>
    <definedName name="__123Graph_FCFSUK" hidden="1">[3]Data!#REF!</definedName>
    <definedName name="__123Graph_FEFF" localSheetId="3" hidden="1">'[9]T3 Page 1'!#REF!</definedName>
    <definedName name="__123Graph_FEFF" hidden="1">'[6]T3 Page 1'!#REF!</definedName>
    <definedName name="__123Graph_FEFFHIC" hidden="1">'[6]FC Page 1'!#REF!</definedName>
    <definedName name="__123Graph_FGR14PBF1" hidden="1">'[7]HIS19FIN(A)'!$AH$67:$AH$67</definedName>
    <definedName name="__123Graph_FLBF" localSheetId="0" hidden="1">'[6]T3 Page 1'!#REF!</definedName>
    <definedName name="__123Graph_FLBF" localSheetId="3" hidden="1">'[6]T3 Page 1'!#REF!</definedName>
    <definedName name="__123Graph_FLBF" hidden="1">'[6]T3 Page 1'!#REF!</definedName>
    <definedName name="__123Graph_FMONTHLY2" localSheetId="1" hidden="1">[5]weekly!#REF!</definedName>
    <definedName name="__123Graph_FMONTHLY2" localSheetId="0" hidden="1">[5]weekly!#REF!</definedName>
    <definedName name="__123Graph_FMONTHLY2" hidden="1">[5]weekly!#REF!</definedName>
    <definedName name="__123Graph_FPIC" localSheetId="0" hidden="1">'[6]T3 Page 1'!#REF!</definedName>
    <definedName name="__123Graph_FPIC" localSheetId="3" hidden="1">'[6]T3 Page 1'!#REF!</definedName>
    <definedName name="__123Graph_FPIC" hidden="1">'[6]T3 Page 1'!#REF!</definedName>
    <definedName name="__123Graph_LBL_ARESID" hidden="1">'[7]HIS19FIN(A)'!$R$3:$W$3</definedName>
    <definedName name="__123Graph_LBL_BRESID" hidden="1">'[7]HIS19FIN(A)'!$R$3:$W$3</definedName>
    <definedName name="__123Graph_X" localSheetId="1" hidden="1">'[2]Forecast data'!#REF!</definedName>
    <definedName name="__123Graph_X" localSheetId="0" hidden="1">'[2]Forecast data'!#REF!</definedName>
    <definedName name="__123Graph_X" hidden="1">'[2]Forecast data'!#REF!</definedName>
    <definedName name="__123Graph_XACTHIC" localSheetId="0" hidden="1">'[6]FC Page 1'!#REF!</definedName>
    <definedName name="__123Graph_XACTHIC" localSheetId="3" hidden="1">'[6]FC Page 1'!#REF!</definedName>
    <definedName name="__123Graph_XACTHIC" hidden="1">'[6]FC Page 1'!#REF!</definedName>
    <definedName name="__123Graph_XALLTAX" hidden="1">'[2]Forecast data'!#REF!</definedName>
    <definedName name="__123Graph_XCHGSPD1" hidden="1">'[4]CHGSPD19.FIN'!$A$10:$A$25</definedName>
    <definedName name="__123Graph_XCHGSPD2" hidden="1">'[4]CHGSPD19.FIN'!$A$11:$A$25</definedName>
    <definedName name="__123Graph_XEFF" localSheetId="0" hidden="1">'[6]T3 Page 1'!#REF!</definedName>
    <definedName name="__123Graph_XEFF" localSheetId="3" hidden="1">'[6]T3 Page 1'!#REF!</definedName>
    <definedName name="__123Graph_XEFF" hidden="1">'[6]T3 Page 1'!#REF!</definedName>
    <definedName name="__123Graph_XGR14PBF1" hidden="1">'[7]HIS19FIN(A)'!$AL$70:$AL$81</definedName>
    <definedName name="__123Graph_XHOMEVAT" localSheetId="1" hidden="1">'[2]Forecast data'!#REF!</definedName>
    <definedName name="__123Graph_XHOMEVAT" localSheetId="0" hidden="1">'[2]Forecast data'!#REF!</definedName>
    <definedName name="__123Graph_XHOMEVAT" hidden="1">'[2]Forecast data'!#REF!</definedName>
    <definedName name="__123Graph_XIMPORT" localSheetId="0" hidden="1">'[2]Forecast data'!#REF!</definedName>
    <definedName name="__123Graph_XIMPORT" hidden="1">'[2]Forecast data'!#REF!</definedName>
    <definedName name="__123Graph_XLBF" localSheetId="3" hidden="1">'[6]T3 Page 1'!#REF!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MAIN" localSheetId="0" hidden="1">[5]weekly!#REF!</definedName>
    <definedName name="__123Graph_XMAIN" localSheetId="3" hidden="1">[5]weekly!#REF!</definedName>
    <definedName name="__123Graph_XMAIN" hidden="1">[5]weekly!#REF!</definedName>
    <definedName name="__123Graph_XMONTHLY" localSheetId="0" hidden="1">[5]weekly!#REF!</definedName>
    <definedName name="__123Graph_XMONTHLY" hidden="1">[5]weekly!#REF!</definedName>
    <definedName name="__123Graph_XMONTHLY2" localSheetId="0" hidden="1">[5]weekly!#REF!</definedName>
    <definedName name="__123Graph_XMONTHLY2" hidden="1">[5]weekly!#REF!</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localSheetId="0" hidden="1">'[6]T3 Page 1'!#REF!</definedName>
    <definedName name="__123Graph_XPIC" localSheetId="3" hidden="1">'[6]T3 Page 1'!#REF!</definedName>
    <definedName name="__123Graph_XPIC" hidden="1">'[6]T3 Page 1'!#REF!</definedName>
    <definedName name="__123Graph_XSTAG2ALL" localSheetId="1" hidden="1">'[2]Forecast data'!#REF!</definedName>
    <definedName name="__123Graph_XSTAG2ALL" localSheetId="0" hidden="1">'[2]Forecast data'!#REF!</definedName>
    <definedName name="__123Graph_XSTAG2ALL" hidden="1">'[2]Forecast data'!#REF!</definedName>
    <definedName name="__123Graph_XSTAG2EC" localSheetId="1" hidden="1">'[2]Forecast data'!#REF!</definedName>
    <definedName name="__123Graph_XSTAG2EC" localSheetId="0" hidden="1">'[2]Forecast data'!#REF!</definedName>
    <definedName name="__123Graph_XSTAG2EC" hidden="1">'[2]Forecast data'!#REF!</definedName>
    <definedName name="__123Graph_XTOBREV" localSheetId="1" hidden="1">'[2]Forecast data'!#REF!</definedName>
    <definedName name="__123Graph_XTOBREV" localSheetId="0" hidden="1">'[2]Forecast data'!#REF!</definedName>
    <definedName name="__123Graph_XTOBREV" hidden="1">'[2]Forecast data'!#REF!</definedName>
    <definedName name="__123Graph_XTOTAL" hidden="1">'[2]Forecast data'!#REF!</definedName>
    <definedName name="_1__123Graph_ACHART_15" hidden="1">[10]USGC!$B$34:$B$53</definedName>
    <definedName name="_10__123Graph_XCHART_15" hidden="1">[10]USGC!$A$34:$A$53</definedName>
    <definedName name="_2__123Graph_BCHART_10" hidden="1">[10]USGC!$L$34:$L$53</definedName>
    <definedName name="_3__123Graph_BCHART_13" hidden="1">[10]USGC!$R$34:$R$53</definedName>
    <definedName name="_4__123Graph_BCHART_15" hidden="1">[10]USGC!$C$34:$C$53</definedName>
    <definedName name="_5__123Graph_CCHART_10" hidden="1">[10]USGC!$F$34:$F$53</definedName>
    <definedName name="_6__123Graph_CCHART_13" hidden="1">[10]USGC!$O$34:$O$53</definedName>
    <definedName name="_7__123Graph_CCHART_15" hidden="1">[10]USGC!$D$34:$D$53</definedName>
    <definedName name="_8__123Graph_XCHART_10" hidden="1">[10]USGC!$A$34:$A$53</definedName>
    <definedName name="_9__123Graph_XCHART_13" hidden="1">[10]USGC!$A$34:$A$53</definedName>
    <definedName name="_AMO_UniqueIdentifier" hidden="1">"'ffa00cf8-6c1d-44ea-bc41-890a9792086d'"</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localSheetId="1" hidden="1">0</definedName>
    <definedName name="_AtRisk_SimSetting_ReportsList" localSheetId="0" hidden="1">0</definedName>
    <definedName name="_AtRisk_SimSetting_ReportsList" localSheetId="3"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localSheetId="1" hidden="1">0</definedName>
    <definedName name="_AtRisk_SimSetting_SimNameCount" localSheetId="0" hidden="1">0</definedName>
    <definedName name="_AtRisk_SimSetting_SimNameCount" localSheetId="3" hidden="1">0</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localSheetId="1" hidden="1">0</definedName>
    <definedName name="_AtRisk_SimSetting_StdRecalcBehavior" localSheetId="0" hidden="1">0</definedName>
    <definedName name="_AtRisk_SimSetting_StdRecalcBehavior" localSheetId="3" hidden="1">0</definedName>
    <definedName name="_AtRisk_SimSetting_StdRecalcBehavior" hidden="1">1</definedName>
    <definedName name="_AtRisk_SimSetting_StdRecalcWithoutRiskStatic" hidden="1">0</definedName>
    <definedName name="_AtRisk_SimSetting_StdRecalcWithoutRiskStaticPercentile" hidden="1">0.5</definedName>
    <definedName name="_Fill" localSheetId="1" hidden="1">'[2]Forecast data'!#REF!</definedName>
    <definedName name="_Fill" localSheetId="0" hidden="1">'[2]Forecast data'!#REF!</definedName>
    <definedName name="_Fill" localSheetId="3" hidden="1">'[2]Forecast data'!#REF!</definedName>
    <definedName name="_Fill" hidden="1">'[2]Forecast data'!#REF!</definedName>
    <definedName name="_xlnm._FilterDatabase" localSheetId="1" hidden="1">'1819 Calculator 50%'!$A$3:$AY$424</definedName>
    <definedName name="_xlnm._FilterDatabase" localSheetId="0" hidden="1">#REF!</definedName>
    <definedName name="_xlnm._FilterDatabase" localSheetId="3" hidden="1">'SBRR Data'!$A$3:$Y$389</definedName>
    <definedName name="_xlnm._FilterDatabase" localSheetId="2" hidden="1">TierSplit!$A$5:$DT$332</definedName>
    <definedName name="_xlnm._FilterDatabase" hidden="1">#REF!</definedName>
    <definedName name="_FilterDatabase1" localSheetId="3" hidden="1">#REF!</definedName>
    <definedName name="_FilterDatabase1" hidden="1">#REF!</definedName>
    <definedName name="_FliterDatabase2" localSheetId="0" hidden="1">#REF!</definedName>
    <definedName name="_FliterDatabase2" hidden="1">#REF!</definedName>
    <definedName name="_Key1" localSheetId="0" hidden="1">#REF!</definedName>
    <definedName name="_Key1" localSheetId="3" hidden="1">#REF!</definedName>
    <definedName name="_Key1" hidden="1">#REF!</definedName>
    <definedName name="_Order1" hidden="1">255</definedName>
    <definedName name="_Order2" hidden="1">0</definedName>
    <definedName name="_Regression_Out" localSheetId="0" hidden="1">#REF!</definedName>
    <definedName name="_Regression_Out" localSheetId="3" hidden="1">#REF!</definedName>
    <definedName name="_Regression_Out" hidden="1">#REF!</definedName>
    <definedName name="_Regression_X" localSheetId="0" hidden="1">#REF!</definedName>
    <definedName name="_Regression_X" localSheetId="3" hidden="1">#REF!</definedName>
    <definedName name="_Regression_X" hidden="1">#REF!</definedName>
    <definedName name="_Regression_Y" localSheetId="0" hidden="1">#REF!</definedName>
    <definedName name="_Regression_Y" localSheetId="3" hidden="1">#REF!</definedName>
    <definedName name="_Regression_Y" hidden="1">#REF!</definedName>
    <definedName name="a" localSheetId="0" hidden="1">{#N/A,#N/A,FALSE,"TMCOMP96";#N/A,#N/A,FALSE,"MAT96";#N/A,#N/A,FALSE,"FANDA96";#N/A,#N/A,FALSE,"INTRAN96";#N/A,#N/A,FALSE,"NAA9697";#N/A,#N/A,FALSE,"ECWEBB";#N/A,#N/A,FALSE,"MFT96";#N/A,#N/A,FALSE,"CTrecon"}</definedName>
    <definedName name="a" localSheetId="3" hidden="1">{#N/A,#N/A,FALSE,"TMCOMP96";#N/A,#N/A,FALSE,"MAT96";#N/A,#N/A,FALSE,"FANDA96";#N/A,#N/A,FALSE,"INTRAN96";#N/A,#N/A,FALSE,"NAA9697";#N/A,#N/A,FALSE,"ECWEBB";#N/A,#N/A,FALSE,"MFT96";#N/A,#N/A,FALSE,"CTrecon"}</definedName>
    <definedName name="a" hidden="1">{#N/A,#N/A,FALSE,"TMCOMP96";#N/A,#N/A,FALSE,"MAT96";#N/A,#N/A,FALSE,"FANDA96";#N/A,#N/A,FALSE,"INTRAN96";#N/A,#N/A,FALSE,"NAA9697";#N/A,#N/A,FALSE,"ECWEBB";#N/A,#N/A,FALSE,"MFT96";#N/A,#N/A,FALSE,"CTrecon"}</definedName>
    <definedName name="a_1" localSheetId="1" hidden="1">{#N/A,#N/A,FALSE,"TMCOMP96";#N/A,#N/A,FALSE,"MAT96";#N/A,#N/A,FALSE,"FANDA96";#N/A,#N/A,FALSE,"INTRAN96";#N/A,#N/A,FALSE,"NAA9697";#N/A,#N/A,FALSE,"ECWEBB";#N/A,#N/A,FALSE,"MFT96";#N/A,#N/A,FALSE,"CTrecon"}</definedName>
    <definedName name="a_1" localSheetId="3" hidden="1">{#N/A,#N/A,FALSE,"TMCOMP96";#N/A,#N/A,FALSE,"MAT96";#N/A,#N/A,FALSE,"FANDA96";#N/A,#N/A,FALSE,"INTRAN96";#N/A,#N/A,FALSE,"NAA9697";#N/A,#N/A,FALSE,"ECWEBB";#N/A,#N/A,FALSE,"MFT96";#N/A,#N/A,FALSE,"CTrecon"}</definedName>
    <definedName name="a_1" hidden="1">{#N/A,#N/A,FALSE,"TMCOMP96";#N/A,#N/A,FALSE,"MAT96";#N/A,#N/A,FALSE,"FANDA96";#N/A,#N/A,FALSE,"INTRAN96";#N/A,#N/A,FALSE,"NAA9697";#N/A,#N/A,FALSE,"ECWEBB";#N/A,#N/A,FALSE,"MFT96";#N/A,#N/A,FALSE,"CTrecon"}</definedName>
    <definedName name="a_2" localSheetId="1" hidden="1">{#N/A,#N/A,FALSE,"TMCOMP96";#N/A,#N/A,FALSE,"MAT96";#N/A,#N/A,FALSE,"FANDA96";#N/A,#N/A,FALSE,"INTRAN96";#N/A,#N/A,FALSE,"NAA9697";#N/A,#N/A,FALSE,"ECWEBB";#N/A,#N/A,FALSE,"MFT96";#N/A,#N/A,FALSE,"CTrecon"}</definedName>
    <definedName name="a_2" localSheetId="3" hidden="1">{#N/A,#N/A,FALSE,"TMCOMP96";#N/A,#N/A,FALSE,"MAT96";#N/A,#N/A,FALSE,"FANDA96";#N/A,#N/A,FALSE,"INTRAN96";#N/A,#N/A,FALSE,"NAA9697";#N/A,#N/A,FALSE,"ECWEBB";#N/A,#N/A,FALSE,"MFT96";#N/A,#N/A,FALSE,"CTrecon"}</definedName>
    <definedName name="a_2"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_1" localSheetId="1" hidden="1">{#N/A,#N/A,FALSE,"TMCOMP96";#N/A,#N/A,FALSE,"MAT96";#N/A,#N/A,FALSE,"FANDA96";#N/A,#N/A,FALSE,"INTRAN96";#N/A,#N/A,FALSE,"NAA9697";#N/A,#N/A,FALSE,"ECWEBB";#N/A,#N/A,FALSE,"MFT96";#N/A,#N/A,FALSE,"CTrecon"}</definedName>
    <definedName name="asdas_1" localSheetId="3"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_2" localSheetId="1" hidden="1">{#N/A,#N/A,FALSE,"TMCOMP96";#N/A,#N/A,FALSE,"MAT96";#N/A,#N/A,FALSE,"FANDA96";#N/A,#N/A,FALSE,"INTRAN96";#N/A,#N/A,FALSE,"NAA9697";#N/A,#N/A,FALSE,"ECWEBB";#N/A,#N/A,FALSE,"MFT96";#N/A,#N/A,FALSE,"CTrecon"}</definedName>
    <definedName name="asdas_2" localSheetId="3" hidden="1">{#N/A,#N/A,FALSE,"TMCOMP96";#N/A,#N/A,FALSE,"MAT96";#N/A,#N/A,FALSE,"FANDA96";#N/A,#N/A,FALSE,"INTRAN96";#N/A,#N/A,FALSE,"NAA9697";#N/A,#N/A,FALSE,"ECWEBB";#N/A,#N/A,FALSE,"MFT96";#N/A,#N/A,FALSE,"CTrecon"}</definedName>
    <definedName name="asdas_2" hidden="1">{#N/A,#N/A,FALSE,"TMCOMP96";#N/A,#N/A,FALSE,"MAT96";#N/A,#N/A,FALSE,"FANDA96";#N/A,#N/A,FALSE,"INTRAN96";#N/A,#N/A,FALSE,"NAA9697";#N/A,#N/A,FALSE,"ECWEBB";#N/A,#N/A,FALSE,"MFT96";#N/A,#N/A,FALSE,"CTrecon"}</definedName>
    <definedName name="asdas17aug" localSheetId="0" hidden="1">{#N/A,#N/A,FALSE,"TMCOMP96";#N/A,#N/A,FALSE,"MAT96";#N/A,#N/A,FALSE,"FANDA96";#N/A,#N/A,FALSE,"INTRAN96";#N/A,#N/A,FALSE,"NAA9697";#N/A,#N/A,FALSE,"ECWEBB";#N/A,#N/A,FALSE,"MFT96";#N/A,#N/A,FALSE,"CTrecon"}</definedName>
    <definedName name="asdas17aug" localSheetId="3" hidden="1">{#N/A,#N/A,FALSE,"TMCOMP96";#N/A,#N/A,FALSE,"MAT96";#N/A,#N/A,FALSE,"FANDA96";#N/A,#N/A,FALSE,"INTRAN96";#N/A,#N/A,FALSE,"NAA9697";#N/A,#N/A,FALSE,"ECWEBB";#N/A,#N/A,FALSE,"MFT96";#N/A,#N/A,FALSE,"CTrecon"}</definedName>
    <definedName name="asdas17aug" hidden="1">{#N/A,#N/A,FALSE,"TMCOMP96";#N/A,#N/A,FALSE,"MAT96";#N/A,#N/A,FALSE,"FANDA96";#N/A,#N/A,FALSE,"INTRAN96";#N/A,#N/A,FALSE,"NAA9697";#N/A,#N/A,FALSE,"ECWEBB";#N/A,#N/A,FALSE,"MFT96";#N/A,#N/A,FALSE,"CTrecon"}</definedName>
    <definedName name="ASDASFD" localSheetId="0" hidden="1">{#N/A,#N/A,FALSE,"TMCOMP96";#N/A,#N/A,FALSE,"MAT96";#N/A,#N/A,FALSE,"FANDA96";#N/A,#N/A,FALSE,"INTRAN96";#N/A,#N/A,FALSE,"NAA9697";#N/A,#N/A,FALSE,"ECWEBB";#N/A,#N/A,FALSE,"MFT96";#N/A,#N/A,FALSE,"CTrecon"}</definedName>
    <definedName name="ASDASFD" localSheetId="3"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localSheetId="0" hidden="1">{#N/A,#N/A,FALSE,"TMCOMP96";#N/A,#N/A,FALSE,"MAT96";#N/A,#N/A,FALSE,"FANDA96";#N/A,#N/A,FALSE,"INTRAN96";#N/A,#N/A,FALSE,"NAA9697";#N/A,#N/A,FALSE,"ECWEBB";#N/A,#N/A,FALSE,"MFT96";#N/A,#N/A,FALSE,"CTrecon"}</definedName>
    <definedName name="ASDF" localSheetId="3"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0" hidden="1">{#N/A,#N/A,FALSE,"TMCOMP96";#N/A,#N/A,FALSE,"MAT96";#N/A,#N/A,FALSE,"FANDA96";#N/A,#N/A,FALSE,"INTRAN96";#N/A,#N/A,FALSE,"NAA9697";#N/A,#N/A,FALSE,"ECWEBB";#N/A,#N/A,FALSE,"MFT96";#N/A,#N/A,FALSE,"CTrecon"}</definedName>
    <definedName name="ASDFA" localSheetId="3"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0" hidden="1">{#N/A,#N/A,FALSE,"TMCOMP96";#N/A,#N/A,FALSE,"MAT96";#N/A,#N/A,FALSE,"FANDA96";#N/A,#N/A,FALSE,"INTRAN96";#N/A,#N/A,FALSE,"NAA9697";#N/A,#N/A,FALSE,"ECWEBB";#N/A,#N/A,FALSE,"MFT96";#N/A,#N/A,FALSE,"CTrecon"}</definedName>
    <definedName name="ASFD" localSheetId="3"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 localSheetId="0" hidden="1">{#N/A,#N/A,FALSE,"TMCOMP96";#N/A,#N/A,FALSE,"MAT96";#N/A,#N/A,FALSE,"FANDA96";#N/A,#N/A,FALSE,"INTRAN96";#N/A,#N/A,FALSE,"NAA9697";#N/A,#N/A,FALSE,"ECWEBB";#N/A,#N/A,FALSE,"MFT96";#N/A,#N/A,FALSE,"CTrecon"}</definedName>
    <definedName name="b" localSheetId="3"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_1" localSheetId="1" hidden="1">{#N/A,#N/A,FALSE,"TMCOMP96";#N/A,#N/A,FALSE,"MAT96";#N/A,#N/A,FALSE,"FANDA96";#N/A,#N/A,FALSE,"INTRAN96";#N/A,#N/A,FALSE,"NAA9697";#N/A,#N/A,FALSE,"ECWEBB";#N/A,#N/A,FALSE,"MFT96";#N/A,#N/A,FALSE,"CTrecon"}</definedName>
    <definedName name="b_1" localSheetId="3" hidden="1">{#N/A,#N/A,FALSE,"TMCOMP96";#N/A,#N/A,FALSE,"MAT96";#N/A,#N/A,FALSE,"FANDA96";#N/A,#N/A,FALSE,"INTRAN96";#N/A,#N/A,FALSE,"NAA9697";#N/A,#N/A,FALSE,"ECWEBB";#N/A,#N/A,FALSE,"MFT96";#N/A,#N/A,FALSE,"CTrecon"}</definedName>
    <definedName name="b_1" hidden="1">{#N/A,#N/A,FALSE,"TMCOMP96";#N/A,#N/A,FALSE,"MAT96";#N/A,#N/A,FALSE,"FANDA96";#N/A,#N/A,FALSE,"INTRAN96";#N/A,#N/A,FALSE,"NAA9697";#N/A,#N/A,FALSE,"ECWEBB";#N/A,#N/A,FALSE,"MFT96";#N/A,#N/A,FALSE,"CTrecon"}</definedName>
    <definedName name="b_2" localSheetId="1" hidden="1">{#N/A,#N/A,FALSE,"TMCOMP96";#N/A,#N/A,FALSE,"MAT96";#N/A,#N/A,FALSE,"FANDA96";#N/A,#N/A,FALSE,"INTRAN96";#N/A,#N/A,FALSE,"NAA9697";#N/A,#N/A,FALSE,"ECWEBB";#N/A,#N/A,FALSE,"MFT96";#N/A,#N/A,FALSE,"CTrecon"}</definedName>
    <definedName name="b_2" localSheetId="3" hidden="1">{#N/A,#N/A,FALSE,"TMCOMP96";#N/A,#N/A,FALSE,"MAT96";#N/A,#N/A,FALSE,"FANDA96";#N/A,#N/A,FALSE,"INTRAN96";#N/A,#N/A,FALSE,"NAA9697";#N/A,#N/A,FALSE,"ECWEBB";#N/A,#N/A,FALSE,"MFT96";#N/A,#N/A,FALSE,"CTrecon"}</definedName>
    <definedName name="b_2" hidden="1">{#N/A,#N/A,FALSE,"TMCOMP96";#N/A,#N/A,FALSE,"MAT96";#N/A,#N/A,FALSE,"FANDA96";#N/A,#N/A,FALSE,"INTRAN96";#N/A,#N/A,FALSE,"NAA9697";#N/A,#N/A,FALSE,"ECWEBB";#N/A,#N/A,FALSE,"MFT96";#N/A,#N/A,FALSE,"CTrecon"}</definedName>
    <definedName name="blarg" localSheetId="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localSheetId="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localSheetId="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SP" localSheetId="3" hidden="1">'[12]Model inputs'!#REF!</definedName>
    <definedName name="CSP" hidden="1">'[12]Model inputs'!#REF!</definedName>
    <definedName name="dgsgf" localSheetId="0"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_1" localSheetId="1" hidden="1">{#N/A,#N/A,FALSE,"TMCOMP96";#N/A,#N/A,FALSE,"MAT96";#N/A,#N/A,FALSE,"FANDA96";#N/A,#N/A,FALSE,"INTRAN96";#N/A,#N/A,FALSE,"NAA9697";#N/A,#N/A,FALSE,"ECWEBB";#N/A,#N/A,FALSE,"MFT96";#N/A,#N/A,FALSE,"CTrecon"}</definedName>
    <definedName name="dgsgf_1" localSheetId="3"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dgsgf_2" localSheetId="1" hidden="1">{#N/A,#N/A,FALSE,"TMCOMP96";#N/A,#N/A,FALSE,"MAT96";#N/A,#N/A,FALSE,"FANDA96";#N/A,#N/A,FALSE,"INTRAN96";#N/A,#N/A,FALSE,"NAA9697";#N/A,#N/A,FALSE,"ECWEBB";#N/A,#N/A,FALSE,"MFT96";#N/A,#N/A,FALSE,"CTrecon"}</definedName>
    <definedName name="dgsgf_2" localSheetId="3" hidden="1">{#N/A,#N/A,FALSE,"TMCOMP96";#N/A,#N/A,FALSE,"MAT96";#N/A,#N/A,FALSE,"FANDA96";#N/A,#N/A,FALSE,"INTRAN96";#N/A,#N/A,FALSE,"NAA9697";#N/A,#N/A,FALSE,"ECWEBB";#N/A,#N/A,FALSE,"MFT96";#N/A,#N/A,FALSE,"CTrecon"}</definedName>
    <definedName name="dgsgf_2" hidden="1">{#N/A,#N/A,FALSE,"TMCOMP96";#N/A,#N/A,FALSE,"MAT96";#N/A,#N/A,FALSE,"FANDA96";#N/A,#N/A,FALSE,"INTRAN96";#N/A,#N/A,FALSE,"NAA9697";#N/A,#N/A,FALSE,"ECWEBB";#N/A,#N/A,FALSE,"MFT96";#N/A,#N/A,FALSE,"CTrecon"}</definedName>
    <definedName name="Distribution" localSheetId="0" hidden="1">#REF!</definedName>
    <definedName name="Distribution" localSheetId="3" hidden="1">#REF!</definedName>
    <definedName name="Distribution" hidden="1">#REF!</definedName>
    <definedName name="eh" localSheetId="0" hidden="1">{"'Trust by name'!$A$6:$E$350","'Trust by name'!$A$1:$D$348"}</definedName>
    <definedName name="eh" localSheetId="3" hidden="1">{"'Trust by name'!$A$6:$E$350","'Trust by name'!$A$1:$D$348"}</definedName>
    <definedName name="eh" hidden="1">{"'Trust by name'!$A$6:$E$350","'Trust by name'!$A$1:$D$348"}</definedName>
    <definedName name="ExtraProfiles" localSheetId="0" hidden="1">#REF!</definedName>
    <definedName name="ExtraProfiles" localSheetId="3" hidden="1">#REF!</definedName>
    <definedName name="ExtraProfiles" hidden="1">#REF!</definedName>
    <definedName name="FDDD" localSheetId="0" hidden="1">{#N/A,#N/A,FALSE,"TMCOMP96";#N/A,#N/A,FALSE,"MAT96";#N/A,#N/A,FALSE,"FANDA96";#N/A,#N/A,FALSE,"INTRAN96";#N/A,#N/A,FALSE,"NAA9697";#N/A,#N/A,FALSE,"ECWEBB";#N/A,#N/A,FALSE,"MFT96";#N/A,#N/A,FALSE,"CTrecon"}</definedName>
    <definedName name="FDDD" localSheetId="3"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_1" localSheetId="1" hidden="1">{#N/A,#N/A,FALSE,"TMCOMP96";#N/A,#N/A,FALSE,"MAT96";#N/A,#N/A,FALSE,"FANDA96";#N/A,#N/A,FALSE,"INTRAN96";#N/A,#N/A,FALSE,"NAA9697";#N/A,#N/A,FALSE,"ECWEBB";#N/A,#N/A,FALSE,"MFT96";#N/A,#N/A,FALSE,"CTrecon"}</definedName>
    <definedName name="fg_1" localSheetId="3" hidden="1">{#N/A,#N/A,FALSE,"TMCOMP96";#N/A,#N/A,FALSE,"MAT96";#N/A,#N/A,FALSE,"FANDA96";#N/A,#N/A,FALSE,"INTRAN96";#N/A,#N/A,FALSE,"NAA9697";#N/A,#N/A,FALSE,"ECWEBB";#N/A,#N/A,FALSE,"MFT96";#N/A,#N/A,FALSE,"CTrecon"}</definedName>
    <definedName name="fg_1" hidden="1">{#N/A,#N/A,FALSE,"TMCOMP96";#N/A,#N/A,FALSE,"MAT96";#N/A,#N/A,FALSE,"FANDA96";#N/A,#N/A,FALSE,"INTRAN96";#N/A,#N/A,FALSE,"NAA9697";#N/A,#N/A,FALSE,"ECWEBB";#N/A,#N/A,FALSE,"MFT96";#N/A,#N/A,FALSE,"CTrecon"}</definedName>
    <definedName name="fg_2" localSheetId="1" hidden="1">{#N/A,#N/A,FALSE,"TMCOMP96";#N/A,#N/A,FALSE,"MAT96";#N/A,#N/A,FALSE,"FANDA96";#N/A,#N/A,FALSE,"INTRAN96";#N/A,#N/A,FALSE,"NAA9697";#N/A,#N/A,FALSE,"ECWEBB";#N/A,#N/A,FALSE,"MFT96";#N/A,#N/A,FALSE,"CTrecon"}</definedName>
    <definedName name="fg_2" localSheetId="3" hidden="1">{#N/A,#N/A,FALSE,"TMCOMP96";#N/A,#N/A,FALSE,"MAT96";#N/A,#N/A,FALSE,"FANDA96";#N/A,#N/A,FALSE,"INTRAN96";#N/A,#N/A,FALSE,"NAA9697";#N/A,#N/A,FALSE,"ECWEBB";#N/A,#N/A,FALSE,"MFT96";#N/A,#N/A,FALSE,"CTrecon"}</definedName>
    <definedName name="fg_2"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fd_1" localSheetId="1" hidden="1">{#N/A,#N/A,FALSE,"TMCOMP96";#N/A,#N/A,FALSE,"MAT96";#N/A,#N/A,FALSE,"FANDA96";#N/A,#N/A,FALSE,"INTRAN96";#N/A,#N/A,FALSE,"NAA9697";#N/A,#N/A,FALSE,"ECWEBB";#N/A,#N/A,FALSE,"MFT96";#N/A,#N/A,FALSE,"CTrecon"}</definedName>
    <definedName name="fgfd_1" localSheetId="3"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fd_2" localSheetId="1" hidden="1">{#N/A,#N/A,FALSE,"TMCOMP96";#N/A,#N/A,FALSE,"MAT96";#N/A,#N/A,FALSE,"FANDA96";#N/A,#N/A,FALSE,"INTRAN96";#N/A,#N/A,FALSE,"NAA9697";#N/A,#N/A,FALSE,"ECWEBB";#N/A,#N/A,FALSE,"MFT96";#N/A,#N/A,FALSE,"CTrecon"}</definedName>
    <definedName name="fgfd_2" localSheetId="3" hidden="1">{#N/A,#N/A,FALSE,"TMCOMP96";#N/A,#N/A,FALSE,"MAT96";#N/A,#N/A,FALSE,"FANDA96";#N/A,#N/A,FALSE,"INTRAN96";#N/A,#N/A,FALSE,"NAA9697";#N/A,#N/A,FALSE,"ECWEBB";#N/A,#N/A,FALSE,"MFT96";#N/A,#N/A,FALSE,"CTrecon"}</definedName>
    <definedName name="fgfd_2" hidden="1">{#N/A,#N/A,FALSE,"TMCOMP96";#N/A,#N/A,FALSE,"MAT96";#N/A,#N/A,FALSE,"FANDA96";#N/A,#N/A,FALSE,"INTRAN96";#N/A,#N/A,FALSE,"NAA9697";#N/A,#N/A,FALSE,"ECWEBB";#N/A,#N/A,FALSE,"MFT96";#N/A,#N/A,FALSE,"CTrecon"}</definedName>
    <definedName name="fghfgh" localSheetId="0" hidden="1">{#N/A,#N/A,FALSE,"TMCOMP96";#N/A,#N/A,FALSE,"MAT96";#N/A,#N/A,FALSE,"FANDA96";#N/A,#N/A,FALSE,"INTRAN96";#N/A,#N/A,FALSE,"NAA9697";#N/A,#N/A,FALSE,"ECWEBB";#N/A,#N/A,FALSE,"MFT96";#N/A,#N/A,FALSE,"CTrecon"}</definedName>
    <definedName name="fghfgh" localSheetId="3"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yu" localSheetId="1" hidden="1">'[2]Forecast data'!#REF!</definedName>
    <definedName name="fyu" localSheetId="0" hidden="1">'[2]Forecast data'!#REF!</definedName>
    <definedName name="fyu" hidden="1">'[2]Forecast data'!#REF!</definedName>
    <definedName name="ghj" localSheetId="0"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hj_1" localSheetId="1" hidden="1">{#N/A,#N/A,FALSE,"TMCOMP96";#N/A,#N/A,FALSE,"MAT96";#N/A,#N/A,FALSE,"FANDA96";#N/A,#N/A,FALSE,"INTRAN96";#N/A,#N/A,FALSE,"NAA9697";#N/A,#N/A,FALSE,"ECWEBB";#N/A,#N/A,FALSE,"MFT96";#N/A,#N/A,FALSE,"CTrecon"}</definedName>
    <definedName name="ghj_1" localSheetId="3"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ghj_2" localSheetId="1" hidden="1">{#N/A,#N/A,FALSE,"TMCOMP96";#N/A,#N/A,FALSE,"MAT96";#N/A,#N/A,FALSE,"FANDA96";#N/A,#N/A,FALSE,"INTRAN96";#N/A,#N/A,FALSE,"NAA9697";#N/A,#N/A,FALSE,"ECWEBB";#N/A,#N/A,FALSE,"MFT96";#N/A,#N/A,FALSE,"CTrecon"}</definedName>
    <definedName name="ghj_2" localSheetId="3" hidden="1">{#N/A,#N/A,FALSE,"TMCOMP96";#N/A,#N/A,FALSE,"MAT96";#N/A,#N/A,FALSE,"FANDA96";#N/A,#N/A,FALSE,"INTRAN96";#N/A,#N/A,FALSE,"NAA9697";#N/A,#N/A,FALSE,"ECWEBB";#N/A,#N/A,FALSE,"MFT96";#N/A,#N/A,FALSE,"CTrecon"}</definedName>
    <definedName name="ghj_2" hidden="1">{#N/A,#N/A,FALSE,"TMCOMP96";#N/A,#N/A,FALSE,"MAT96";#N/A,#N/A,FALSE,"FANDA96";#N/A,#N/A,FALSE,"INTRAN96";#N/A,#N/A,FALSE,"NAA9697";#N/A,#N/A,FALSE,"ECWEBB";#N/A,#N/A,FALSE,"MFT96";#N/A,#N/A,FALSE,"CTrecon"}</definedName>
    <definedName name="hjkhkhk" localSheetId="3" hidden="1">#REF!</definedName>
    <definedName name="hjkhkhk" hidden="1">#REF!</definedName>
    <definedName name="HTML_CodePage" hidden="1">1252</definedName>
    <definedName name="HTML_Control" localSheetId="0"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pact_Tables_2" localSheetId="3" hidden="1">'[13]Forecast data'!#REF!</definedName>
    <definedName name="Impact_Tables_2" hidden="1">'[13]Forecast data'!#REF!</definedName>
    <definedName name="jhkgh" localSheetId="0"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_1" localSheetId="1" hidden="1">{#N/A,#N/A,FALSE,"TMCOMP96";#N/A,#N/A,FALSE,"MAT96";#N/A,#N/A,FALSE,"FANDA96";#N/A,#N/A,FALSE,"INTRAN96";#N/A,#N/A,FALSE,"NAA9697";#N/A,#N/A,FALSE,"ECWEBB";#N/A,#N/A,FALSE,"MFT96";#N/A,#N/A,FALSE,"CTrecon"}</definedName>
    <definedName name="jhkgh_1" localSheetId="3"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_2" localSheetId="1" hidden="1">{#N/A,#N/A,FALSE,"TMCOMP96";#N/A,#N/A,FALSE,"MAT96";#N/A,#N/A,FALSE,"FANDA96";#N/A,#N/A,FALSE,"INTRAN96";#N/A,#N/A,FALSE,"NAA9697";#N/A,#N/A,FALSE,"ECWEBB";#N/A,#N/A,FALSE,"MFT96";#N/A,#N/A,FALSE,"CTrecon"}</definedName>
    <definedName name="jhkgh_2" localSheetId="3" hidden="1">{#N/A,#N/A,FALSE,"TMCOMP96";#N/A,#N/A,FALSE,"MAT96";#N/A,#N/A,FALSE,"FANDA96";#N/A,#N/A,FALSE,"INTRAN96";#N/A,#N/A,FALSE,"NAA9697";#N/A,#N/A,FALSE,"ECWEBB";#N/A,#N/A,FALSE,"MFT96";#N/A,#N/A,FALSE,"CTrecon"}</definedName>
    <definedName name="jhkgh_2"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localSheetId="1" hidden="1">{#N/A,#N/A,FALSE,"TMCOMP96";#N/A,#N/A,FALSE,"MAT96";#N/A,#N/A,FALSE,"FANDA96";#N/A,#N/A,FALSE,"INTRAN96";#N/A,#N/A,FALSE,"NAA9697";#N/A,#N/A,FALSE,"ECWEBB";#N/A,#N/A,FALSE,"MFT96";#N/A,#N/A,FALSE,"CTrecon"}</definedName>
    <definedName name="jhkgh2_1" localSheetId="3"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jhkgh2_2" localSheetId="1" hidden="1">{#N/A,#N/A,FALSE,"TMCOMP96";#N/A,#N/A,FALSE,"MAT96";#N/A,#N/A,FALSE,"FANDA96";#N/A,#N/A,FALSE,"INTRAN96";#N/A,#N/A,FALSE,"NAA9697";#N/A,#N/A,FALSE,"ECWEBB";#N/A,#N/A,FALSE,"MFT96";#N/A,#N/A,FALSE,"CTrecon"}</definedName>
    <definedName name="jhkgh2_2" localSheetId="3" hidden="1">{#N/A,#N/A,FALSE,"TMCOMP96";#N/A,#N/A,FALSE,"MAT96";#N/A,#N/A,FALSE,"FANDA96";#N/A,#N/A,FALSE,"INTRAN96";#N/A,#N/A,FALSE,"NAA9697";#N/A,#N/A,FALSE,"ECWEBB";#N/A,#N/A,FALSE,"MFT96";#N/A,#N/A,FALSE,"CTrecon"}</definedName>
    <definedName name="jhkgh2_2" hidden="1">{#N/A,#N/A,FALSE,"TMCOMP96";#N/A,#N/A,FALSE,"MAT96";#N/A,#N/A,FALSE,"FANDA96";#N/A,#N/A,FALSE,"INTRAN96";#N/A,#N/A,FALSE,"NAA9697";#N/A,#N/A,FALSE,"ECWEBB";#N/A,#N/A,FALSE,"MFT96";#N/A,#N/A,FALSE,"CTrecon"}</definedName>
    <definedName name="n" localSheetId="0" hidden="1">{#N/A,#N/A,FALSE,"TMCOMP96";#N/A,#N/A,FALSE,"MAT96";#N/A,#N/A,FALSE,"FANDA96";#N/A,#N/A,FALSE,"INTRAN96";#N/A,#N/A,FALSE,"NAA9697";#N/A,#N/A,FALSE,"ECWEBB";#N/A,#N/A,FALSE,"MFT96";#N/A,#N/A,FALSE,"CTrecon"}</definedName>
    <definedName name="n" localSheetId="3"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ame" localSheetId="0" hidden="1">{#N/A,#N/A,FALSE,"TMCOMP96";#N/A,#N/A,FALSE,"MAT96";#N/A,#N/A,FALSE,"FANDA96";#N/A,#N/A,FALSE,"INTRAN96";#N/A,#N/A,FALSE,"NAA9697";#N/A,#N/A,FALSE,"ECWEBB";#N/A,#N/A,FALSE,"MFT96";#N/A,#N/A,FALSE,"CTrecon"}</definedName>
    <definedName name="name" localSheetId="3" hidden="1">{#N/A,#N/A,FALSE,"TMCOMP96";#N/A,#N/A,FALSE,"MAT96";#N/A,#N/A,FALSE,"FANDA96";#N/A,#N/A,FALSE,"INTRAN96";#N/A,#N/A,FALSE,"NAA9697";#N/A,#N/A,FALSE,"ECWEBB";#N/A,#N/A,FALSE,"MFT96";#N/A,#N/A,FALSE,"CTrecon"}</definedName>
    <definedName name="name" hidden="1">{#N/A,#N/A,FALSE,"TMCOMP96";#N/A,#N/A,FALSE,"MAT96";#N/A,#N/A,FALSE,"FANDA96";#N/A,#N/A,FALSE,"INTRAN96";#N/A,#N/A,FALSE,"NAA9697";#N/A,#N/A,FALSE,"ECWEBB";#N/A,#N/A,FALSE,"MFT96";#N/A,#N/A,FALSE,"CTrecon"}</definedName>
    <definedName name="NewClass1" localSheetId="1" hidden="1">#REF!</definedName>
    <definedName name="NewClass1" localSheetId="0" hidden="1">#REF!</definedName>
    <definedName name="NewClass1" localSheetId="3" hidden="1">#REF!</definedName>
    <definedName name="NewClass1" hidden="1">#REF!</definedName>
    <definedName name="NOCONFLICT" localSheetId="0" hidden="1">{#N/A,#N/A,FALSE,"TMCOMP96";#N/A,#N/A,FALSE,"MAT96";#N/A,#N/A,FALSE,"FANDA96";#N/A,#N/A,FALSE,"INTRAN96";#N/A,#N/A,FALSE,"NAA9697";#N/A,#N/A,FALSE,"ECWEBB";#N/A,#N/A,FALSE,"MFT96";#N/A,#N/A,FALSE,"CTrecon"}</definedName>
    <definedName name="NOCONFLICT" localSheetId="3"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ption2_1" localSheetId="1" hidden="1">{#N/A,#N/A,FALSE,"TMCOMP96";#N/A,#N/A,FALSE,"MAT96";#N/A,#N/A,FALSE,"FANDA96";#N/A,#N/A,FALSE,"INTRAN96";#N/A,#N/A,FALSE,"NAA9697";#N/A,#N/A,FALSE,"ECWEBB";#N/A,#N/A,FALSE,"MFT96";#N/A,#N/A,FALSE,"CTrecon"}</definedName>
    <definedName name="Option2_1" localSheetId="3"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Option2_2" localSheetId="1" hidden="1">{#N/A,#N/A,FALSE,"TMCOMP96";#N/A,#N/A,FALSE,"MAT96";#N/A,#N/A,FALSE,"FANDA96";#N/A,#N/A,FALSE,"INTRAN96";#N/A,#N/A,FALSE,"NAA9697";#N/A,#N/A,FALSE,"ECWEBB";#N/A,#N/A,FALSE,"MFT96";#N/A,#N/A,FALSE,"CTrecon"}</definedName>
    <definedName name="Option2_2" localSheetId="3" hidden="1">{#N/A,#N/A,FALSE,"TMCOMP96";#N/A,#N/A,FALSE,"MAT96";#N/A,#N/A,FALSE,"FANDA96";#N/A,#N/A,FALSE,"INTRAN96";#N/A,#N/A,FALSE,"NAA9697";#N/A,#N/A,FALSE,"ECWEBB";#N/A,#N/A,FALSE,"MFT96";#N/A,#N/A,FALSE,"CTrecon"}</definedName>
    <definedName name="Option2_2" hidden="1">{#N/A,#N/A,FALSE,"TMCOMP96";#N/A,#N/A,FALSE,"MAT96";#N/A,#N/A,FALSE,"FANDA96";#N/A,#N/A,FALSE,"INTRAN96";#N/A,#N/A,FALSE,"NAA9697";#N/A,#N/A,FALSE,"ECWEBB";#N/A,#N/A,FALSE,"MFT96";#N/A,#N/A,FALSE,"CTrecon"}</definedName>
    <definedName name="Pal_Workbook_GUID" localSheetId="1" hidden="1">"B3JNR645DWQMINRNZ9U8SRVC"</definedName>
    <definedName name="Pal_Workbook_GUID" localSheetId="0" hidden="1">"B3JNR645DWQMINRNZ9U8SRVC"</definedName>
    <definedName name="Pal_Workbook_GUID" localSheetId="3" hidden="1">"B3JNR645DWQMINRNZ9U8SRVC"</definedName>
    <definedName name="Pal_Workbook_GUID" hidden="1">"N7IQZZD5YBE28RGZHB5UQVKH"</definedName>
    <definedName name="Pop" localSheetId="0" hidden="1">[14]Population!#REF!</definedName>
    <definedName name="Pop" localSheetId="3" hidden="1">[15]Population!#REF!</definedName>
    <definedName name="Pop" hidden="1">[14]Population!#REF!</definedName>
    <definedName name="Population" localSheetId="0" hidden="1">#REF!</definedName>
    <definedName name="Population" localSheetId="3" hidden="1">#REF!</definedName>
    <definedName name="Population" hidden="1">#REF!</definedName>
    <definedName name="Profiles" localSheetId="0" hidden="1">#REF!</definedName>
    <definedName name="Profiles" localSheetId="3" hidden="1">#REF!</definedName>
    <definedName name="Profiles" hidden="1">#REF!</definedName>
    <definedName name="Projections" localSheetId="0" hidden="1">#REF!</definedName>
    <definedName name="Projections" localSheetId="3" hidden="1">#REF!</definedName>
    <definedName name="Projections" hidden="1">#REF!</definedName>
    <definedName name="Results" hidden="1">[16]UK99!$A$1:$A$1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df" localSheetId="0"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_1" localSheetId="1" hidden="1">{#N/A,#N/A,FALSE,"TMCOMP96";#N/A,#N/A,FALSE,"MAT96";#N/A,#N/A,FALSE,"FANDA96";#N/A,#N/A,FALSE,"INTRAN96";#N/A,#N/A,FALSE,"NAA9697";#N/A,#N/A,FALSE,"ECWEBB";#N/A,#N/A,FALSE,"MFT96";#N/A,#N/A,FALSE,"CTrecon"}</definedName>
    <definedName name="sdf_1" localSheetId="3"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_2" localSheetId="1" hidden="1">{#N/A,#N/A,FALSE,"TMCOMP96";#N/A,#N/A,FALSE,"MAT96";#N/A,#N/A,FALSE,"FANDA96";#N/A,#N/A,FALSE,"INTRAN96";#N/A,#N/A,FALSE,"NAA9697";#N/A,#N/A,FALSE,"ECWEBB";#N/A,#N/A,FALSE,"MFT96";#N/A,#N/A,FALSE,"CTrecon"}</definedName>
    <definedName name="sdf_2" localSheetId="3" hidden="1">{#N/A,#N/A,FALSE,"TMCOMP96";#N/A,#N/A,FALSE,"MAT96";#N/A,#N/A,FALSE,"FANDA96";#N/A,#N/A,FALSE,"INTRAN96";#N/A,#N/A,FALSE,"NAA9697";#N/A,#N/A,FALSE,"ECWEBB";#N/A,#N/A,FALSE,"MFT96";#N/A,#N/A,FALSE,"CTrecon"}</definedName>
    <definedName name="sdf_2"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localSheetId="1" hidden="1">{#N/A,#N/A,FALSE,"TMCOMP96";#N/A,#N/A,FALSE,"MAT96";#N/A,#N/A,FALSE,"FANDA96";#N/A,#N/A,FALSE,"INTRAN96";#N/A,#N/A,FALSE,"NAA9697";#N/A,#N/A,FALSE,"ECWEBB";#N/A,#N/A,FALSE,"MFT96";#N/A,#N/A,FALSE,"CTrecon"}</definedName>
    <definedName name="sdff_1" localSheetId="3"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dff_2" localSheetId="1" hidden="1">{#N/A,#N/A,FALSE,"TMCOMP96";#N/A,#N/A,FALSE,"MAT96";#N/A,#N/A,FALSE,"FANDA96";#N/A,#N/A,FALSE,"INTRAN96";#N/A,#N/A,FALSE,"NAA9697";#N/A,#N/A,FALSE,"ECWEBB";#N/A,#N/A,FALSE,"MFT96";#N/A,#N/A,FALSE,"CTrecon"}</definedName>
    <definedName name="sdff_2" localSheetId="3" hidden="1">{#N/A,#N/A,FALSE,"TMCOMP96";#N/A,#N/A,FALSE,"MAT96";#N/A,#N/A,FALSE,"FANDA96";#N/A,#N/A,FALSE,"INTRAN96";#N/A,#N/A,FALSE,"NAA9697";#N/A,#N/A,FALSE,"ECWEBB";#N/A,#N/A,FALSE,"MFT96";#N/A,#N/A,FALSE,"CTrecon"}</definedName>
    <definedName name="sdff_2"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localSheetId="1" hidden="1">{#N/A,#N/A,FALSE,"TMCOMP96";#N/A,#N/A,FALSE,"MAT96";#N/A,#N/A,FALSE,"FANDA96";#N/A,#N/A,FALSE,"INTRAN96";#N/A,#N/A,FALSE,"NAA9697";#N/A,#N/A,FALSE,"ECWEBB";#N/A,#N/A,FALSE,"MFT96";#N/A,#N/A,FALSE,"CTrecon"}</definedName>
    <definedName name="sfad_1" localSheetId="3"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sfad_2" localSheetId="1" hidden="1">{#N/A,#N/A,FALSE,"TMCOMP96";#N/A,#N/A,FALSE,"MAT96";#N/A,#N/A,FALSE,"FANDA96";#N/A,#N/A,FALSE,"INTRAN96";#N/A,#N/A,FALSE,"NAA9697";#N/A,#N/A,FALSE,"ECWEBB";#N/A,#N/A,FALSE,"MFT96";#N/A,#N/A,FALSE,"CTrecon"}</definedName>
    <definedName name="sfad_2" localSheetId="3" hidden="1">{#N/A,#N/A,FALSE,"TMCOMP96";#N/A,#N/A,FALSE,"MAT96";#N/A,#N/A,FALSE,"FANDA96";#N/A,#N/A,FALSE,"INTRAN96";#N/A,#N/A,FALSE,"NAA9697";#N/A,#N/A,FALSE,"ECWEBB";#N/A,#N/A,FALSE,"MFT96";#N/A,#N/A,FALSE,"CTrecon"}</definedName>
    <definedName name="sfad_2" hidden="1">{#N/A,#N/A,FALSE,"TMCOMP96";#N/A,#N/A,FALSE,"MAT96";#N/A,#N/A,FALSE,"FANDA96";#N/A,#N/A,FALSE,"INTRAN96";#N/A,#N/A,FALSE,"NAA9697";#N/A,#N/A,FALSE,"ECWEBB";#N/A,#N/A,FALSE,"MFT96";#N/A,#N/A,FALSE,"CTrecon"}</definedName>
    <definedName name="sssss" localSheetId="1" hidden="1">{#N/A,#N/A,FALSE,"TMCOMP96";#N/A,#N/A,FALSE,"MAT96";#N/A,#N/A,FALSE,"FANDA96";#N/A,#N/A,FALSE,"INTRAN96";#N/A,#N/A,FALSE,"NAA9697";#N/A,#N/A,FALSE,"ECWEBB";#N/A,#N/A,FALSE,"MFT96";#N/A,#N/A,FALSE,"CTrecon"}</definedName>
    <definedName name="sssss" localSheetId="3" hidden="1">{#N/A,#N/A,FALSE,"TMCOMP96";#N/A,#N/A,FALSE,"MAT96";#N/A,#N/A,FALSE,"FANDA96";#N/A,#N/A,FALSE,"INTRAN96";#N/A,#N/A,FALSE,"NAA9697";#N/A,#N/A,FALSE,"ECWEBB";#N/A,#N/A,FALSE,"MFT96";#N/A,#N/A,FALSE,"CTrecon"}</definedName>
    <definedName name="sssss"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localSheetId="3"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localSheetId="3"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mp" localSheetId="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localSheetId="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rggh" localSheetId="0"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rggh_1" localSheetId="1" hidden="1">{#N/A,#N/A,FALSE,"TMCOMP96";#N/A,#N/A,FALSE,"MAT96";#N/A,#N/A,FALSE,"FANDA96";#N/A,#N/A,FALSE,"INTRAN96";#N/A,#N/A,FALSE,"NAA9697";#N/A,#N/A,FALSE,"ECWEBB";#N/A,#N/A,FALSE,"MFT96";#N/A,#N/A,FALSE,"CTrecon"}</definedName>
    <definedName name="trggh_1" localSheetId="3"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trggh_2" localSheetId="1" hidden="1">{#N/A,#N/A,FALSE,"TMCOMP96";#N/A,#N/A,FALSE,"MAT96";#N/A,#N/A,FALSE,"FANDA96";#N/A,#N/A,FALSE,"INTRAN96";#N/A,#N/A,FALSE,"NAA9697";#N/A,#N/A,FALSE,"ECWEBB";#N/A,#N/A,FALSE,"MFT96";#N/A,#N/A,FALSE,"CTrecon"}</definedName>
    <definedName name="trggh_2" localSheetId="3" hidden="1">{#N/A,#N/A,FALSE,"TMCOMP96";#N/A,#N/A,FALSE,"MAT96";#N/A,#N/A,FALSE,"FANDA96";#N/A,#N/A,FALSE,"INTRAN96";#N/A,#N/A,FALSE,"NAA9697";#N/A,#N/A,FALSE,"ECWEBB";#N/A,#N/A,FALSE,"MFT96";#N/A,#N/A,FALSE,"CTrecon"}</definedName>
    <definedName name="trggh_2" hidden="1">{#N/A,#N/A,FALSE,"TMCOMP96";#N/A,#N/A,FALSE,"MAT96";#N/A,#N/A,FALSE,"FANDA96";#N/A,#N/A,FALSE,"INTRAN96";#N/A,#N/A,FALSE,"NAA9697";#N/A,#N/A,FALSE,"ECWEBB";#N/A,#N/A,FALSE,"MFT96";#N/A,#N/A,FALSE,"CTrecon"}</definedName>
    <definedName name="What_The" localSheetId="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localSheetId="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localSheetId="0" hidden="1">{#N/A,#N/A,FALSE,"CGBR95C"}</definedName>
    <definedName name="wrn.table1." localSheetId="3" hidden="1">{#N/A,#N/A,FALSE,"CGBR95C"}</definedName>
    <definedName name="wrn.table1." hidden="1">{#N/A,#N/A,FALSE,"CGBR95C"}</definedName>
    <definedName name="wrn.table2." localSheetId="0" hidden="1">{#N/A,#N/A,FALSE,"CGBR95C"}</definedName>
    <definedName name="wrn.table2." localSheetId="3" hidden="1">{#N/A,#N/A,FALSE,"CGBR95C"}</definedName>
    <definedName name="wrn.table2." hidden="1">{#N/A,#N/A,FALSE,"CGBR95C"}</definedName>
    <definedName name="wrn.tablea." localSheetId="0" hidden="1">{#N/A,#N/A,FALSE,"CGBR95C"}</definedName>
    <definedName name="wrn.tablea." localSheetId="3" hidden="1">{#N/A,#N/A,FALSE,"CGBR95C"}</definedName>
    <definedName name="wrn.tablea." hidden="1">{#N/A,#N/A,FALSE,"CGBR95C"}</definedName>
    <definedName name="wrn.tableb." localSheetId="0" hidden="1">{#N/A,#N/A,FALSE,"CGBR95C"}</definedName>
    <definedName name="wrn.tableb." localSheetId="3" hidden="1">{#N/A,#N/A,FALSE,"CGBR95C"}</definedName>
    <definedName name="wrn.tableb." hidden="1">{#N/A,#N/A,FALSE,"CGBR95C"}</definedName>
    <definedName name="wrn.tableq." localSheetId="0" hidden="1">{#N/A,#N/A,FALSE,"CGBR95C"}</definedName>
    <definedName name="wrn.tableq." localSheetId="3" hidden="1">{#N/A,#N/A,FALSE,"CGBR95C"}</definedName>
    <definedName name="wrn.tableq." hidden="1">{#N/A,#N/A,FALSE,"CGBR95C"}</definedName>
    <definedName name="wrn.TMCOMP." localSheetId="0"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rn.TMCOMP._1" localSheetId="1" hidden="1">{#N/A,#N/A,FALSE,"TMCOMP96";#N/A,#N/A,FALSE,"MAT96";#N/A,#N/A,FALSE,"FANDA96";#N/A,#N/A,FALSE,"INTRAN96";#N/A,#N/A,FALSE,"NAA9697";#N/A,#N/A,FALSE,"ECWEBB";#N/A,#N/A,FALSE,"MFT96";#N/A,#N/A,FALSE,"CTrecon"}</definedName>
    <definedName name="wrn.TMCOMP._1" localSheetId="3"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 name="wrn.TMCOMP._2" localSheetId="1" hidden="1">{#N/A,#N/A,FALSE,"TMCOMP96";#N/A,#N/A,FALSE,"MAT96";#N/A,#N/A,FALSE,"FANDA96";#N/A,#N/A,FALSE,"INTRAN96";#N/A,#N/A,FALSE,"NAA9697";#N/A,#N/A,FALSE,"ECWEBB";#N/A,#N/A,FALSE,"MFT96";#N/A,#N/A,FALSE,"CTrecon"}</definedName>
    <definedName name="wrn.TMCOMP._2" localSheetId="3" hidden="1">{#N/A,#N/A,FALSE,"TMCOMP96";#N/A,#N/A,FALSE,"MAT96";#N/A,#N/A,FALSE,"FANDA96";#N/A,#N/A,FALSE,"INTRAN96";#N/A,#N/A,FALSE,"NAA9697";#N/A,#N/A,FALSE,"ECWEBB";#N/A,#N/A,FALSE,"MFT96";#N/A,#N/A,FALSE,"CTrecon"}</definedName>
    <definedName name="wrn.TMCOMP._2" hidden="1">{#N/A,#N/A,FALSE,"TMCOMP96";#N/A,#N/A,FALSE,"MAT96";#N/A,#N/A,FALSE,"FANDA96";#N/A,#N/A,FALSE,"INTRAN96";#N/A,#N/A,FALSE,"NAA9697";#N/A,#N/A,FALSE,"ECWEBB";#N/A,#N/A,FALSE,"MFT96";#N/A,#N/A,FALSE,"CTrecon"}</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7" l="1"/>
  <c r="A9" i="7"/>
  <c r="A10" i="7"/>
  <c r="A11" i="7"/>
  <c r="A12" i="7"/>
  <c r="A13" i="7"/>
  <c r="A14" i="7"/>
  <c r="A17" i="7"/>
  <c r="A18" i="7"/>
  <c r="A19" i="7"/>
  <c r="A20" i="7"/>
  <c r="A21" i="7"/>
  <c r="A22" i="7"/>
  <c r="A23" i="7"/>
  <c r="A24" i="7"/>
  <c r="A25" i="7"/>
  <c r="A26" i="7"/>
  <c r="A27" i="7"/>
  <c r="A28" i="7"/>
  <c r="A29" i="7"/>
  <c r="A30" i="7"/>
  <c r="A31" i="7"/>
  <c r="A32" i="7"/>
  <c r="A33" i="7"/>
  <c r="A34" i="7"/>
  <c r="A35" i="7"/>
  <c r="A36" i="7"/>
  <c r="A37" i="7"/>
  <c r="A38" i="7"/>
  <c r="A39" i="7"/>
  <c r="A40" i="7"/>
  <c r="A41" i="7"/>
  <c r="A44" i="7"/>
  <c r="A45" i="7"/>
  <c r="A46" i="7"/>
  <c r="A47" i="7"/>
  <c r="A48" i="7"/>
  <c r="A49" i="7"/>
  <c r="F48" i="7" l="1"/>
  <c r="F45" i="7"/>
  <c r="J6" i="9" l="1"/>
  <c r="S6" i="9"/>
  <c r="AB6" i="9"/>
  <c r="AD6" i="9"/>
  <c r="J7" i="9"/>
  <c r="S7" i="9"/>
  <c r="AB7" i="9"/>
  <c r="AD7" i="9"/>
  <c r="J8" i="9"/>
  <c r="S8" i="9"/>
  <c r="AB8" i="9"/>
  <c r="AD8" i="9"/>
  <c r="J9" i="9"/>
  <c r="S9" i="9"/>
  <c r="AB9" i="9"/>
  <c r="AD9" i="9"/>
  <c r="J10" i="9"/>
  <c r="S10" i="9"/>
  <c r="AB10" i="9"/>
  <c r="AD10" i="9"/>
  <c r="J11" i="9"/>
  <c r="S11" i="9"/>
  <c r="AB11" i="9"/>
  <c r="AD11" i="9"/>
  <c r="J12" i="9"/>
  <c r="S12" i="9"/>
  <c r="AB12" i="9"/>
  <c r="AD12" i="9"/>
  <c r="J13" i="9"/>
  <c r="S13" i="9"/>
  <c r="AB13" i="9"/>
  <c r="AD13" i="9"/>
  <c r="J14" i="9"/>
  <c r="S14" i="9"/>
  <c r="AB14" i="9"/>
  <c r="AD14" i="9"/>
  <c r="J15" i="9"/>
  <c r="S15" i="9"/>
  <c r="AB15" i="9"/>
  <c r="J16" i="9"/>
  <c r="S16" i="9"/>
  <c r="AB16" i="9"/>
  <c r="AD16" i="9"/>
  <c r="J17" i="9"/>
  <c r="S17" i="9"/>
  <c r="AB17" i="9"/>
  <c r="AD17" i="9"/>
  <c r="J18" i="9"/>
  <c r="S18" i="9"/>
  <c r="AB18" i="9"/>
  <c r="AD18" i="9"/>
  <c r="J19" i="9"/>
  <c r="S19" i="9"/>
  <c r="AB19" i="9"/>
  <c r="AD19" i="9"/>
  <c r="J20" i="9"/>
  <c r="S20" i="9"/>
  <c r="AB20" i="9"/>
  <c r="AD20" i="9"/>
  <c r="J21" i="9"/>
  <c r="S21" i="9"/>
  <c r="AB21" i="9"/>
  <c r="AD21" i="9"/>
  <c r="J22" i="9"/>
  <c r="S22" i="9"/>
  <c r="AB22" i="9"/>
  <c r="AD22" i="9"/>
  <c r="J23" i="9"/>
  <c r="S23" i="9"/>
  <c r="AB23" i="9"/>
  <c r="AD23" i="9"/>
  <c r="J24" i="9"/>
  <c r="S24" i="9"/>
  <c r="AB24" i="9"/>
  <c r="AD24" i="9"/>
  <c r="J25" i="9"/>
  <c r="S25" i="9"/>
  <c r="AB25" i="9"/>
  <c r="AD25" i="9"/>
  <c r="J26" i="9"/>
  <c r="S26" i="9"/>
  <c r="AB26" i="9"/>
  <c r="AD26" i="9"/>
  <c r="J27" i="9"/>
  <c r="S27" i="9"/>
  <c r="AB27" i="9"/>
  <c r="AD27" i="9"/>
  <c r="J28" i="9"/>
  <c r="S28" i="9"/>
  <c r="AB28" i="9"/>
  <c r="AD28" i="9"/>
  <c r="J29" i="9"/>
  <c r="S29" i="9"/>
  <c r="AB29" i="9"/>
  <c r="AD29" i="9"/>
  <c r="J30" i="9"/>
  <c r="S30" i="9"/>
  <c r="AB30" i="9"/>
  <c r="AD30" i="9"/>
  <c r="J31" i="9"/>
  <c r="S31" i="9"/>
  <c r="AB31" i="9"/>
  <c r="AD31" i="9"/>
  <c r="J32" i="9"/>
  <c r="S32" i="9"/>
  <c r="AB32" i="9"/>
  <c r="AD32" i="9"/>
  <c r="J33" i="9"/>
  <c r="S33" i="9"/>
  <c r="AB33" i="9"/>
  <c r="AD33" i="9"/>
  <c r="J34" i="9"/>
  <c r="S34" i="9"/>
  <c r="AB34" i="9"/>
  <c r="AD34" i="9"/>
  <c r="J35" i="9"/>
  <c r="S35" i="9"/>
  <c r="AB35" i="9"/>
  <c r="AD35" i="9"/>
  <c r="J36" i="9"/>
  <c r="S36" i="9"/>
  <c r="AB36" i="9"/>
  <c r="AD36" i="9"/>
  <c r="J37" i="9"/>
  <c r="S37" i="9"/>
  <c r="AB37" i="9"/>
  <c r="AD37" i="9"/>
  <c r="J38" i="9"/>
  <c r="S38" i="9"/>
  <c r="AB38" i="9"/>
  <c r="AD38" i="9"/>
  <c r="J39" i="9"/>
  <c r="S39" i="9"/>
  <c r="AB39" i="9"/>
  <c r="AD39" i="9"/>
  <c r="J40" i="9"/>
  <c r="S40" i="9"/>
  <c r="AB40" i="9"/>
  <c r="AD40" i="9"/>
  <c r="J41" i="9"/>
  <c r="S41" i="9"/>
  <c r="AB41" i="9"/>
  <c r="AD41" i="9"/>
  <c r="J42" i="9"/>
  <c r="S42" i="9"/>
  <c r="AB42" i="9"/>
  <c r="AD42" i="9"/>
  <c r="J43" i="9"/>
  <c r="S43" i="9"/>
  <c r="AB43" i="9"/>
  <c r="AD43" i="9"/>
  <c r="J44" i="9"/>
  <c r="S44" i="9"/>
  <c r="AB44" i="9"/>
  <c r="AD44" i="9"/>
  <c r="J45" i="9"/>
  <c r="S45" i="9"/>
  <c r="AB45" i="9"/>
  <c r="AD45" i="9"/>
  <c r="J46" i="9"/>
  <c r="S46" i="9"/>
  <c r="AB46" i="9"/>
  <c r="AD46" i="9"/>
  <c r="J47" i="9"/>
  <c r="S47" i="9"/>
  <c r="AB47" i="9"/>
  <c r="AD47" i="9"/>
  <c r="J48" i="9"/>
  <c r="S48" i="9"/>
  <c r="AB48" i="9"/>
  <c r="AD48" i="9"/>
  <c r="J49" i="9"/>
  <c r="S49" i="9"/>
  <c r="AB49" i="9"/>
  <c r="AD49" i="9"/>
  <c r="J50" i="9"/>
  <c r="S50" i="9"/>
  <c r="AB50" i="9"/>
  <c r="AD50" i="9"/>
  <c r="J51" i="9"/>
  <c r="S51" i="9"/>
  <c r="AB51" i="9"/>
  <c r="AD51" i="9"/>
  <c r="J52" i="9"/>
  <c r="S52" i="9"/>
  <c r="AB52" i="9"/>
  <c r="AD52" i="9"/>
  <c r="J53" i="9"/>
  <c r="S53" i="9"/>
  <c r="AB53" i="9"/>
  <c r="AD53" i="9"/>
  <c r="J54" i="9"/>
  <c r="S54" i="9"/>
  <c r="AB54" i="9"/>
  <c r="AD54" i="9"/>
  <c r="J55" i="9"/>
  <c r="S55" i="9"/>
  <c r="AB55" i="9"/>
  <c r="AD55" i="9"/>
  <c r="J56" i="9"/>
  <c r="S56" i="9"/>
  <c r="AB56" i="9"/>
  <c r="AD56" i="9"/>
  <c r="J57" i="9"/>
  <c r="S57" i="9"/>
  <c r="AB57" i="9"/>
  <c r="AD57" i="9"/>
  <c r="J58" i="9"/>
  <c r="S58" i="9"/>
  <c r="AB58" i="9"/>
  <c r="AD58" i="9"/>
  <c r="J59" i="9"/>
  <c r="S59" i="9"/>
  <c r="AB59" i="9"/>
  <c r="AD59" i="9"/>
  <c r="J60" i="9"/>
  <c r="S60" i="9"/>
  <c r="AB60" i="9"/>
  <c r="AD60" i="9"/>
  <c r="J61" i="9"/>
  <c r="S61" i="9"/>
  <c r="AB61" i="9"/>
  <c r="AD61" i="9"/>
  <c r="J62" i="9"/>
  <c r="S62" i="9"/>
  <c r="AB62" i="9"/>
  <c r="AD62" i="9"/>
  <c r="J63" i="9"/>
  <c r="S63" i="9"/>
  <c r="AB63" i="9"/>
  <c r="AD63" i="9"/>
  <c r="J64" i="9"/>
  <c r="S64" i="9"/>
  <c r="AB64" i="9"/>
  <c r="AD64" i="9"/>
  <c r="J65" i="9"/>
  <c r="S65" i="9"/>
  <c r="AB65" i="9"/>
  <c r="AD65" i="9"/>
  <c r="J66" i="9"/>
  <c r="S66" i="9"/>
  <c r="AB66" i="9"/>
  <c r="AD66" i="9"/>
  <c r="J67" i="9"/>
  <c r="S67" i="9"/>
  <c r="AB67" i="9"/>
  <c r="AD67" i="9"/>
  <c r="J68" i="9"/>
  <c r="S68" i="9"/>
  <c r="AB68" i="9"/>
  <c r="AD68" i="9"/>
  <c r="J69" i="9"/>
  <c r="S69" i="9"/>
  <c r="AB69" i="9"/>
  <c r="AD69" i="9"/>
  <c r="J70" i="9"/>
  <c r="S70" i="9"/>
  <c r="AB70" i="9"/>
  <c r="AD70" i="9"/>
  <c r="J71" i="9"/>
  <c r="S71" i="9"/>
  <c r="AB71" i="9"/>
  <c r="AD71" i="9"/>
  <c r="J72" i="9"/>
  <c r="S72" i="9"/>
  <c r="AB72" i="9"/>
  <c r="AD72" i="9"/>
  <c r="J73" i="9"/>
  <c r="S73" i="9"/>
  <c r="AB73" i="9"/>
  <c r="AD73" i="9"/>
  <c r="J74" i="9"/>
  <c r="S74" i="9"/>
  <c r="AB74" i="9"/>
  <c r="AD74" i="9"/>
  <c r="J75" i="9"/>
  <c r="S75" i="9"/>
  <c r="AB75" i="9"/>
  <c r="AD75" i="9"/>
  <c r="J76" i="9"/>
  <c r="S76" i="9"/>
  <c r="AB76" i="9"/>
  <c r="AD76" i="9"/>
  <c r="J77" i="9"/>
  <c r="S77" i="9"/>
  <c r="AB77" i="9"/>
  <c r="AD77" i="9"/>
  <c r="J78" i="9"/>
  <c r="S78" i="9"/>
  <c r="AB78" i="9"/>
  <c r="AD78" i="9"/>
  <c r="J79" i="9"/>
  <c r="S79" i="9"/>
  <c r="AB79" i="9"/>
  <c r="AD79" i="9"/>
  <c r="J80" i="9"/>
  <c r="S80" i="9"/>
  <c r="AB80" i="9"/>
  <c r="AD80" i="9"/>
  <c r="J81" i="9"/>
  <c r="S81" i="9"/>
  <c r="AB81" i="9"/>
  <c r="AD81" i="9"/>
  <c r="J82" i="9"/>
  <c r="S82" i="9"/>
  <c r="AB82" i="9"/>
  <c r="AD82" i="9"/>
  <c r="J83" i="9"/>
  <c r="S83" i="9"/>
  <c r="AB83" i="9"/>
  <c r="AD83" i="9"/>
  <c r="J84" i="9"/>
  <c r="S84" i="9"/>
  <c r="AB84" i="9"/>
  <c r="AD84" i="9"/>
  <c r="J85" i="9"/>
  <c r="S85" i="9"/>
  <c r="AB85" i="9"/>
  <c r="AD85" i="9"/>
  <c r="J86" i="9"/>
  <c r="S86" i="9"/>
  <c r="AB86" i="9"/>
  <c r="AD86" i="9"/>
  <c r="J87" i="9"/>
  <c r="S87" i="9"/>
  <c r="AB87" i="9"/>
  <c r="AD87" i="9"/>
  <c r="J88" i="9"/>
  <c r="S88" i="9"/>
  <c r="AB88" i="9"/>
  <c r="AD88" i="9"/>
  <c r="J89" i="9"/>
  <c r="S89" i="9"/>
  <c r="AB89" i="9"/>
  <c r="AD89" i="9"/>
  <c r="J90" i="9"/>
  <c r="S90" i="9"/>
  <c r="AB90" i="9"/>
  <c r="AD90" i="9"/>
  <c r="J91" i="9"/>
  <c r="S91" i="9"/>
  <c r="AB91" i="9"/>
  <c r="AD91" i="9"/>
  <c r="J92" i="9"/>
  <c r="S92" i="9"/>
  <c r="AB92" i="9"/>
  <c r="AD92" i="9"/>
  <c r="J93" i="9"/>
  <c r="S93" i="9"/>
  <c r="AB93" i="9"/>
  <c r="AD93" i="9"/>
  <c r="J94" i="9"/>
  <c r="S94" i="9"/>
  <c r="AB94" i="9"/>
  <c r="AD94" i="9"/>
  <c r="J95" i="9"/>
  <c r="S95" i="9"/>
  <c r="AB95" i="9"/>
  <c r="AD95" i="9"/>
  <c r="J96" i="9"/>
  <c r="S96" i="9"/>
  <c r="AB96" i="9"/>
  <c r="AD96" i="9"/>
  <c r="J97" i="9"/>
  <c r="S97" i="9"/>
  <c r="AB97" i="9"/>
  <c r="AD97" i="9"/>
  <c r="J98" i="9"/>
  <c r="S98" i="9"/>
  <c r="AB98" i="9"/>
  <c r="AD98" i="9"/>
  <c r="J99" i="9"/>
  <c r="S99" i="9"/>
  <c r="AB99" i="9"/>
  <c r="AD99" i="9"/>
  <c r="J100" i="9"/>
  <c r="S100" i="9"/>
  <c r="AB100" i="9"/>
  <c r="AD100" i="9"/>
  <c r="J101" i="9"/>
  <c r="S101" i="9"/>
  <c r="AB101" i="9"/>
  <c r="AD101" i="9"/>
  <c r="J102" i="9"/>
  <c r="S102" i="9"/>
  <c r="AB102" i="9"/>
  <c r="AD102" i="9"/>
  <c r="J103" i="9"/>
  <c r="S103" i="9"/>
  <c r="AB103" i="9"/>
  <c r="AD103" i="9"/>
  <c r="J104" i="9"/>
  <c r="S104" i="9"/>
  <c r="AB104" i="9"/>
  <c r="AD104" i="9"/>
  <c r="J105" i="9"/>
  <c r="S105" i="9"/>
  <c r="AB105" i="9"/>
  <c r="AD105" i="9"/>
  <c r="J106" i="9"/>
  <c r="S106" i="9"/>
  <c r="AB106" i="9"/>
  <c r="AD106" i="9"/>
  <c r="J107" i="9"/>
  <c r="S107" i="9"/>
  <c r="AB107" i="9"/>
  <c r="AD107" i="9"/>
  <c r="J108" i="9"/>
  <c r="S108" i="9"/>
  <c r="AB108" i="9"/>
  <c r="AD108" i="9"/>
  <c r="J109" i="9"/>
  <c r="S109" i="9"/>
  <c r="AB109" i="9"/>
  <c r="AD109" i="9"/>
  <c r="J110" i="9"/>
  <c r="S110" i="9"/>
  <c r="AB110" i="9"/>
  <c r="AD110" i="9"/>
  <c r="J111" i="9"/>
  <c r="S111" i="9"/>
  <c r="AB111" i="9"/>
  <c r="AD111" i="9"/>
  <c r="J112" i="9"/>
  <c r="S112" i="9"/>
  <c r="AB112" i="9"/>
  <c r="AD112" i="9"/>
  <c r="J113" i="9"/>
  <c r="S113" i="9"/>
  <c r="AB113" i="9"/>
  <c r="AD113" i="9"/>
  <c r="J114" i="9"/>
  <c r="S114" i="9"/>
  <c r="AB114" i="9"/>
  <c r="AD114" i="9"/>
  <c r="J115" i="9"/>
  <c r="S115" i="9"/>
  <c r="AB115" i="9"/>
  <c r="AD115" i="9"/>
  <c r="J116" i="9"/>
  <c r="S116" i="9"/>
  <c r="AB116" i="9"/>
  <c r="AD116" i="9"/>
  <c r="J117" i="9"/>
  <c r="S117" i="9"/>
  <c r="AB117" i="9"/>
  <c r="AD117" i="9"/>
  <c r="J118" i="9"/>
  <c r="S118" i="9"/>
  <c r="AB118" i="9"/>
  <c r="AD118" i="9"/>
  <c r="J119" i="9"/>
  <c r="S119" i="9"/>
  <c r="AB119" i="9"/>
  <c r="AD119" i="9"/>
  <c r="J120" i="9"/>
  <c r="S120" i="9"/>
  <c r="AB120" i="9"/>
  <c r="AD120" i="9"/>
  <c r="J121" i="9"/>
  <c r="S121" i="9"/>
  <c r="AB121" i="9"/>
  <c r="AD121" i="9"/>
  <c r="J122" i="9"/>
  <c r="S122" i="9"/>
  <c r="AB122" i="9"/>
  <c r="AD122" i="9"/>
  <c r="J123" i="9"/>
  <c r="S123" i="9"/>
  <c r="AB123" i="9"/>
  <c r="AD123" i="9"/>
  <c r="J124" i="9"/>
  <c r="S124" i="9"/>
  <c r="AB124" i="9"/>
  <c r="AD124" i="9"/>
  <c r="J125" i="9"/>
  <c r="S125" i="9"/>
  <c r="AB125" i="9"/>
  <c r="AD125" i="9"/>
  <c r="J126" i="9"/>
  <c r="S126" i="9"/>
  <c r="AB126" i="9"/>
  <c r="AD126" i="9"/>
  <c r="J127" i="9"/>
  <c r="S127" i="9"/>
  <c r="AB127" i="9"/>
  <c r="AD127" i="9"/>
  <c r="J128" i="9"/>
  <c r="S128" i="9"/>
  <c r="AB128" i="9"/>
  <c r="AD128" i="9"/>
  <c r="J129" i="9"/>
  <c r="S129" i="9"/>
  <c r="AB129" i="9"/>
  <c r="AD129" i="9"/>
  <c r="J130" i="9"/>
  <c r="S130" i="9"/>
  <c r="AB130" i="9"/>
  <c r="AD130" i="9"/>
  <c r="J131" i="9"/>
  <c r="S131" i="9"/>
  <c r="AB131" i="9"/>
  <c r="AD131" i="9"/>
  <c r="J132" i="9"/>
  <c r="S132" i="9"/>
  <c r="AB132" i="9"/>
  <c r="AD132" i="9"/>
  <c r="J133" i="9"/>
  <c r="S133" i="9"/>
  <c r="AB133" i="9"/>
  <c r="AD133" i="9"/>
  <c r="J134" i="9"/>
  <c r="S134" i="9"/>
  <c r="AB134" i="9"/>
  <c r="AD134" i="9"/>
  <c r="J135" i="9"/>
  <c r="S135" i="9"/>
  <c r="AB135" i="9"/>
  <c r="AD135" i="9"/>
  <c r="J136" i="9"/>
  <c r="S136" i="9"/>
  <c r="AB136" i="9"/>
  <c r="AD136" i="9"/>
  <c r="J137" i="9"/>
  <c r="S137" i="9"/>
  <c r="AB137" i="9"/>
  <c r="AD137" i="9"/>
  <c r="J138" i="9"/>
  <c r="S138" i="9"/>
  <c r="AB138" i="9"/>
  <c r="AD138" i="9"/>
  <c r="J139" i="9"/>
  <c r="S139" i="9"/>
  <c r="AB139" i="9"/>
  <c r="AD139" i="9"/>
  <c r="J140" i="9"/>
  <c r="S140" i="9"/>
  <c r="AB140" i="9"/>
  <c r="AD140" i="9"/>
  <c r="J141" i="9"/>
  <c r="S141" i="9"/>
  <c r="AB141" i="9"/>
  <c r="AD141" i="9"/>
  <c r="J142" i="9"/>
  <c r="S142" i="9"/>
  <c r="AB142" i="9"/>
  <c r="AD142" i="9"/>
  <c r="J143" i="9"/>
  <c r="S143" i="9"/>
  <c r="AB143" i="9"/>
  <c r="AD143" i="9"/>
  <c r="J144" i="9"/>
  <c r="S144" i="9"/>
  <c r="AB144" i="9"/>
  <c r="AD144" i="9"/>
  <c r="J145" i="9"/>
  <c r="S145" i="9"/>
  <c r="AB145" i="9"/>
  <c r="AD145" i="9"/>
  <c r="J146" i="9"/>
  <c r="S146" i="9"/>
  <c r="AB146" i="9"/>
  <c r="AD146" i="9"/>
  <c r="J147" i="9"/>
  <c r="S147" i="9"/>
  <c r="AB147" i="9"/>
  <c r="AD147" i="9"/>
  <c r="J148" i="9"/>
  <c r="S148" i="9"/>
  <c r="AB148" i="9"/>
  <c r="AD148" i="9"/>
  <c r="J149" i="9"/>
  <c r="S149" i="9"/>
  <c r="AB149" i="9"/>
  <c r="AD149" i="9"/>
  <c r="J150" i="9"/>
  <c r="S150" i="9"/>
  <c r="AB150" i="9"/>
  <c r="AD150" i="9"/>
  <c r="J151" i="9"/>
  <c r="S151" i="9"/>
  <c r="AB151" i="9"/>
  <c r="AD151" i="9"/>
  <c r="J152" i="9"/>
  <c r="S152" i="9"/>
  <c r="AB152" i="9"/>
  <c r="AD152" i="9"/>
  <c r="J153" i="9"/>
  <c r="S153" i="9"/>
  <c r="AB153" i="9"/>
  <c r="AD153" i="9"/>
  <c r="J154" i="9"/>
  <c r="S154" i="9"/>
  <c r="AB154" i="9"/>
  <c r="AD154" i="9"/>
  <c r="J155" i="9"/>
  <c r="S155" i="9"/>
  <c r="AB155" i="9"/>
  <c r="AD155" i="9"/>
  <c r="J156" i="9"/>
  <c r="S156" i="9"/>
  <c r="AB156" i="9"/>
  <c r="AD156" i="9"/>
  <c r="J157" i="9"/>
  <c r="S157" i="9"/>
  <c r="AB157" i="9"/>
  <c r="AD157" i="9"/>
  <c r="J158" i="9"/>
  <c r="S158" i="9"/>
  <c r="AB158" i="9"/>
  <c r="AD158" i="9"/>
  <c r="J159" i="9"/>
  <c r="S159" i="9"/>
  <c r="AB159" i="9"/>
  <c r="AD159" i="9"/>
  <c r="J160" i="9"/>
  <c r="S160" i="9"/>
  <c r="AB160" i="9"/>
  <c r="AD160" i="9"/>
  <c r="J161" i="9"/>
  <c r="S161" i="9"/>
  <c r="AB161" i="9"/>
  <c r="AD161" i="9"/>
  <c r="J162" i="9"/>
  <c r="S162" i="9"/>
  <c r="AB162" i="9"/>
  <c r="AD162" i="9"/>
  <c r="J163" i="9"/>
  <c r="S163" i="9"/>
  <c r="AB163" i="9"/>
  <c r="AD163" i="9"/>
  <c r="J164" i="9"/>
  <c r="S164" i="9"/>
  <c r="AB164" i="9"/>
  <c r="AD164" i="9"/>
  <c r="J165" i="9"/>
  <c r="S165" i="9"/>
  <c r="AB165" i="9"/>
  <c r="AD165" i="9"/>
  <c r="J166" i="9"/>
  <c r="S166" i="9"/>
  <c r="AB166" i="9"/>
  <c r="AD166" i="9"/>
  <c r="J167" i="9"/>
  <c r="S167" i="9"/>
  <c r="AB167" i="9"/>
  <c r="AD167" i="9"/>
  <c r="J168" i="9"/>
  <c r="S168" i="9"/>
  <c r="AB168" i="9"/>
  <c r="AD168" i="9"/>
  <c r="J169" i="9"/>
  <c r="S169" i="9"/>
  <c r="AB169" i="9"/>
  <c r="AD169" i="9"/>
  <c r="J170" i="9"/>
  <c r="S170" i="9"/>
  <c r="AB170" i="9"/>
  <c r="AD170" i="9"/>
  <c r="J171" i="9"/>
  <c r="S171" i="9"/>
  <c r="AB171" i="9"/>
  <c r="AD171" i="9"/>
  <c r="J172" i="9"/>
  <c r="S172" i="9"/>
  <c r="AB172" i="9"/>
  <c r="AD172" i="9"/>
  <c r="J173" i="9"/>
  <c r="S173" i="9"/>
  <c r="AB173" i="9"/>
  <c r="AD173" i="9"/>
  <c r="J174" i="9"/>
  <c r="S174" i="9"/>
  <c r="AB174" i="9"/>
  <c r="AD174" i="9"/>
  <c r="J175" i="9"/>
  <c r="S175" i="9"/>
  <c r="AB175" i="9"/>
  <c r="AD175" i="9"/>
  <c r="J176" i="9"/>
  <c r="S176" i="9"/>
  <c r="AB176" i="9"/>
  <c r="AD176" i="9"/>
  <c r="J177" i="9"/>
  <c r="S177" i="9"/>
  <c r="AB177" i="9"/>
  <c r="AD177" i="9"/>
  <c r="J178" i="9"/>
  <c r="S178" i="9"/>
  <c r="AB178" i="9"/>
  <c r="AD178" i="9"/>
  <c r="J179" i="9"/>
  <c r="S179" i="9"/>
  <c r="AB179" i="9"/>
  <c r="AD179" i="9"/>
  <c r="J180" i="9"/>
  <c r="S180" i="9"/>
  <c r="AB180" i="9"/>
  <c r="AD180" i="9"/>
  <c r="J181" i="9"/>
  <c r="S181" i="9"/>
  <c r="AB181" i="9"/>
  <c r="AD181" i="9"/>
  <c r="J182" i="9"/>
  <c r="S182" i="9"/>
  <c r="AB182" i="9"/>
  <c r="AD182" i="9"/>
  <c r="J183" i="9"/>
  <c r="S183" i="9"/>
  <c r="AB183" i="9"/>
  <c r="AD183" i="9"/>
  <c r="J184" i="9"/>
  <c r="S184" i="9"/>
  <c r="AB184" i="9"/>
  <c r="AD184" i="9"/>
  <c r="J185" i="9"/>
  <c r="S185" i="9"/>
  <c r="AB185" i="9"/>
  <c r="AD185" i="9"/>
  <c r="J186" i="9"/>
  <c r="S186" i="9"/>
  <c r="AB186" i="9"/>
  <c r="AD186" i="9"/>
  <c r="J187" i="9"/>
  <c r="S187" i="9"/>
  <c r="AB187" i="9"/>
  <c r="AD187" i="9"/>
  <c r="J188" i="9"/>
  <c r="S188" i="9"/>
  <c r="AB188" i="9"/>
  <c r="AD188" i="9"/>
  <c r="J189" i="9"/>
  <c r="S189" i="9"/>
  <c r="AB189" i="9"/>
  <c r="AD189" i="9"/>
  <c r="J190" i="9"/>
  <c r="S190" i="9"/>
  <c r="AB190" i="9"/>
  <c r="AD190" i="9"/>
  <c r="J191" i="9"/>
  <c r="S191" i="9"/>
  <c r="AB191" i="9"/>
  <c r="AD191" i="9"/>
  <c r="J192" i="9"/>
  <c r="S192" i="9"/>
  <c r="AB192" i="9"/>
  <c r="AD192" i="9"/>
  <c r="J193" i="9"/>
  <c r="S193" i="9"/>
  <c r="AB193" i="9"/>
  <c r="AD193" i="9"/>
  <c r="J194" i="9"/>
  <c r="S194" i="9"/>
  <c r="AB194" i="9"/>
  <c r="AD194" i="9"/>
  <c r="J195" i="9"/>
  <c r="S195" i="9"/>
  <c r="AB195" i="9"/>
  <c r="AD195" i="9"/>
  <c r="J196" i="9"/>
  <c r="S196" i="9"/>
  <c r="AB196" i="9"/>
  <c r="AD196" i="9"/>
  <c r="J197" i="9"/>
  <c r="S197" i="9"/>
  <c r="AB197" i="9"/>
  <c r="AD197" i="9"/>
  <c r="J198" i="9"/>
  <c r="S198" i="9"/>
  <c r="AB198" i="9"/>
  <c r="AD198" i="9"/>
  <c r="J199" i="9"/>
  <c r="S199" i="9"/>
  <c r="AB199" i="9"/>
  <c r="AD199" i="9"/>
  <c r="J200" i="9"/>
  <c r="S200" i="9"/>
  <c r="AB200" i="9"/>
  <c r="AD200" i="9"/>
  <c r="J201" i="9"/>
  <c r="S201" i="9"/>
  <c r="AB201" i="9"/>
  <c r="AD201" i="9"/>
  <c r="J202" i="9"/>
  <c r="S202" i="9"/>
  <c r="AB202" i="9"/>
  <c r="AD202" i="9"/>
  <c r="J203" i="9"/>
  <c r="S203" i="9"/>
  <c r="AB203" i="9"/>
  <c r="AD203" i="9"/>
  <c r="J204" i="9"/>
  <c r="S204" i="9"/>
  <c r="AB204" i="9"/>
  <c r="AD204" i="9"/>
  <c r="J205" i="9"/>
  <c r="S205" i="9"/>
  <c r="AB205" i="9"/>
  <c r="AD205" i="9"/>
  <c r="J206" i="9"/>
  <c r="S206" i="9"/>
  <c r="AB206" i="9"/>
  <c r="AD206" i="9"/>
  <c r="J207" i="9"/>
  <c r="S207" i="9"/>
  <c r="AB207" i="9"/>
  <c r="AD207" i="9"/>
  <c r="J208" i="9"/>
  <c r="S208" i="9"/>
  <c r="AB208" i="9"/>
  <c r="AD208" i="9"/>
  <c r="J209" i="9"/>
  <c r="S209" i="9"/>
  <c r="AB209" i="9"/>
  <c r="AD209" i="9"/>
  <c r="J210" i="9"/>
  <c r="S210" i="9"/>
  <c r="AB210" i="9"/>
  <c r="AD210" i="9"/>
  <c r="J211" i="9"/>
  <c r="S211" i="9"/>
  <c r="AB211" i="9"/>
  <c r="AD211" i="9"/>
  <c r="J212" i="9"/>
  <c r="S212" i="9"/>
  <c r="AB212" i="9"/>
  <c r="AD212" i="9"/>
  <c r="J213" i="9"/>
  <c r="S213" i="9"/>
  <c r="AB213" i="9"/>
  <c r="AD213" i="9"/>
  <c r="J214" i="9"/>
  <c r="S214" i="9"/>
  <c r="AB214" i="9"/>
  <c r="AD214" i="9"/>
  <c r="J215" i="9"/>
  <c r="S215" i="9"/>
  <c r="AB215" i="9"/>
  <c r="AD215" i="9"/>
  <c r="J216" i="9"/>
  <c r="S216" i="9"/>
  <c r="AB216" i="9"/>
  <c r="AD216" i="9"/>
  <c r="J217" i="9"/>
  <c r="S217" i="9"/>
  <c r="AB217" i="9"/>
  <c r="AD217" i="9"/>
  <c r="J218" i="9"/>
  <c r="S218" i="9"/>
  <c r="AB218" i="9"/>
  <c r="AD218" i="9"/>
  <c r="J219" i="9"/>
  <c r="S219" i="9"/>
  <c r="AB219" i="9"/>
  <c r="AD219" i="9"/>
  <c r="J220" i="9"/>
  <c r="S220" i="9"/>
  <c r="AB220" i="9"/>
  <c r="AD220" i="9"/>
  <c r="J221" i="9"/>
  <c r="S221" i="9"/>
  <c r="AB221" i="9"/>
  <c r="AD221" i="9"/>
  <c r="J222" i="9"/>
  <c r="S222" i="9"/>
  <c r="AB222" i="9"/>
  <c r="AD222" i="9"/>
  <c r="J223" i="9"/>
  <c r="S223" i="9"/>
  <c r="AB223" i="9"/>
  <c r="AD223" i="9"/>
  <c r="J224" i="9"/>
  <c r="S224" i="9"/>
  <c r="AB224" i="9"/>
  <c r="AD224" i="9"/>
  <c r="J225" i="9"/>
  <c r="S225" i="9"/>
  <c r="AB225" i="9"/>
  <c r="AD225" i="9"/>
  <c r="J226" i="9"/>
  <c r="S226" i="9"/>
  <c r="AB226" i="9"/>
  <c r="AD226" i="9"/>
  <c r="J227" i="9"/>
  <c r="S227" i="9"/>
  <c r="AB227" i="9"/>
  <c r="AD227" i="9"/>
  <c r="J228" i="9"/>
  <c r="S228" i="9"/>
  <c r="AB228" i="9"/>
  <c r="AD228" i="9"/>
  <c r="J229" i="9"/>
  <c r="S229" i="9"/>
  <c r="AB229" i="9"/>
  <c r="AD229" i="9"/>
  <c r="J230" i="9"/>
  <c r="S230" i="9"/>
  <c r="AB230" i="9"/>
  <c r="AD230" i="9"/>
  <c r="J231" i="9"/>
  <c r="S231" i="9"/>
  <c r="AB231" i="9"/>
  <c r="AD231" i="9"/>
  <c r="J232" i="9"/>
  <c r="S232" i="9"/>
  <c r="AB232" i="9"/>
  <c r="AD232" i="9"/>
  <c r="J233" i="9"/>
  <c r="S233" i="9"/>
  <c r="AB233" i="9"/>
  <c r="AD233" i="9"/>
  <c r="J234" i="9"/>
  <c r="S234" i="9"/>
  <c r="AB234" i="9"/>
  <c r="AD234" i="9"/>
  <c r="J235" i="9"/>
  <c r="S235" i="9"/>
  <c r="AB235" i="9"/>
  <c r="AD235" i="9"/>
  <c r="J236" i="9"/>
  <c r="S236" i="9"/>
  <c r="AB236" i="9"/>
  <c r="AD236" i="9"/>
  <c r="J237" i="9"/>
  <c r="S237" i="9"/>
  <c r="AB237" i="9"/>
  <c r="AD237" i="9"/>
  <c r="J238" i="9"/>
  <c r="S238" i="9"/>
  <c r="AB238" i="9"/>
  <c r="AD238" i="9"/>
  <c r="J239" i="9"/>
  <c r="S239" i="9"/>
  <c r="AB239" i="9"/>
  <c r="AD239" i="9"/>
  <c r="J240" i="9"/>
  <c r="S240" i="9"/>
  <c r="AB240" i="9"/>
  <c r="AD240" i="9"/>
  <c r="J241" i="9"/>
  <c r="S241" i="9"/>
  <c r="AB241" i="9"/>
  <c r="AD241" i="9"/>
  <c r="J242" i="9"/>
  <c r="S242" i="9"/>
  <c r="AB242" i="9"/>
  <c r="AD242" i="9"/>
  <c r="J243" i="9"/>
  <c r="S243" i="9"/>
  <c r="AB243" i="9"/>
  <c r="AD243" i="9"/>
  <c r="J244" i="9"/>
  <c r="S244" i="9"/>
  <c r="AB244" i="9"/>
  <c r="AD244" i="9"/>
  <c r="J245" i="9"/>
  <c r="S245" i="9"/>
  <c r="AB245" i="9"/>
  <c r="AD245" i="9"/>
  <c r="J246" i="9"/>
  <c r="S246" i="9"/>
  <c r="AB246" i="9"/>
  <c r="AD246" i="9"/>
  <c r="J247" i="9"/>
  <c r="S247" i="9"/>
  <c r="AB247" i="9"/>
  <c r="AD247" i="9"/>
  <c r="J248" i="9"/>
  <c r="S248" i="9"/>
  <c r="AB248" i="9"/>
  <c r="AD248" i="9"/>
  <c r="J249" i="9"/>
  <c r="S249" i="9"/>
  <c r="AB249" i="9"/>
  <c r="AD249" i="9"/>
  <c r="J250" i="9"/>
  <c r="S250" i="9"/>
  <c r="AB250" i="9"/>
  <c r="AD250" i="9"/>
  <c r="J251" i="9"/>
  <c r="S251" i="9"/>
  <c r="AB251" i="9"/>
  <c r="AD251" i="9"/>
  <c r="J252" i="9"/>
  <c r="S252" i="9"/>
  <c r="AB252" i="9"/>
  <c r="AD252" i="9"/>
  <c r="J253" i="9"/>
  <c r="S253" i="9"/>
  <c r="AB253" i="9"/>
  <c r="AD253" i="9"/>
  <c r="J254" i="9"/>
  <c r="S254" i="9"/>
  <c r="AB254" i="9"/>
  <c r="AD254" i="9"/>
  <c r="J255" i="9"/>
  <c r="S255" i="9"/>
  <c r="AB255" i="9"/>
  <c r="AD255" i="9"/>
  <c r="J256" i="9"/>
  <c r="S256" i="9"/>
  <c r="AB256" i="9"/>
  <c r="AD256" i="9"/>
  <c r="J257" i="9"/>
  <c r="S257" i="9"/>
  <c r="AB257" i="9"/>
  <c r="AD257" i="9"/>
  <c r="J258" i="9"/>
  <c r="S258" i="9"/>
  <c r="AB258" i="9"/>
  <c r="AD258" i="9"/>
  <c r="J259" i="9"/>
  <c r="S259" i="9"/>
  <c r="AB259" i="9"/>
  <c r="AD259" i="9"/>
  <c r="J260" i="9"/>
  <c r="S260" i="9"/>
  <c r="AB260" i="9"/>
  <c r="AD260" i="9"/>
  <c r="J261" i="9"/>
  <c r="S261" i="9"/>
  <c r="AB261" i="9"/>
  <c r="AD261" i="9"/>
  <c r="J262" i="9"/>
  <c r="S262" i="9"/>
  <c r="AB262" i="9"/>
  <c r="AD262" i="9"/>
  <c r="J263" i="9"/>
  <c r="S263" i="9"/>
  <c r="AB263" i="9"/>
  <c r="AD263" i="9"/>
  <c r="J264" i="9"/>
  <c r="S264" i="9"/>
  <c r="AB264" i="9"/>
  <c r="AD264" i="9"/>
  <c r="J265" i="9"/>
  <c r="S265" i="9"/>
  <c r="AB265" i="9"/>
  <c r="AD265" i="9"/>
  <c r="J266" i="9"/>
  <c r="S266" i="9"/>
  <c r="AB266" i="9"/>
  <c r="AD266" i="9"/>
  <c r="J267" i="9"/>
  <c r="S267" i="9"/>
  <c r="AB267" i="9"/>
  <c r="AD267" i="9"/>
  <c r="J268" i="9"/>
  <c r="S268" i="9"/>
  <c r="AB268" i="9"/>
  <c r="AD268" i="9"/>
  <c r="J269" i="9"/>
  <c r="S269" i="9"/>
  <c r="AB269" i="9"/>
  <c r="AD269" i="9"/>
  <c r="J270" i="9"/>
  <c r="S270" i="9"/>
  <c r="AB270" i="9"/>
  <c r="AD270" i="9"/>
  <c r="J271" i="9"/>
  <c r="S271" i="9"/>
  <c r="AB271" i="9"/>
  <c r="AD271" i="9"/>
  <c r="J272" i="9"/>
  <c r="S272" i="9"/>
  <c r="AB272" i="9"/>
  <c r="AD272" i="9"/>
  <c r="J273" i="9"/>
  <c r="S273" i="9"/>
  <c r="AB273" i="9"/>
  <c r="AD273" i="9"/>
  <c r="J274" i="9"/>
  <c r="S274" i="9"/>
  <c r="AB274" i="9"/>
  <c r="AD274" i="9"/>
  <c r="J275" i="9"/>
  <c r="S275" i="9"/>
  <c r="AB275" i="9"/>
  <c r="AD275" i="9"/>
  <c r="J276" i="9"/>
  <c r="S276" i="9"/>
  <c r="AB276" i="9"/>
  <c r="AD276" i="9"/>
  <c r="J277" i="9"/>
  <c r="S277" i="9"/>
  <c r="AB277" i="9"/>
  <c r="AD277" i="9"/>
  <c r="J278" i="9"/>
  <c r="S278" i="9"/>
  <c r="AB278" i="9"/>
  <c r="AD278" i="9"/>
  <c r="J279" i="9"/>
  <c r="S279" i="9"/>
  <c r="AB279" i="9"/>
  <c r="AD279" i="9"/>
  <c r="J280" i="9"/>
  <c r="S280" i="9"/>
  <c r="AB280" i="9"/>
  <c r="AD280" i="9"/>
  <c r="J281" i="9"/>
  <c r="S281" i="9"/>
  <c r="AB281" i="9"/>
  <c r="AD281" i="9"/>
  <c r="J282" i="9"/>
  <c r="S282" i="9"/>
  <c r="AB282" i="9"/>
  <c r="AD282" i="9"/>
  <c r="J283" i="9"/>
  <c r="S283" i="9"/>
  <c r="AB283" i="9"/>
  <c r="AD283" i="9"/>
  <c r="J284" i="9"/>
  <c r="S284" i="9"/>
  <c r="AB284" i="9"/>
  <c r="AD284" i="9"/>
  <c r="J285" i="9"/>
  <c r="S285" i="9"/>
  <c r="AB285" i="9"/>
  <c r="AD285" i="9"/>
  <c r="J286" i="9"/>
  <c r="S286" i="9"/>
  <c r="AB286" i="9"/>
  <c r="AD286" i="9"/>
  <c r="J287" i="9"/>
  <c r="S287" i="9"/>
  <c r="AB287" i="9"/>
  <c r="AD287" i="9"/>
  <c r="J288" i="9"/>
  <c r="S288" i="9"/>
  <c r="AB288" i="9"/>
  <c r="AD288" i="9"/>
  <c r="J289" i="9"/>
  <c r="S289" i="9"/>
  <c r="AB289" i="9"/>
  <c r="AD289" i="9"/>
  <c r="J290" i="9"/>
  <c r="S290" i="9"/>
  <c r="AB290" i="9"/>
  <c r="AD290" i="9"/>
  <c r="J291" i="9"/>
  <c r="S291" i="9"/>
  <c r="AB291" i="9"/>
  <c r="AD291" i="9"/>
  <c r="J292" i="9"/>
  <c r="S292" i="9"/>
  <c r="AB292" i="9"/>
  <c r="AD292" i="9"/>
  <c r="J293" i="9"/>
  <c r="S293" i="9"/>
  <c r="AB293" i="9"/>
  <c r="AD293" i="9"/>
  <c r="J294" i="9"/>
  <c r="S294" i="9"/>
  <c r="AB294" i="9"/>
  <c r="AD294" i="9"/>
  <c r="J295" i="9"/>
  <c r="S295" i="9"/>
  <c r="AB295" i="9"/>
  <c r="AD295" i="9"/>
  <c r="J296" i="9"/>
  <c r="S296" i="9"/>
  <c r="AB296" i="9"/>
  <c r="AD296" i="9"/>
  <c r="J297" i="9"/>
  <c r="S297" i="9"/>
  <c r="AB297" i="9"/>
  <c r="AD297" i="9"/>
  <c r="J298" i="9"/>
  <c r="S298" i="9"/>
  <c r="AB298" i="9"/>
  <c r="AD298" i="9"/>
  <c r="J299" i="9"/>
  <c r="S299" i="9"/>
  <c r="AB299" i="9"/>
  <c r="AD299" i="9"/>
  <c r="J300" i="9"/>
  <c r="S300" i="9"/>
  <c r="AB300" i="9"/>
  <c r="AD300" i="9"/>
  <c r="J301" i="9"/>
  <c r="S301" i="9"/>
  <c r="AB301" i="9"/>
  <c r="AD301" i="9"/>
  <c r="J302" i="9"/>
  <c r="S302" i="9"/>
  <c r="AB302" i="9"/>
  <c r="AD302" i="9"/>
  <c r="J303" i="9"/>
  <c r="S303" i="9"/>
  <c r="AB303" i="9"/>
  <c r="AD303" i="9"/>
  <c r="J304" i="9"/>
  <c r="S304" i="9"/>
  <c r="AB304" i="9"/>
  <c r="AD304" i="9"/>
  <c r="J305" i="9"/>
  <c r="S305" i="9"/>
  <c r="AB305" i="9"/>
  <c r="AD305" i="9"/>
  <c r="J306" i="9"/>
  <c r="S306" i="9"/>
  <c r="AB306" i="9"/>
  <c r="AD306" i="9"/>
  <c r="J307" i="9"/>
  <c r="S307" i="9"/>
  <c r="AB307" i="9"/>
  <c r="AD307" i="9"/>
  <c r="J308" i="9"/>
  <c r="S308" i="9"/>
  <c r="AB308" i="9"/>
  <c r="AD308" i="9"/>
  <c r="J309" i="9"/>
  <c r="S309" i="9"/>
  <c r="AB309" i="9"/>
  <c r="AD309" i="9"/>
  <c r="J310" i="9"/>
  <c r="S310" i="9"/>
  <c r="AB310" i="9"/>
  <c r="AD310" i="9"/>
  <c r="J311" i="9"/>
  <c r="S311" i="9"/>
  <c r="AB311" i="9"/>
  <c r="AD311" i="9"/>
  <c r="J312" i="9"/>
  <c r="S312" i="9"/>
  <c r="AB312" i="9"/>
  <c r="AD312" i="9"/>
  <c r="J313" i="9"/>
  <c r="S313" i="9"/>
  <c r="AB313" i="9"/>
  <c r="AD313" i="9"/>
  <c r="J314" i="9"/>
  <c r="S314" i="9"/>
  <c r="AB314" i="9"/>
  <c r="AD314" i="9"/>
  <c r="J315" i="9"/>
  <c r="S315" i="9"/>
  <c r="AB315" i="9"/>
  <c r="AD315" i="9"/>
  <c r="J316" i="9"/>
  <c r="S316" i="9"/>
  <c r="AB316" i="9"/>
  <c r="AD316" i="9"/>
  <c r="J317" i="9"/>
  <c r="S317" i="9"/>
  <c r="AB317" i="9"/>
  <c r="AD317" i="9"/>
  <c r="J318" i="9"/>
  <c r="S318" i="9"/>
  <c r="AB318" i="9"/>
  <c r="AD318" i="9"/>
  <c r="J319" i="9"/>
  <c r="S319" i="9"/>
  <c r="AB319" i="9"/>
  <c r="AD319" i="9"/>
  <c r="J320" i="9"/>
  <c r="S320" i="9"/>
  <c r="AB320" i="9"/>
  <c r="AD320" i="9"/>
  <c r="J321" i="9"/>
  <c r="S321" i="9"/>
  <c r="AB321" i="9"/>
  <c r="AD321" i="9"/>
  <c r="J322" i="9"/>
  <c r="S322" i="9"/>
  <c r="AB322" i="9"/>
  <c r="AD322" i="9"/>
  <c r="J323" i="9"/>
  <c r="S323" i="9"/>
  <c r="AB323" i="9"/>
  <c r="AD323" i="9"/>
  <c r="J324" i="9"/>
  <c r="S324" i="9"/>
  <c r="AB324" i="9"/>
  <c r="AD324" i="9"/>
  <c r="J325" i="9"/>
  <c r="S325" i="9"/>
  <c r="AB325" i="9"/>
  <c r="AD325" i="9"/>
  <c r="J326" i="9"/>
  <c r="S326" i="9"/>
  <c r="AB326" i="9"/>
  <c r="AD326" i="9"/>
  <c r="J327" i="9"/>
  <c r="S327" i="9"/>
  <c r="AB327" i="9"/>
  <c r="AD327" i="9"/>
  <c r="J328" i="9"/>
  <c r="S328" i="9"/>
  <c r="AB328" i="9"/>
  <c r="AD328" i="9"/>
  <c r="J329" i="9"/>
  <c r="S329" i="9"/>
  <c r="AB329" i="9"/>
  <c r="AD329" i="9"/>
  <c r="J330" i="9"/>
  <c r="S330" i="9"/>
  <c r="AB330" i="9"/>
  <c r="AD330" i="9"/>
  <c r="J331" i="9"/>
  <c r="S331" i="9"/>
  <c r="AB331" i="9"/>
  <c r="AD331" i="9"/>
  <c r="D5" i="7" l="1"/>
  <c r="E5" i="7" l="1"/>
  <c r="E6" i="7"/>
  <c r="F5" i="7"/>
  <c r="F44" i="7" l="1"/>
  <c r="D8" i="7"/>
  <c r="F38" i="7"/>
  <c r="D38" i="7" s="1"/>
  <c r="F9" i="7"/>
  <c r="F18" i="7"/>
  <c r="F8" i="7"/>
  <c r="F20" i="7"/>
  <c r="F19" i="7"/>
  <c r="F17" i="7"/>
  <c r="F14" i="7"/>
  <c r="F39" i="7"/>
  <c r="D39" i="7" s="1"/>
  <c r="F31" i="7"/>
  <c r="F23" i="7"/>
  <c r="F30" i="7"/>
  <c r="F22" i="7"/>
  <c r="F21" i="7"/>
  <c r="F36" i="7"/>
  <c r="D36" i="7" s="1"/>
  <c r="F40" i="7"/>
  <c r="D40" i="7" s="1"/>
  <c r="F32" i="7"/>
  <c r="F37" i="7"/>
  <c r="D37" i="7" s="1"/>
  <c r="F29" i="7"/>
  <c r="F28" i="7"/>
  <c r="F13" i="7"/>
  <c r="F24" i="7"/>
  <c r="F35" i="7"/>
  <c r="D35" i="7" s="1"/>
  <c r="F27" i="7"/>
  <c r="F34" i="7"/>
  <c r="D34" i="7" s="1"/>
  <c r="F26" i="7"/>
  <c r="F41" i="7"/>
  <c r="D41" i="7" s="1"/>
  <c r="F33" i="7"/>
  <c r="F25" i="7"/>
  <c r="F11" i="7"/>
  <c r="D13" i="7"/>
  <c r="D14" i="7"/>
  <c r="D19" i="7" l="1"/>
  <c r="D33" i="7"/>
  <c r="D29" i="7"/>
  <c r="D21" i="7"/>
  <c r="D24" i="7"/>
  <c r="D32" i="7"/>
  <c r="D20" i="7"/>
  <c r="D28" i="7"/>
  <c r="D31" i="7"/>
  <c r="D27" i="7"/>
  <c r="D22" i="7"/>
  <c r="D30" i="7"/>
  <c r="D17" i="7"/>
  <c r="D25" i="7"/>
  <c r="D23" i="7"/>
  <c r="D18" i="7"/>
  <c r="D26" i="7"/>
  <c r="F46" i="7"/>
  <c r="D12" i="7"/>
  <c r="B12" i="7" s="1"/>
  <c r="D9" i="7"/>
  <c r="D10" i="7" s="1"/>
  <c r="D11" i="7"/>
  <c r="D44" i="7" l="1"/>
  <c r="F12" i="7"/>
  <c r="D46" i="7" l="1"/>
  <c r="D47" i="7" s="1"/>
  <c r="D45" i="7"/>
  <c r="D48" i="7" l="1"/>
  <c r="D4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3" authorId="0" shapeId="0" xr:uid="{0D61B785-89E5-4967-A35E-4A0B576EA7B4}">
      <text>
        <r>
          <rPr>
            <b/>
            <sz val="9"/>
            <color indexed="81"/>
            <rFont val="Tahoma"/>
            <family val="2"/>
          </rPr>
          <t>Author:</t>
        </r>
        <r>
          <rPr>
            <sz val="9"/>
            <color indexed="81"/>
            <rFont val="Tahoma"/>
            <family val="2"/>
          </rPr>
          <t xml:space="preserve">
Pilots do not pay levy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2" authorId="0" shapeId="0" xr:uid="{00000000-0006-0000-1500-000001000000}">
      <text>
        <r>
          <rPr>
            <b/>
            <sz val="9"/>
            <color indexed="81"/>
            <rFont val="Tahoma"/>
            <family val="2"/>
          </rPr>
          <t>Author:</t>
        </r>
        <r>
          <rPr>
            <sz val="9"/>
            <color indexed="81"/>
            <rFont val="Tahoma"/>
            <family val="2"/>
          </rPr>
          <t xml:space="preserve">
Dorset and Wiltshire updated  E6162 = E6161 + E6139</t>
        </r>
      </text>
    </comment>
  </commentList>
</comments>
</file>

<file path=xl/sharedStrings.xml><?xml version="1.0" encoding="utf-8"?>
<sst xmlns="http://schemas.openxmlformats.org/spreadsheetml/2006/main" count="16974" uniqueCount="2263">
  <si>
    <t>Yes</t>
  </si>
  <si>
    <t>Please select a local authority from the green drop-down menu</t>
  </si>
  <si>
    <t>Adur</t>
  </si>
  <si>
    <t>Key Information - 50% retention scheme</t>
  </si>
  <si>
    <t>£ where applicable</t>
  </si>
  <si>
    <t>Local authority tier split</t>
  </si>
  <si>
    <t>Baseline funding level 2018-19</t>
  </si>
  <si>
    <t>Safety Net Threshold</t>
  </si>
  <si>
    <t>Safety net threshold is 92.5% of baseline funding level</t>
  </si>
  <si>
    <t>Compensation factor for the change in SBRR threshold</t>
  </si>
  <si>
    <t>Rateable value eligible for lost yield compensation</t>
  </si>
  <si>
    <t>Local authority share of total non-domestic rating income</t>
  </si>
  <si>
    <t>Calculations</t>
  </si>
  <si>
    <t>Retained income as a proportion of baseline funding level</t>
  </si>
  <si>
    <t>S31 grant</t>
  </si>
  <si>
    <t>For fire and county calcs</t>
  </si>
  <si>
    <t>Ecode</t>
  </si>
  <si>
    <t>ONS code</t>
  </si>
  <si>
    <t>Class</t>
  </si>
  <si>
    <t>LA</t>
  </si>
  <si>
    <t>Upper tier ecode</t>
  </si>
  <si>
    <t>Fire authority ecode 1819</t>
  </si>
  <si>
    <t>Pool 1819</t>
  </si>
  <si>
    <t>Type</t>
  </si>
  <si>
    <t>Pilot</t>
  </si>
  <si>
    <t>50%
Local authority tier split</t>
  </si>
  <si>
    <t>92.5%
Safety Net Threshold 2018-19</t>
  </si>
  <si>
    <t>Levy Rate</t>
  </si>
  <si>
    <t>Tariff/Top-up 2018-19</t>
  </si>
  <si>
    <t>Retained rates income 2018-19</t>
  </si>
  <si>
    <t>Retained income as a proportion of baseline funding level 2018-19</t>
  </si>
  <si>
    <t>Retained income below safety net threshold 2018-19</t>
  </si>
  <si>
    <t>Safety net due to local authority in 2018-19</t>
  </si>
  <si>
    <t>Potential levy due from the authority 2018-19</t>
  </si>
  <si>
    <t>Total levy due from the authority 2018-19</t>
  </si>
  <si>
    <t>Total non-domestic rating income 2018-19 (P1 L13)</t>
  </si>
  <si>
    <t>Total Small Business Rate Relief to be compensated by S31 grant 2018-19 (LA share of SBRR grant / tier share)</t>
  </si>
  <si>
    <t>Total Small Business Rate Relief adjustment 13-14 to 16-17 to be compensated by S31 grant 2018-19 (P3 L9a C1)</t>
  </si>
  <si>
    <t>Total Small Business Rate Relief adjustment 17-18 to be compensated by S31 grant 2018-19 (LA share of SBRR grant / tier share)</t>
  </si>
  <si>
    <t>E3831</t>
  </si>
  <si>
    <t>E07000223</t>
  </si>
  <si>
    <t>SD</t>
  </si>
  <si>
    <t>E3820</t>
  </si>
  <si>
    <t>NA</t>
  </si>
  <si>
    <t>West Sussex Business Rates Pool</t>
  </si>
  <si>
    <t>E0931</t>
  </si>
  <si>
    <t>E07000026</t>
  </si>
  <si>
    <t>Allerdale</t>
  </si>
  <si>
    <t>E0920</t>
  </si>
  <si>
    <t>Cumbria Business Rates Pool</t>
  </si>
  <si>
    <t>E1031</t>
  </si>
  <si>
    <t>E07000032</t>
  </si>
  <si>
    <t>Amber Valley</t>
  </si>
  <si>
    <t>E1021</t>
  </si>
  <si>
    <t>E6110</t>
  </si>
  <si>
    <t>Derbyshire Pilots Pool</t>
  </si>
  <si>
    <t>E3832</t>
  </si>
  <si>
    <t>E07000224</t>
  </si>
  <si>
    <t>Arun</t>
  </si>
  <si>
    <t>E3031</t>
  </si>
  <si>
    <t>E07000170</t>
  </si>
  <si>
    <t>Ashfield</t>
  </si>
  <si>
    <t>E3021</t>
  </si>
  <si>
    <t>E6130</t>
  </si>
  <si>
    <t>Nottinghamshire Business Rates Pool</t>
  </si>
  <si>
    <t>E2231</t>
  </si>
  <si>
    <t>E07000105</t>
  </si>
  <si>
    <t>Ashford</t>
  </si>
  <si>
    <t>E2221</t>
  </si>
  <si>
    <t>E6122</t>
  </si>
  <si>
    <t>Kent and Medway Pilots Pool</t>
  </si>
  <si>
    <t>E0431</t>
  </si>
  <si>
    <t>E07000004</t>
  </si>
  <si>
    <t>Aylesbury Vale</t>
  </si>
  <si>
    <t>E0421</t>
  </si>
  <si>
    <t>E6104</t>
  </si>
  <si>
    <t>Buckinghamshire Business Rates Pool</t>
  </si>
  <si>
    <t>E3531</t>
  </si>
  <si>
    <t>E07000200</t>
  </si>
  <si>
    <t>Babergh</t>
  </si>
  <si>
    <t>E3520</t>
  </si>
  <si>
    <t>Suffolk Pilots Pool</t>
  </si>
  <si>
    <t>E5030</t>
  </si>
  <si>
    <t>E09000002</t>
  </si>
  <si>
    <t>OLB</t>
  </si>
  <si>
    <t>Barking and Dagenham</t>
  </si>
  <si>
    <t>E5100</t>
  </si>
  <si>
    <t>London Pilots Pool</t>
  </si>
  <si>
    <t>E5031</t>
  </si>
  <si>
    <t>E09000003</t>
  </si>
  <si>
    <t>Barnet</t>
  </si>
  <si>
    <t>E4401</t>
  </si>
  <si>
    <t>E08000016</t>
  </si>
  <si>
    <t>MD</t>
  </si>
  <si>
    <t>Barnsley</t>
  </si>
  <si>
    <t>E6144</t>
  </si>
  <si>
    <t/>
  </si>
  <si>
    <t>E0932</t>
  </si>
  <si>
    <t>E07000027</t>
  </si>
  <si>
    <t>Barrow-in-Furness</t>
  </si>
  <si>
    <t>E1531</t>
  </si>
  <si>
    <t>E07000066</t>
  </si>
  <si>
    <t>Basildon</t>
  </si>
  <si>
    <t>E1521</t>
  </si>
  <si>
    <t>E6115</t>
  </si>
  <si>
    <t>Essex Business Rates Pool</t>
  </si>
  <si>
    <t>E1731</t>
  </si>
  <si>
    <t>E07000084</t>
  </si>
  <si>
    <t>Basingstoke and Deane</t>
  </si>
  <si>
    <t>E1721</t>
  </si>
  <si>
    <t>E6117</t>
  </si>
  <si>
    <t>E3032</t>
  </si>
  <si>
    <t>E07000171</t>
  </si>
  <si>
    <t>Bassetlaw</t>
  </si>
  <si>
    <t>E0101</t>
  </si>
  <si>
    <t>E06000022</t>
  </si>
  <si>
    <t>UNINFIR</t>
  </si>
  <si>
    <t>Bath &amp; North East Somerset</t>
  </si>
  <si>
    <t>E6354</t>
  </si>
  <si>
    <t>E6101</t>
  </si>
  <si>
    <t>E0202</t>
  </si>
  <si>
    <t>E06000055</t>
  </si>
  <si>
    <t>Bedford</t>
  </si>
  <si>
    <t>E6102</t>
  </si>
  <si>
    <t>E5032</t>
  </si>
  <si>
    <t>E09000004</t>
  </si>
  <si>
    <t>Bexley</t>
  </si>
  <si>
    <t>E4601</t>
  </si>
  <si>
    <t>E08000025</t>
  </si>
  <si>
    <t>Birmingham</t>
  </si>
  <si>
    <t>E6146</t>
  </si>
  <si>
    <t>Greater Birmingham &amp; Solihull pool</t>
  </si>
  <si>
    <t>E2431</t>
  </si>
  <si>
    <t>E07000129</t>
  </si>
  <si>
    <t>Blaby</t>
  </si>
  <si>
    <t>E2421</t>
  </si>
  <si>
    <t>E6124</t>
  </si>
  <si>
    <t>Leicestershire Business Rates Pool</t>
  </si>
  <si>
    <t>E2301</t>
  </si>
  <si>
    <t>E06000008</t>
  </si>
  <si>
    <t>Blackburn with Darwen</t>
  </si>
  <si>
    <t>E6123</t>
  </si>
  <si>
    <t>E2302</t>
  </si>
  <si>
    <t>E06000009</t>
  </si>
  <si>
    <t>Blackpool</t>
  </si>
  <si>
    <t>E1032</t>
  </si>
  <si>
    <t>E07000033</t>
  </si>
  <si>
    <t>Bolsover</t>
  </si>
  <si>
    <t>E4201</t>
  </si>
  <si>
    <t>E08000001</t>
  </si>
  <si>
    <t>Bolton</t>
  </si>
  <si>
    <t>E6142</t>
  </si>
  <si>
    <t>Greater Manchester and Cheshire Business Rates Pool</t>
  </si>
  <si>
    <t>E2531</t>
  </si>
  <si>
    <t>E07000136</t>
  </si>
  <si>
    <t>Boston</t>
  </si>
  <si>
    <t>E2520</t>
  </si>
  <si>
    <t>Lincolnshire Pilots Pool</t>
  </si>
  <si>
    <t>E1202</t>
  </si>
  <si>
    <t>E06000028</t>
  </si>
  <si>
    <t>Bournemouth</t>
  </si>
  <si>
    <t>E6162</t>
  </si>
  <si>
    <t>E0301</t>
  </si>
  <si>
    <t>E06000036</t>
  </si>
  <si>
    <t>Bracknell Forest</t>
  </si>
  <si>
    <t>E6103</t>
  </si>
  <si>
    <t>Berkshire Pilots Pool</t>
  </si>
  <si>
    <t>E4701</t>
  </si>
  <si>
    <t>E08000032</t>
  </si>
  <si>
    <t>Bradford</t>
  </si>
  <si>
    <t>E6147</t>
  </si>
  <si>
    <t>Leeds City Region Pilots Pool</t>
  </si>
  <si>
    <t>E1532</t>
  </si>
  <si>
    <t>E07000067</t>
  </si>
  <si>
    <t>Braintree</t>
  </si>
  <si>
    <t>E2631</t>
  </si>
  <si>
    <t>E07000143</t>
  </si>
  <si>
    <t>Breckland</t>
  </si>
  <si>
    <t>E2620</t>
  </si>
  <si>
    <t>Norfolk Business Rates Pool</t>
  </si>
  <si>
    <t>E5033</t>
  </si>
  <si>
    <t>E09000005</t>
  </si>
  <si>
    <t>Brent</t>
  </si>
  <si>
    <t>E1533</t>
  </si>
  <si>
    <t>E07000068</t>
  </si>
  <si>
    <t>Brentwood</t>
  </si>
  <si>
    <t>E1401</t>
  </si>
  <si>
    <t>E06000043</t>
  </si>
  <si>
    <t>Brighton &amp; Hove</t>
  </si>
  <si>
    <t>E6114</t>
  </si>
  <si>
    <t>E0102</t>
  </si>
  <si>
    <t>E06000023</t>
  </si>
  <si>
    <t>Bristol</t>
  </si>
  <si>
    <t>E2632</t>
  </si>
  <si>
    <t>E07000144</t>
  </si>
  <si>
    <t>Broadland</t>
  </si>
  <si>
    <t>E5034</t>
  </si>
  <si>
    <t>E09000006</t>
  </si>
  <si>
    <t>Bromley</t>
  </si>
  <si>
    <t>E1831</t>
  </si>
  <si>
    <t>E07000234</t>
  </si>
  <si>
    <t>Bromsgrove</t>
  </si>
  <si>
    <t>E1821</t>
  </si>
  <si>
    <t>E6118</t>
  </si>
  <si>
    <t>E1931</t>
  </si>
  <si>
    <t>E07000095</t>
  </si>
  <si>
    <t>Broxbourne</t>
  </si>
  <si>
    <t>E1920</t>
  </si>
  <si>
    <t>Hertfordshire Business Rates Pool</t>
  </si>
  <si>
    <t>E3033</t>
  </si>
  <si>
    <t>E07000172</t>
  </si>
  <si>
    <t>Broxtowe</t>
  </si>
  <si>
    <t>E2333</t>
  </si>
  <si>
    <t>E07000117</t>
  </si>
  <si>
    <t>Burnley</t>
  </si>
  <si>
    <t>E2321</t>
  </si>
  <si>
    <t>Lancashire Business Rates Pool</t>
  </si>
  <si>
    <t>E4202</t>
  </si>
  <si>
    <t>E08000002</t>
  </si>
  <si>
    <t>Bury</t>
  </si>
  <si>
    <t>E4702</t>
  </si>
  <si>
    <t>E08000033</t>
  </si>
  <si>
    <t>Calderdale</t>
  </si>
  <si>
    <t>E0531</t>
  </si>
  <si>
    <t>E07000008</t>
  </si>
  <si>
    <t>Cambridge</t>
  </si>
  <si>
    <t>E0521</t>
  </si>
  <si>
    <t>E6105</t>
  </si>
  <si>
    <t>E5011</t>
  </si>
  <si>
    <t>E09000007</t>
  </si>
  <si>
    <t>ILB</t>
  </si>
  <si>
    <t>Camden</t>
  </si>
  <si>
    <t>E3431</t>
  </si>
  <si>
    <t>E07000192</t>
  </si>
  <si>
    <t>Cannock Chase</t>
  </si>
  <si>
    <t>E3421</t>
  </si>
  <si>
    <t>E6134</t>
  </si>
  <si>
    <t>E2232</t>
  </si>
  <si>
    <t>E07000106</t>
  </si>
  <si>
    <t>Canterbury</t>
  </si>
  <si>
    <t>E0933</t>
  </si>
  <si>
    <t>E07000028</t>
  </si>
  <si>
    <t>Carlisle</t>
  </si>
  <si>
    <t>E1534</t>
  </si>
  <si>
    <t>E07000069</t>
  </si>
  <si>
    <t>Castle Point</t>
  </si>
  <si>
    <t>E0203</t>
  </si>
  <si>
    <t>E06000056</t>
  </si>
  <si>
    <t>Central Bedfordshire</t>
  </si>
  <si>
    <t>E2432</t>
  </si>
  <si>
    <t>E07000130</t>
  </si>
  <si>
    <t>Charnwood</t>
  </si>
  <si>
    <t>E1535</t>
  </si>
  <si>
    <t>E07000070</t>
  </si>
  <si>
    <t>Chelmsford</t>
  </si>
  <si>
    <t>E1631</t>
  </si>
  <si>
    <t>E07000078</t>
  </si>
  <si>
    <t>Cheltenham</t>
  </si>
  <si>
    <t>E1620</t>
  </si>
  <si>
    <t>Gloucestershire Pilots Pool</t>
  </si>
  <si>
    <t>E3131</t>
  </si>
  <si>
    <t>E07000177</t>
  </si>
  <si>
    <t>Cherwell</t>
  </si>
  <si>
    <t>E3120</t>
  </si>
  <si>
    <t>North Oxfordshire Pool</t>
  </si>
  <si>
    <t>E0603</t>
  </si>
  <si>
    <t>E06000049</t>
  </si>
  <si>
    <t>Cheshire East</t>
  </si>
  <si>
    <t>E6106</t>
  </si>
  <si>
    <t>E0604</t>
  </si>
  <si>
    <t>E06000050</t>
  </si>
  <si>
    <t>Cheshire West and Chester</t>
  </si>
  <si>
    <t>E1033</t>
  </si>
  <si>
    <t>E07000034</t>
  </si>
  <si>
    <t>Chesterfield</t>
  </si>
  <si>
    <t>E3833</t>
  </si>
  <si>
    <t>E07000225</t>
  </si>
  <si>
    <t>Chichester</t>
  </si>
  <si>
    <t>E0432</t>
  </si>
  <si>
    <t>E07000005</t>
  </si>
  <si>
    <t>Chiltern</t>
  </si>
  <si>
    <t>E2334</t>
  </si>
  <si>
    <t>E07000118</t>
  </si>
  <si>
    <t>Chorley</t>
  </si>
  <si>
    <t>E1232</t>
  </si>
  <si>
    <t>E07000048</t>
  </si>
  <si>
    <t>Christchurch</t>
  </si>
  <si>
    <t>E1221</t>
  </si>
  <si>
    <t>E5010</t>
  </si>
  <si>
    <t>E09000001</t>
  </si>
  <si>
    <t>City of London</t>
  </si>
  <si>
    <t>E1536</t>
  </si>
  <si>
    <t>E07000071</t>
  </si>
  <si>
    <t>Colchester</t>
  </si>
  <si>
    <t>E0934</t>
  </si>
  <si>
    <t>E07000029</t>
  </si>
  <si>
    <t>Copeland</t>
  </si>
  <si>
    <t>E2831</t>
  </si>
  <si>
    <t>E07000150</t>
  </si>
  <si>
    <t>Corby</t>
  </si>
  <si>
    <t>E2820</t>
  </si>
  <si>
    <t>Northamptonshire Business Rates Pool</t>
  </si>
  <si>
    <t>E0801</t>
  </si>
  <si>
    <t>E06000052</t>
  </si>
  <si>
    <t>UNIFIR</t>
  </si>
  <si>
    <t>Cornwall</t>
  </si>
  <si>
    <t>E1632</t>
  </si>
  <si>
    <t>E07000079</t>
  </si>
  <si>
    <t>Cotswold</t>
  </si>
  <si>
    <t>E4602</t>
  </si>
  <si>
    <t>E08000026</t>
  </si>
  <si>
    <t>Coventry</t>
  </si>
  <si>
    <t>Warwickshire Business Rates Pool</t>
  </si>
  <si>
    <t>E2731</t>
  </si>
  <si>
    <t>E07000163</t>
  </si>
  <si>
    <t>Craven</t>
  </si>
  <si>
    <t>E2721</t>
  </si>
  <si>
    <t>E6127</t>
  </si>
  <si>
    <t>North Yorkshire</t>
  </si>
  <si>
    <t>E3834</t>
  </si>
  <si>
    <t>E07000226</t>
  </si>
  <si>
    <t>Crawley</t>
  </si>
  <si>
    <t>E5035</t>
  </si>
  <si>
    <t>E09000008</t>
  </si>
  <si>
    <t>Croydon</t>
  </si>
  <si>
    <t>E1932</t>
  </si>
  <si>
    <t>E07000096</t>
  </si>
  <si>
    <t>Dacorum</t>
  </si>
  <si>
    <t>E1301</t>
  </si>
  <si>
    <t>E06000005</t>
  </si>
  <si>
    <t>Darlington</t>
  </si>
  <si>
    <t>E6113</t>
  </si>
  <si>
    <t>E2233</t>
  </si>
  <si>
    <t>E07000107</t>
  </si>
  <si>
    <t>Dartford</t>
  </si>
  <si>
    <t>E2832</t>
  </si>
  <si>
    <t>E07000151</t>
  </si>
  <si>
    <t>Daventry</t>
  </si>
  <si>
    <t>E1001</t>
  </si>
  <si>
    <t>E06000015</t>
  </si>
  <si>
    <t>Derby</t>
  </si>
  <si>
    <t>E1035</t>
  </si>
  <si>
    <t>E07000035</t>
  </si>
  <si>
    <t>Derbyshire Dales</t>
  </si>
  <si>
    <t>E4402</t>
  </si>
  <si>
    <t>E08000017</t>
  </si>
  <si>
    <t>Doncaster</t>
  </si>
  <si>
    <t>E2234</t>
  </si>
  <si>
    <t>E07000108</t>
  </si>
  <si>
    <t>Dover</t>
  </si>
  <si>
    <t>E4603</t>
  </si>
  <si>
    <t>E08000027</t>
  </si>
  <si>
    <t>Dudley</t>
  </si>
  <si>
    <t>E1302</t>
  </si>
  <si>
    <t>E06000047</t>
  </si>
  <si>
    <t>Durham</t>
  </si>
  <si>
    <t>E5036</t>
  </si>
  <si>
    <t>E09000009</t>
  </si>
  <si>
    <t>Ealing</t>
  </si>
  <si>
    <t>E0532</t>
  </si>
  <si>
    <t>E07000009</t>
  </si>
  <si>
    <t>East Cambridgeshire</t>
  </si>
  <si>
    <t>E1131</t>
  </si>
  <si>
    <t>E07000040</t>
  </si>
  <si>
    <t>East Devon</t>
  </si>
  <si>
    <t>E1121</t>
  </si>
  <si>
    <t>E6161</t>
  </si>
  <si>
    <t>Devon Pilots Pool</t>
  </si>
  <si>
    <t>E1233</t>
  </si>
  <si>
    <t>E07000049</t>
  </si>
  <si>
    <t>East Dorset</t>
  </si>
  <si>
    <t>E1732</t>
  </si>
  <si>
    <t>E07000085</t>
  </si>
  <si>
    <t>East Hampshire</t>
  </si>
  <si>
    <t>E1933</t>
  </si>
  <si>
    <t>E07000242</t>
  </si>
  <si>
    <t>East Hertfordshire</t>
  </si>
  <si>
    <t>E2532</t>
  </si>
  <si>
    <t>E07000137</t>
  </si>
  <si>
    <t>East Lindsey</t>
  </si>
  <si>
    <t>E2833</t>
  </si>
  <si>
    <t>E07000152</t>
  </si>
  <si>
    <t>East Northamptonshire</t>
  </si>
  <si>
    <t>E2001</t>
  </si>
  <si>
    <t>E06000011</t>
  </si>
  <si>
    <t>East Riding of Yorkshire</t>
  </si>
  <si>
    <t>E6120</t>
  </si>
  <si>
    <t>E3432</t>
  </si>
  <si>
    <t>E07000193</t>
  </si>
  <si>
    <t>East Staffordshire</t>
  </si>
  <si>
    <t>E1432</t>
  </si>
  <si>
    <t>E07000061</t>
  </si>
  <si>
    <t>Eastbourne</t>
  </si>
  <si>
    <t>E1421</t>
  </si>
  <si>
    <t>East Sussex Business Rates Pool</t>
  </si>
  <si>
    <t>E1733</t>
  </si>
  <si>
    <t>E07000086</t>
  </si>
  <si>
    <t>Eastleigh</t>
  </si>
  <si>
    <t>E0935</t>
  </si>
  <si>
    <t>E07000030</t>
  </si>
  <si>
    <t>Eden</t>
  </si>
  <si>
    <t>E3631</t>
  </si>
  <si>
    <t>E07000207</t>
  </si>
  <si>
    <t>Elmbridge</t>
  </si>
  <si>
    <t>E3620</t>
  </si>
  <si>
    <t>Surrey Pilots Pool</t>
  </si>
  <si>
    <t>E5037</t>
  </si>
  <si>
    <t>E09000010</t>
  </si>
  <si>
    <t>Enfield</t>
  </si>
  <si>
    <t>E1537</t>
  </si>
  <si>
    <t>E07000072</t>
  </si>
  <si>
    <t>Epping Forest</t>
  </si>
  <si>
    <t>E3632</t>
  </si>
  <si>
    <t>E07000208</t>
  </si>
  <si>
    <t>Epsom and Ewell</t>
  </si>
  <si>
    <t>E1036</t>
  </si>
  <si>
    <t>E07000036</t>
  </si>
  <si>
    <t>Erewash</t>
  </si>
  <si>
    <t>E1132</t>
  </si>
  <si>
    <t>E07000041</t>
  </si>
  <si>
    <t>Exeter</t>
  </si>
  <si>
    <t>E1734</t>
  </si>
  <si>
    <t>E07000087</t>
  </si>
  <si>
    <t>Fareham</t>
  </si>
  <si>
    <t>E0533</t>
  </si>
  <si>
    <t>E07000010</t>
  </si>
  <si>
    <t>Fenland</t>
  </si>
  <si>
    <t>E3532</t>
  </si>
  <si>
    <t>E07000201</t>
  </si>
  <si>
    <t>Forest Heath</t>
  </si>
  <si>
    <t>E1633</t>
  </si>
  <si>
    <t>E07000080</t>
  </si>
  <si>
    <t>Forest of Dean</t>
  </si>
  <si>
    <t>E2335</t>
  </si>
  <si>
    <t>E07000119</t>
  </si>
  <si>
    <t>Fylde</t>
  </si>
  <si>
    <t>E4501</t>
  </si>
  <si>
    <t>E08000037</t>
  </si>
  <si>
    <t>Gateshead</t>
  </si>
  <si>
    <t>E6145</t>
  </si>
  <si>
    <t>E3034</t>
  </si>
  <si>
    <t>E07000173</t>
  </si>
  <si>
    <t>Gedling</t>
  </si>
  <si>
    <t>E1634</t>
  </si>
  <si>
    <t>E07000081</t>
  </si>
  <si>
    <t>Gloucester</t>
  </si>
  <si>
    <t>E1735</t>
  </si>
  <si>
    <t>E07000088</t>
  </si>
  <si>
    <t>Gosport</t>
  </si>
  <si>
    <t>E2236</t>
  </si>
  <si>
    <t>E07000109</t>
  </si>
  <si>
    <t>Gravesham</t>
  </si>
  <si>
    <t>E2633</t>
  </si>
  <si>
    <t>E07000145</t>
  </si>
  <si>
    <t>Great Yarmouth</t>
  </si>
  <si>
    <t>E5012</t>
  </si>
  <si>
    <t>E09000011</t>
  </si>
  <si>
    <t>Greenwich</t>
  </si>
  <si>
    <t>E3633</t>
  </si>
  <si>
    <t>E07000209</t>
  </si>
  <si>
    <t>Guildford</t>
  </si>
  <si>
    <t>E5013</t>
  </si>
  <si>
    <t>E09000012</t>
  </si>
  <si>
    <t>Hackney</t>
  </si>
  <si>
    <t>E0601</t>
  </si>
  <si>
    <t>E06000006</t>
  </si>
  <si>
    <t>Halton</t>
  </si>
  <si>
    <t>Mid Merseyside Business Rates Pool</t>
  </si>
  <si>
    <t>E2732</t>
  </si>
  <si>
    <t>E07000164</t>
  </si>
  <si>
    <t>Hambleton</t>
  </si>
  <si>
    <t>E5014</t>
  </si>
  <si>
    <t>E09000013</t>
  </si>
  <si>
    <t>Hammersmith and Fulham</t>
  </si>
  <si>
    <t>E2433</t>
  </si>
  <si>
    <t>E07000131</t>
  </si>
  <si>
    <t>Harborough</t>
  </si>
  <si>
    <t>E5038</t>
  </si>
  <si>
    <t>E09000014</t>
  </si>
  <si>
    <t>Haringey</t>
  </si>
  <si>
    <t>E1538</t>
  </si>
  <si>
    <t>E07000073</t>
  </si>
  <si>
    <t>Harlow</t>
  </si>
  <si>
    <t>E2753</t>
  </si>
  <si>
    <t>E07000165</t>
  </si>
  <si>
    <t>Harrogate</t>
  </si>
  <si>
    <t>E5039</t>
  </si>
  <si>
    <t>E09000015</t>
  </si>
  <si>
    <t>Harrow</t>
  </si>
  <si>
    <t>E1736</t>
  </si>
  <si>
    <t>E07000089</t>
  </si>
  <si>
    <t>Hart</t>
  </si>
  <si>
    <t>E0701</t>
  </si>
  <si>
    <t>E06000001</t>
  </si>
  <si>
    <t>Hartlepool</t>
  </si>
  <si>
    <t>E6107</t>
  </si>
  <si>
    <t>E1433</t>
  </si>
  <si>
    <t>E07000062</t>
  </si>
  <si>
    <t>Hastings</t>
  </si>
  <si>
    <t>E1737</t>
  </si>
  <si>
    <t>E07000090</t>
  </si>
  <si>
    <t>Havant</t>
  </si>
  <si>
    <t>E5040</t>
  </si>
  <si>
    <t>E09000016</t>
  </si>
  <si>
    <t>Havering</t>
  </si>
  <si>
    <t>E1801</t>
  </si>
  <si>
    <t>E06000019</t>
  </si>
  <si>
    <t>Herefordshire</t>
  </si>
  <si>
    <t>E1934</t>
  </si>
  <si>
    <t>E07000098</t>
  </si>
  <si>
    <t>Hertsmere</t>
  </si>
  <si>
    <t>E1037</t>
  </si>
  <si>
    <t>E07000037</t>
  </si>
  <si>
    <t>High Peak</t>
  </si>
  <si>
    <t>E5041</t>
  </si>
  <si>
    <t>E09000017</t>
  </si>
  <si>
    <t>Hillingdon</t>
  </si>
  <si>
    <t>E2434</t>
  </si>
  <si>
    <t>E07000132</t>
  </si>
  <si>
    <t>Hinckley and Bosworth</t>
  </si>
  <si>
    <t>E3835</t>
  </si>
  <si>
    <t>E07000227</t>
  </si>
  <si>
    <t>Horsham</t>
  </si>
  <si>
    <t>E5042</t>
  </si>
  <si>
    <t>E09000018</t>
  </si>
  <si>
    <t>Hounslow</t>
  </si>
  <si>
    <t>E0551</t>
  </si>
  <si>
    <t>E07000011</t>
  </si>
  <si>
    <t>Huntingdonshire</t>
  </si>
  <si>
    <t>E2336</t>
  </si>
  <si>
    <t>E07000120</t>
  </si>
  <si>
    <t>Hyndburn</t>
  </si>
  <si>
    <t>E3533</t>
  </si>
  <si>
    <t>E07000202</t>
  </si>
  <si>
    <t>Ipswich</t>
  </si>
  <si>
    <t>E2101</t>
  </si>
  <si>
    <t>E06000046</t>
  </si>
  <si>
    <t>Isle of Wight Council</t>
  </si>
  <si>
    <t>Solent Pilots Pool</t>
  </si>
  <si>
    <t>E4001</t>
  </si>
  <si>
    <t>E06000053</t>
  </si>
  <si>
    <t>Isles of Scilly</t>
  </si>
  <si>
    <t>E5015</t>
  </si>
  <si>
    <t>E09000019</t>
  </si>
  <si>
    <t>Islington</t>
  </si>
  <si>
    <t>E5016</t>
  </si>
  <si>
    <t>E09000020</t>
  </si>
  <si>
    <t>Kensington and Chelsea</t>
  </si>
  <si>
    <t>E2834</t>
  </si>
  <si>
    <t>E07000153</t>
  </si>
  <si>
    <t>Kettering</t>
  </si>
  <si>
    <t>E2634</t>
  </si>
  <si>
    <t>E07000146</t>
  </si>
  <si>
    <t>Kings Lynn and West Norfolk</t>
  </si>
  <si>
    <t>E2002</t>
  </si>
  <si>
    <t>E06000010</t>
  </si>
  <si>
    <t>Kingston upon Hull</t>
  </si>
  <si>
    <t>E5043</t>
  </si>
  <si>
    <t>E09000021</t>
  </si>
  <si>
    <t>Kingston upon Thames</t>
  </si>
  <si>
    <t>E4703</t>
  </si>
  <si>
    <t>E08000034</t>
  </si>
  <si>
    <t>Kirklees</t>
  </si>
  <si>
    <t>E4301</t>
  </si>
  <si>
    <t>E08000011</t>
  </si>
  <si>
    <t>Knowsley</t>
  </si>
  <si>
    <t>E6143</t>
  </si>
  <si>
    <t>E5017</t>
  </si>
  <si>
    <t>E09000022</t>
  </si>
  <si>
    <t>Lambeth</t>
  </si>
  <si>
    <t>E2337</t>
  </si>
  <si>
    <t>E07000121</t>
  </si>
  <si>
    <t>Lancaster</t>
  </si>
  <si>
    <t>E4704</t>
  </si>
  <si>
    <t>E08000035</t>
  </si>
  <si>
    <t>Leeds</t>
  </si>
  <si>
    <t>E2401</t>
  </si>
  <si>
    <t>E06000016</t>
  </si>
  <si>
    <t>Leicester</t>
  </si>
  <si>
    <t>E1435</t>
  </si>
  <si>
    <t>E07000063</t>
  </si>
  <si>
    <t>Lewes</t>
  </si>
  <si>
    <t>E5018</t>
  </si>
  <si>
    <t>E09000023</t>
  </si>
  <si>
    <t>Lewisham</t>
  </si>
  <si>
    <t>E3433</t>
  </si>
  <si>
    <t>E07000194</t>
  </si>
  <si>
    <t>Lichfield</t>
  </si>
  <si>
    <t>E2533</t>
  </si>
  <si>
    <t>E07000138</t>
  </si>
  <si>
    <t>Lincoln</t>
  </si>
  <si>
    <t>E4302</t>
  </si>
  <si>
    <t>E08000012</t>
  </si>
  <si>
    <t>Liverpool</t>
  </si>
  <si>
    <t>E0201</t>
  </si>
  <si>
    <t>E06000032</t>
  </si>
  <si>
    <t>Luton</t>
  </si>
  <si>
    <t>E2237</t>
  </si>
  <si>
    <t>E07000110</t>
  </si>
  <si>
    <t>Maidstone</t>
  </si>
  <si>
    <t>E1539</t>
  </si>
  <si>
    <t>E07000074</t>
  </si>
  <si>
    <t>Maldon</t>
  </si>
  <si>
    <t>E1851</t>
  </si>
  <si>
    <t>E07000235</t>
  </si>
  <si>
    <t>Malvern Hills</t>
  </si>
  <si>
    <t>E4203</t>
  </si>
  <si>
    <t>E08000003</t>
  </si>
  <si>
    <t>Manchester</t>
  </si>
  <si>
    <t>E3035</t>
  </si>
  <si>
    <t>E07000174</t>
  </si>
  <si>
    <t>Mansfield</t>
  </si>
  <si>
    <t>E2201</t>
  </si>
  <si>
    <t>E06000035</t>
  </si>
  <si>
    <t>Medway</t>
  </si>
  <si>
    <t>E2436</t>
  </si>
  <si>
    <t>E07000133</t>
  </si>
  <si>
    <t>Melton</t>
  </si>
  <si>
    <t>E3331</t>
  </si>
  <si>
    <t>E07000187</t>
  </si>
  <si>
    <t>Mendip</t>
  </si>
  <si>
    <t>E3320</t>
  </si>
  <si>
    <t>Somerset Business Rates Pool</t>
  </si>
  <si>
    <t>E5044</t>
  </si>
  <si>
    <t>E09000024</t>
  </si>
  <si>
    <t>Merton</t>
  </si>
  <si>
    <t>E1133</t>
  </si>
  <si>
    <t>E07000042</t>
  </si>
  <si>
    <t>Mid Devon</t>
  </si>
  <si>
    <t>E3534</t>
  </si>
  <si>
    <t>E07000203</t>
  </si>
  <si>
    <t>Mid Suffolk</t>
  </si>
  <si>
    <t>E3836</t>
  </si>
  <si>
    <t>E07000228</t>
  </si>
  <si>
    <t>Mid Sussex</t>
  </si>
  <si>
    <t>E0702</t>
  </si>
  <si>
    <t>E06000002</t>
  </si>
  <si>
    <t>Middlesbrough</t>
  </si>
  <si>
    <t>E0401</t>
  </si>
  <si>
    <t>E06000042</t>
  </si>
  <si>
    <t>Milton Keynes</t>
  </si>
  <si>
    <t>E3634</t>
  </si>
  <si>
    <t>E07000210</t>
  </si>
  <si>
    <t>Mole Valley</t>
  </si>
  <si>
    <t>E1738</t>
  </si>
  <si>
    <t>E07000091</t>
  </si>
  <si>
    <t>New Forest</t>
  </si>
  <si>
    <t>E3036</t>
  </si>
  <si>
    <t>E07000175</t>
  </si>
  <si>
    <t>Newark and Sherwood</t>
  </si>
  <si>
    <t>E4502</t>
  </si>
  <si>
    <t>E08000021</t>
  </si>
  <si>
    <t>Newcastle upon Tyne</t>
  </si>
  <si>
    <t>E3434</t>
  </si>
  <si>
    <t>E07000195</t>
  </si>
  <si>
    <t>Newcastle-under-Lyme</t>
  </si>
  <si>
    <t>Staffordshire &amp; Stoke on Trent Business Rates Pool</t>
  </si>
  <si>
    <t>E5045</t>
  </si>
  <si>
    <t>E09000025</t>
  </si>
  <si>
    <t>Newham</t>
  </si>
  <si>
    <t>E1134</t>
  </si>
  <si>
    <t>E07000043</t>
  </si>
  <si>
    <t>North Devon</t>
  </si>
  <si>
    <t>E1234</t>
  </si>
  <si>
    <t>E07000050</t>
  </si>
  <si>
    <t>North Dorset</t>
  </si>
  <si>
    <t>E1038</t>
  </si>
  <si>
    <t>E07000038</t>
  </si>
  <si>
    <t>North East Derbyshire</t>
  </si>
  <si>
    <t>E2003</t>
  </si>
  <si>
    <t>E06000012</t>
  </si>
  <si>
    <t>North East Lincolnshire</t>
  </si>
  <si>
    <t>E1935</t>
  </si>
  <si>
    <t>E07000099</t>
  </si>
  <si>
    <t>North Hertfordshire</t>
  </si>
  <si>
    <t>E2534</t>
  </si>
  <si>
    <t>E07000139</t>
  </si>
  <si>
    <t>North Kesteven</t>
  </si>
  <si>
    <t>E2004</t>
  </si>
  <si>
    <t>E06000013</t>
  </si>
  <si>
    <t>North Lincolnshire</t>
  </si>
  <si>
    <t>E2635</t>
  </si>
  <si>
    <t>E07000147</t>
  </si>
  <si>
    <t>North Norfolk</t>
  </si>
  <si>
    <t>E0104</t>
  </si>
  <si>
    <t>E06000024</t>
  </si>
  <si>
    <t>North Somerset</t>
  </si>
  <si>
    <t>E4503</t>
  </si>
  <si>
    <t>E08000022</t>
  </si>
  <si>
    <t>North Tyneside</t>
  </si>
  <si>
    <t>E3731</t>
  </si>
  <si>
    <t>E07000218</t>
  </si>
  <si>
    <t>North Warwickshire</t>
  </si>
  <si>
    <t>E3720</t>
  </si>
  <si>
    <t>E2437</t>
  </si>
  <si>
    <t>E07000134</t>
  </si>
  <si>
    <t>North West Leicestershire</t>
  </si>
  <si>
    <t>E2835</t>
  </si>
  <si>
    <t>E07000154</t>
  </si>
  <si>
    <t>Northampton</t>
  </si>
  <si>
    <t>E2901</t>
  </si>
  <si>
    <t>E06000057</t>
  </si>
  <si>
    <t>Northumberland</t>
  </si>
  <si>
    <t>E2636</t>
  </si>
  <si>
    <t>E07000148</t>
  </si>
  <si>
    <t>Norwich</t>
  </si>
  <si>
    <t>E3001</t>
  </si>
  <si>
    <t>E06000018</t>
  </si>
  <si>
    <t>Nottingham</t>
  </si>
  <si>
    <t>E3732</t>
  </si>
  <si>
    <t>E07000219</t>
  </si>
  <si>
    <t>Nuneaton and Bedworth</t>
  </si>
  <si>
    <t>E2438</t>
  </si>
  <si>
    <t>E07000135</t>
  </si>
  <si>
    <t>Oadby and Wigston</t>
  </si>
  <si>
    <t>E4204</t>
  </si>
  <si>
    <t>E08000004</t>
  </si>
  <si>
    <t>Oldham</t>
  </si>
  <si>
    <t>E3132</t>
  </si>
  <si>
    <t>E07000178</t>
  </si>
  <si>
    <t>Oxford</t>
  </si>
  <si>
    <t>E2338</t>
  </si>
  <si>
    <t>E07000122</t>
  </si>
  <si>
    <t>Pendle</t>
  </si>
  <si>
    <t>E0501</t>
  </si>
  <si>
    <t>E06000031</t>
  </si>
  <si>
    <t>Peterborough</t>
  </si>
  <si>
    <t>E1101</t>
  </si>
  <si>
    <t>E06000026</t>
  </si>
  <si>
    <t>Plymouth</t>
  </si>
  <si>
    <t>E1201</t>
  </si>
  <si>
    <t>E06000029</t>
  </si>
  <si>
    <t>Poole</t>
  </si>
  <si>
    <t>E1701</t>
  </si>
  <si>
    <t>E06000044</t>
  </si>
  <si>
    <t>Portsmouth</t>
  </si>
  <si>
    <t>E2339</t>
  </si>
  <si>
    <t>E07000123</t>
  </si>
  <si>
    <t>Preston</t>
  </si>
  <si>
    <t>E1236</t>
  </si>
  <si>
    <t>E07000051</t>
  </si>
  <si>
    <t>Purbeck</t>
  </si>
  <si>
    <t>E0303</t>
  </si>
  <si>
    <t>E06000038</t>
  </si>
  <si>
    <t>Reading</t>
  </si>
  <si>
    <t>E5046</t>
  </si>
  <si>
    <t>E09000026</t>
  </si>
  <si>
    <t>Redbridge</t>
  </si>
  <si>
    <t>E0703</t>
  </si>
  <si>
    <t>E06000003</t>
  </si>
  <si>
    <t>Redcar and Cleveland</t>
  </si>
  <si>
    <t>E1835</t>
  </si>
  <si>
    <t>E07000236</t>
  </si>
  <si>
    <t>Redditch</t>
  </si>
  <si>
    <t>E3635</t>
  </si>
  <si>
    <t>E07000211</t>
  </si>
  <si>
    <t>Reigate and Banstead</t>
  </si>
  <si>
    <t>E2340</t>
  </si>
  <si>
    <t>E07000124</t>
  </si>
  <si>
    <t>Ribble Valley</t>
  </si>
  <si>
    <t>E5047</t>
  </si>
  <si>
    <t>E09000027</t>
  </si>
  <si>
    <t>Richmond upon Thames</t>
  </si>
  <si>
    <t>E2734</t>
  </si>
  <si>
    <t>E07000166</t>
  </si>
  <si>
    <t>Richmondshire</t>
  </si>
  <si>
    <t>E4205</t>
  </si>
  <si>
    <t>E08000005</t>
  </si>
  <si>
    <t>Rochdale</t>
  </si>
  <si>
    <t>E1540</t>
  </si>
  <si>
    <t>E07000075</t>
  </si>
  <si>
    <t>Rochford</t>
  </si>
  <si>
    <t>E2341</t>
  </si>
  <si>
    <t>E07000125</t>
  </si>
  <si>
    <t>Rossendale</t>
  </si>
  <si>
    <t>E1436</t>
  </si>
  <si>
    <t>E07000064</t>
  </si>
  <si>
    <t>Rother</t>
  </si>
  <si>
    <t>E4403</t>
  </si>
  <si>
    <t>E08000018</t>
  </si>
  <si>
    <t>Rotherham</t>
  </si>
  <si>
    <t>E3733</t>
  </si>
  <si>
    <t>E07000220</t>
  </si>
  <si>
    <t>Rugby</t>
  </si>
  <si>
    <t>E3636</t>
  </si>
  <si>
    <t>E07000212</t>
  </si>
  <si>
    <t>Runnymede</t>
  </si>
  <si>
    <t>E3038</t>
  </si>
  <si>
    <t>E07000176</t>
  </si>
  <si>
    <t>Rushcliffe</t>
  </si>
  <si>
    <t>E1740</t>
  </si>
  <si>
    <t>E07000092</t>
  </si>
  <si>
    <t>Rushmoor</t>
  </si>
  <si>
    <t>E2402</t>
  </si>
  <si>
    <t>E06000017</t>
  </si>
  <si>
    <t>Rutland</t>
  </si>
  <si>
    <t>E2755</t>
  </si>
  <si>
    <t>E07000167</t>
  </si>
  <si>
    <t>Ryedale</t>
  </si>
  <si>
    <t>E4206</t>
  </si>
  <si>
    <t>E08000006</t>
  </si>
  <si>
    <t>Salford</t>
  </si>
  <si>
    <t>E4604</t>
  </si>
  <si>
    <t>E08000028</t>
  </si>
  <si>
    <t>Sandwell</t>
  </si>
  <si>
    <t>E2736</t>
  </si>
  <si>
    <t>E07000168</t>
  </si>
  <si>
    <t>Scarborough</t>
  </si>
  <si>
    <t>E3332</t>
  </si>
  <si>
    <t>E07000188</t>
  </si>
  <si>
    <t>Sedgemoor</t>
  </si>
  <si>
    <t>E4304</t>
  </si>
  <si>
    <t>E08000014</t>
  </si>
  <si>
    <t>Sefton</t>
  </si>
  <si>
    <t>E2757</t>
  </si>
  <si>
    <t>E07000169</t>
  </si>
  <si>
    <t>Selby</t>
  </si>
  <si>
    <t>E2239</t>
  </si>
  <si>
    <t>E07000111</t>
  </si>
  <si>
    <t>Sevenoaks</t>
  </si>
  <si>
    <t>E4404</t>
  </si>
  <si>
    <t>E08000019</t>
  </si>
  <si>
    <t>Sheffield</t>
  </si>
  <si>
    <t>E2240</t>
  </si>
  <si>
    <t>E07000112</t>
  </si>
  <si>
    <t>Folkestone and Hythe</t>
  </si>
  <si>
    <t>E3202</t>
  </si>
  <si>
    <t>E06000051</t>
  </si>
  <si>
    <t>Shropshire</t>
  </si>
  <si>
    <t>E6132</t>
  </si>
  <si>
    <t>E0304</t>
  </si>
  <si>
    <t>E06000039</t>
  </si>
  <si>
    <t>Slough</t>
  </si>
  <si>
    <t>E4605</t>
  </si>
  <si>
    <t>E08000029</t>
  </si>
  <si>
    <t>Solihull</t>
  </si>
  <si>
    <t>E0434</t>
  </si>
  <si>
    <t>E07000006</t>
  </si>
  <si>
    <t>South Bucks</t>
  </si>
  <si>
    <t>E0536</t>
  </si>
  <si>
    <t>E07000012</t>
  </si>
  <si>
    <t>South Cambridgeshire</t>
  </si>
  <si>
    <t>E1039</t>
  </si>
  <si>
    <t>E07000039</t>
  </si>
  <si>
    <t>South Derbyshire</t>
  </si>
  <si>
    <t>E0103</t>
  </si>
  <si>
    <t>E06000025</t>
  </si>
  <si>
    <t>South Gloucestershire</t>
  </si>
  <si>
    <t>E1136</t>
  </si>
  <si>
    <t>E07000044</t>
  </si>
  <si>
    <t>South Hams</t>
  </si>
  <si>
    <t>E2535</t>
  </si>
  <si>
    <t>E07000140</t>
  </si>
  <si>
    <t>South Holland</t>
  </si>
  <si>
    <t>E2536</t>
  </si>
  <si>
    <t>E07000141</t>
  </si>
  <si>
    <t>South Kesteven</t>
  </si>
  <si>
    <t>E0936</t>
  </si>
  <si>
    <t>E07000031</t>
  </si>
  <si>
    <t>South Lakeland</t>
  </si>
  <si>
    <t>E2637</t>
  </si>
  <si>
    <t>E07000149</t>
  </si>
  <si>
    <t>South Norfolk</t>
  </si>
  <si>
    <t>E2836</t>
  </si>
  <si>
    <t>E07000155</t>
  </si>
  <si>
    <t>South Northamptonshire</t>
  </si>
  <si>
    <t>E3133</t>
  </si>
  <si>
    <t>E07000179</t>
  </si>
  <si>
    <t>South Oxfordshire</t>
  </si>
  <si>
    <t>E2342</t>
  </si>
  <si>
    <t>E07000126</t>
  </si>
  <si>
    <t>South Ribble</t>
  </si>
  <si>
    <t>E3334</t>
  </si>
  <si>
    <t>E07000189</t>
  </si>
  <si>
    <t>South Somerset</t>
  </si>
  <si>
    <t>E3435</t>
  </si>
  <si>
    <t>E07000196</t>
  </si>
  <si>
    <t>South Staffordshire</t>
  </si>
  <si>
    <t>E4504</t>
  </si>
  <si>
    <t>E08000023</t>
  </si>
  <si>
    <t>South Tyneside</t>
  </si>
  <si>
    <t>E1702</t>
  </si>
  <si>
    <t>E06000045</t>
  </si>
  <si>
    <t>Southampton</t>
  </si>
  <si>
    <t>E1501</t>
  </si>
  <si>
    <t>E06000033</t>
  </si>
  <si>
    <t>Southend-on-Sea</t>
  </si>
  <si>
    <t>E5019</t>
  </si>
  <si>
    <t>E09000028</t>
  </si>
  <si>
    <t>Southwark</t>
  </si>
  <si>
    <t>E3637</t>
  </si>
  <si>
    <t>E07000213</t>
  </si>
  <si>
    <t>Spelthorne</t>
  </si>
  <si>
    <t>E1936</t>
  </si>
  <si>
    <t>E07000240</t>
  </si>
  <si>
    <t>St Albans</t>
  </si>
  <si>
    <t>E3535</t>
  </si>
  <si>
    <t>E07000204</t>
  </si>
  <si>
    <t>St Edmundsbury</t>
  </si>
  <si>
    <t>E4303</t>
  </si>
  <si>
    <t>E08000013</t>
  </si>
  <si>
    <t>St Helens</t>
  </si>
  <si>
    <t>E3436</t>
  </si>
  <si>
    <t>E07000197</t>
  </si>
  <si>
    <t>Stafford</t>
  </si>
  <si>
    <t>E3437</t>
  </si>
  <si>
    <t>E07000198</t>
  </si>
  <si>
    <t>Staffordshire Moorlands</t>
  </si>
  <si>
    <t>E1937</t>
  </si>
  <si>
    <t>E07000243</t>
  </si>
  <si>
    <t>Stevenage</t>
  </si>
  <si>
    <t>E4207</t>
  </si>
  <si>
    <t>E08000007</t>
  </si>
  <si>
    <t>Stockport</t>
  </si>
  <si>
    <t>E0704</t>
  </si>
  <si>
    <t>E06000004</t>
  </si>
  <si>
    <t>Stockton-on-Tees</t>
  </si>
  <si>
    <t>E3401</t>
  </si>
  <si>
    <t>E06000021</t>
  </si>
  <si>
    <t>Stoke-on-Trent</t>
  </si>
  <si>
    <t>E3734</t>
  </si>
  <si>
    <t>E07000221</t>
  </si>
  <si>
    <t>Stratford-on-Avon</t>
  </si>
  <si>
    <t>E1635</t>
  </si>
  <si>
    <t>E07000082</t>
  </si>
  <si>
    <t>Stroud</t>
  </si>
  <si>
    <t>E3536</t>
  </si>
  <si>
    <t>E07000205</t>
  </si>
  <si>
    <t>Suffolk Coastal</t>
  </si>
  <si>
    <t>E4505</t>
  </si>
  <si>
    <t>E08000024</t>
  </si>
  <si>
    <t>Sunderland</t>
  </si>
  <si>
    <t>E3638</t>
  </si>
  <si>
    <t>E07000214</t>
  </si>
  <si>
    <t>Surrey Heath</t>
  </si>
  <si>
    <t>E5048</t>
  </si>
  <si>
    <t>E09000029</t>
  </si>
  <si>
    <t>Sutton</t>
  </si>
  <si>
    <t>E2241</t>
  </si>
  <si>
    <t>E07000113</t>
  </si>
  <si>
    <t>Swale</t>
  </si>
  <si>
    <t>E3901</t>
  </si>
  <si>
    <t>E06000030</t>
  </si>
  <si>
    <t>Swindon</t>
  </si>
  <si>
    <t>E4208</t>
  </si>
  <si>
    <t>E08000008</t>
  </si>
  <si>
    <t>Tameside</t>
  </si>
  <si>
    <t>E3439</t>
  </si>
  <si>
    <t>E07000199</t>
  </si>
  <si>
    <t>Tamworth</t>
  </si>
  <si>
    <t>E3639</t>
  </si>
  <si>
    <t>E07000215</t>
  </si>
  <si>
    <t>Tandridge</t>
  </si>
  <si>
    <t>E3333</t>
  </si>
  <si>
    <t>E07000190</t>
  </si>
  <si>
    <t>Taunton Deane</t>
  </si>
  <si>
    <t>E1137</t>
  </si>
  <si>
    <t>E07000045</t>
  </si>
  <si>
    <t>Teignbridge</t>
  </si>
  <si>
    <t>E3201</t>
  </si>
  <si>
    <t>E06000020</t>
  </si>
  <si>
    <t>Telford and the Wrekin</t>
  </si>
  <si>
    <t>E1542</t>
  </si>
  <si>
    <t>E07000076</t>
  </si>
  <si>
    <t>Tendring</t>
  </si>
  <si>
    <t>E1742</t>
  </si>
  <si>
    <t>E07000093</t>
  </si>
  <si>
    <t>Test Valley</t>
  </si>
  <si>
    <t>E1636</t>
  </si>
  <si>
    <t>E07000083</t>
  </si>
  <si>
    <t>Tewkesbury</t>
  </si>
  <si>
    <t>E2242</t>
  </si>
  <si>
    <t>E07000114</t>
  </si>
  <si>
    <t>Thanet</t>
  </si>
  <si>
    <t>E1938</t>
  </si>
  <si>
    <t>E07000102</t>
  </si>
  <si>
    <t>Three Rivers</t>
  </si>
  <si>
    <t>E1502</t>
  </si>
  <si>
    <t>E06000034</t>
  </si>
  <si>
    <t>Thurrock</t>
  </si>
  <si>
    <t>E2243</t>
  </si>
  <si>
    <t>E07000115</t>
  </si>
  <si>
    <t>Tonbridge and Malling</t>
  </si>
  <si>
    <t>E1102</t>
  </si>
  <si>
    <t>E06000027</t>
  </si>
  <si>
    <t>Torbay</t>
  </si>
  <si>
    <t>E1139</t>
  </si>
  <si>
    <t>E07000046</t>
  </si>
  <si>
    <t>Torridge</t>
  </si>
  <si>
    <t>E5020</t>
  </si>
  <si>
    <t>E09000030</t>
  </si>
  <si>
    <t>Tower Hamlets</t>
  </si>
  <si>
    <t>E4209</t>
  </si>
  <si>
    <t>E08000009</t>
  </si>
  <si>
    <t>Trafford</t>
  </si>
  <si>
    <t>E2244</t>
  </si>
  <si>
    <t>E07000116</t>
  </si>
  <si>
    <t>Tunbridge Wells</t>
  </si>
  <si>
    <t>E1544</t>
  </si>
  <si>
    <t>E07000077</t>
  </si>
  <si>
    <t>Uttlesford</t>
  </si>
  <si>
    <t>E3134</t>
  </si>
  <si>
    <t>E07000180</t>
  </si>
  <si>
    <t>Vale of White Horse</t>
  </si>
  <si>
    <t>E4705</t>
  </si>
  <si>
    <t>E08000036</t>
  </si>
  <si>
    <t>Wakefield</t>
  </si>
  <si>
    <t>E4606</t>
  </si>
  <si>
    <t>E08000030</t>
  </si>
  <si>
    <t>Walsall</t>
  </si>
  <si>
    <t>E5049</t>
  </si>
  <si>
    <t>E09000031</t>
  </si>
  <si>
    <t>Waltham Forest</t>
  </si>
  <si>
    <t>E5021</t>
  </si>
  <si>
    <t>E09000032</t>
  </si>
  <si>
    <t>Wandsworth</t>
  </si>
  <si>
    <t>E0602</t>
  </si>
  <si>
    <t>E06000007</t>
  </si>
  <si>
    <t>Warrington</t>
  </si>
  <si>
    <t>E3735</t>
  </si>
  <si>
    <t>E07000222</t>
  </si>
  <si>
    <t>Warwick</t>
  </si>
  <si>
    <t>E1939</t>
  </si>
  <si>
    <t>E07000103</t>
  </si>
  <si>
    <t>Watford</t>
  </si>
  <si>
    <t>E3537</t>
  </si>
  <si>
    <t>E07000206</t>
  </si>
  <si>
    <t>Waveney</t>
  </si>
  <si>
    <t>E3640</t>
  </si>
  <si>
    <t>E07000216</t>
  </si>
  <si>
    <t>Waverley</t>
  </si>
  <si>
    <t>E1437</t>
  </si>
  <si>
    <t>E07000065</t>
  </si>
  <si>
    <t>Wealden</t>
  </si>
  <si>
    <t>E2837</t>
  </si>
  <si>
    <t>E07000156</t>
  </si>
  <si>
    <t>Wellingborough</t>
  </si>
  <si>
    <t>E1940</t>
  </si>
  <si>
    <t>E07000241</t>
  </si>
  <si>
    <t>Welwyn Hatfield</t>
  </si>
  <si>
    <t>E0302</t>
  </si>
  <si>
    <t>E06000037</t>
  </si>
  <si>
    <t>West Berkshire</t>
  </si>
  <si>
    <t>E1140</t>
  </si>
  <si>
    <t>E07000047</t>
  </si>
  <si>
    <t>West Devon</t>
  </si>
  <si>
    <t>E1237</t>
  </si>
  <si>
    <t>E07000052</t>
  </si>
  <si>
    <t>West Dorset</t>
  </si>
  <si>
    <t>E2343</t>
  </si>
  <si>
    <t>E07000127</t>
  </si>
  <si>
    <t>West Lancashire</t>
  </si>
  <si>
    <t>E2537</t>
  </si>
  <si>
    <t>E07000142</t>
  </si>
  <si>
    <t>West Lindsey</t>
  </si>
  <si>
    <t>E3135</t>
  </si>
  <si>
    <t>E07000181</t>
  </si>
  <si>
    <t>West Oxfordshire</t>
  </si>
  <si>
    <t>E3335</t>
  </si>
  <si>
    <t>E07000191</t>
  </si>
  <si>
    <t>West Somerset</t>
  </si>
  <si>
    <t>E5022</t>
  </si>
  <si>
    <t>E09000033</t>
  </si>
  <si>
    <t>Westminster</t>
  </si>
  <si>
    <t>E1238</t>
  </si>
  <si>
    <t>E07000053</t>
  </si>
  <si>
    <t>Weymouth and Portland</t>
  </si>
  <si>
    <t>E4210</t>
  </si>
  <si>
    <t>E08000010</t>
  </si>
  <si>
    <t>Wigan</t>
  </si>
  <si>
    <t>E3902</t>
  </si>
  <si>
    <t>E06000054</t>
  </si>
  <si>
    <t>Wiltshire</t>
  </si>
  <si>
    <t>E1743</t>
  </si>
  <si>
    <t>E07000094</t>
  </si>
  <si>
    <t>Winchester</t>
  </si>
  <si>
    <t>E0305</t>
  </si>
  <si>
    <t>E06000040</t>
  </si>
  <si>
    <t>Windsor and Maidenhead</t>
  </si>
  <si>
    <t>E4305</t>
  </si>
  <si>
    <t>E08000015</t>
  </si>
  <si>
    <t>Wirral</t>
  </si>
  <si>
    <t>E3641</t>
  </si>
  <si>
    <t>E07000217</t>
  </si>
  <si>
    <t>Woking</t>
  </si>
  <si>
    <t>E0306</t>
  </si>
  <si>
    <t>E06000041</t>
  </si>
  <si>
    <t>Wokingham</t>
  </si>
  <si>
    <t>E4607</t>
  </si>
  <si>
    <t>E08000031</t>
  </si>
  <si>
    <t>Wolverhampton</t>
  </si>
  <si>
    <t>E1837</t>
  </si>
  <si>
    <t>E07000237</t>
  </si>
  <si>
    <t>Worcester</t>
  </si>
  <si>
    <t>Worcestershire Business Rates Pool</t>
  </si>
  <si>
    <t>E3837</t>
  </si>
  <si>
    <t>E07000229</t>
  </si>
  <si>
    <t>Worthing</t>
  </si>
  <si>
    <t>E1838</t>
  </si>
  <si>
    <t>E07000238</t>
  </si>
  <si>
    <t>Wychavon</t>
  </si>
  <si>
    <t>E0435</t>
  </si>
  <si>
    <t>E07000007</t>
  </si>
  <si>
    <t>Wycombe</t>
  </si>
  <si>
    <t>E2344</t>
  </si>
  <si>
    <t>E07000128</t>
  </si>
  <si>
    <t>Wyre</t>
  </si>
  <si>
    <t>E1839</t>
  </si>
  <si>
    <t>E07000239</t>
  </si>
  <si>
    <t>Wyre Forest</t>
  </si>
  <si>
    <t>E2701</t>
  </si>
  <si>
    <t>E06000014</t>
  </si>
  <si>
    <t>York</t>
  </si>
  <si>
    <t>E31000001</t>
  </si>
  <si>
    <t>SFIR</t>
  </si>
  <si>
    <t>Avon Fire Authority</t>
  </si>
  <si>
    <t>F</t>
  </si>
  <si>
    <t>E31000002</t>
  </si>
  <si>
    <t>Bedfordshire Fire Authority</t>
  </si>
  <si>
    <t>E31000003</t>
  </si>
  <si>
    <t>Berkshire Fire Authority</t>
  </si>
  <si>
    <t>E31000004</t>
  </si>
  <si>
    <t>Buckinghamshire Fire Authority</t>
  </si>
  <si>
    <t>E31000005</t>
  </si>
  <si>
    <t>Cambridgeshire Fire Authority</t>
  </si>
  <si>
    <t>E31000006</t>
  </si>
  <si>
    <t>Cheshire Fire Authority</t>
  </si>
  <si>
    <t>E31000007</t>
  </si>
  <si>
    <t>Cleveland Fire Authority</t>
  </si>
  <si>
    <t>E31000010</t>
  </si>
  <si>
    <t>Derbyshire Fire Authority</t>
  </si>
  <si>
    <t>E31000011</t>
  </si>
  <si>
    <t>Devon &amp; Somerset Fire</t>
  </si>
  <si>
    <t>E31000047</t>
  </si>
  <si>
    <t>Dorset &amp; Wiltshire Fire</t>
  </si>
  <si>
    <t>E31000013</t>
  </si>
  <si>
    <t>Durham Fire Authority</t>
  </si>
  <si>
    <t>E31000014</t>
  </si>
  <si>
    <t>East Sussex Fire Authority</t>
  </si>
  <si>
    <t>E31000015</t>
  </si>
  <si>
    <t>Essex Fire Authority</t>
  </si>
  <si>
    <t>E31000017</t>
  </si>
  <si>
    <t>Hampshire Fire Authority</t>
  </si>
  <si>
    <t>E31000018</t>
  </si>
  <si>
    <t>Hereford and Worcester Fire Authority</t>
  </si>
  <si>
    <t>E31000020</t>
  </si>
  <si>
    <t>Humberside Fire Authority</t>
  </si>
  <si>
    <t>E31000022</t>
  </si>
  <si>
    <t>Kent Fire Authority</t>
  </si>
  <si>
    <t>E31000023</t>
  </si>
  <si>
    <t>Lancashire Fire Authority</t>
  </si>
  <si>
    <t>E31000024</t>
  </si>
  <si>
    <t>Leicestershire Fire Authority</t>
  </si>
  <si>
    <t>E31000027</t>
  </si>
  <si>
    <t>North Yorkshire Fire Authority</t>
  </si>
  <si>
    <t>E31000030</t>
  </si>
  <si>
    <t>Nottinghamshire Fire Authority</t>
  </si>
  <si>
    <t>E31000032</t>
  </si>
  <si>
    <t>Shropshire Fire Authority</t>
  </si>
  <si>
    <t>E31000033</t>
  </si>
  <si>
    <t>Staffordshire Fire Authority</t>
  </si>
  <si>
    <t>E31000040</t>
  </si>
  <si>
    <t>FIR</t>
  </si>
  <si>
    <t>Greater Manchester Fire</t>
  </si>
  <si>
    <t>E31000041</t>
  </si>
  <si>
    <t>Merseyside Fire</t>
  </si>
  <si>
    <t>E31000042</t>
  </si>
  <si>
    <t>South Yorkshire Fire</t>
  </si>
  <si>
    <t>E31000043</t>
  </si>
  <si>
    <t>Tyne and Wear Fire</t>
  </si>
  <si>
    <t>E31000044</t>
  </si>
  <si>
    <t>West Midlands Fire</t>
  </si>
  <si>
    <t>E31000045</t>
  </si>
  <si>
    <t>West Yorkshire Fire</t>
  </si>
  <si>
    <t>E12000007</t>
  </si>
  <si>
    <t>GLA</t>
  </si>
  <si>
    <t>Greater London Authority</t>
  </si>
  <si>
    <t>P</t>
  </si>
  <si>
    <t>E10000002</t>
  </si>
  <si>
    <t>SCNFIR</t>
  </si>
  <si>
    <t>Buckinghamshire</t>
  </si>
  <si>
    <t>E10000003</t>
  </si>
  <si>
    <t>Cambridgeshire</t>
  </si>
  <si>
    <t>E10000006</t>
  </si>
  <si>
    <t>SCFIR</t>
  </si>
  <si>
    <t>Cumbria</t>
  </si>
  <si>
    <t>E10000007</t>
  </si>
  <si>
    <t>Derbyshire</t>
  </si>
  <si>
    <t>E10000008</t>
  </si>
  <si>
    <t>Devon</t>
  </si>
  <si>
    <t>E10000009</t>
  </si>
  <si>
    <t>Dorset</t>
  </si>
  <si>
    <t>E10000011</t>
  </si>
  <si>
    <t>East Sussex</t>
  </si>
  <si>
    <t>E10000012</t>
  </si>
  <si>
    <t>Essex</t>
  </si>
  <si>
    <t>E10000013</t>
  </si>
  <si>
    <t>Gloucestershire</t>
  </si>
  <si>
    <t>E10000014</t>
  </si>
  <si>
    <t>Hampshire</t>
  </si>
  <si>
    <t>E10000015</t>
  </si>
  <si>
    <t>Hertfordshire</t>
  </si>
  <si>
    <t>E10000016</t>
  </si>
  <si>
    <t>Kent</t>
  </si>
  <si>
    <t>E10000017</t>
  </si>
  <si>
    <t>Lancashire</t>
  </si>
  <si>
    <t>E10000018</t>
  </si>
  <si>
    <t>Leicestershire</t>
  </si>
  <si>
    <t>E10000019</t>
  </si>
  <si>
    <t>Lincolnshire</t>
  </si>
  <si>
    <t>E10000020</t>
  </si>
  <si>
    <t>Norfolk</t>
  </si>
  <si>
    <t>E10000023</t>
  </si>
  <si>
    <t>E10000021</t>
  </si>
  <si>
    <t>Northamptonshire</t>
  </si>
  <si>
    <t>E10000024</t>
  </si>
  <si>
    <t>Nottinghamshire</t>
  </si>
  <si>
    <t>E10000025</t>
  </si>
  <si>
    <t>Oxfordshire</t>
  </si>
  <si>
    <t>E10000027</t>
  </si>
  <si>
    <t>Somerset</t>
  </si>
  <si>
    <t>E10000028</t>
  </si>
  <si>
    <t>Staffordshire</t>
  </si>
  <si>
    <t>E10000029</t>
  </si>
  <si>
    <t>Suffolk</t>
  </si>
  <si>
    <t>E10000030</t>
  </si>
  <si>
    <t>Surrey</t>
  </si>
  <si>
    <t>E10000031</t>
  </si>
  <si>
    <t>Warwickshire</t>
  </si>
  <si>
    <t>E10000032</t>
  </si>
  <si>
    <t>West Sussex</t>
  </si>
  <si>
    <t>E10000034</t>
  </si>
  <si>
    <t>Worcestershire</t>
  </si>
  <si>
    <t>E47000009</t>
  </si>
  <si>
    <t>CA</t>
  </si>
  <si>
    <t>West of England - combined authority</t>
  </si>
  <si>
    <t>E6348</t>
  </si>
  <si>
    <t>E47000001</t>
  </si>
  <si>
    <t>Greater Manchester - combined authority</t>
  </si>
  <si>
    <t>P1811</t>
  </si>
  <si>
    <t>BRPP</t>
  </si>
  <si>
    <t>BRP28</t>
  </si>
  <si>
    <t>BRP</t>
  </si>
  <si>
    <t>BRP11</t>
  </si>
  <si>
    <t>P1810</t>
  </si>
  <si>
    <t>P1802</t>
  </si>
  <si>
    <t>BRP25</t>
  </si>
  <si>
    <t>BRP22</t>
  </si>
  <si>
    <t>P1803</t>
  </si>
  <si>
    <t>BRP1</t>
  </si>
  <si>
    <t>BRP21</t>
  </si>
  <si>
    <t>BRP20</t>
  </si>
  <si>
    <t>P1804</t>
  </si>
  <si>
    <t>BRP29</t>
  </si>
  <si>
    <t>P1805</t>
  </si>
  <si>
    <t>BRP27</t>
  </si>
  <si>
    <t>P1806</t>
  </si>
  <si>
    <t>P1801</t>
  </si>
  <si>
    <t>BRP15</t>
  </si>
  <si>
    <t>BRP16</t>
  </si>
  <si>
    <t>BRP14</t>
  </si>
  <si>
    <t>BRP17</t>
  </si>
  <si>
    <t>BRP6</t>
  </si>
  <si>
    <t>BRP7</t>
  </si>
  <si>
    <t>P1807</t>
  </si>
  <si>
    <t>BRP19</t>
  </si>
  <si>
    <t>BRP8</t>
  </si>
  <si>
    <t>P1808</t>
  </si>
  <si>
    <t>P1809</t>
  </si>
  <si>
    <t>BRP2</t>
  </si>
  <si>
    <t>BRP23</t>
  </si>
  <si>
    <t>BRP10</t>
  </si>
  <si>
    <t>Linking billing authorities with their precepting authorities</t>
  </si>
  <si>
    <t>unlock</t>
  </si>
  <si>
    <t>Updated from 18-19 NNDR1</t>
  </si>
  <si>
    <t>Not in use</t>
  </si>
  <si>
    <t>Checked against 18-19 NNDR1</t>
  </si>
  <si>
    <t>Not in use - uses EZ list</t>
  </si>
  <si>
    <t>Check whether these are used</t>
  </si>
  <si>
    <t>Updated from NNDR1 18-19 (TV only)</t>
  </si>
  <si>
    <t>Updated</t>
  </si>
  <si>
    <t>E-code</t>
  </si>
  <si>
    <t>Billing authority</t>
  </si>
  <si>
    <t xml:space="preserve"> 2018-19 Billing authority proportion</t>
  </si>
  <si>
    <t>Upper tier</t>
  </si>
  <si>
    <t>2018-19 upper tier proportion</t>
  </si>
  <si>
    <t>Fire</t>
  </si>
  <si>
    <t>2018-19 fire proportion</t>
  </si>
  <si>
    <t>2018-19 Sum</t>
  </si>
  <si>
    <t xml:space="preserve"> 2017-18 Billing authority proportion</t>
  </si>
  <si>
    <t>2017-18 upper tier proportion</t>
  </si>
  <si>
    <t>2017-18 fire proportion</t>
  </si>
  <si>
    <t>2017-18 Sum</t>
  </si>
  <si>
    <t xml:space="preserve"> 2016-17 Billing authority proportion</t>
  </si>
  <si>
    <t>2016-17 upper tier proportion</t>
  </si>
  <si>
    <t>2016-17 fire proportion</t>
  </si>
  <si>
    <t>2016-17 Sum</t>
  </si>
  <si>
    <t>Designated Area</t>
  </si>
  <si>
    <t>Names of Designated Areas</t>
  </si>
  <si>
    <t>5 year spread</t>
  </si>
  <si>
    <t>5 year spread
value (£)</t>
  </si>
  <si>
    <t>Energy (Pt 1)</t>
  </si>
  <si>
    <t>Baseline figures for Designated Areas</t>
  </si>
  <si>
    <t>Upper tier = UA, MD or GLA</t>
  </si>
  <si>
    <t>New Designated Areas</t>
  </si>
  <si>
    <t>Growth Baseline</t>
  </si>
  <si>
    <t>SBRR Threshold factors</t>
  </si>
  <si>
    <t>Does it have shale gas relief</t>
  </si>
  <si>
    <t>Shale gas - upper tier</t>
  </si>
  <si>
    <t>Shale gas - UT share</t>
  </si>
  <si>
    <t>Shale gas - FRA</t>
  </si>
  <si>
    <t>FRA</t>
  </si>
  <si>
    <t>Shale gas - FRA share</t>
  </si>
  <si>
    <t>County</t>
  </si>
  <si>
    <t>No</t>
  </si>
  <si>
    <t>Barking &amp; Dagenham</t>
  </si>
  <si>
    <t>Sheffield City region</t>
  </si>
  <si>
    <t>Basingstoke &amp; Deane</t>
  </si>
  <si>
    <t>Enterprise M3</t>
  </si>
  <si>
    <t>Bath &amp; North East Somerset UA</t>
  </si>
  <si>
    <t>West of England CA</t>
  </si>
  <si>
    <t>UA</t>
  </si>
  <si>
    <t>Enterprise Area</t>
  </si>
  <si>
    <t>Bath &amp; Somer Valley</t>
  </si>
  <si>
    <t>Bedford UA</t>
  </si>
  <si>
    <t>Birmingham City Centre</t>
  </si>
  <si>
    <t>Birmingham EZ Extension</t>
  </si>
  <si>
    <t>Blackburn with Darwen UA</t>
  </si>
  <si>
    <t>Blackpool UA</t>
  </si>
  <si>
    <t>Blackpool Airport Corridor</t>
  </si>
  <si>
    <t>Bournemouth UA</t>
  </si>
  <si>
    <t>Dorset &amp; Wiltshire Fire Authority</t>
  </si>
  <si>
    <t>E6112</t>
  </si>
  <si>
    <t>Dorset Fire Authority</t>
  </si>
  <si>
    <t>Bracknell Forest UA</t>
  </si>
  <si>
    <t>M62 corridor</t>
  </si>
  <si>
    <t>Brighton &amp; Hove UA</t>
  </si>
  <si>
    <t>Bristol UA</t>
  </si>
  <si>
    <t>West of England</t>
  </si>
  <si>
    <t>Bristol Temple Qtr Extension</t>
  </si>
  <si>
    <t>Notts Broxtowe</t>
  </si>
  <si>
    <t>Carlisle Kingsmoor Park EZ</t>
  </si>
  <si>
    <t>Central Bedfordshire UA</t>
  </si>
  <si>
    <t>Loughborough &amp; Leicester Science Park</t>
  </si>
  <si>
    <t>Cheshire East UA</t>
  </si>
  <si>
    <t xml:space="preserve">Cheshire Science Corridor EZ </t>
  </si>
  <si>
    <t>Cheshire West and Chester UA</t>
  </si>
  <si>
    <t>Sheffield City Region</t>
  </si>
  <si>
    <t>E51np</t>
  </si>
  <si>
    <t>GLA - functions exc police</t>
  </si>
  <si>
    <t>Cornwall UA</t>
  </si>
  <si>
    <t>NewQuay Aerohub</t>
  </si>
  <si>
    <t>Aerohub+</t>
  </si>
  <si>
    <t>Enviro-Tech</t>
  </si>
  <si>
    <t>Darlington UA</t>
  </si>
  <si>
    <t>Tees Valley EZ Growth Extension</t>
  </si>
  <si>
    <t>Tees Valley</t>
  </si>
  <si>
    <t>North Kent Innovation Zone</t>
  </si>
  <si>
    <t>Derby UA</t>
  </si>
  <si>
    <t>Infinity Park</t>
  </si>
  <si>
    <t>Infinity Park Extension</t>
  </si>
  <si>
    <t>DY5 EZ</t>
  </si>
  <si>
    <t>Durham UA</t>
  </si>
  <si>
    <t>North East Round 2</t>
  </si>
  <si>
    <t>Cambridge Compass</t>
  </si>
  <si>
    <t>Devon and Somerset Fire Authority</t>
  </si>
  <si>
    <t>Heart of the South West</t>
  </si>
  <si>
    <t>East Riding of Yorkshire UA</t>
  </si>
  <si>
    <t>Humber Port Corridor</t>
  </si>
  <si>
    <t>Humber Super Energy Cluster</t>
  </si>
  <si>
    <t xml:space="preserve">Humber EZ application </t>
  </si>
  <si>
    <t>Epsom &amp; Ewell</t>
  </si>
  <si>
    <t>Solent</t>
  </si>
  <si>
    <t>Folkestone &amp; Hythe</t>
  </si>
  <si>
    <t>Lancs Advanced Eng. &amp; Manufacturing</t>
  </si>
  <si>
    <t>Development Area</t>
  </si>
  <si>
    <t>New Anglia</t>
  </si>
  <si>
    <t>Halton UA</t>
  </si>
  <si>
    <t>Sci-Tech Daresbury</t>
  </si>
  <si>
    <t>Hammersmith &amp; Fulham</t>
  </si>
  <si>
    <t>Hartlepool UA</t>
  </si>
  <si>
    <t>Herefordshire UA</t>
  </si>
  <si>
    <t>Hereford</t>
  </si>
  <si>
    <t>Hinckley &amp; Bosworth</t>
  </si>
  <si>
    <t>MIRA Technology Park</t>
  </si>
  <si>
    <t>MIRA extension</t>
  </si>
  <si>
    <t>Alconbury Enterprise Campus</t>
  </si>
  <si>
    <t>New Anglia Enterprise Zone</t>
  </si>
  <si>
    <t>Isle of Wight Council UA</t>
  </si>
  <si>
    <t>Kensington &amp; Chelsea</t>
  </si>
  <si>
    <t>King's Lynn &amp; West Norfolk</t>
  </si>
  <si>
    <t>Kingston-upon-Hull UA</t>
  </si>
  <si>
    <t>Humber EZ Application</t>
  </si>
  <si>
    <t>Kingston-upon-Thames</t>
  </si>
  <si>
    <t>Nine Elms</t>
  </si>
  <si>
    <t>Aire Valley</t>
  </si>
  <si>
    <t>Leicester UA</t>
  </si>
  <si>
    <t>Newhaven (Small town)</t>
  </si>
  <si>
    <t>Mersey Waters</t>
  </si>
  <si>
    <t>Liverpool City</t>
  </si>
  <si>
    <t>Luton UA</t>
  </si>
  <si>
    <t>Luton Airport Enterprise Zone</t>
  </si>
  <si>
    <t>Manchester Airport City</t>
  </si>
  <si>
    <t>Greater Manchester Life Science</t>
  </si>
  <si>
    <t>Medway UA</t>
  </si>
  <si>
    <t>Middlesbrough UA</t>
  </si>
  <si>
    <t>Milton Keynes UA</t>
  </si>
  <si>
    <t>Newark &amp; Sherwood</t>
  </si>
  <si>
    <t>Ceramics Valley</t>
  </si>
  <si>
    <t>Newcastle-upon-Tyne</t>
  </si>
  <si>
    <t>NE Newcastle</t>
  </si>
  <si>
    <t>Royal Docks</t>
  </si>
  <si>
    <t>North East Lincolnshire UA</t>
  </si>
  <si>
    <t>North Lincolnshire UA</t>
  </si>
  <si>
    <t>North Somerset UA</t>
  </si>
  <si>
    <t>North East</t>
  </si>
  <si>
    <t>Waterside</t>
  </si>
  <si>
    <t>Northumberland UA</t>
  </si>
  <si>
    <t xml:space="preserve">North East </t>
  </si>
  <si>
    <t>Nottingham UA</t>
  </si>
  <si>
    <t>Nottingham City</t>
  </si>
  <si>
    <t>Development  Area</t>
  </si>
  <si>
    <t>Nuneaton &amp; Bedworth</t>
  </si>
  <si>
    <t>Oadby &amp; Wigston</t>
  </si>
  <si>
    <t>Peterborough UA</t>
  </si>
  <si>
    <t>Plymouth UA</t>
  </si>
  <si>
    <t>Plymouth South Yard</t>
  </si>
  <si>
    <t>Poole UA</t>
  </si>
  <si>
    <t>Portsmouth UA</t>
  </si>
  <si>
    <t>Dorset Green</t>
  </si>
  <si>
    <t>Reading UA</t>
  </si>
  <si>
    <t>Redcar &amp; Cleveland UA</t>
  </si>
  <si>
    <t>Reigate &amp; Banstead</t>
  </si>
  <si>
    <t>Richmond-upon-Thames</t>
  </si>
  <si>
    <t>Rutland UA</t>
  </si>
  <si>
    <t>Shropshire UA</t>
  </si>
  <si>
    <t>Slough UA</t>
  </si>
  <si>
    <t>South Gloucestershire UA</t>
  </si>
  <si>
    <t>Didcot Growth Accelerator</t>
  </si>
  <si>
    <t>Lancashire Advanced Engineering and Manufacturing South Ribble</t>
  </si>
  <si>
    <t>Black Country</t>
  </si>
  <si>
    <t>Southampton UA</t>
  </si>
  <si>
    <t>Southend-on-Sea UA</t>
  </si>
  <si>
    <t>Stockton-on-Tees UA</t>
  </si>
  <si>
    <t>Stoke-on-Trent UA</t>
  </si>
  <si>
    <t>Swindon UA</t>
  </si>
  <si>
    <t>E6139</t>
  </si>
  <si>
    <t>Wiltshire Fire Authority</t>
  </si>
  <si>
    <t>Telford &amp; Wrekin UA</t>
  </si>
  <si>
    <t>Thurrock UA</t>
  </si>
  <si>
    <t>Tonbridge &amp; Malling</t>
  </si>
  <si>
    <t>Torbay UA</t>
  </si>
  <si>
    <t>Science Vale UK</t>
  </si>
  <si>
    <t>Didcot Growth Accelerator Enterprise Zone</t>
  </si>
  <si>
    <t>Nine Elms and Battersea Power station</t>
  </si>
  <si>
    <t>Warrington UA</t>
  </si>
  <si>
    <t>West Berkshire UA</t>
  </si>
  <si>
    <t>Weymouth &amp; Portland</t>
  </si>
  <si>
    <t>Wiltshire UA</t>
  </si>
  <si>
    <t>Windsor &amp; Maidenhead UA</t>
  </si>
  <si>
    <t>Wokingham UA</t>
  </si>
  <si>
    <t>Hillhouse Chemicals and Energy Enterprise Zone</t>
  </si>
  <si>
    <t>York UA</t>
  </si>
  <si>
    <t>York Central</t>
  </si>
  <si>
    <t>zzzz</t>
  </si>
  <si>
    <t>Testing</t>
  </si>
  <si>
    <t>This is a one-off data return that is used for multiple years (although tier split numbers will have been updated)</t>
  </si>
  <si>
    <t>Sourced:</t>
  </si>
  <si>
    <t>KI 2016-17</t>
  </si>
  <si>
    <t>1516 published calculator</t>
  </si>
  <si>
    <t>https://www.gov.uk/government/publications/key-information-for-pools-final-local-government-finance-settlement-2017-to-2018</t>
  </si>
  <si>
    <t>Picks up from SBRR Returns worksheet</t>
  </si>
  <si>
    <t>No.</t>
  </si>
  <si>
    <t>Ecodes</t>
  </si>
  <si>
    <t>Local Authority</t>
  </si>
  <si>
    <t>Fire authority ecode</t>
  </si>
  <si>
    <t>Tier split 50%</t>
  </si>
  <si>
    <t>Billing authority or preceptor</t>
  </si>
  <si>
    <t>Chosen to spread via adjustment to S/D?</t>
  </si>
  <si>
    <t>Chosen to spread via capital financing regs</t>
  </si>
  <si>
    <t>Provision for backdated losses on appeal, total</t>
  </si>
  <si>
    <t>Pool 1718</t>
  </si>
  <si>
    <t>Pool Member Number</t>
  </si>
  <si>
    <t>County LA Numer</t>
  </si>
  <si>
    <t>Fire LA Number</t>
  </si>
  <si>
    <t>Appeals Share</t>
  </si>
  <si>
    <t>SBRR Factor</t>
  </si>
  <si>
    <t>SBRR Factor A</t>
  </si>
  <si>
    <t>SBRR Factor B</t>
  </si>
  <si>
    <t>RV BA</t>
  </si>
  <si>
    <t>RV DA</t>
  </si>
  <si>
    <t>Tier Split 100%</t>
  </si>
  <si>
    <t>West Sussex Business Rates Pool1</t>
  </si>
  <si>
    <t>E38201</t>
  </si>
  <si>
    <t>Billing Authority</t>
  </si>
  <si>
    <t>Cumbria Business Rates Pool1</t>
  </si>
  <si>
    <t>E09201</t>
  </si>
  <si>
    <t>Derbyshire Business Rates Pool</t>
  </si>
  <si>
    <t>Derbyshire Business Rates Pool1</t>
  </si>
  <si>
    <t>E10211</t>
  </si>
  <si>
    <t>E61101</t>
  </si>
  <si>
    <t>West Sussex Business Rates Pool2</t>
  </si>
  <si>
    <t>E38202</t>
  </si>
  <si>
    <t>Nottingham Business Rates Pool</t>
  </si>
  <si>
    <t>Nottingham Business Rates Pool1</t>
  </si>
  <si>
    <t>E30211</t>
  </si>
  <si>
    <t>E61301</t>
  </si>
  <si>
    <t>Kent Business Rates Pool</t>
  </si>
  <si>
    <t>Kent Business Rates Pool1</t>
  </si>
  <si>
    <t>E22211</t>
  </si>
  <si>
    <t>E61221</t>
  </si>
  <si>
    <t>Buckinghamshire Business Rates Pool1</t>
  </si>
  <si>
    <t>E04211</t>
  </si>
  <si>
    <t>E61041</t>
  </si>
  <si>
    <t>Suffolk Business Rates Pool</t>
  </si>
  <si>
    <t>Suffolk Business Rates Pool1</t>
  </si>
  <si>
    <t>E35201</t>
  </si>
  <si>
    <t>East London / South Essex Business Rates Pool</t>
  </si>
  <si>
    <t>East London / South Essex Business Rates Pool1</t>
  </si>
  <si>
    <t>E51001</t>
  </si>
  <si>
    <t>NIL</t>
  </si>
  <si>
    <t>E51002</t>
  </si>
  <si>
    <t>E61441</t>
  </si>
  <si>
    <t>Cumbria Business Rates Pool2</t>
  </si>
  <si>
    <t>E09202</t>
  </si>
  <si>
    <t>East London / South Essex Business Rates Pool2</t>
  </si>
  <si>
    <t>E15211</t>
  </si>
  <si>
    <t>E61151</t>
  </si>
  <si>
    <t>E17211</t>
  </si>
  <si>
    <t>E61171</t>
  </si>
  <si>
    <t>Nottingham Business Rates Pool2</t>
  </si>
  <si>
    <t>E30212</t>
  </si>
  <si>
    <t>E61302</t>
  </si>
  <si>
    <t>E61011</t>
  </si>
  <si>
    <t>E61021</t>
  </si>
  <si>
    <t>E51003</t>
  </si>
  <si>
    <t>Greater Birmingham &amp; Solihull Business Rates Pool</t>
  </si>
  <si>
    <t>Greater Birmingham &amp; Solihull Business Rates Pool1</t>
  </si>
  <si>
    <t>E61461</t>
  </si>
  <si>
    <t>Leicestershire Business Rates Pool1</t>
  </si>
  <si>
    <t>E24211</t>
  </si>
  <si>
    <t>E61241</t>
  </si>
  <si>
    <t>E61231</t>
  </si>
  <si>
    <t>E61232</t>
  </si>
  <si>
    <t>Derbyshire Business Rates Pool2</t>
  </si>
  <si>
    <t>E10212</t>
  </si>
  <si>
    <t>E61102</t>
  </si>
  <si>
    <t>Greater Manchester &amp; Cheshire Business Rates Pool</t>
  </si>
  <si>
    <t>Greater Manchester &amp; Cheshire Business Rates Pool1</t>
  </si>
  <si>
    <t>E61421</t>
  </si>
  <si>
    <t>Lincolnshire Business Rates Pool</t>
  </si>
  <si>
    <t>Lincolnshire Business Rates Pool1</t>
  </si>
  <si>
    <t>E25201</t>
  </si>
  <si>
    <t>E61621</t>
  </si>
  <si>
    <t>E61031</t>
  </si>
  <si>
    <t>Leeds City Region Business Rates Pool</t>
  </si>
  <si>
    <t>Leeds City Region Business Rates Pool1</t>
  </si>
  <si>
    <t>E61471</t>
  </si>
  <si>
    <t>Essex Business Rates Pool1</t>
  </si>
  <si>
    <t>E15212</t>
  </si>
  <si>
    <t>E61152</t>
  </si>
  <si>
    <t>Norfolk Business Rates Pool1</t>
  </si>
  <si>
    <t>E26201</t>
  </si>
  <si>
    <t>E51004</t>
  </si>
  <si>
    <t>Essex Business Rates Pool2</t>
  </si>
  <si>
    <t>E15213</t>
  </si>
  <si>
    <t>E61153</t>
  </si>
  <si>
    <t>E61141</t>
  </si>
  <si>
    <t>E61012</t>
  </si>
  <si>
    <t>Norfolk Business Rates Pool2</t>
  </si>
  <si>
    <t>E26202</t>
  </si>
  <si>
    <t>E51005</t>
  </si>
  <si>
    <t>Greater Birmingham &amp; Solihull Business Rates Pool2</t>
  </si>
  <si>
    <t>E18211</t>
  </si>
  <si>
    <t>E61181</t>
  </si>
  <si>
    <t>E19201</t>
  </si>
  <si>
    <t>Nottingham Business Rates Pool3</t>
  </si>
  <si>
    <t>E30213</t>
  </si>
  <si>
    <t>E61303</t>
  </si>
  <si>
    <t>E23211</t>
  </si>
  <si>
    <t>E61233</t>
  </si>
  <si>
    <t>Greater Manchester &amp; Cheshire Business Rates Pool2</t>
  </si>
  <si>
    <t>E61422</t>
  </si>
  <si>
    <t>Leeds City Region Business Rates Pool2</t>
  </si>
  <si>
    <t>E61472</t>
  </si>
  <si>
    <t>E05211</t>
  </si>
  <si>
    <t>E61051</t>
  </si>
  <si>
    <t>E51006</t>
  </si>
  <si>
    <t>Greater Birmingham &amp; Solihull Business Rates Pool3</t>
  </si>
  <si>
    <t>E34211</t>
  </si>
  <si>
    <t>E61341</t>
  </si>
  <si>
    <t>Kent Business Rates Pool2</t>
  </si>
  <si>
    <t>E22212</t>
  </si>
  <si>
    <t>E61222</t>
  </si>
  <si>
    <t>Cumbria Business Rates Pool3</t>
  </si>
  <si>
    <t>E09203</t>
  </si>
  <si>
    <t>Essex Business Rates Pool3</t>
  </si>
  <si>
    <t>E15214</t>
  </si>
  <si>
    <t>E61154</t>
  </si>
  <si>
    <t>E61022</t>
  </si>
  <si>
    <t>Leicestershire Business Rates Pool2</t>
  </si>
  <si>
    <t>E24212</t>
  </si>
  <si>
    <t>E61242</t>
  </si>
  <si>
    <t>E15215</t>
  </si>
  <si>
    <t>E61155</t>
  </si>
  <si>
    <t>Gloucestershire Business Rates Pool</t>
  </si>
  <si>
    <t>Gloucestershire Business Rates Pool1</t>
  </si>
  <si>
    <t>E16201</t>
  </si>
  <si>
    <t>North Oxfordshire Business Rates Pool</t>
  </si>
  <si>
    <t>North Oxfordshire Business Rates Pool1</t>
  </si>
  <si>
    <t>E31201</t>
  </si>
  <si>
    <t>Greater Manchester &amp; Cheshire Business Rates Pool3</t>
  </si>
  <si>
    <t>E61061</t>
  </si>
  <si>
    <t>Greater Manchester &amp; Cheshire Business Rates Pool4</t>
  </si>
  <si>
    <t>E61062</t>
  </si>
  <si>
    <t>Derbyshire Business Rates Pool3</t>
  </si>
  <si>
    <t>E10213</t>
  </si>
  <si>
    <t>E61103</t>
  </si>
  <si>
    <t>West Sussex Business Rates Pool3</t>
  </si>
  <si>
    <t>E38203</t>
  </si>
  <si>
    <t>Buckinghamshire Business Rates Pool2</t>
  </si>
  <si>
    <t>E04212</t>
  </si>
  <si>
    <t>E61042</t>
  </si>
  <si>
    <t>Lancashire Business Rates Pool1</t>
  </si>
  <si>
    <t>E23212</t>
  </si>
  <si>
    <t>E61234</t>
  </si>
  <si>
    <t>E12211</t>
  </si>
  <si>
    <t>E61622</t>
  </si>
  <si>
    <t>E51007</t>
  </si>
  <si>
    <t>Essex Business Rates Pool4</t>
  </si>
  <si>
    <t>E15216</t>
  </si>
  <si>
    <t>E61156</t>
  </si>
  <si>
    <t>E09204</t>
  </si>
  <si>
    <t>Northamptonshire Business Rates Pool1</t>
  </si>
  <si>
    <t>E28201</t>
  </si>
  <si>
    <t>Gloucestershire Business Rates Pool2</t>
  </si>
  <si>
    <t>E16202</t>
  </si>
  <si>
    <t>Coventry &amp; Warwickshire Business Rates Pool</t>
  </si>
  <si>
    <t>Coventry &amp; Warwickshire Business Rates Pool1</t>
  </si>
  <si>
    <t>E61462</t>
  </si>
  <si>
    <t>North Yorkshire Business Rates Pool</t>
  </si>
  <si>
    <t>North Yorkshire Business Rates Pool1</t>
  </si>
  <si>
    <t>E27211</t>
  </si>
  <si>
    <t>E61271</t>
  </si>
  <si>
    <t>E38204</t>
  </si>
  <si>
    <t>Surrey-Croydon Business Rates Pool</t>
  </si>
  <si>
    <t>Surrey-Croydon Business Rates Pool1</t>
  </si>
  <si>
    <t>E51008</t>
  </si>
  <si>
    <t>E19202</t>
  </si>
  <si>
    <t>E61131</t>
  </si>
  <si>
    <t>Kent Business Rates Pool3</t>
  </si>
  <si>
    <t>E22213</t>
  </si>
  <si>
    <t>E61223</t>
  </si>
  <si>
    <t>Northamptonshire Business Rates Pool2</t>
  </si>
  <si>
    <t>E28202</t>
  </si>
  <si>
    <t>Derbyshire Business Rates Pool4</t>
  </si>
  <si>
    <t>E61104</t>
  </si>
  <si>
    <t>Derbyshire Business Rates Pool5</t>
  </si>
  <si>
    <t>E10214</t>
  </si>
  <si>
    <t>E61105</t>
  </si>
  <si>
    <t>E61442</t>
  </si>
  <si>
    <t>E22214</t>
  </si>
  <si>
    <t>E61224</t>
  </si>
  <si>
    <t>E61463</t>
  </si>
  <si>
    <t>E61132</t>
  </si>
  <si>
    <t>E51009</t>
  </si>
  <si>
    <t>E05212</t>
  </si>
  <si>
    <t>E61052</t>
  </si>
  <si>
    <t>Devon Business Rates Pool</t>
  </si>
  <si>
    <t>Devon Business Rates Pool1</t>
  </si>
  <si>
    <t>E11211</t>
  </si>
  <si>
    <t>E61611</t>
  </si>
  <si>
    <t>E12212</t>
  </si>
  <si>
    <t>E61623</t>
  </si>
  <si>
    <t>E17212</t>
  </si>
  <si>
    <t>E61172</t>
  </si>
  <si>
    <t>E19203</t>
  </si>
  <si>
    <t>Lincolnshire Business Rates Pool2</t>
  </si>
  <si>
    <t>E25202</t>
  </si>
  <si>
    <t>Northamptonshire Business Rates Pool3</t>
  </si>
  <si>
    <t>E28203</t>
  </si>
  <si>
    <t>E61201</t>
  </si>
  <si>
    <t>Greater Birmingham &amp; Solihull Business Rates Pool4</t>
  </si>
  <si>
    <t>E34212</t>
  </si>
  <si>
    <t>E61342</t>
  </si>
  <si>
    <t>E14211</t>
  </si>
  <si>
    <t>E61142</t>
  </si>
  <si>
    <t>E17213</t>
  </si>
  <si>
    <t>E61173</t>
  </si>
  <si>
    <t>Cumbria Business Rates Pool4</t>
  </si>
  <si>
    <t>E09205</t>
  </si>
  <si>
    <t>Surrey-Croydon Business Rates Pool2</t>
  </si>
  <si>
    <t>E36201</t>
  </si>
  <si>
    <t>E510010</t>
  </si>
  <si>
    <t>Essex Business Rates Pool5</t>
  </si>
  <si>
    <t>E15217</t>
  </si>
  <si>
    <t>E61157</t>
  </si>
  <si>
    <t>E36202</t>
  </si>
  <si>
    <t>Derbyshire Business Rates Pool6</t>
  </si>
  <si>
    <t>E10215</t>
  </si>
  <si>
    <t>E61106</t>
  </si>
  <si>
    <t>Devon Business Rates Pool2</t>
  </si>
  <si>
    <t>E11212</t>
  </si>
  <si>
    <t>E61612</t>
  </si>
  <si>
    <t>E17214</t>
  </si>
  <si>
    <t>E61174</t>
  </si>
  <si>
    <t>E05213</t>
  </si>
  <si>
    <t>E61053</t>
  </si>
  <si>
    <t>Suffolk Business Rates Pool2</t>
  </si>
  <si>
    <t>E35202</t>
  </si>
  <si>
    <t>Gloucestershire Business Rates Pool3</t>
  </si>
  <si>
    <t>E16203</t>
  </si>
  <si>
    <t>Lancashire Business Rates Pool2</t>
  </si>
  <si>
    <t>E23213</t>
  </si>
  <si>
    <t>E61235</t>
  </si>
  <si>
    <t>E61451</t>
  </si>
  <si>
    <t>Nottingham Business Rates Pool4</t>
  </si>
  <si>
    <t>E30214</t>
  </si>
  <si>
    <t>E61304</t>
  </si>
  <si>
    <t>Gloucestershire Business Rates Pool4</t>
  </si>
  <si>
    <t>E16204</t>
  </si>
  <si>
    <t>E17215</t>
  </si>
  <si>
    <t>E61175</t>
  </si>
  <si>
    <t>Kent Business Rates Pool4</t>
  </si>
  <si>
    <t>E22215</t>
  </si>
  <si>
    <t>E61225</t>
  </si>
  <si>
    <t>E26203</t>
  </si>
  <si>
    <t>E510011</t>
  </si>
  <si>
    <t>Surrey-Croydon Business Rates Pool3</t>
  </si>
  <si>
    <t>E36203</t>
  </si>
  <si>
    <t>E510012</t>
  </si>
  <si>
    <t>Mid Merseyside Business Rates Pool1</t>
  </si>
  <si>
    <t>E61063</t>
  </si>
  <si>
    <t>North Yorkshire Business Rates Pool2</t>
  </si>
  <si>
    <t>E27212</t>
  </si>
  <si>
    <t>E61272</t>
  </si>
  <si>
    <t>E510013</t>
  </si>
  <si>
    <t>Leicestershire Business Rates Pool3</t>
  </si>
  <si>
    <t>E24213</t>
  </si>
  <si>
    <t>E61243</t>
  </si>
  <si>
    <t>E510014</t>
  </si>
  <si>
    <t>E15218</t>
  </si>
  <si>
    <t>E61158</t>
  </si>
  <si>
    <t>Leeds City Region Business Rates Pool3</t>
  </si>
  <si>
    <t>E27213</t>
  </si>
  <si>
    <t>E61273</t>
  </si>
  <si>
    <t>E510015</t>
  </si>
  <si>
    <t>E17216</t>
  </si>
  <si>
    <t>E61176</t>
  </si>
  <si>
    <t>E61071</t>
  </si>
  <si>
    <t>E14212</t>
  </si>
  <si>
    <t>E61143</t>
  </si>
  <si>
    <t>E17217</t>
  </si>
  <si>
    <t>E61177</t>
  </si>
  <si>
    <t>East London / South Essex Business Rates Pool3</t>
  </si>
  <si>
    <t>E510016</t>
  </si>
  <si>
    <t>E61182</t>
  </si>
  <si>
    <t>E19204</t>
  </si>
  <si>
    <t>Derbyshire Business Rates Pool7</t>
  </si>
  <si>
    <t>E10216</t>
  </si>
  <si>
    <t>E61107</t>
  </si>
  <si>
    <t>E510017</t>
  </si>
  <si>
    <t>Leicestershire Business Rates Pool4</t>
  </si>
  <si>
    <t>E24214</t>
  </si>
  <si>
    <t>E61244</t>
  </si>
  <si>
    <t>E38205</t>
  </si>
  <si>
    <t>E510018</t>
  </si>
  <si>
    <t>E05214</t>
  </si>
  <si>
    <t>E61054</t>
  </si>
  <si>
    <t>Lancashire Business Rates Pool3</t>
  </si>
  <si>
    <t>E23214</t>
  </si>
  <si>
    <t>E61236</t>
  </si>
  <si>
    <t>Suffolk Business Rates Pool3</t>
  </si>
  <si>
    <t>E35203</t>
  </si>
  <si>
    <t>E510019</t>
  </si>
  <si>
    <t>E510020</t>
  </si>
  <si>
    <t>Northamptonshire Business Rates Pool4</t>
  </si>
  <si>
    <t>E28204</t>
  </si>
  <si>
    <t>Norfolk Business Rates Pool3</t>
  </si>
  <si>
    <t>E26204</t>
  </si>
  <si>
    <t>E61202</t>
  </si>
  <si>
    <t>E510021</t>
  </si>
  <si>
    <t>Leeds City Region Business Rates Pool4</t>
  </si>
  <si>
    <t>E61473</t>
  </si>
  <si>
    <t>E61431</t>
  </si>
  <si>
    <t>E510022</t>
  </si>
  <si>
    <t>E23215</t>
  </si>
  <si>
    <t>E61237</t>
  </si>
  <si>
    <t>Leeds City Region Business Rates Pool5</t>
  </si>
  <si>
    <t>E61474</t>
  </si>
  <si>
    <t>Leicestershire Business Rates Pool5</t>
  </si>
  <si>
    <t>E61245</t>
  </si>
  <si>
    <t>E14213</t>
  </si>
  <si>
    <t>E61144</t>
  </si>
  <si>
    <t>E510023</t>
  </si>
  <si>
    <t>Greater Birmingham &amp; Solihull Business Rates Pool5</t>
  </si>
  <si>
    <t>E34213</t>
  </si>
  <si>
    <t>E61343</t>
  </si>
  <si>
    <t>Lincolnshire Business Rates Pool3</t>
  </si>
  <si>
    <t>E25203</t>
  </si>
  <si>
    <t>E61432</t>
  </si>
  <si>
    <t>E61023</t>
  </si>
  <si>
    <t>Kent Business Rates Pool5</t>
  </si>
  <si>
    <t>E22216</t>
  </si>
  <si>
    <t>E61226</t>
  </si>
  <si>
    <t>Essex Business Rates Pool6</t>
  </si>
  <si>
    <t>E15219</t>
  </si>
  <si>
    <t>E61159</t>
  </si>
  <si>
    <t>E18212</t>
  </si>
  <si>
    <t>E61183</t>
  </si>
  <si>
    <t>Greater Manchester &amp; Cheshire Business Rates Pool5</t>
  </si>
  <si>
    <t>E61423</t>
  </si>
  <si>
    <t>Nottingham Business Rates Pool5</t>
  </si>
  <si>
    <t>E30215</t>
  </si>
  <si>
    <t>E61305</t>
  </si>
  <si>
    <t>E61227</t>
  </si>
  <si>
    <t>Leicestershire Business Rates Pool6</t>
  </si>
  <si>
    <t>E24215</t>
  </si>
  <si>
    <t>E61246</t>
  </si>
  <si>
    <t>Somerset Business Rates Pool1</t>
  </si>
  <si>
    <t>E33201</t>
  </si>
  <si>
    <t>E61613</t>
  </si>
  <si>
    <t>E510024</t>
  </si>
  <si>
    <t>Devon Business Rates Pool3</t>
  </si>
  <si>
    <t>E11213</t>
  </si>
  <si>
    <t>E61614</t>
  </si>
  <si>
    <t>Suffolk Business Rates Pool4</t>
  </si>
  <si>
    <t>E35204</t>
  </si>
  <si>
    <t>E38206</t>
  </si>
  <si>
    <t>E61072</t>
  </si>
  <si>
    <t>E61043</t>
  </si>
  <si>
    <t>Surrey-Croydon Business Rates Pool4</t>
  </si>
  <si>
    <t>E36204</t>
  </si>
  <si>
    <t>E17218</t>
  </si>
  <si>
    <t>E61178</t>
  </si>
  <si>
    <t>Nottingham Business Rates Pool6</t>
  </si>
  <si>
    <t>E30216</t>
  </si>
  <si>
    <t>E61306</t>
  </si>
  <si>
    <t>E61452</t>
  </si>
  <si>
    <t>Staffordshire &amp; Stoke on Trent Business Rates Pool1</t>
  </si>
  <si>
    <t>E34214</t>
  </si>
  <si>
    <t>E61344</t>
  </si>
  <si>
    <t>E510025</t>
  </si>
  <si>
    <t>Devon Business Rates Pool4</t>
  </si>
  <si>
    <t>E11214</t>
  </si>
  <si>
    <t>E61615</t>
  </si>
  <si>
    <t>E12213</t>
  </si>
  <si>
    <t>E61624</t>
  </si>
  <si>
    <t>Derbyshire Business Rates Pool8</t>
  </si>
  <si>
    <t>E10217</t>
  </si>
  <si>
    <t>E61108</t>
  </si>
  <si>
    <t>E61203</t>
  </si>
  <si>
    <t>E19205</t>
  </si>
  <si>
    <t>Lincolnshire Business Rates Pool4</t>
  </si>
  <si>
    <t>E25204</t>
  </si>
  <si>
    <t>E61204</t>
  </si>
  <si>
    <t>Norfolk Business Rates Pool4</t>
  </si>
  <si>
    <t>E26205</t>
  </si>
  <si>
    <t>E61013</t>
  </si>
  <si>
    <t>E61453</t>
  </si>
  <si>
    <t>Coventry &amp; Warwickshire Business Rates Pool2</t>
  </si>
  <si>
    <t>E37201</t>
  </si>
  <si>
    <t>Leicestershire Business Rates Pool7</t>
  </si>
  <si>
    <t>E24216</t>
  </si>
  <si>
    <t>E61247</t>
  </si>
  <si>
    <t>E28205</t>
  </si>
  <si>
    <t>Norfolk Business Rates Pool5</t>
  </si>
  <si>
    <t>E26206</t>
  </si>
  <si>
    <t>E61307</t>
  </si>
  <si>
    <t>Coventry &amp; Warwickshire Business Rates Pool3</t>
  </si>
  <si>
    <t>E37202</t>
  </si>
  <si>
    <t>Leicestershire Business Rates Pool8</t>
  </si>
  <si>
    <t>E24217</t>
  </si>
  <si>
    <t>E61248</t>
  </si>
  <si>
    <t>Greater Manchester &amp; Cheshire Business Rates Pool6</t>
  </si>
  <si>
    <t>E61424</t>
  </si>
  <si>
    <t>E31202</t>
  </si>
  <si>
    <t>Lancashire Business Rates Pool4</t>
  </si>
  <si>
    <t>E23216</t>
  </si>
  <si>
    <t>E61238</t>
  </si>
  <si>
    <t>E61055</t>
  </si>
  <si>
    <t>Devon Business Rates Pool5</t>
  </si>
  <si>
    <t>E61616</t>
  </si>
  <si>
    <t>E61625</t>
  </si>
  <si>
    <t>E61179</t>
  </si>
  <si>
    <t>E23217</t>
  </si>
  <si>
    <t>E61239</t>
  </si>
  <si>
    <t>E12214</t>
  </si>
  <si>
    <t>E61626</t>
  </si>
  <si>
    <t>E61032</t>
  </si>
  <si>
    <t>E510026</t>
  </si>
  <si>
    <t>E61073</t>
  </si>
  <si>
    <t>Greater Birmingham &amp; Solihull Business Rates Pool6</t>
  </si>
  <si>
    <t>E18213</t>
  </si>
  <si>
    <t>E61184</t>
  </si>
  <si>
    <t>E36205</t>
  </si>
  <si>
    <t>Lancashire Business Rates Pool5</t>
  </si>
  <si>
    <t>E23218</t>
  </si>
  <si>
    <t>E612310</t>
  </si>
  <si>
    <t>E510027</t>
  </si>
  <si>
    <t>North Yorkshire Business Rates Pool3</t>
  </si>
  <si>
    <t>E27214</t>
  </si>
  <si>
    <t>E61274</t>
  </si>
  <si>
    <t>Greater Manchester &amp; Cheshire Business Rates Pool7</t>
  </si>
  <si>
    <t>E61425</t>
  </si>
  <si>
    <t>Essex Business Rates Pool7</t>
  </si>
  <si>
    <t>E152110</t>
  </si>
  <si>
    <t>E611510</t>
  </si>
  <si>
    <t>Lancashire Business Rates Pool6</t>
  </si>
  <si>
    <t>E23219</t>
  </si>
  <si>
    <t>E612311</t>
  </si>
  <si>
    <t>E14214</t>
  </si>
  <si>
    <t>E61145</t>
  </si>
  <si>
    <t>E61443</t>
  </si>
  <si>
    <t>Coventry &amp; Warwickshire Business Rates Pool4</t>
  </si>
  <si>
    <t>E37203</t>
  </si>
  <si>
    <t>E36206</t>
  </si>
  <si>
    <t>Nottingham Business Rates Pool7</t>
  </si>
  <si>
    <t>E30217</t>
  </si>
  <si>
    <t>E61308</t>
  </si>
  <si>
    <t>E17219</t>
  </si>
  <si>
    <t>E611710</t>
  </si>
  <si>
    <t>E61249</t>
  </si>
  <si>
    <t>North Yorkshire Business Rates Pool4</t>
  </si>
  <si>
    <t>E27215</t>
  </si>
  <si>
    <t>E61275</t>
  </si>
  <si>
    <t>Greater Manchester &amp; Cheshire Business Rates Pool8</t>
  </si>
  <si>
    <t>E61426</t>
  </si>
  <si>
    <t>E61464</t>
  </si>
  <si>
    <t>North Yorkshire Business Rates Pool5</t>
  </si>
  <si>
    <t>E27216</t>
  </si>
  <si>
    <t>E61276</t>
  </si>
  <si>
    <t>Somerset Business Rates Pool2</t>
  </si>
  <si>
    <t>E33202</t>
  </si>
  <si>
    <t>E61617</t>
  </si>
  <si>
    <t>E61433</t>
  </si>
  <si>
    <t>E27217</t>
  </si>
  <si>
    <t>E61277</t>
  </si>
  <si>
    <t>E22217</t>
  </si>
  <si>
    <t>E61228</t>
  </si>
  <si>
    <t>E61444</t>
  </si>
  <si>
    <t>Shepway</t>
  </si>
  <si>
    <t>Kent Business Rates Pool6</t>
  </si>
  <si>
    <t>E22218</t>
  </si>
  <si>
    <t>E61229</t>
  </si>
  <si>
    <t>E61321</t>
  </si>
  <si>
    <t>E61033</t>
  </si>
  <si>
    <t>Greater Birmingham &amp; Solihull Business Rates Pool7</t>
  </si>
  <si>
    <t>E61465</t>
  </si>
  <si>
    <t>Buckinghamshire Business Rates Pool3</t>
  </si>
  <si>
    <t>E04213</t>
  </si>
  <si>
    <t>E61044</t>
  </si>
  <si>
    <t>E05215</t>
  </si>
  <si>
    <t>E61056</t>
  </si>
  <si>
    <t>Derbyshire Business Rates Pool9</t>
  </si>
  <si>
    <t>E10218</t>
  </si>
  <si>
    <t>E61109</t>
  </si>
  <si>
    <t>E61014</t>
  </si>
  <si>
    <t>E11215</t>
  </si>
  <si>
    <t>E61618</t>
  </si>
  <si>
    <t>E25205</t>
  </si>
  <si>
    <t>Lincolnshire Business Rates Pool5</t>
  </si>
  <si>
    <t>E25206</t>
  </si>
  <si>
    <t>Cumbria Business Rates Pool5</t>
  </si>
  <si>
    <t>E09206</t>
  </si>
  <si>
    <t>Norfolk Business Rates Pool6</t>
  </si>
  <si>
    <t>E26207</t>
  </si>
  <si>
    <t>Northamptonshire Business Rates Pool5</t>
  </si>
  <si>
    <t>E28206</t>
  </si>
  <si>
    <t>E31203</t>
  </si>
  <si>
    <t>Lancashire Business Rates Pool7</t>
  </si>
  <si>
    <t>E232110</t>
  </si>
  <si>
    <t>E612312</t>
  </si>
  <si>
    <t>E33203</t>
  </si>
  <si>
    <t>E61619</t>
  </si>
  <si>
    <t>Staffordshire &amp; Stoke on Trent Business Rates Pool2</t>
  </si>
  <si>
    <t>E34215</t>
  </si>
  <si>
    <t>E61345</t>
  </si>
  <si>
    <t>E61454</t>
  </si>
  <si>
    <t>E611711</t>
  </si>
  <si>
    <t>E611511</t>
  </si>
  <si>
    <t>E510028</t>
  </si>
  <si>
    <t>Surrey-Croydon Business Rates Pool5</t>
  </si>
  <si>
    <t>E36207</t>
  </si>
  <si>
    <t>E19206</t>
  </si>
  <si>
    <t>Suffolk Business Rates Pool5</t>
  </si>
  <si>
    <t>E35205</t>
  </si>
  <si>
    <t>Mid Merseyside Business Rates Pool2</t>
  </si>
  <si>
    <t>E61434</t>
  </si>
  <si>
    <t>Staffordshire &amp; Stoke on Trent Business Rates Pool3</t>
  </si>
  <si>
    <t>E34216</t>
  </si>
  <si>
    <t>E61346</t>
  </si>
  <si>
    <t>Staffordshire &amp; Stoke on Trent Business Rates Pool4</t>
  </si>
  <si>
    <t>E34217</t>
  </si>
  <si>
    <t>E61347</t>
  </si>
  <si>
    <t>E19207</t>
  </si>
  <si>
    <t>Greater Manchester &amp; Cheshire Business Rates Pool9</t>
  </si>
  <si>
    <t>E61427</t>
  </si>
  <si>
    <t>E61074</t>
  </si>
  <si>
    <t>Staffordshire &amp; Stoke on Trent Business Rates Pool5</t>
  </si>
  <si>
    <t>E61348</t>
  </si>
  <si>
    <t>Coventry &amp; Warwickshire Business Rates Pool5</t>
  </si>
  <si>
    <t>E37204</t>
  </si>
  <si>
    <t>Gloucestershire Business Rates Pool5</t>
  </si>
  <si>
    <t>E16205</t>
  </si>
  <si>
    <t>Suffolk Business Rates Pool6</t>
  </si>
  <si>
    <t>E35206</t>
  </si>
  <si>
    <t>E61455</t>
  </si>
  <si>
    <t>Surrey-Croydon Business Rates Pool6</t>
  </si>
  <si>
    <t>E36208</t>
  </si>
  <si>
    <t>E510029</t>
  </si>
  <si>
    <t>Kent Business Rates Pool7</t>
  </si>
  <si>
    <t>E22219</t>
  </si>
  <si>
    <t>E612210</t>
  </si>
  <si>
    <t>E61627</t>
  </si>
  <si>
    <t>Greater Manchester &amp; Cheshire Business Rates Pool10</t>
  </si>
  <si>
    <t>E61428</t>
  </si>
  <si>
    <t>Greater Birmingham &amp; Solihull Business Rates Pool8</t>
  </si>
  <si>
    <t>E34218</t>
  </si>
  <si>
    <t>E61349</t>
  </si>
  <si>
    <t>E36209</t>
  </si>
  <si>
    <t>E33204</t>
  </si>
  <si>
    <t>E616110</t>
  </si>
  <si>
    <t>Devon Business Rates Pool6</t>
  </si>
  <si>
    <t>E11216</t>
  </si>
  <si>
    <t>E616111</t>
  </si>
  <si>
    <t>E61322</t>
  </si>
  <si>
    <t>Essex Business Rates Pool8</t>
  </si>
  <si>
    <t>E152111</t>
  </si>
  <si>
    <t>E611512</t>
  </si>
  <si>
    <t>E172110</t>
  </si>
  <si>
    <t>E611712</t>
  </si>
  <si>
    <t>E16206</t>
  </si>
  <si>
    <t>Kent Business Rates Pool8</t>
  </si>
  <si>
    <t>E222110</t>
  </si>
  <si>
    <t>E612211</t>
  </si>
  <si>
    <t>E19208</t>
  </si>
  <si>
    <t>East London / South Essex Business Rates Pool4</t>
  </si>
  <si>
    <t>E611513</t>
  </si>
  <si>
    <t>Kent Business Rates Pool9</t>
  </si>
  <si>
    <t>E222111</t>
  </si>
  <si>
    <t>E612212</t>
  </si>
  <si>
    <t>Devon Business Rates Pool7</t>
  </si>
  <si>
    <t>E616112</t>
  </si>
  <si>
    <t>Devon Business Rates Pool8</t>
  </si>
  <si>
    <t>E11217</t>
  </si>
  <si>
    <t>E616113</t>
  </si>
  <si>
    <t>E510030</t>
  </si>
  <si>
    <t>Greater Manchester &amp; Cheshire Business Rates Pool11</t>
  </si>
  <si>
    <t>E61429</t>
  </si>
  <si>
    <t>Kent Business Rates Pool10</t>
  </si>
  <si>
    <t>E222112</t>
  </si>
  <si>
    <t>E612213</t>
  </si>
  <si>
    <t>Essex Business Rates Pool9</t>
  </si>
  <si>
    <t>E152112</t>
  </si>
  <si>
    <t>E611514</t>
  </si>
  <si>
    <t>E31204</t>
  </si>
  <si>
    <t>Leeds City Region Business Rates Pool6</t>
  </si>
  <si>
    <t>E61475</t>
  </si>
  <si>
    <t>E61466</t>
  </si>
  <si>
    <t>E510031</t>
  </si>
  <si>
    <t>E510032</t>
  </si>
  <si>
    <t>Mid Merseyside Business Rates Pool3</t>
  </si>
  <si>
    <t>E61064</t>
  </si>
  <si>
    <t>Coventry &amp; Warwickshire Business Rates Pool6</t>
  </si>
  <si>
    <t>E37205</t>
  </si>
  <si>
    <t>E19209</t>
  </si>
  <si>
    <t>Suffolk Business Rates Pool7</t>
  </si>
  <si>
    <t>E35207</t>
  </si>
  <si>
    <t>E362010</t>
  </si>
  <si>
    <t>E14215</t>
  </si>
  <si>
    <t>E61146</t>
  </si>
  <si>
    <t>Northamptonshire Business Rates Pool6</t>
  </si>
  <si>
    <t>E28207</t>
  </si>
  <si>
    <t>E192010</t>
  </si>
  <si>
    <t>E61034</t>
  </si>
  <si>
    <t>Devon Business Rates Pool9</t>
  </si>
  <si>
    <t>E11218</t>
  </si>
  <si>
    <t>E616114</t>
  </si>
  <si>
    <t>E12215</t>
  </si>
  <si>
    <t>E61628</t>
  </si>
  <si>
    <t>Lancashire Business Rates Pool8</t>
  </si>
  <si>
    <t>E232111</t>
  </si>
  <si>
    <t>E612313</t>
  </si>
  <si>
    <t>Lincolnshire Business Rates Pool6</t>
  </si>
  <si>
    <t>E25207</t>
  </si>
  <si>
    <t>North Oxfordshire Business Rates Pool2</t>
  </si>
  <si>
    <t>E31205</t>
  </si>
  <si>
    <t>E33205</t>
  </si>
  <si>
    <t>E616115</t>
  </si>
  <si>
    <t>E510033</t>
  </si>
  <si>
    <t>E12216</t>
  </si>
  <si>
    <t>E61629</t>
  </si>
  <si>
    <t>Greater Manchester &amp; Cheshire Business Rates Pool12</t>
  </si>
  <si>
    <t>E614210</t>
  </si>
  <si>
    <t>E616210</t>
  </si>
  <si>
    <t>E172111</t>
  </si>
  <si>
    <t>E611713</t>
  </si>
  <si>
    <t>E61035</t>
  </si>
  <si>
    <t>E61435</t>
  </si>
  <si>
    <t>E362011</t>
  </si>
  <si>
    <t>E61036</t>
  </si>
  <si>
    <t>E61467</t>
  </si>
  <si>
    <t>Worcestershire Business Rates Pool1</t>
  </si>
  <si>
    <t>E18214</t>
  </si>
  <si>
    <t>E61185</t>
  </si>
  <si>
    <t>West Sussex Business Rates Pool4</t>
  </si>
  <si>
    <t>E38207</t>
  </si>
  <si>
    <t>Worcestershire Business Rates Pool2</t>
  </si>
  <si>
    <t>E18215</t>
  </si>
  <si>
    <t>E61186</t>
  </si>
  <si>
    <t>E04214</t>
  </si>
  <si>
    <t>E61045</t>
  </si>
  <si>
    <t>Lancashire Business Rates Pool9</t>
  </si>
  <si>
    <t>E232112</t>
  </si>
  <si>
    <t>E612314</t>
  </si>
  <si>
    <t>Worcestershire Business Rates Pool3</t>
  </si>
  <si>
    <t>E18216</t>
  </si>
  <si>
    <t>E61187</t>
  </si>
  <si>
    <t>Leeds City Region Business Rates Pool7</t>
  </si>
  <si>
    <t>E61278</t>
  </si>
  <si>
    <t>Avon Fire</t>
  </si>
  <si>
    <t>Fire Authority</t>
  </si>
  <si>
    <t>Bedfordshire Fire</t>
  </si>
  <si>
    <t>Buckinghamshire Fire</t>
  </si>
  <si>
    <t>Buckinghamshire Business Rates Pool4</t>
  </si>
  <si>
    <t>Cambridgeshire Fire</t>
  </si>
  <si>
    <t>Cheshire Fire</t>
  </si>
  <si>
    <t>Cleveland Fire</t>
  </si>
  <si>
    <t>Derbyshire Fire</t>
  </si>
  <si>
    <t>Derbyshire Business Rates Pool10</t>
  </si>
  <si>
    <t>Devon and Somerset Fire</t>
  </si>
  <si>
    <t>R753 - Dorset &amp; Wiltshire Fire</t>
  </si>
  <si>
    <t>Durham Fire</t>
  </si>
  <si>
    <t>East Sussex Fire</t>
  </si>
  <si>
    <t>Essex Business Rates Pool10</t>
  </si>
  <si>
    <t>Hampshire Fire</t>
  </si>
  <si>
    <t>Hereford &amp; Worcester Fire</t>
  </si>
  <si>
    <t>Humberside Fire</t>
  </si>
  <si>
    <t>Kent Fire</t>
  </si>
  <si>
    <t>Kent Business Rates Pool11</t>
  </si>
  <si>
    <t>Lancashire Fire</t>
  </si>
  <si>
    <t>Leicestershire Fire</t>
  </si>
  <si>
    <t>Leicestershire Business Rates Pool9</t>
  </si>
  <si>
    <t>North Yorkshire Fire</t>
  </si>
  <si>
    <t>Nottinghamshire Fire</t>
  </si>
  <si>
    <t>Shropshire Fire</t>
  </si>
  <si>
    <t>Staffordshire Fire</t>
  </si>
  <si>
    <t>Staffordshire &amp; Stoke on Trent Business Rates Pool6</t>
  </si>
  <si>
    <t>GLA - all functions</t>
  </si>
  <si>
    <t>Buckinghamshire Business Rates Pool5</t>
  </si>
  <si>
    <t>Cumbria Business Rates Pool6</t>
  </si>
  <si>
    <t>Derbyshire Business Rates Pool11</t>
  </si>
  <si>
    <t>Devon Business Rates Pool10</t>
  </si>
  <si>
    <t>Essex Business Rates Pool11</t>
  </si>
  <si>
    <t>Gloucestershire Business Rates Pool6</t>
  </si>
  <si>
    <t>Kent Business Rates Pool12</t>
  </si>
  <si>
    <t>Lancashire Business Rates Pool10</t>
  </si>
  <si>
    <t>Leicestershire Business Rates Pool10</t>
  </si>
  <si>
    <t>Lincolnshire Business Rates Pool7</t>
  </si>
  <si>
    <t>Norfolk Business Rates Pool7</t>
  </si>
  <si>
    <t>North Yorkshire Business Rates Pool6</t>
  </si>
  <si>
    <t>Northamptonshire Business Rates Pool7</t>
  </si>
  <si>
    <t>Nottingham Business Rates Pool8</t>
  </si>
  <si>
    <t>North Oxfordshire Business Rates Pool3</t>
  </si>
  <si>
    <t>Somerset Business Rates Pool3</t>
  </si>
  <si>
    <t>Staffordshire &amp; Stoke on Trent Business Rates Pool7</t>
  </si>
  <si>
    <t>Suffolk Business Rates Pool8</t>
  </si>
  <si>
    <t>Surrey-Croydon Business Rates Pool7</t>
  </si>
  <si>
    <t>Coventry &amp; Warwickshire Business Rates Pool7</t>
  </si>
  <si>
    <t>West Sussex Business Rates Pool5</t>
  </si>
  <si>
    <t>Worcestershire Business Rates Pool4</t>
  </si>
  <si>
    <t>BRP3</t>
  </si>
  <si>
    <t>BRP4</t>
  </si>
  <si>
    <t>BRP5</t>
  </si>
  <si>
    <t>BRP9</t>
  </si>
  <si>
    <t>BRP12</t>
  </si>
  <si>
    <t>BRP13</t>
  </si>
  <si>
    <t>BRP18</t>
  </si>
  <si>
    <t>BRP24</t>
  </si>
  <si>
    <t>BRP26</t>
  </si>
  <si>
    <t>Notes:</t>
  </si>
  <si>
    <t>Reorganised local authorities in 2019-20</t>
  </si>
  <si>
    <t>E1204</t>
  </si>
  <si>
    <t>E06000058</t>
  </si>
  <si>
    <t>Bournemouth, Christchurch and Poole Council**</t>
  </si>
  <si>
    <t>E1203</t>
  </si>
  <si>
    <t>E06000059</t>
  </si>
  <si>
    <t>Dorset Council**</t>
  </si>
  <si>
    <t>E3539</t>
  </si>
  <si>
    <t>E07000245</t>
  </si>
  <si>
    <t>West Suffolk District Council**</t>
  </si>
  <si>
    <t>E3538</t>
  </si>
  <si>
    <t>E07000244</t>
  </si>
  <si>
    <t>East Suffolk District Council**</t>
  </si>
  <si>
    <t>E3336</t>
  </si>
  <si>
    <t>E07000246</t>
  </si>
  <si>
    <t>Somerset West and Taunton District Council**</t>
  </si>
  <si>
    <r>
      <t xml:space="preserve">Local authority share of total </t>
    </r>
    <r>
      <rPr>
        <b/>
        <sz val="10"/>
        <rFont val="Calibri"/>
        <family val="2"/>
        <scheme val="minor"/>
      </rPr>
      <t>non-domestic rating income</t>
    </r>
    <r>
      <rPr>
        <sz val="10"/>
        <rFont val="Calibri"/>
        <family val="2"/>
        <scheme val="minor"/>
      </rPr>
      <t xml:space="preserve"> 2018-19 (P1 L13 * share)</t>
    </r>
  </si>
  <si>
    <r>
      <t xml:space="preserve">Local authority share of </t>
    </r>
    <r>
      <rPr>
        <b/>
        <sz val="10"/>
        <rFont val="Calibri"/>
        <family val="2"/>
        <scheme val="minor"/>
      </rPr>
      <t>Small Business Rate Relief</t>
    </r>
    <r>
      <rPr>
        <sz val="10"/>
        <rFont val="Calibri"/>
        <family val="2"/>
        <scheme val="minor"/>
      </rPr>
      <t xml:space="preserve"> to be compensated by S31</t>
    </r>
    <r>
      <rPr>
        <b/>
        <sz val="10"/>
        <rFont val="Calibri"/>
        <family val="2"/>
        <scheme val="minor"/>
      </rPr>
      <t xml:space="preserve"> </t>
    </r>
    <r>
      <rPr>
        <sz val="10"/>
        <rFont val="Calibri"/>
        <family val="2"/>
        <scheme val="minor"/>
      </rPr>
      <t>grant 2018-19 (where RV BA = 0, -P3 L6 C1 * share * SBRR factor B, where RV BA ≠ 0, (-P3 L6 C1 * share * SBRR factor A) + ( RV BA * share * 0.013 )</t>
    </r>
  </si>
  <si>
    <r>
      <t xml:space="preserve">Local authority share of adjustment to </t>
    </r>
    <r>
      <rPr>
        <b/>
        <sz val="10"/>
        <rFont val="Calibri"/>
        <family val="2"/>
        <scheme val="minor"/>
      </rPr>
      <t>Small Business Rate Relief 13-14 to 16-17</t>
    </r>
    <r>
      <rPr>
        <sz val="10"/>
        <rFont val="Calibri"/>
        <family val="2"/>
        <scheme val="minor"/>
      </rPr>
      <t xml:space="preserve"> to be compensated by S31 grant 2018-19 (-P3 L9a C1 * share * 0.5)</t>
    </r>
  </si>
  <si>
    <r>
      <t xml:space="preserve">Local authority share of </t>
    </r>
    <r>
      <rPr>
        <b/>
        <sz val="10"/>
        <rFont val="Calibri"/>
        <family val="2"/>
        <scheme val="minor"/>
      </rPr>
      <t>adjustment to Small Business Rate Relief 17-18</t>
    </r>
    <r>
      <rPr>
        <sz val="10"/>
        <rFont val="Calibri"/>
        <family val="2"/>
        <scheme val="minor"/>
      </rPr>
      <t xml:space="preserve"> to be compensated by S31 grant 2018-19 (-P3 L9b C1 * share * SBRR factor)</t>
    </r>
  </si>
  <si>
    <r>
      <t xml:space="preserve">Local authority share of </t>
    </r>
    <r>
      <rPr>
        <b/>
        <sz val="10"/>
        <rFont val="Calibri"/>
        <family val="2"/>
        <scheme val="minor"/>
      </rPr>
      <t>relief to other ratepayers 2018-19</t>
    </r>
    <r>
      <rPr>
        <sz val="10"/>
        <rFont val="Calibri"/>
        <family val="2"/>
        <scheme val="minor"/>
      </rPr>
      <t xml:space="preserve"> (-P3 L35 C1 * share)</t>
    </r>
  </si>
  <si>
    <r>
      <t xml:space="preserve">Local authority share of </t>
    </r>
    <r>
      <rPr>
        <b/>
        <sz val="10"/>
        <rFont val="Calibri"/>
        <family val="2"/>
        <scheme val="minor"/>
      </rPr>
      <t>adjustment to relief to other ratepayers</t>
    </r>
    <r>
      <rPr>
        <sz val="10"/>
        <rFont val="Calibri"/>
        <family val="2"/>
        <scheme val="minor"/>
      </rPr>
      <t xml:space="preserve"> </t>
    </r>
    <r>
      <rPr>
        <b/>
        <sz val="10"/>
        <rFont val="Calibri"/>
        <family val="2"/>
        <scheme val="minor"/>
      </rPr>
      <t xml:space="preserve">2018-19 </t>
    </r>
    <r>
      <rPr>
        <sz val="10"/>
        <rFont val="Calibri"/>
        <family val="2"/>
        <scheme val="minor"/>
      </rPr>
      <t>(-P3 L36 C1 * share)</t>
    </r>
  </si>
  <si>
    <r>
      <t xml:space="preserve">Local authority share of relief to </t>
    </r>
    <r>
      <rPr>
        <b/>
        <sz val="10"/>
        <rFont val="Calibri"/>
        <family val="2"/>
        <scheme val="minor"/>
      </rPr>
      <t>Case B hereditaments</t>
    </r>
    <r>
      <rPr>
        <sz val="10"/>
        <rFont val="Calibri"/>
        <family val="2"/>
        <scheme val="minor"/>
      </rPr>
      <t xml:space="preserve"> </t>
    </r>
    <r>
      <rPr>
        <b/>
        <sz val="10"/>
        <rFont val="Calibri"/>
        <family val="2"/>
        <scheme val="minor"/>
      </rPr>
      <t>2018-19</t>
    </r>
    <r>
      <rPr>
        <sz val="10"/>
        <rFont val="Calibri"/>
        <family val="2"/>
        <scheme val="minor"/>
      </rPr>
      <t xml:space="preserve"> (-P3 L38 C1 * share)</t>
    </r>
  </si>
  <si>
    <r>
      <t xml:space="preserve">Local authority share of </t>
    </r>
    <r>
      <rPr>
        <b/>
        <sz val="10"/>
        <rFont val="Calibri"/>
        <family val="2"/>
        <scheme val="minor"/>
      </rPr>
      <t xml:space="preserve">adjustment to relief to new empty properties 2018-19 </t>
    </r>
    <r>
      <rPr>
        <sz val="10"/>
        <rFont val="Calibri"/>
        <family val="2"/>
        <scheme val="minor"/>
      </rPr>
      <t>(-P3 L40 C1 * share)</t>
    </r>
  </si>
  <si>
    <r>
      <t xml:space="preserve">Local authority share of </t>
    </r>
    <r>
      <rPr>
        <b/>
        <sz val="10"/>
        <rFont val="Calibri"/>
        <family val="2"/>
        <scheme val="minor"/>
      </rPr>
      <t>adjustment in relief to long term empty properties 2018-19</t>
    </r>
    <r>
      <rPr>
        <sz val="10"/>
        <rFont val="Calibri"/>
        <family val="2"/>
        <scheme val="minor"/>
      </rPr>
      <t xml:space="preserve"> (-P3 L41 C1 * share)</t>
    </r>
  </si>
  <si>
    <r>
      <t xml:space="preserve">Local authority share of </t>
    </r>
    <r>
      <rPr>
        <b/>
        <sz val="10"/>
        <rFont val="Calibri"/>
        <family val="2"/>
        <scheme val="minor"/>
      </rPr>
      <t>adjustment in retail relief 2018-19</t>
    </r>
    <r>
      <rPr>
        <sz val="10"/>
        <rFont val="Calibri"/>
        <family val="2"/>
        <scheme val="minor"/>
      </rPr>
      <t xml:space="preserve"> (-P3 L42 C1 * share)</t>
    </r>
  </si>
  <si>
    <r>
      <t xml:space="preserve">Local authority share of </t>
    </r>
    <r>
      <rPr>
        <b/>
        <sz val="10"/>
        <rFont val="Calibri"/>
        <family val="2"/>
        <scheme val="minor"/>
      </rPr>
      <t>flooding relief 2018-19</t>
    </r>
    <r>
      <rPr>
        <sz val="10"/>
        <rFont val="Calibri"/>
        <family val="2"/>
        <scheme val="minor"/>
      </rPr>
      <t xml:space="preserve"> (-P3 L43 C1 * share)</t>
    </r>
  </si>
  <si>
    <r>
      <t xml:space="preserve">Local authority share of </t>
    </r>
    <r>
      <rPr>
        <b/>
        <sz val="10"/>
        <rFont val="Calibri"/>
        <family val="2"/>
        <scheme val="minor"/>
      </rPr>
      <t>adjustment to flooding relief 2018-19</t>
    </r>
    <r>
      <rPr>
        <sz val="10"/>
        <rFont val="Calibri"/>
        <family val="2"/>
        <scheme val="minor"/>
      </rPr>
      <t xml:space="preserve"> (-P3 L44 C1 * share)</t>
    </r>
  </si>
  <si>
    <r>
      <t xml:space="preserve">Local authority share of </t>
    </r>
    <r>
      <rPr>
        <b/>
        <sz val="10"/>
        <rFont val="Calibri"/>
        <family val="2"/>
        <scheme val="minor"/>
      </rPr>
      <t>adjustments in lieu transitional relief 2018-19</t>
    </r>
    <r>
      <rPr>
        <sz val="10"/>
        <rFont val="Calibri"/>
        <family val="2"/>
        <scheme val="minor"/>
      </rPr>
      <t xml:space="preserve">  (-P3 L45 C1 * share)</t>
    </r>
  </si>
  <si>
    <r>
      <t xml:space="preserve">Local authority share of </t>
    </r>
    <r>
      <rPr>
        <b/>
        <sz val="10"/>
        <rFont val="Calibri"/>
        <family val="2"/>
        <scheme val="minor"/>
      </rPr>
      <t>rural rate relief 2018-19</t>
    </r>
    <r>
      <rPr>
        <sz val="10"/>
        <rFont val="Calibri"/>
        <family val="2"/>
        <scheme val="minor"/>
      </rPr>
      <t xml:space="preserve"> (-P3 L46 C1 * share)</t>
    </r>
  </si>
  <si>
    <r>
      <t xml:space="preserve">Local authority share of </t>
    </r>
    <r>
      <rPr>
        <b/>
        <sz val="10"/>
        <rFont val="Calibri"/>
        <family val="2"/>
        <scheme val="minor"/>
      </rPr>
      <t>adjustments to rural rate relief 2018-19</t>
    </r>
    <r>
      <rPr>
        <sz val="10"/>
        <rFont val="Calibri"/>
        <family val="2"/>
        <scheme val="minor"/>
      </rPr>
      <t xml:space="preserve"> (-P3 L47 C1 * share)</t>
    </r>
  </si>
  <si>
    <r>
      <t xml:space="preserve">Local authority share of </t>
    </r>
    <r>
      <rPr>
        <b/>
        <sz val="10"/>
        <rFont val="Calibri"/>
        <family val="2"/>
        <scheme val="minor"/>
      </rPr>
      <t>local newspaper temporary relief 2018-19</t>
    </r>
    <r>
      <rPr>
        <sz val="10"/>
        <rFont val="Calibri"/>
        <family val="2"/>
        <scheme val="minor"/>
      </rPr>
      <t xml:space="preserve"> (-P3 L48 C1 * share)</t>
    </r>
  </si>
  <si>
    <r>
      <t xml:space="preserve">Local authority share of </t>
    </r>
    <r>
      <rPr>
        <b/>
        <sz val="10"/>
        <rFont val="Calibri"/>
        <family val="2"/>
        <scheme val="minor"/>
      </rPr>
      <t>adjustments to local newspaper temporary relief 2018-19</t>
    </r>
    <r>
      <rPr>
        <sz val="10"/>
        <rFont val="Calibri"/>
        <family val="2"/>
        <scheme val="minor"/>
      </rPr>
      <t xml:space="preserve"> (-P3 L49 C1 * share)</t>
    </r>
  </si>
  <si>
    <r>
      <t xml:space="preserve">Local authority share of </t>
    </r>
    <r>
      <rPr>
        <b/>
        <sz val="10"/>
        <rFont val="Calibri"/>
        <family val="2"/>
        <scheme val="minor"/>
      </rPr>
      <t>supporting small business relief 2018-19</t>
    </r>
    <r>
      <rPr>
        <sz val="10"/>
        <rFont val="Calibri"/>
        <family val="2"/>
        <scheme val="minor"/>
      </rPr>
      <t xml:space="preserve"> (-P3 L50 C1 * share)</t>
    </r>
  </si>
  <si>
    <r>
      <t xml:space="preserve">Local authority share of </t>
    </r>
    <r>
      <rPr>
        <b/>
        <sz val="10"/>
        <rFont val="Calibri"/>
        <family val="2"/>
        <scheme val="minor"/>
      </rPr>
      <t>adjustments to supporting small business relief 2018-19</t>
    </r>
    <r>
      <rPr>
        <sz val="10"/>
        <rFont val="Calibri"/>
        <family val="2"/>
        <scheme val="minor"/>
      </rPr>
      <t xml:space="preserve"> (-P3 L51 C1 * share)</t>
    </r>
  </si>
  <si>
    <r>
      <t xml:space="preserve">Local authority share of </t>
    </r>
    <r>
      <rPr>
        <b/>
        <sz val="10"/>
        <rFont val="Calibri"/>
        <family val="2"/>
        <scheme val="minor"/>
      </rPr>
      <t>discretionary scheme relief 2018-19</t>
    </r>
    <r>
      <rPr>
        <sz val="10"/>
        <rFont val="Calibri"/>
        <family val="2"/>
        <scheme val="minor"/>
      </rPr>
      <t xml:space="preserve"> (-P3 L52 C1 * share)</t>
    </r>
  </si>
  <si>
    <r>
      <t xml:space="preserve">Local authority share of </t>
    </r>
    <r>
      <rPr>
        <b/>
        <sz val="10"/>
        <rFont val="Calibri"/>
        <family val="2"/>
        <scheme val="minor"/>
      </rPr>
      <t>adjustments to discretionary scheme relief 2018-19</t>
    </r>
    <r>
      <rPr>
        <sz val="10"/>
        <rFont val="Calibri"/>
        <family val="2"/>
        <scheme val="minor"/>
      </rPr>
      <t xml:space="preserve"> (-P3 L53 C1 * share)</t>
    </r>
  </si>
  <si>
    <r>
      <t xml:space="preserve">Local authority share of </t>
    </r>
    <r>
      <rPr>
        <b/>
        <sz val="10"/>
        <rFont val="Calibri"/>
        <family val="2"/>
        <scheme val="minor"/>
      </rPr>
      <t>pub relief 2018-19</t>
    </r>
    <r>
      <rPr>
        <sz val="10"/>
        <rFont val="Calibri"/>
        <family val="2"/>
        <scheme val="minor"/>
      </rPr>
      <t xml:space="preserve"> (-P3 L54 C1 * share)</t>
    </r>
  </si>
  <si>
    <r>
      <t xml:space="preserve">Local authority share of </t>
    </r>
    <r>
      <rPr>
        <b/>
        <sz val="10"/>
        <rFont val="Calibri"/>
        <family val="2"/>
        <scheme val="minor"/>
      </rPr>
      <t>adjustments to pub relief 2018-19</t>
    </r>
    <r>
      <rPr>
        <sz val="10"/>
        <rFont val="Calibri"/>
        <family val="2"/>
        <scheme val="minor"/>
      </rPr>
      <t xml:space="preserve"> (-P3 L55 C1 * share)</t>
    </r>
  </si>
  <si>
    <r>
      <t xml:space="preserve">Local authority share of </t>
    </r>
    <r>
      <rPr>
        <b/>
        <sz val="10"/>
        <rFont val="Calibri"/>
        <family val="2"/>
        <scheme val="minor"/>
      </rPr>
      <t>telecoms relief 2018-19</t>
    </r>
    <r>
      <rPr>
        <sz val="10"/>
        <rFont val="Calibri"/>
        <family val="2"/>
        <scheme val="minor"/>
      </rPr>
      <t xml:space="preserve"> (-P3 L56 C1 * share)</t>
    </r>
  </si>
  <si>
    <r>
      <t xml:space="preserve">Local authority share of </t>
    </r>
    <r>
      <rPr>
        <b/>
        <sz val="10"/>
        <rFont val="Calibri"/>
        <family val="2"/>
        <scheme val="minor"/>
      </rPr>
      <t>adjustments to telecoms relief 2018-19</t>
    </r>
    <r>
      <rPr>
        <sz val="10"/>
        <rFont val="Calibri"/>
        <family val="2"/>
        <scheme val="minor"/>
      </rPr>
      <t xml:space="preserve"> (-P3 L57 C1 * share)</t>
    </r>
  </si>
  <si>
    <r>
      <rPr>
        <vertAlign val="superscript"/>
        <sz val="10"/>
        <rFont val="Calibri"/>
        <family val="2"/>
        <scheme val="minor"/>
      </rPr>
      <t>1</t>
    </r>
    <r>
      <rPr>
        <sz val="10"/>
        <rFont val="Calibri"/>
        <family val="2"/>
        <scheme val="minor"/>
      </rPr>
      <t xml:space="preserve"> Pilot areas will have their levy and safety net calculated under the 50% scheme. If due, a further section 31 grant will be payable in accordance the memorandum of understanding between the department and each pilot area.</t>
    </r>
  </si>
  <si>
    <r>
      <rPr>
        <vertAlign val="superscript"/>
        <sz val="10"/>
        <rFont val="Calibri"/>
        <family val="2"/>
        <scheme val="minor"/>
      </rPr>
      <t>2</t>
    </r>
    <r>
      <rPr>
        <sz val="10"/>
        <rFont val="Calibri"/>
        <family val="2"/>
        <scheme val="minor"/>
      </rPr>
      <t xml:space="preserve"> Pilots have a zero levy rate.</t>
    </r>
  </si>
  <si>
    <r>
      <rPr>
        <vertAlign val="superscript"/>
        <sz val="10"/>
        <rFont val="Calibri"/>
        <family val="2"/>
        <scheme val="minor"/>
      </rPr>
      <t>3</t>
    </r>
    <r>
      <rPr>
        <sz val="10"/>
        <rFont val="Calibri"/>
        <family val="2"/>
        <scheme val="minor"/>
      </rPr>
      <t xml:space="preserve"> This section shows a breakdown of the amounts that are used in the calculation of "retained rates income" (see Row 44 above) in accordance with Sch. 1 to the Non-Domestic Rating (Levy and Safety Net) Regulations 2013 (SI 2013/737) (as amended).  They are based on the figures provided by authorities in NNDR3 returns.</t>
    </r>
  </si>
  <si>
    <r>
      <rPr>
        <vertAlign val="superscript"/>
        <sz val="10"/>
        <rFont val="Calibri"/>
        <family val="2"/>
        <scheme val="minor"/>
      </rPr>
      <t>4</t>
    </r>
    <r>
      <rPr>
        <sz val="10"/>
        <rFont val="Calibri"/>
        <family val="2"/>
        <scheme val="minor"/>
      </rPr>
      <t xml:space="preserve"> Reliefs and amounts deducted from income, as per the 2018-19 NNDR3 form.</t>
    </r>
  </si>
  <si>
    <r>
      <rPr>
        <u/>
        <vertAlign val="superscript"/>
        <sz val="10"/>
        <rFont val="Calibri"/>
        <family val="2"/>
        <scheme val="minor"/>
      </rPr>
      <t>5</t>
    </r>
    <r>
      <rPr>
        <u/>
        <sz val="10"/>
        <rFont val="Calibri"/>
        <family val="2"/>
        <scheme val="minor"/>
      </rPr>
      <t xml:space="preserve"> The Non-Domestic Rating (Levy and Safety Net) (Amendment) Regulations 2015 can be found at http://www.legislation.gov.uk/ukdsi/2015/9780111127179/contents</t>
    </r>
  </si>
  <si>
    <r>
      <rPr>
        <vertAlign val="superscript"/>
        <sz val="10"/>
        <rFont val="Calibri"/>
        <family val="2"/>
        <scheme val="minor"/>
      </rPr>
      <t>6</t>
    </r>
    <r>
      <rPr>
        <sz val="10"/>
        <color theme="1"/>
        <rFont val="Calibri"/>
        <family val="2"/>
        <scheme val="minor"/>
      </rPr>
      <t xml:space="preserve">Local authorities in pools will not be required to make or receive the levy and safety net payments as stated above. This is because the lead pool authority will make or receive all levy and safety net payments on behalf of its pool members. This will be calculated based on the aggregate pool position. </t>
    </r>
  </si>
  <si>
    <r>
      <rPr>
        <vertAlign val="superscript"/>
        <sz val="10"/>
        <rFont val="Calibri"/>
        <family val="2"/>
        <scheme val="minor"/>
      </rPr>
      <t>7</t>
    </r>
    <r>
      <rPr>
        <sz val="10"/>
        <rFont val="Calibri"/>
        <family val="2"/>
        <scheme val="minor"/>
      </rPr>
      <t xml:space="preserve"> Pilot areas will have their safety net calculated under the 50% scheme and if due, a further section 31 grant will be payable in accordance with the memorandum of understanding between the Department and each pilot area.</t>
    </r>
  </si>
  <si>
    <r>
      <rPr>
        <vertAlign val="superscript"/>
        <sz val="10"/>
        <rFont val="Calibri"/>
        <family val="2"/>
        <scheme val="minor"/>
      </rPr>
      <t>8</t>
    </r>
    <r>
      <rPr>
        <sz val="10"/>
        <rFont val="Calibri"/>
        <family val="2"/>
        <scheme val="minor"/>
      </rPr>
      <t xml:space="preserve"> Any pools containing 100% pilots will have its levy calculated as per the 50% scheme and if due, a further section 31 grant will be payable to the pilot authority in accordance with the memorandum of understanding between the Department and each pilot area.</t>
    </r>
  </si>
  <si>
    <r>
      <t>2018-19 Levy and Safety net calculator</t>
    </r>
    <r>
      <rPr>
        <b/>
        <vertAlign val="superscript"/>
        <sz val="14"/>
        <rFont val="Calibri"/>
        <family val="2"/>
        <scheme val="minor"/>
      </rPr>
      <t>1</t>
    </r>
  </si>
  <si>
    <r>
      <t>Levy rate</t>
    </r>
    <r>
      <rPr>
        <vertAlign val="superscript"/>
        <sz val="11"/>
        <rFont val="Calibri"/>
        <family val="2"/>
        <scheme val="minor"/>
      </rPr>
      <t>2</t>
    </r>
  </si>
  <si>
    <r>
      <t>NNDR Information</t>
    </r>
    <r>
      <rPr>
        <b/>
        <vertAlign val="superscript"/>
        <sz val="11"/>
        <rFont val="Calibri"/>
        <family val="2"/>
        <scheme val="minor"/>
      </rPr>
      <t>3</t>
    </r>
  </si>
  <si>
    <r>
      <t>Local authority share of</t>
    </r>
    <r>
      <rPr>
        <b/>
        <sz val="11"/>
        <rFont val="Calibri"/>
        <family val="2"/>
        <scheme val="minor"/>
      </rPr>
      <t xml:space="preserve"> Small Business Rate Relief</t>
    </r>
    <r>
      <rPr>
        <vertAlign val="superscript"/>
        <sz val="11"/>
        <rFont val="Calibri"/>
        <family val="2"/>
        <scheme val="minor"/>
      </rPr>
      <t>4</t>
    </r>
    <r>
      <rPr>
        <sz val="11"/>
        <rFont val="Calibri"/>
        <family val="2"/>
        <scheme val="minor"/>
      </rPr>
      <t xml:space="preserve"> to be compensated by Section 31 grant</t>
    </r>
  </si>
  <si>
    <r>
      <t xml:space="preserve">Local authority share of </t>
    </r>
    <r>
      <rPr>
        <b/>
        <sz val="11"/>
        <rFont val="Calibri"/>
        <family val="2"/>
        <scheme val="minor"/>
      </rPr>
      <t>adjustments to Small Business Rate Relief</t>
    </r>
    <r>
      <rPr>
        <vertAlign val="superscript"/>
        <sz val="11"/>
        <rFont val="Calibri"/>
        <family val="2"/>
        <scheme val="minor"/>
      </rPr>
      <t>4</t>
    </r>
    <r>
      <rPr>
        <sz val="11"/>
        <rFont val="Calibri"/>
        <family val="2"/>
        <scheme val="minor"/>
      </rPr>
      <t xml:space="preserve"> in</t>
    </r>
    <r>
      <rPr>
        <sz val="11"/>
        <color theme="1"/>
        <rFont val="Calibri"/>
        <family val="2"/>
        <scheme val="minor"/>
      </rPr>
      <t xml:space="preserve"> respect to 2013-14 to 2016-17</t>
    </r>
  </si>
  <si>
    <r>
      <t xml:space="preserve">Local authority share of </t>
    </r>
    <r>
      <rPr>
        <b/>
        <sz val="11"/>
        <rFont val="Calibri"/>
        <family val="2"/>
        <scheme val="minor"/>
      </rPr>
      <t>adjustments to Small Business Rate Relief</t>
    </r>
    <r>
      <rPr>
        <vertAlign val="superscript"/>
        <sz val="11"/>
        <rFont val="Calibri"/>
        <family val="2"/>
        <scheme val="minor"/>
      </rPr>
      <t>4</t>
    </r>
    <r>
      <rPr>
        <sz val="11"/>
        <rFont val="Calibri"/>
        <family val="2"/>
        <scheme val="minor"/>
      </rPr>
      <t xml:space="preserve"> in</t>
    </r>
    <r>
      <rPr>
        <sz val="11"/>
        <color theme="1"/>
        <rFont val="Calibri"/>
        <family val="2"/>
        <scheme val="minor"/>
      </rPr>
      <t xml:space="preserve"> respect to 2017-18</t>
    </r>
  </si>
  <si>
    <r>
      <t xml:space="preserve">Local authority share of </t>
    </r>
    <r>
      <rPr>
        <b/>
        <sz val="11"/>
        <rFont val="Calibri"/>
        <family val="2"/>
        <scheme val="minor"/>
      </rPr>
      <t>relief to other ratepayers</t>
    </r>
    <r>
      <rPr>
        <vertAlign val="superscript"/>
        <sz val="11"/>
        <rFont val="Calibri"/>
        <family val="2"/>
        <scheme val="minor"/>
      </rPr>
      <t>4</t>
    </r>
  </si>
  <si>
    <r>
      <t xml:space="preserve">Local authority share of </t>
    </r>
    <r>
      <rPr>
        <b/>
        <sz val="11"/>
        <rFont val="Calibri"/>
        <family val="2"/>
        <scheme val="minor"/>
      </rPr>
      <t>adjustments to relief to other ratepayers</t>
    </r>
    <r>
      <rPr>
        <vertAlign val="superscript"/>
        <sz val="11"/>
        <rFont val="Calibri"/>
        <family val="2"/>
        <scheme val="minor"/>
      </rPr>
      <t xml:space="preserve">4 </t>
    </r>
    <r>
      <rPr>
        <sz val="11"/>
        <color theme="1"/>
        <rFont val="Calibri"/>
        <family val="2"/>
        <scheme val="minor"/>
      </rPr>
      <t>in respect of previous years</t>
    </r>
  </si>
  <si>
    <r>
      <t xml:space="preserve">Local authority share of </t>
    </r>
    <r>
      <rPr>
        <b/>
        <sz val="11"/>
        <rFont val="Calibri"/>
        <family val="2"/>
        <scheme val="minor"/>
      </rPr>
      <t>relief to Case B hereditaments</t>
    </r>
    <r>
      <rPr>
        <vertAlign val="superscript"/>
        <sz val="11"/>
        <rFont val="Calibri"/>
        <family val="2"/>
        <scheme val="minor"/>
      </rPr>
      <t>4</t>
    </r>
  </si>
  <si>
    <r>
      <t>Local authority share of</t>
    </r>
    <r>
      <rPr>
        <b/>
        <sz val="11"/>
        <rFont val="Calibri"/>
        <family val="2"/>
        <scheme val="minor"/>
      </rPr>
      <t xml:space="preserve"> adjustments to relief to new empty properties</t>
    </r>
    <r>
      <rPr>
        <vertAlign val="superscript"/>
        <sz val="11"/>
        <rFont val="Calibri"/>
        <family val="2"/>
        <scheme val="minor"/>
      </rPr>
      <t>4</t>
    </r>
    <r>
      <rPr>
        <sz val="11"/>
        <rFont val="Calibri"/>
        <family val="2"/>
        <scheme val="minor"/>
      </rPr>
      <t xml:space="preserve"> in respect of previous years</t>
    </r>
  </si>
  <si>
    <r>
      <t xml:space="preserve">Local authority share of </t>
    </r>
    <r>
      <rPr>
        <b/>
        <sz val="11"/>
        <rFont val="Calibri"/>
        <family val="2"/>
        <scheme val="minor"/>
      </rPr>
      <t>adjustments to relief to long term empty properties</t>
    </r>
    <r>
      <rPr>
        <vertAlign val="superscript"/>
        <sz val="11"/>
        <rFont val="Calibri"/>
        <family val="2"/>
        <scheme val="minor"/>
      </rPr>
      <t>4</t>
    </r>
    <r>
      <rPr>
        <sz val="11"/>
        <rFont val="Calibri"/>
        <family val="2"/>
        <scheme val="minor"/>
      </rPr>
      <t xml:space="preserve"> in respect of previous years</t>
    </r>
  </si>
  <si>
    <r>
      <t xml:space="preserve">Local authority share of </t>
    </r>
    <r>
      <rPr>
        <b/>
        <sz val="11"/>
        <rFont val="Calibri"/>
        <family val="2"/>
        <scheme val="minor"/>
      </rPr>
      <t>adjustments to retail relief</t>
    </r>
    <r>
      <rPr>
        <vertAlign val="superscript"/>
        <sz val="11"/>
        <rFont val="Calibri"/>
        <family val="2"/>
        <scheme val="minor"/>
      </rPr>
      <t>4</t>
    </r>
    <r>
      <rPr>
        <sz val="11"/>
        <rFont val="Calibri"/>
        <family val="2"/>
        <scheme val="minor"/>
      </rPr>
      <t xml:space="preserve"> in respect of previous years</t>
    </r>
  </si>
  <si>
    <r>
      <t xml:space="preserve">Local authority share of </t>
    </r>
    <r>
      <rPr>
        <b/>
        <sz val="11"/>
        <rFont val="Calibri"/>
        <family val="2"/>
        <scheme val="minor"/>
      </rPr>
      <t>flooding relief</t>
    </r>
    <r>
      <rPr>
        <vertAlign val="superscript"/>
        <sz val="11"/>
        <rFont val="Calibri"/>
        <family val="2"/>
        <scheme val="minor"/>
      </rPr>
      <t>4</t>
    </r>
  </si>
  <si>
    <r>
      <t xml:space="preserve">Local authority share of </t>
    </r>
    <r>
      <rPr>
        <b/>
        <sz val="11"/>
        <rFont val="Calibri"/>
        <family val="2"/>
        <scheme val="minor"/>
      </rPr>
      <t>adjustments to</t>
    </r>
    <r>
      <rPr>
        <b/>
        <sz val="11"/>
        <color theme="1"/>
        <rFont val="Calibri"/>
        <family val="2"/>
        <scheme val="minor"/>
      </rPr>
      <t xml:space="preserve"> </t>
    </r>
    <r>
      <rPr>
        <b/>
        <sz val="11"/>
        <rFont val="Calibri"/>
        <family val="2"/>
        <scheme val="minor"/>
      </rPr>
      <t>flooding relief</t>
    </r>
    <r>
      <rPr>
        <vertAlign val="superscript"/>
        <sz val="11"/>
        <rFont val="Calibri"/>
        <family val="2"/>
        <scheme val="minor"/>
      </rPr>
      <t>4</t>
    </r>
    <r>
      <rPr>
        <sz val="11"/>
        <rFont val="Calibri"/>
        <family val="2"/>
        <scheme val="minor"/>
      </rPr>
      <t xml:space="preserve"> in respect of previous years</t>
    </r>
  </si>
  <si>
    <r>
      <t xml:space="preserve">Local authority share of </t>
    </r>
    <r>
      <rPr>
        <b/>
        <sz val="11"/>
        <rFont val="Calibri"/>
        <family val="2"/>
        <scheme val="minor"/>
      </rPr>
      <t>adjustments to in lieu of transitional relief</t>
    </r>
    <r>
      <rPr>
        <vertAlign val="superscript"/>
        <sz val="11"/>
        <rFont val="Calibri"/>
        <family val="2"/>
        <scheme val="minor"/>
      </rPr>
      <t>4</t>
    </r>
    <r>
      <rPr>
        <sz val="11"/>
        <rFont val="Calibri"/>
        <family val="2"/>
        <scheme val="minor"/>
      </rPr>
      <t xml:space="preserve"> in respect of previous years</t>
    </r>
  </si>
  <si>
    <r>
      <t xml:space="preserve">Local authority share of </t>
    </r>
    <r>
      <rPr>
        <b/>
        <sz val="11"/>
        <rFont val="Calibri"/>
        <family val="2"/>
        <scheme val="minor"/>
      </rPr>
      <t>rural rate relief</t>
    </r>
    <r>
      <rPr>
        <vertAlign val="superscript"/>
        <sz val="11"/>
        <rFont val="Calibri"/>
        <family val="2"/>
        <scheme val="minor"/>
      </rPr>
      <t>4</t>
    </r>
  </si>
  <si>
    <r>
      <t xml:space="preserve">Local authority share of </t>
    </r>
    <r>
      <rPr>
        <b/>
        <sz val="11"/>
        <rFont val="Calibri"/>
        <family val="2"/>
        <scheme val="minor"/>
      </rPr>
      <t>adjustments to rural rate relief</t>
    </r>
    <r>
      <rPr>
        <vertAlign val="superscript"/>
        <sz val="11"/>
        <rFont val="Calibri"/>
        <family val="2"/>
        <scheme val="minor"/>
      </rPr>
      <t>4</t>
    </r>
    <r>
      <rPr>
        <sz val="11"/>
        <rFont val="Calibri"/>
        <family val="2"/>
        <scheme val="minor"/>
      </rPr>
      <t xml:space="preserve"> in respect of previous years</t>
    </r>
  </si>
  <si>
    <r>
      <t>Local authority share of</t>
    </r>
    <r>
      <rPr>
        <b/>
        <sz val="11"/>
        <rFont val="Calibri"/>
        <family val="2"/>
        <scheme val="minor"/>
      </rPr>
      <t xml:space="preserve"> local newspaper temporary relief</t>
    </r>
    <r>
      <rPr>
        <vertAlign val="superscript"/>
        <sz val="11"/>
        <rFont val="Calibri"/>
        <family val="2"/>
        <scheme val="minor"/>
      </rPr>
      <t>4</t>
    </r>
  </si>
  <si>
    <r>
      <t xml:space="preserve">Local authority share of </t>
    </r>
    <r>
      <rPr>
        <b/>
        <sz val="11"/>
        <rFont val="Calibri"/>
        <family val="2"/>
        <scheme val="minor"/>
      </rPr>
      <t>adjustments to local newspaper temporary relief</t>
    </r>
    <r>
      <rPr>
        <vertAlign val="superscript"/>
        <sz val="11"/>
        <rFont val="Calibri"/>
        <family val="2"/>
        <scheme val="minor"/>
      </rPr>
      <t>4</t>
    </r>
    <r>
      <rPr>
        <sz val="11"/>
        <rFont val="Calibri"/>
        <family val="2"/>
        <scheme val="minor"/>
      </rPr>
      <t xml:space="preserve"> in respect of previous years</t>
    </r>
  </si>
  <si>
    <r>
      <t>Local authority share of</t>
    </r>
    <r>
      <rPr>
        <b/>
        <sz val="11"/>
        <rFont val="Calibri"/>
        <family val="2"/>
        <scheme val="minor"/>
      </rPr>
      <t xml:space="preserve"> supporting small business relief</t>
    </r>
    <r>
      <rPr>
        <vertAlign val="superscript"/>
        <sz val="11"/>
        <rFont val="Calibri"/>
        <family val="2"/>
        <scheme val="minor"/>
      </rPr>
      <t>4</t>
    </r>
  </si>
  <si>
    <r>
      <t xml:space="preserve">Local authority share of </t>
    </r>
    <r>
      <rPr>
        <b/>
        <sz val="11"/>
        <rFont val="Calibri"/>
        <family val="2"/>
        <scheme val="minor"/>
      </rPr>
      <t>adjustments to supporting small business relief</t>
    </r>
    <r>
      <rPr>
        <vertAlign val="superscript"/>
        <sz val="11"/>
        <rFont val="Calibri"/>
        <family val="2"/>
        <scheme val="minor"/>
      </rPr>
      <t>4</t>
    </r>
    <r>
      <rPr>
        <sz val="11"/>
        <rFont val="Calibri"/>
        <family val="2"/>
        <scheme val="minor"/>
      </rPr>
      <t xml:space="preserve"> in respect of previous years</t>
    </r>
  </si>
  <si>
    <r>
      <t>Local authority share of</t>
    </r>
    <r>
      <rPr>
        <b/>
        <sz val="11"/>
        <rFont val="Calibri"/>
        <family val="2"/>
        <scheme val="minor"/>
      </rPr>
      <t xml:space="preserve"> discretionary scheme relief</t>
    </r>
    <r>
      <rPr>
        <vertAlign val="superscript"/>
        <sz val="11"/>
        <rFont val="Calibri"/>
        <family val="2"/>
        <scheme val="minor"/>
      </rPr>
      <t>4</t>
    </r>
  </si>
  <si>
    <r>
      <t xml:space="preserve">Local authority share of </t>
    </r>
    <r>
      <rPr>
        <b/>
        <sz val="11"/>
        <rFont val="Calibri"/>
        <family val="2"/>
        <scheme val="minor"/>
      </rPr>
      <t>adjustments to discretionary scheme relief</t>
    </r>
    <r>
      <rPr>
        <vertAlign val="superscript"/>
        <sz val="11"/>
        <rFont val="Calibri"/>
        <family val="2"/>
        <scheme val="minor"/>
      </rPr>
      <t>4</t>
    </r>
    <r>
      <rPr>
        <sz val="11"/>
        <rFont val="Calibri"/>
        <family val="2"/>
        <scheme val="minor"/>
      </rPr>
      <t xml:space="preserve"> in respect of previous years</t>
    </r>
  </si>
  <si>
    <r>
      <t xml:space="preserve">Local authority share of </t>
    </r>
    <r>
      <rPr>
        <b/>
        <sz val="11"/>
        <rFont val="Calibri"/>
        <family val="2"/>
        <scheme val="minor"/>
      </rPr>
      <t>pub relief</t>
    </r>
    <r>
      <rPr>
        <vertAlign val="superscript"/>
        <sz val="11"/>
        <rFont val="Calibri"/>
        <family val="2"/>
        <scheme val="minor"/>
      </rPr>
      <t>4</t>
    </r>
  </si>
  <si>
    <r>
      <t xml:space="preserve">Local authority share of </t>
    </r>
    <r>
      <rPr>
        <b/>
        <sz val="11"/>
        <rFont val="Calibri"/>
        <family val="2"/>
        <scheme val="minor"/>
      </rPr>
      <t>adjustments to pub relief</t>
    </r>
    <r>
      <rPr>
        <vertAlign val="superscript"/>
        <sz val="11"/>
        <rFont val="Calibri"/>
        <family val="2"/>
        <scheme val="minor"/>
      </rPr>
      <t>4</t>
    </r>
    <r>
      <rPr>
        <sz val="11"/>
        <rFont val="Calibri"/>
        <family val="2"/>
        <scheme val="minor"/>
      </rPr>
      <t xml:space="preserve"> in respect of previous years</t>
    </r>
  </si>
  <si>
    <r>
      <t xml:space="preserve">Local authority share of </t>
    </r>
    <r>
      <rPr>
        <b/>
        <sz val="11"/>
        <rFont val="Calibri"/>
        <family val="2"/>
        <scheme val="minor"/>
      </rPr>
      <t>telecoms relief</t>
    </r>
    <r>
      <rPr>
        <vertAlign val="superscript"/>
        <sz val="11"/>
        <rFont val="Calibri"/>
        <family val="2"/>
        <scheme val="minor"/>
      </rPr>
      <t>4</t>
    </r>
  </si>
  <si>
    <r>
      <t xml:space="preserve">Local authority share of </t>
    </r>
    <r>
      <rPr>
        <b/>
        <sz val="11"/>
        <rFont val="Calibri"/>
        <family val="2"/>
        <scheme val="minor"/>
      </rPr>
      <t>adjustments to telecoms relief</t>
    </r>
    <r>
      <rPr>
        <vertAlign val="superscript"/>
        <sz val="11"/>
        <rFont val="Calibri"/>
        <family val="2"/>
        <scheme val="minor"/>
      </rPr>
      <t>4</t>
    </r>
    <r>
      <rPr>
        <sz val="11"/>
        <rFont val="Calibri"/>
        <family val="2"/>
        <scheme val="minor"/>
      </rPr>
      <t xml:space="preserve"> in respect of previous years</t>
    </r>
  </si>
  <si>
    <r>
      <t>Retained rates income for the purpose of levy and safety net</t>
    </r>
    <r>
      <rPr>
        <vertAlign val="superscript"/>
        <sz val="11"/>
        <rFont val="Calibri"/>
        <family val="2"/>
        <scheme val="minor"/>
      </rPr>
      <t>5</t>
    </r>
  </si>
  <si>
    <r>
      <t>Potential safety net due to the authority</t>
    </r>
    <r>
      <rPr>
        <vertAlign val="superscript"/>
        <sz val="11"/>
        <rFont val="Calibri"/>
        <family val="2"/>
        <scheme val="minor"/>
      </rPr>
      <t>6,7</t>
    </r>
  </si>
  <si>
    <r>
      <t>Total safety net due to the authority</t>
    </r>
    <r>
      <rPr>
        <b/>
        <vertAlign val="superscript"/>
        <sz val="11"/>
        <rFont val="Calibri"/>
        <family val="2"/>
        <scheme val="minor"/>
      </rPr>
      <t>6,7</t>
    </r>
  </si>
  <si>
    <r>
      <t>Potential levy due from the authority</t>
    </r>
    <r>
      <rPr>
        <vertAlign val="superscript"/>
        <sz val="11"/>
        <rFont val="Calibri"/>
        <family val="2"/>
        <scheme val="minor"/>
      </rPr>
      <t>6,8</t>
    </r>
  </si>
  <si>
    <r>
      <t>Total levy due from the authority</t>
    </r>
    <r>
      <rPr>
        <b/>
        <vertAlign val="superscript"/>
        <sz val="11"/>
        <rFont val="Calibri"/>
        <family val="2"/>
        <scheme val="minor"/>
      </rPr>
      <t>6,8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</si>
</sst>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_(* #,##0.00_);_(* \(#,##0.00\);_(* &quot;-&quot;??_);_(@_)"/>
    <numFmt numFmtId="165" formatCode="_(* #,##0_);_(* \(#,##0\);_(* &quot;-&quot;??_);_(@_)"/>
    <numFmt numFmtId="166" formatCode="#,##0_);\(#,##0\);&quot;-&quot;_)"/>
    <numFmt numFmtId="167" formatCode="#,##0;[Red]\(#,##0\)"/>
    <numFmt numFmtId="168" formatCode="0_)"/>
    <numFmt numFmtId="169" formatCode="0.0"/>
    <numFmt numFmtId="170" formatCode="0.000"/>
    <numFmt numFmtId="171" formatCode="0.0000"/>
    <numFmt numFmtId="172" formatCode="_(&quot;$&quot;#,##0.0_);\(&quot;$&quot;#,##0.0\);_(&quot;-&quot;_)"/>
    <numFmt numFmtId="173" formatCode="#,##0.0_-;\(#,##0.0\);_-* &quot;-&quot;??_-"/>
    <numFmt numFmtId="174" formatCode="&quot;$&quot;#,##0_);\(&quot;$&quot;#,##0\)"/>
    <numFmt numFmtId="175" formatCode="0.0%"/>
    <numFmt numFmtId="176" formatCode="#,##0;\(#,##0\)"/>
    <numFmt numFmtId="177" formatCode="#,##0;\-#,##0;\-"/>
    <numFmt numFmtId="178" formatCode="0000"/>
    <numFmt numFmtId="179" formatCode="#,##0,"/>
    <numFmt numFmtId="180" formatCode="&quot;to &quot;0.0000;&quot;to &quot;\-0.0000;&quot;to 0&quot;"/>
    <numFmt numFmtId="181" formatCode="_(* #,##0_);_(* \(#,##0\);_(* &quot;-&quot;_);_(@_)"/>
    <numFmt numFmtId="182" formatCode="#,##0_%_);\(#,##0\)_%;**;@_%_)"/>
    <numFmt numFmtId="183" formatCode="#,##0_%_);\(#,##0\)_%;#,##0_%_);@_%_)"/>
    <numFmt numFmtId="184" formatCode="#,##0.00_%_);\(#,##0.00\)_%;**;@_%_)"/>
    <numFmt numFmtId="185" formatCode="#,##0.00_%_);\(#,##0.00\)_%;#,##0.00_%_);@_%_)"/>
    <numFmt numFmtId="186" formatCode="#,##0.000_%_);\(#,##0.000\)_%;**;@_%_)"/>
    <numFmt numFmtId="187" formatCode="#,##0.0_%_);\(#,##0.0\)_%;**;@_%_)"/>
    <numFmt numFmtId="188" formatCode="_(&quot;£&quot;* #,##0_);_(&quot;£&quot;* \(#,##0\);_(&quot;£&quot;* &quot;-&quot;_);_(@_)"/>
    <numFmt numFmtId="189" formatCode="_(&quot;£&quot;* #,##0.00_);_(&quot;£&quot;* \(#,##0.00\);_(&quot;£&quot;* &quot;-&quot;??_);_(@_)"/>
    <numFmt numFmtId="190" formatCode="[$¥-411]#,##0"/>
    <numFmt numFmtId="191" formatCode="_(&quot;$&quot;* #,##0.00_);_(&quot;$&quot;* \(#,##0.00\);_(&quot;$&quot;* &quot;-&quot;??_);_(@_)"/>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mmm\ \-\ yy"/>
    <numFmt numFmtId="199" formatCode="_-[$€-2]* #,##0.00_-;\-[$€-2]* #,##0.00_-;_-[$€-2]* &quot;-&quot;??_-"/>
    <numFmt numFmtId="200" formatCode="_([$€]* #,##0.00_);_([$€]* \(#,##0.00\);_([$€]* &quot;-&quot;??_);_(@_)"/>
    <numFmt numFmtId="201" formatCode="[Magenta]&quot;Err&quot;;[Magenta]&quot;Err&quot;;[Blue]&quot;OK&quot;"/>
    <numFmt numFmtId="202" formatCode="General\ &quot;.&quot;"/>
    <numFmt numFmtId="203" formatCode="#,##0_);[Red]\(#,##0\);\-_)"/>
    <numFmt numFmtId="204" formatCode="0.0_)%;[Red]\(0.0%\);0.0_)%"/>
    <numFmt numFmtId="205" formatCode="0.0;\(0.0\)"/>
    <numFmt numFmtId="206" formatCode="0.0;;&quot;TBD&quot;"/>
    <numFmt numFmtId="207" formatCode="_(&quot;$&quot;* #,##0_);_(&quot;$&quot;* \(#,##0\);_(&quot;$&quot;* &quot;-&quot;_);_(@_)"/>
    <numFmt numFmtId="208" formatCode="#,##0.0_x_)_);&quot;NM&quot;_x_)_);#,##0.0_x_)_);@_x_)_)"/>
    <numFmt numFmtId="209" formatCode="mmmm\ d\,\ yyyy"/>
    <numFmt numFmtId="210" formatCode="#\ ##0"/>
    <numFmt numFmtId="211" formatCode="#,##0.0"/>
    <numFmt numFmtId="212" formatCode="#,##0;\(#,##0\);\-;@"/>
    <numFmt numFmtId="213" formatCode="[&lt;0.0001]&quot;&lt;0.0001&quot;;0.0000"/>
    <numFmt numFmtId="214" formatCode="\+\ #,##0.0_);\-\ #,##0.0_)"/>
    <numFmt numFmtId="215" formatCode="0.0%_);\(0.0%\);**;@_%_)"/>
    <numFmt numFmtId="216" formatCode="#,##0.0_);\(#,##0.0\)"/>
    <numFmt numFmtId="217" formatCode="##0.0"/>
    <numFmt numFmtId="218" formatCode="##0.0\ \e"/>
    <numFmt numFmtId="219" formatCode="#,##0_);;&quot;- &quot;_);@_)\ "/>
    <numFmt numFmtId="220" formatCode="#,##0.0,,;\-#,##0.0,,;\-"/>
    <numFmt numFmtId="221" formatCode="_(General"/>
    <numFmt numFmtId="222" formatCode="#,##0,;\-#,##0,;\-"/>
    <numFmt numFmtId="223" formatCode="0.0%;\-0.0%;\-"/>
    <numFmt numFmtId="224" formatCode="#,##0.0,,;\-#,##0.0,,"/>
    <numFmt numFmtId="225" formatCode="#,##0,;\-#,##0,"/>
    <numFmt numFmtId="226" formatCode="0.0%;\-0.0%"/>
    <numFmt numFmtId="227" formatCode="&quot;$&quot;#,##0.0_);\(&quot;$&quot;#,##0.00\)"/>
    <numFmt numFmtId="228" formatCode="&quot;Val &quot;0"/>
    <numFmt numFmtId="229" formatCode="dd/mm/yy;@"/>
  </numFmts>
  <fonts count="207">
    <font>
      <sz val="11"/>
      <color theme="1"/>
      <name val="Calibri"/>
      <family val="2"/>
      <scheme val="minor"/>
    </font>
    <font>
      <sz val="12"/>
      <color theme="1"/>
      <name val="Arial"/>
      <family val="2"/>
    </font>
    <font>
      <sz val="11"/>
      <color theme="1"/>
      <name val="Calibri"/>
      <family val="2"/>
      <scheme val="minor"/>
    </font>
    <font>
      <sz val="10"/>
      <name val="Arial"/>
      <family val="2"/>
    </font>
    <font>
      <b/>
      <sz val="10"/>
      <name val="Calibri"/>
      <family val="2"/>
      <scheme val="minor"/>
    </font>
    <font>
      <sz val="10"/>
      <name val="Calibri"/>
      <family val="2"/>
      <scheme val="minor"/>
    </font>
    <font>
      <i/>
      <sz val="10"/>
      <name val="Calibri"/>
      <family val="2"/>
      <scheme val="minor"/>
    </font>
    <font>
      <sz val="10"/>
      <color theme="1"/>
      <name val="Calibri"/>
      <family val="2"/>
      <scheme val="minor"/>
    </font>
    <font>
      <b/>
      <sz val="10"/>
      <color theme="1"/>
      <name val="Calibri"/>
      <family val="2"/>
      <scheme val="minor"/>
    </font>
    <font>
      <b/>
      <sz val="9"/>
      <color indexed="81"/>
      <name val="Tahoma"/>
      <family val="2"/>
    </font>
    <font>
      <sz val="9"/>
      <color indexed="81"/>
      <name val="Tahoma"/>
      <family val="2"/>
    </font>
    <font>
      <sz val="10"/>
      <color indexed="8"/>
      <name val="Arial"/>
      <family val="2"/>
    </font>
    <font>
      <sz val="10"/>
      <color indexed="8"/>
      <name val="MS Sans Serif"/>
      <family val="2"/>
    </font>
    <font>
      <sz val="10"/>
      <name val="Helv"/>
      <charset val="204"/>
    </font>
    <font>
      <b/>
      <sz val="10"/>
      <color indexed="8"/>
      <name val="Arial"/>
      <family val="2"/>
    </font>
    <font>
      <sz val="10"/>
      <name val="MS Sans Serif"/>
      <family val="2"/>
    </font>
    <font>
      <b/>
      <sz val="8"/>
      <color indexed="8"/>
      <name val="Arial"/>
      <family val="2"/>
    </font>
    <font>
      <sz val="10"/>
      <color rgb="FFFF0000"/>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8"/>
      <color indexed="12"/>
      <name val="Palatino"/>
      <family val="1"/>
    </font>
    <font>
      <sz val="10"/>
      <name val="Times New Roman"/>
      <family val="1"/>
    </font>
    <font>
      <sz val="8"/>
      <name val="Arial"/>
      <family val="2"/>
    </font>
    <font>
      <b/>
      <sz val="18"/>
      <name val="Arial"/>
      <family val="2"/>
    </font>
    <font>
      <sz val="11"/>
      <color indexed="20"/>
      <name val="Calibri"/>
      <family val="2"/>
    </font>
    <font>
      <sz val="8"/>
      <color indexed="18"/>
      <name val="Helv"/>
    </font>
    <font>
      <b/>
      <sz val="12"/>
      <color indexed="63"/>
      <name val="Arial"/>
      <family val="2"/>
    </font>
    <font>
      <b/>
      <sz val="9"/>
      <color indexed="63"/>
      <name val="Arial"/>
      <family val="2"/>
    </font>
    <font>
      <b/>
      <sz val="11"/>
      <color indexed="28"/>
      <name val="Arial"/>
      <family val="2"/>
    </font>
    <font>
      <sz val="9"/>
      <name val="Arial"/>
      <family val="2"/>
    </font>
    <font>
      <i/>
      <sz val="8"/>
      <color indexed="8"/>
      <name val="Arial"/>
      <family val="2"/>
    </font>
    <font>
      <b/>
      <sz val="10"/>
      <name val="MS Sans Serif"/>
      <family val="2"/>
    </font>
    <font>
      <b/>
      <sz val="8"/>
      <color indexed="24"/>
      <name val="Arial"/>
      <family val="2"/>
    </font>
    <font>
      <b/>
      <sz val="9"/>
      <color indexed="24"/>
      <name val="Arial"/>
      <family val="2"/>
    </font>
    <font>
      <b/>
      <sz val="11"/>
      <color indexed="24"/>
      <name val="Arial"/>
      <family val="2"/>
    </font>
    <font>
      <b/>
      <sz val="11"/>
      <color indexed="52"/>
      <name val="Calibri"/>
      <family val="2"/>
    </font>
    <font>
      <b/>
      <sz val="11"/>
      <color indexed="10"/>
      <name val="Calibri"/>
      <family val="2"/>
    </font>
    <font>
      <b/>
      <sz val="10"/>
      <name val="Arial"/>
      <family val="2"/>
    </font>
    <font>
      <b/>
      <sz val="11"/>
      <color indexed="9"/>
      <name val="Calibri"/>
      <family val="2"/>
    </font>
    <font>
      <b/>
      <sz val="10"/>
      <color indexed="18"/>
      <name val="MS Sans Serif"/>
      <family val="2"/>
    </font>
    <font>
      <sz val="11"/>
      <name val="Tms Rmn"/>
    </font>
    <font>
      <sz val="10"/>
      <name val="System"/>
      <family val="2"/>
    </font>
    <font>
      <sz val="8"/>
      <name val="Palatino"/>
      <family val="1"/>
    </font>
    <font>
      <sz val="10"/>
      <color indexed="24"/>
      <name val="Arial"/>
      <family val="2"/>
    </font>
    <font>
      <sz val="10"/>
      <name val="BERNHARD"/>
    </font>
    <font>
      <sz val="10"/>
      <name val="Helv"/>
    </font>
    <font>
      <sz val="8"/>
      <color indexed="16"/>
      <name val="Palatino"/>
      <family val="1"/>
    </font>
    <font>
      <sz val="11"/>
      <name val="Times New Roman"/>
      <family val="1"/>
    </font>
    <font>
      <b/>
      <sz val="11"/>
      <color indexed="55"/>
      <name val="Arial"/>
      <family val="2"/>
    </font>
    <font>
      <sz val="11"/>
      <color theme="4" tint="-0.499984740745262"/>
      <name val="Calibri"/>
      <family val="2"/>
      <scheme val="minor"/>
    </font>
    <font>
      <sz val="10"/>
      <color indexed="21"/>
      <name val="System"/>
      <family val="2"/>
    </font>
    <font>
      <i/>
      <sz val="11"/>
      <color indexed="23"/>
      <name val="Calibri"/>
      <family val="2"/>
    </font>
    <font>
      <sz val="9"/>
      <color indexed="18"/>
      <name val="Arial"/>
      <family val="2"/>
    </font>
    <font>
      <b/>
      <sz val="8"/>
      <color indexed="12"/>
      <name val="Arial"/>
      <family val="2"/>
    </font>
    <font>
      <b/>
      <sz val="12"/>
      <color indexed="8"/>
      <name val="Arial"/>
      <family val="2"/>
    </font>
    <font>
      <b/>
      <sz val="10.5"/>
      <color indexed="8"/>
      <name val="Arial"/>
      <family val="2"/>
    </font>
    <font>
      <sz val="10"/>
      <color indexed="12"/>
      <name val="Arial"/>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b/>
      <sz val="8"/>
      <name val="Arial"/>
      <family val="2"/>
    </font>
    <font>
      <sz val="10"/>
      <color indexed="23"/>
      <name val="Arial"/>
      <family val="2"/>
    </font>
    <font>
      <b/>
      <sz val="14"/>
      <color indexed="60"/>
      <name val="Arial"/>
      <family val="2"/>
    </font>
    <font>
      <b/>
      <sz val="12"/>
      <color indexed="60"/>
      <name val="Arial"/>
      <family val="2"/>
    </font>
    <font>
      <sz val="10"/>
      <color indexed="60"/>
      <name val="Arial"/>
      <family val="2"/>
    </font>
    <font>
      <b/>
      <sz val="10"/>
      <color indexed="60"/>
      <name val="Arial"/>
      <family val="2"/>
    </font>
    <font>
      <sz val="6"/>
      <name val="Palatino"/>
      <family val="1"/>
    </font>
    <font>
      <b/>
      <u/>
      <sz val="11"/>
      <name val="Arial"/>
      <family val="2"/>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b/>
      <sz val="15"/>
      <color indexed="62"/>
      <name val="Calibri"/>
      <family val="2"/>
    </font>
    <font>
      <sz val="10"/>
      <name val="Helvetica-Black"/>
    </font>
    <font>
      <b/>
      <sz val="13"/>
      <color indexed="56"/>
      <name val="Calibri"/>
      <family val="2"/>
    </font>
    <font>
      <b/>
      <sz val="13"/>
      <color indexed="62"/>
      <name val="Calibri"/>
      <family val="2"/>
    </font>
    <font>
      <sz val="10"/>
      <name val="Palatino"/>
    </font>
    <font>
      <b/>
      <sz val="11"/>
      <color indexed="56"/>
      <name val="Calibri"/>
      <family val="2"/>
    </font>
    <font>
      <b/>
      <i/>
      <sz val="12"/>
      <name val="Arial"/>
      <family val="2"/>
    </font>
    <font>
      <b/>
      <sz val="11"/>
      <color indexed="62"/>
      <name val="Calibri"/>
      <family val="2"/>
    </font>
    <font>
      <i/>
      <sz val="14"/>
      <name val="Palatino"/>
      <family val="1"/>
    </font>
    <font>
      <b/>
      <i/>
      <sz val="10"/>
      <name val="Arial"/>
      <family val="2"/>
    </font>
    <font>
      <i/>
      <sz val="10"/>
      <name val="Arial"/>
      <family val="2"/>
    </font>
    <font>
      <u/>
      <sz val="10"/>
      <color theme="10"/>
      <name val="Arial"/>
      <family val="2"/>
    </font>
    <font>
      <u/>
      <sz val="10"/>
      <color indexed="12"/>
      <name val="Arial"/>
      <family val="2"/>
    </font>
    <font>
      <u/>
      <sz val="10"/>
      <color indexed="12"/>
      <name val="MS Sans Serif"/>
      <family val="2"/>
    </font>
    <font>
      <u/>
      <sz val="12"/>
      <color indexed="12"/>
      <name val="Arial"/>
      <family val="2"/>
    </font>
    <font>
      <b/>
      <u/>
      <sz val="10"/>
      <color indexed="12"/>
      <name val="Arial"/>
      <family val="2"/>
    </font>
    <font>
      <u/>
      <sz val="12"/>
      <color theme="10"/>
      <name val="Arial"/>
      <family val="2"/>
    </font>
    <font>
      <u/>
      <sz val="11"/>
      <color theme="10"/>
      <name val="Calibri"/>
      <family val="2"/>
    </font>
    <font>
      <u/>
      <sz val="11"/>
      <color indexed="12"/>
      <name val="Calibri"/>
      <family val="2"/>
    </font>
    <font>
      <u/>
      <sz val="10"/>
      <color indexed="12"/>
      <name val="System"/>
      <family val="2"/>
    </font>
    <font>
      <u/>
      <sz val="7.5"/>
      <color indexed="12"/>
      <name val="Arial"/>
      <family val="2"/>
    </font>
    <font>
      <u/>
      <sz val="11"/>
      <color theme="10"/>
      <name val="Calibri"/>
      <family val="2"/>
      <scheme val="minor"/>
    </font>
    <font>
      <sz val="11"/>
      <color rgb="FFFFFFFF"/>
      <name val="Calibri"/>
      <family val="2"/>
      <scheme val="minor"/>
    </font>
    <font>
      <sz val="10"/>
      <color indexed="18"/>
      <name val="System"/>
      <family val="2"/>
    </font>
    <font>
      <sz val="7"/>
      <name val="Arial"/>
      <family val="2"/>
    </font>
    <font>
      <sz val="11"/>
      <color indexed="62"/>
      <name val="Calibri"/>
      <family val="2"/>
    </font>
    <font>
      <sz val="7"/>
      <color indexed="12"/>
      <name val="Arial"/>
      <family val="2"/>
    </font>
    <font>
      <sz val="9"/>
      <color indexed="12"/>
      <name val="Arial"/>
      <family val="2"/>
    </font>
    <font>
      <sz val="18"/>
      <name val="Times New Roman"/>
      <family val="1"/>
    </font>
    <font>
      <b/>
      <sz val="13"/>
      <name val="Times New Roman"/>
      <family val="1"/>
    </font>
    <font>
      <b/>
      <i/>
      <sz val="12"/>
      <name val="Times New Roman"/>
      <family val="1"/>
    </font>
    <font>
      <i/>
      <sz val="12"/>
      <name val="Times New Roman"/>
      <family val="1"/>
    </font>
    <font>
      <sz val="11"/>
      <color rgb="FF660066"/>
      <name val="Calibri"/>
      <family val="2"/>
      <scheme val="minor"/>
    </font>
    <font>
      <sz val="11"/>
      <color indexed="52"/>
      <name val="Calibri"/>
      <family val="2"/>
    </font>
    <font>
      <sz val="11"/>
      <color indexed="10"/>
      <name val="Calibri"/>
      <family val="2"/>
    </font>
    <font>
      <i/>
      <sz val="10"/>
      <color indexed="17"/>
      <name val="System"/>
      <family val="2"/>
    </font>
    <font>
      <i/>
      <sz val="11"/>
      <color rgb="FF660033"/>
      <name val="Calibri"/>
      <family val="2"/>
      <scheme val="minor"/>
    </font>
    <font>
      <sz val="11"/>
      <name val="Univers 45 Light"/>
      <family val="2"/>
    </font>
    <font>
      <sz val="8"/>
      <color indexed="10"/>
      <name val="Arial"/>
      <family val="2"/>
    </font>
    <font>
      <sz val="11"/>
      <name val="Arial"/>
      <family val="2"/>
    </font>
    <font>
      <sz val="11"/>
      <color indexed="60"/>
      <name val="Calibri"/>
      <family val="2"/>
    </font>
    <font>
      <sz val="11"/>
      <color indexed="19"/>
      <name val="Calibri"/>
      <family val="2"/>
    </font>
    <font>
      <sz val="7"/>
      <name val="Small Fonts"/>
      <family val="2"/>
    </font>
    <font>
      <sz val="12"/>
      <name val="Helv"/>
    </font>
    <font>
      <b/>
      <i/>
      <sz val="16"/>
      <name val="Helv"/>
    </font>
    <font>
      <sz val="11"/>
      <color theme="1"/>
      <name val="Myriad Pro"/>
      <family val="2"/>
    </font>
    <font>
      <sz val="10"/>
      <color theme="1"/>
      <name val="Arial"/>
      <family val="2"/>
    </font>
    <font>
      <sz val="12"/>
      <name val="Arial"/>
      <family val="2"/>
    </font>
    <font>
      <sz val="11"/>
      <color indexed="8"/>
      <name val="Calibri"/>
      <family val="2"/>
      <scheme val="minor"/>
    </font>
    <font>
      <sz val="9"/>
      <name val="Times New Roman"/>
      <family val="1"/>
    </font>
    <font>
      <b/>
      <sz val="11"/>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9"/>
      <color theme="1"/>
      <name val="Arial"/>
      <family val="2"/>
    </font>
    <font>
      <sz val="10"/>
      <color indexed="14"/>
      <name val="System"/>
      <family val="2"/>
    </font>
    <font>
      <sz val="8"/>
      <name val="Helvetica"/>
      <family val="2"/>
    </font>
    <font>
      <sz val="8"/>
      <color indexed="52"/>
      <name val="Arial"/>
      <family val="2"/>
    </font>
    <font>
      <sz val="8"/>
      <color indexed="51"/>
      <name val="Arial"/>
      <family val="2"/>
    </font>
    <font>
      <b/>
      <sz val="10"/>
      <color indexed="58"/>
      <name val="Arial"/>
      <family val="2"/>
    </font>
    <font>
      <sz val="6"/>
      <name val="Small Fonts"/>
      <family val="2"/>
    </font>
    <font>
      <sz val="10"/>
      <color indexed="39"/>
      <name val="Arial"/>
      <family val="2"/>
    </font>
    <font>
      <b/>
      <sz val="16"/>
      <color indexed="23"/>
      <name val="Arial"/>
      <family val="2"/>
    </font>
    <font>
      <sz val="10"/>
      <color indexed="10"/>
      <name val="Arial"/>
      <family val="2"/>
    </font>
    <font>
      <b/>
      <i/>
      <sz val="11"/>
      <name val="Arial"/>
      <family val="2"/>
    </font>
    <font>
      <sz val="11"/>
      <color theme="9" tint="-0.499984740745262"/>
      <name val="Calibri"/>
      <family val="2"/>
      <scheme val="minor"/>
    </font>
    <font>
      <b/>
      <sz val="10"/>
      <name val="Tahoma"/>
      <family val="2"/>
    </font>
    <font>
      <sz val="10"/>
      <name val="Tahoma"/>
      <family val="2"/>
    </font>
    <font>
      <sz val="10"/>
      <color rgb="FF006600"/>
      <name val="Calibri"/>
      <family val="2"/>
      <scheme val="minor"/>
    </font>
    <font>
      <b/>
      <sz val="11"/>
      <name val="Times New Roman"/>
      <family val="1"/>
    </font>
    <font>
      <i/>
      <sz val="7"/>
      <name val="Arial"/>
      <family val="2"/>
    </font>
    <font>
      <b/>
      <sz val="9"/>
      <name val="Palatino"/>
      <family val="1"/>
    </font>
    <font>
      <sz val="9"/>
      <color indexed="21"/>
      <name val="Helvetica-Black"/>
    </font>
    <font>
      <b/>
      <sz val="10"/>
      <name val="Palatino"/>
      <family val="1"/>
    </font>
    <font>
      <i/>
      <sz val="8"/>
      <color indexed="12"/>
      <name val="Arial"/>
      <family val="2"/>
    </font>
    <font>
      <b/>
      <sz val="12"/>
      <name val="Times New Roman"/>
      <family val="1"/>
    </font>
    <font>
      <i/>
      <sz val="8"/>
      <name val="Arial"/>
      <family val="2"/>
    </font>
    <font>
      <i/>
      <sz val="8"/>
      <name val="Tms Rmn"/>
    </font>
    <font>
      <sz val="12"/>
      <name val="Palatino"/>
      <family val="1"/>
    </font>
    <font>
      <b/>
      <sz val="16"/>
      <color indexed="9"/>
      <name val="Arial"/>
      <family val="2"/>
    </font>
    <font>
      <b/>
      <sz val="18"/>
      <color indexed="56"/>
      <name val="Cambria"/>
      <family val="2"/>
    </font>
    <font>
      <b/>
      <sz val="16"/>
      <color indexed="24"/>
      <name val="Univers 45 Light"/>
      <family val="2"/>
    </font>
    <font>
      <b/>
      <sz val="18"/>
      <color indexed="62"/>
      <name val="Cambria"/>
      <family val="2"/>
    </font>
    <font>
      <b/>
      <sz val="8"/>
      <name val="Tms Rmn"/>
    </font>
    <font>
      <b/>
      <sz val="11"/>
      <color indexed="8"/>
      <name val="Calibri"/>
      <family val="2"/>
    </font>
    <font>
      <b/>
      <sz val="8"/>
      <name val="Palatino"/>
      <family val="1"/>
    </font>
    <font>
      <sz val="10"/>
      <color indexed="17"/>
      <name val="System"/>
      <family val="2"/>
    </font>
    <font>
      <b/>
      <sz val="14"/>
      <name val="Calibri"/>
      <family val="2"/>
      <scheme val="minor"/>
    </font>
    <font>
      <sz val="16"/>
      <name val="Calibri"/>
      <family val="2"/>
      <scheme val="minor"/>
    </font>
    <font>
      <sz val="12"/>
      <name val="Calibri"/>
      <family val="2"/>
      <scheme val="minor"/>
    </font>
    <font>
      <sz val="12"/>
      <color theme="0"/>
      <name val="Calibri"/>
      <family val="2"/>
      <scheme val="minor"/>
    </font>
    <font>
      <u/>
      <sz val="10"/>
      <color theme="10"/>
      <name val="System"/>
      <family val="2"/>
    </font>
    <font>
      <sz val="10"/>
      <color rgb="FFFF0000"/>
      <name val="Calibri"/>
      <family val="2"/>
      <scheme val="minor"/>
    </font>
    <font>
      <sz val="11"/>
      <color rgb="FFFF0000"/>
      <name val="Calibri"/>
      <family val="2"/>
      <scheme val="minor"/>
    </font>
    <font>
      <sz val="10"/>
      <name val="Arial"/>
      <family val="2"/>
    </font>
    <font>
      <sz val="11"/>
      <color rgb="FFFF0000"/>
      <name val="Calibri"/>
      <family val="2"/>
    </font>
    <font>
      <b/>
      <sz val="12"/>
      <color indexed="19"/>
      <name val="Calibri"/>
      <family val="2"/>
    </font>
    <font>
      <sz val="11"/>
      <color theme="1"/>
      <name val="Calibri"/>
      <family val="2"/>
    </font>
    <font>
      <b/>
      <sz val="11"/>
      <color rgb="FFFF0000"/>
      <name val="Calibri"/>
      <family val="2"/>
    </font>
    <font>
      <b/>
      <sz val="11"/>
      <color rgb="FF008000"/>
      <name val="Calibri"/>
      <family val="2"/>
    </font>
    <font>
      <b/>
      <sz val="11"/>
      <color rgb="FF008000"/>
      <name val="Calibri"/>
      <family val="2"/>
      <scheme val="minor"/>
    </font>
    <font>
      <b/>
      <sz val="11"/>
      <color theme="5" tint="-0.499984740745262"/>
      <name val="Calibri"/>
      <family val="2"/>
    </font>
    <font>
      <b/>
      <sz val="11"/>
      <color indexed="17"/>
      <name val="Calibri"/>
      <family val="2"/>
    </font>
    <font>
      <b/>
      <sz val="12"/>
      <name val="Calibri"/>
      <family val="2"/>
    </font>
    <font>
      <b/>
      <sz val="11"/>
      <color theme="1"/>
      <name val="Calibri"/>
      <family val="2"/>
    </font>
    <font>
      <sz val="10"/>
      <color theme="0"/>
      <name val="Arial"/>
      <family val="2"/>
    </font>
    <font>
      <sz val="11"/>
      <name val="Calibri"/>
      <family val="2"/>
      <scheme val="minor"/>
    </font>
    <font>
      <b/>
      <u/>
      <sz val="10"/>
      <name val="Arial"/>
      <family val="2"/>
    </font>
    <font>
      <sz val="8"/>
      <name val="Calibri"/>
      <family val="2"/>
      <scheme val="minor"/>
    </font>
    <font>
      <b/>
      <sz val="11"/>
      <color theme="1"/>
      <name val="Calibri"/>
      <family val="2"/>
      <scheme val="minor"/>
    </font>
    <font>
      <sz val="11"/>
      <color theme="0"/>
      <name val="Calibri"/>
      <family val="2"/>
      <scheme val="minor"/>
    </font>
    <font>
      <b/>
      <sz val="11"/>
      <name val="Calibri"/>
      <family val="2"/>
      <scheme val="minor"/>
    </font>
    <font>
      <b/>
      <vertAlign val="superscript"/>
      <sz val="11"/>
      <name val="Calibri"/>
      <family val="2"/>
      <scheme val="minor"/>
    </font>
    <font>
      <u/>
      <sz val="12"/>
      <color theme="10"/>
      <name val="Calibri"/>
      <family val="2"/>
      <scheme val="minor"/>
    </font>
    <font>
      <vertAlign val="superscript"/>
      <sz val="10"/>
      <name val="Calibri"/>
      <family val="2"/>
      <scheme val="minor"/>
    </font>
    <font>
      <b/>
      <u/>
      <sz val="12"/>
      <name val="Calibri"/>
      <family val="2"/>
      <scheme val="minor"/>
    </font>
    <font>
      <u/>
      <sz val="10"/>
      <name val="Calibri"/>
      <family val="2"/>
      <scheme val="minor"/>
    </font>
    <font>
      <vertAlign val="superscript"/>
      <sz val="11"/>
      <name val="Calibri"/>
      <family val="2"/>
      <scheme val="minor"/>
    </font>
    <font>
      <sz val="10"/>
      <color theme="0"/>
      <name val="Calibri"/>
      <family val="2"/>
      <scheme val="minor"/>
    </font>
    <font>
      <i/>
      <sz val="11"/>
      <name val="Calibri"/>
      <family val="2"/>
      <scheme val="minor"/>
    </font>
    <font>
      <b/>
      <vertAlign val="superscript"/>
      <sz val="14"/>
      <name val="Calibri"/>
      <family val="2"/>
      <scheme val="minor"/>
    </font>
    <font>
      <u/>
      <vertAlign val="superscript"/>
      <sz val="10"/>
      <name val="Calibri"/>
      <family val="2"/>
      <scheme val="minor"/>
    </font>
  </fonts>
  <fills count="9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FFCC99"/>
        <bgColor indexed="64"/>
      </patternFill>
    </fill>
    <fill>
      <patternFill patternType="solid">
        <fgColor rgb="FFCCFFCC"/>
        <bgColor indexed="64"/>
      </patternFill>
    </fill>
    <fill>
      <patternFill patternType="solid">
        <fgColor indexed="41"/>
        <bgColor indexed="64"/>
      </patternFill>
    </fill>
    <fill>
      <patternFill patternType="mediumGray">
        <bgColor theme="0" tint="-0.14999847407452621"/>
      </patternFill>
    </fill>
    <fill>
      <patternFill patternType="solid">
        <fgColor indexed="43"/>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13"/>
      </patternFill>
    </fill>
    <fill>
      <patternFill patternType="solid">
        <fgColor indexed="44"/>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theme="4" tint="0.39994506668294322"/>
        <bgColor indexed="64"/>
      </patternFill>
    </fill>
    <fill>
      <patternFill patternType="solid">
        <fgColor indexed="51"/>
        <bgColor indexed="64"/>
      </patternFill>
    </fill>
    <fill>
      <patternFill patternType="solid">
        <fgColor indexed="17"/>
        <bgColor indexed="64"/>
      </patternFill>
    </fill>
    <fill>
      <patternFill patternType="solid">
        <fgColor indexed="30"/>
        <bgColor indexed="64"/>
      </patternFill>
    </fill>
    <fill>
      <patternFill patternType="solid">
        <fgColor indexed="12"/>
        <bgColor indexed="64"/>
      </patternFill>
    </fill>
    <fill>
      <patternFill patternType="solid">
        <fgColor rgb="FFCC99FF"/>
        <bgColor indexed="64"/>
      </patternFill>
    </fill>
    <fill>
      <patternFill patternType="solid">
        <fgColor rgb="FFFF99CC"/>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rgb="FFFFD5D5"/>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rgb="FFFEFCA4"/>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theme="6"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5" tint="0.79998168889431442"/>
        <bgColor indexed="64"/>
      </patternFill>
    </fill>
    <fill>
      <patternFill patternType="solid">
        <fgColor rgb="FFB7DEE8"/>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indexed="49"/>
        <bgColor indexed="64"/>
      </patternFill>
    </fill>
  </fills>
  <borders count="106">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medium">
        <color indexed="18"/>
      </left>
      <right style="medium">
        <color indexed="18"/>
      </right>
      <top style="medium">
        <color indexed="18"/>
      </top>
      <bottom style="medium">
        <color indexed="18"/>
      </bottom>
      <diagonal/>
    </border>
    <border>
      <left/>
      <right/>
      <top/>
      <bottom style="thick">
        <color indexed="63"/>
      </bottom>
      <diagonal/>
    </border>
    <border>
      <left/>
      <right/>
      <top/>
      <bottom style="medium">
        <color indexed="63"/>
      </bottom>
      <diagonal/>
    </border>
    <border>
      <left/>
      <right/>
      <top style="thin">
        <color indexed="64"/>
      </top>
      <bottom/>
      <diagonal/>
    </border>
    <border>
      <left/>
      <right/>
      <top/>
      <bottom style="medium">
        <color indexed="24"/>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right/>
      <top/>
      <bottom style="dotted">
        <color indexed="64"/>
      </bottom>
      <diagonal/>
    </border>
    <border>
      <left style="dotted">
        <color indexed="28"/>
      </left>
      <right style="dotted">
        <color indexed="28"/>
      </right>
      <top style="dotted">
        <color indexed="28"/>
      </top>
      <bottom style="dotted">
        <color indexed="28"/>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dashed">
        <color indexed="55"/>
      </left>
      <right style="dashed">
        <color indexed="55"/>
      </right>
      <top style="dashed">
        <color indexed="55"/>
      </top>
      <bottom style="dashed">
        <color indexed="55"/>
      </bottom>
      <diagonal/>
    </border>
    <border>
      <left/>
      <right style="medium">
        <color indexed="8"/>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dashed">
        <color indexed="28"/>
      </left>
      <right style="dashed">
        <color indexed="28"/>
      </right>
      <top style="dashed">
        <color indexed="28"/>
      </top>
      <bottom style="dashed">
        <color indexed="28"/>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right/>
      <top style="thin">
        <color indexed="13"/>
      </top>
      <bottom style="thin">
        <color indexed="13"/>
      </bottom>
      <diagonal/>
    </border>
    <border>
      <left style="thin">
        <color indexed="64"/>
      </left>
      <right/>
      <top style="thin">
        <color indexed="64"/>
      </top>
      <bottom style="thin">
        <color indexed="64"/>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hair">
        <color auto="1"/>
      </left>
      <right/>
      <top style="hair">
        <color auto="1"/>
      </top>
      <bottom style="hair">
        <color auto="1"/>
      </bottom>
      <diagonal/>
    </border>
    <border>
      <left/>
      <right style="thin">
        <color indexed="64"/>
      </right>
      <top/>
      <bottom/>
      <diagonal/>
    </border>
    <border>
      <left style="thin">
        <color indexed="9"/>
      </left>
      <right/>
      <top style="thin">
        <color indexed="9"/>
      </top>
      <bottom style="thin">
        <color indexed="9"/>
      </bottom>
      <diagonal/>
    </border>
    <border>
      <left/>
      <right style="medium">
        <color indexed="33"/>
      </right>
      <top/>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bottom style="thick">
        <color indexed="48"/>
      </bottom>
      <diagonal/>
    </border>
    <border>
      <left/>
      <right/>
      <top style="thick">
        <color indexed="48"/>
      </top>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style="double">
        <color indexed="64"/>
      </left>
      <right/>
      <top/>
      <bottom style="double">
        <color indexed="64"/>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auto="1"/>
      </top>
      <bottom style="medium">
        <color indexed="64"/>
      </bottom>
      <diagonal/>
    </border>
    <border>
      <left/>
      <right/>
      <top style="medium">
        <color auto="1"/>
      </top>
      <bottom style="medium">
        <color auto="1"/>
      </bottom>
      <diagonal/>
    </border>
  </borders>
  <cellStyleXfs count="51017">
    <xf numFmtId="0" fontId="0"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2"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166" fontId="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2" fillId="0" borderId="0"/>
    <xf numFmtId="0" fontId="13" fillId="0" borderId="0"/>
    <xf numFmtId="167" fontId="11" fillId="0" borderId="16">
      <alignment vertical="center"/>
    </xf>
    <xf numFmtId="167" fontId="14" fillId="0" borderId="16">
      <alignment horizontal="right" vertical="center"/>
    </xf>
    <xf numFmtId="167" fontId="14" fillId="0" borderId="19">
      <alignment horizontal="right" vertical="center"/>
    </xf>
    <xf numFmtId="0" fontId="15" fillId="18" borderId="16">
      <alignment horizontal="center" vertical="center" wrapText="1"/>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13" fillId="0" borderId="0"/>
    <xf numFmtId="0" fontId="3" fillId="0" borderId="0"/>
    <xf numFmtId="0" fontId="13" fillId="0" borderId="0"/>
    <xf numFmtId="0" fontId="3" fillId="0" borderId="0"/>
    <xf numFmtId="167" fontId="11" fillId="18" borderId="16">
      <alignment vertical="center"/>
      <protection locked="0"/>
    </xf>
    <xf numFmtId="167" fontId="11" fillId="19" borderId="20">
      <alignment horizontal="right" vertical="center"/>
      <protection locked="0"/>
    </xf>
    <xf numFmtId="167" fontId="11" fillId="20" borderId="21">
      <alignment vertical="center"/>
      <protection locked="0"/>
    </xf>
    <xf numFmtId="0" fontId="3" fillId="0" borderId="0"/>
    <xf numFmtId="0" fontId="3" fillId="0" borderId="0"/>
    <xf numFmtId="49" fontId="16" fillId="21" borderId="22">
      <alignment horizontal="center"/>
    </xf>
    <xf numFmtId="167" fontId="3" fillId="22" borderId="23">
      <alignment vertical="center"/>
    </xf>
    <xf numFmtId="0" fontId="17" fillId="0" borderId="0">
      <alignment horizontal="left" vertical="center"/>
    </xf>
    <xf numFmtId="0" fontId="12" fillId="0" borderId="0"/>
    <xf numFmtId="0" fontId="12"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49" fontId="16" fillId="21" borderId="21">
      <alignment horizontal="center" vertical="center"/>
    </xf>
    <xf numFmtId="0" fontId="18" fillId="0" borderId="24" applyNumberFormat="0" applyFill="0" applyProtection="0">
      <alignment horizontal="center"/>
    </xf>
    <xf numFmtId="0" fontId="18" fillId="0" borderId="24" applyNumberFormat="0" applyFill="0" applyProtection="0">
      <alignment horizontal="center"/>
    </xf>
    <xf numFmtId="0" fontId="18" fillId="0" borderId="24" applyNumberFormat="0" applyFill="0" applyProtection="0">
      <alignment horizontal="center"/>
    </xf>
    <xf numFmtId="0" fontId="18" fillId="0" borderId="24" applyNumberFormat="0" applyFill="0" applyProtection="0">
      <alignment horizontal="center"/>
    </xf>
    <xf numFmtId="0" fontId="18" fillId="0" borderId="24" applyNumberFormat="0" applyFill="0" applyProtection="0">
      <alignment horizontal="center"/>
    </xf>
    <xf numFmtId="0" fontId="18" fillId="0" borderId="24" applyNumberFormat="0" applyFill="0" applyProtection="0">
      <alignment horizontal="center"/>
    </xf>
    <xf numFmtId="0" fontId="18" fillId="0" borderId="24" applyNumberFormat="0" applyFill="0" applyProtection="0">
      <alignment horizontal="center"/>
    </xf>
    <xf numFmtId="0" fontId="18" fillId="0" borderId="24" applyNumberFormat="0" applyFill="0" applyProtection="0">
      <alignment horizontal="center"/>
    </xf>
    <xf numFmtId="0" fontId="18" fillId="0" borderId="24" applyNumberFormat="0" applyFill="0" applyProtection="0">
      <alignment horizontal="center"/>
    </xf>
    <xf numFmtId="0" fontId="18" fillId="0" borderId="24" applyNumberFormat="0" applyFill="0" applyProtection="0">
      <alignment horizontal="center"/>
    </xf>
    <xf numFmtId="0" fontId="18" fillId="0" borderId="24" applyNumberFormat="0" applyFill="0" applyProtection="0">
      <alignment horizontal="center"/>
    </xf>
    <xf numFmtId="0" fontId="18" fillId="0" borderId="24" applyNumberFormat="0" applyFill="0" applyProtection="0">
      <alignment horizontal="center"/>
    </xf>
    <xf numFmtId="0" fontId="18" fillId="0" borderId="24" applyNumberFormat="0" applyFill="0" applyProtection="0">
      <alignment horizontal="center"/>
    </xf>
    <xf numFmtId="168" fontId="19" fillId="0" borderId="0" applyNumberFormat="0" applyFill="0" applyBorder="0" applyProtection="0">
      <alignment horizontal="centerContinuous"/>
    </xf>
    <xf numFmtId="0" fontId="3" fillId="0" borderId="0"/>
    <xf numFmtId="0" fontId="3" fillId="23" borderId="25">
      <alignment horizontal="left" vertical="center" wrapText="1"/>
      <protection locked="0"/>
    </xf>
    <xf numFmtId="0" fontId="3" fillId="0" borderId="0"/>
    <xf numFmtId="169" fontId="3" fillId="0" borderId="0" applyFont="0" applyFill="0" applyBorder="0" applyProtection="0">
      <alignment horizontal="right"/>
    </xf>
    <xf numFmtId="169" fontId="3" fillId="0" borderId="0" applyFont="0" applyFill="0" applyBorder="0" applyProtection="0">
      <alignment horizontal="right"/>
    </xf>
    <xf numFmtId="169" fontId="3" fillId="0" borderId="0" applyFont="0" applyFill="0" applyBorder="0" applyProtection="0">
      <alignment horizontal="right"/>
    </xf>
    <xf numFmtId="169" fontId="3" fillId="0" borderId="0" applyFont="0" applyFill="0" applyBorder="0" applyProtection="0">
      <alignment horizontal="right"/>
    </xf>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0" fillId="2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0"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0"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0"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0" fillId="2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0" fillId="2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0" fillId="2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0" fillId="2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0"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0" fillId="2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0" fillId="2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0" fillId="2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3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0" fillId="3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0" fillId="3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0" fillId="3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0" fillId="3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3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3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3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170" fontId="3" fillId="0" borderId="0" applyFont="0" applyFill="0" applyBorder="0" applyProtection="0">
      <alignment horizontal="right"/>
    </xf>
    <xf numFmtId="170" fontId="3" fillId="0" borderId="0" applyFont="0" applyFill="0" applyBorder="0" applyProtection="0">
      <alignment horizontal="right"/>
    </xf>
    <xf numFmtId="170" fontId="3" fillId="0" borderId="0" applyFont="0" applyFill="0" applyBorder="0" applyProtection="0">
      <alignment horizontal="right"/>
    </xf>
    <xf numFmtId="170" fontId="3" fillId="0" borderId="0" applyFont="0" applyFill="0" applyBorder="0" applyProtection="0">
      <alignment horizontal="right"/>
    </xf>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0" fillId="3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0" fillId="2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0" fillId="2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0" fillId="2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0"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0"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0"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0"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0" fillId="3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0" fillId="3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0" fillId="3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0" fillId="3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0"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0"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0"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0"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0"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0" fillId="24"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0" fillId="24"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0" fillId="24"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0" fillId="2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0" fillId="2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0"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0"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0"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171" fontId="3" fillId="0" borderId="0" applyFont="0" applyFill="0" applyBorder="0" applyProtection="0">
      <alignment horizontal="right"/>
    </xf>
    <xf numFmtId="171" fontId="3" fillId="0" borderId="0" applyFont="0" applyFill="0" applyBorder="0" applyProtection="0">
      <alignment horizontal="right"/>
    </xf>
    <xf numFmtId="171" fontId="3" fillId="0" borderId="0" applyFont="0" applyFill="0" applyBorder="0" applyProtection="0">
      <alignment horizontal="right"/>
    </xf>
    <xf numFmtId="171" fontId="3" fillId="0" borderId="0" applyFont="0" applyFill="0" applyBorder="0" applyProtection="0">
      <alignment horizontal="right"/>
    </xf>
    <xf numFmtId="0" fontId="21" fillId="36" borderId="0" applyNumberFormat="0" applyBorder="0" applyAlignment="0" applyProtection="0"/>
    <xf numFmtId="0" fontId="21" fillId="3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2"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2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7" borderId="0" applyNumberFormat="0" applyBorder="0" applyAlignment="0" applyProtection="0"/>
    <xf numFmtId="0" fontId="21" fillId="39" borderId="0" applyNumberFormat="0" applyBorder="0" applyAlignment="0" applyProtection="0"/>
    <xf numFmtId="0" fontId="21" fillId="32"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2" borderId="0" applyNumberFormat="0" applyBorder="0" applyAlignment="0" applyProtection="0"/>
    <xf numFmtId="0" fontId="21" fillId="40" borderId="0" applyNumberFormat="0" applyBorder="0" applyAlignment="0" applyProtection="0"/>
    <xf numFmtId="0" fontId="21" fillId="26"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26"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37"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37" borderId="0" applyNumberFormat="0" applyBorder="0" applyAlignment="0" applyProtection="0"/>
    <xf numFmtId="0" fontId="21" fillId="44" borderId="0" applyNumberFormat="0" applyBorder="0" applyAlignment="0" applyProtection="0"/>
    <xf numFmtId="0" fontId="21" fillId="35"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45"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45"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7" borderId="0" applyNumberFormat="0" applyBorder="0" applyAlignment="0" applyProtection="0"/>
    <xf numFmtId="0" fontId="21" fillId="43"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43" borderId="0" applyNumberFormat="0" applyBorder="0" applyAlignment="0" applyProtection="0"/>
    <xf numFmtId="0" fontId="22" fillId="0" borderId="0" applyNumberFormat="0" applyFill="0" applyBorder="0" applyAlignment="0">
      <protection locked="0"/>
    </xf>
    <xf numFmtId="0" fontId="3" fillId="0" borderId="0" applyNumberFormat="0" applyFill="0" applyBorder="0" applyAlignment="0" applyProtection="0"/>
    <xf numFmtId="0" fontId="23" fillId="0" borderId="26">
      <alignment horizontal="center" vertical="center"/>
    </xf>
    <xf numFmtId="0" fontId="24" fillId="0" borderId="27">
      <alignment vertical="center"/>
      <protection locked="0"/>
    </xf>
    <xf numFmtId="172" fontId="24" fillId="0" borderId="27">
      <alignment horizontal="right" vertical="center"/>
      <protection locked="0"/>
    </xf>
    <xf numFmtId="0" fontId="25" fillId="0" borderId="0" applyNumberFormat="0" applyFont="0" applyBorder="0" applyAlignment="0">
      <alignment horizontal="left" vertical="center"/>
    </xf>
    <xf numFmtId="0" fontId="26" fillId="27" borderId="0" applyNumberFormat="0" applyBorder="0" applyAlignment="0" applyProtection="0"/>
    <xf numFmtId="0" fontId="26" fillId="31"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173" fontId="3" fillId="0" borderId="0" applyBorder="0"/>
    <xf numFmtId="0" fontId="27" fillId="0" borderId="0" applyNumberFormat="0" applyAlignment="0">
      <alignment horizontal="left"/>
    </xf>
    <xf numFmtId="0" fontId="28" fillId="0" borderId="28" applyNumberFormat="0" applyAlignment="0" applyProtection="0"/>
    <xf numFmtId="0" fontId="29" fillId="0" borderId="0" applyNumberFormat="0" applyAlignment="0" applyProtection="0"/>
    <xf numFmtId="0" fontId="30" fillId="0" borderId="0" applyNumberFormat="0" applyAlignment="0" applyProtection="0"/>
    <xf numFmtId="0" fontId="29" fillId="0" borderId="29" applyNumberForma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46"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30"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47"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1" fillId="33" borderId="20" applyNumberFormat="0" applyFont="0" applyAlignment="0" applyProtection="0"/>
    <xf numFmtId="0" fontId="32" fillId="0" borderId="0" applyNumberFormat="0" applyFill="0" applyBorder="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0" fontId="31" fillId="29" borderId="20" applyNumberFormat="0" applyFont="0" applyAlignment="0" applyProtection="0"/>
    <xf numFmtId="174" fontId="33" fillId="0" borderId="30" applyAlignment="0" applyProtection="0"/>
    <xf numFmtId="49" fontId="34" fillId="0" borderId="0" applyFont="0" applyFill="0" applyBorder="0" applyAlignment="0" applyProtection="0">
      <alignment horizontal="left"/>
    </xf>
    <xf numFmtId="3" fontId="31" fillId="0" borderId="0" applyAlignment="0" applyProtection="0"/>
    <xf numFmtId="175" fontId="24" fillId="0" borderId="0" applyFill="0" applyBorder="0" applyAlignment="0" applyProtection="0"/>
    <xf numFmtId="49" fontId="24" fillId="0" borderId="0" applyNumberFormat="0" applyAlignment="0" applyProtection="0">
      <alignment horizontal="left"/>
    </xf>
    <xf numFmtId="49" fontId="35" fillId="0" borderId="31" applyNumberFormat="0" applyAlignment="0" applyProtection="0">
      <alignment horizontal="left" wrapText="1"/>
    </xf>
    <xf numFmtId="49" fontId="35" fillId="0" borderId="0" applyNumberFormat="0" applyAlignment="0" applyProtection="0">
      <alignment horizontal="left" wrapText="1"/>
    </xf>
    <xf numFmtId="49" fontId="36" fillId="0" borderId="0" applyAlignment="0" applyProtection="0">
      <alignment horizontal="left"/>
    </xf>
    <xf numFmtId="176" fontId="3" fillId="48" borderId="32" applyNumberFormat="0">
      <alignment vertical="center"/>
    </xf>
    <xf numFmtId="177" fontId="3" fillId="49" borderId="32" applyNumberFormat="0">
      <alignment vertical="center"/>
    </xf>
    <xf numFmtId="177" fontId="3" fillId="49" borderId="32" applyNumberFormat="0">
      <alignment vertical="center"/>
    </xf>
    <xf numFmtId="1" fontId="3" fillId="50" borderId="32" applyNumberFormat="0">
      <alignment vertical="center"/>
    </xf>
    <xf numFmtId="1" fontId="3" fillId="50" borderId="32" applyNumberFormat="0">
      <alignment vertical="center"/>
    </xf>
    <xf numFmtId="176" fontId="3" fillId="50" borderId="32" applyNumberFormat="0">
      <alignment vertical="center"/>
    </xf>
    <xf numFmtId="176" fontId="3" fillId="50" borderId="32" applyNumberFormat="0">
      <alignment vertical="center"/>
    </xf>
    <xf numFmtId="176" fontId="3" fillId="51" borderId="32" applyNumberFormat="0">
      <alignment vertical="center"/>
    </xf>
    <xf numFmtId="176" fontId="3" fillId="51" borderId="32" applyNumberFormat="0">
      <alignment vertical="center"/>
    </xf>
    <xf numFmtId="3" fontId="3" fillId="0" borderId="32" applyNumberFormat="0">
      <alignment vertical="center"/>
    </xf>
    <xf numFmtId="3" fontId="3" fillId="0" borderId="32" applyNumberFormat="0">
      <alignment vertical="center"/>
    </xf>
    <xf numFmtId="176" fontId="3" fillId="48" borderId="32" applyNumberFormat="0">
      <alignment vertical="center"/>
    </xf>
    <xf numFmtId="0" fontId="3" fillId="48" borderId="32" applyNumberFormat="0">
      <alignment vertical="center"/>
    </xf>
    <xf numFmtId="0" fontId="3" fillId="48" borderId="32" applyNumberFormat="0">
      <alignment vertical="center"/>
    </xf>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8" fillId="53"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8" fillId="53" borderId="33" applyNumberFormat="0" applyAlignment="0" applyProtection="0"/>
    <xf numFmtId="178" fontId="3" fillId="54" borderId="34">
      <alignment horizontal="right" vertical="top"/>
    </xf>
    <xf numFmtId="0" fontId="3" fillId="54" borderId="34">
      <alignment horizontal="left" indent="5"/>
    </xf>
    <xf numFmtId="3" fontId="3" fillId="54" borderId="34">
      <alignment horizontal="right"/>
    </xf>
    <xf numFmtId="3" fontId="3" fillId="54" borderId="34">
      <alignment horizontal="right"/>
    </xf>
    <xf numFmtId="178" fontId="3" fillId="54" borderId="21" applyNumberFormat="0">
      <alignment horizontal="right" vertical="top"/>
    </xf>
    <xf numFmtId="0" fontId="3" fillId="54" borderId="21">
      <alignment horizontal="left" indent="3"/>
    </xf>
    <xf numFmtId="3" fontId="3" fillId="54" borderId="21">
      <alignment horizontal="right"/>
    </xf>
    <xf numFmtId="178" fontId="39" fillId="54" borderId="21" applyNumberFormat="0">
      <alignment horizontal="right" vertical="top"/>
    </xf>
    <xf numFmtId="0" fontId="39" fillId="54" borderId="21">
      <alignment horizontal="left" indent="1"/>
    </xf>
    <xf numFmtId="0" fontId="39" fillId="54" borderId="21">
      <alignment horizontal="right" vertical="top"/>
    </xf>
    <xf numFmtId="0" fontId="39" fillId="54" borderId="21"/>
    <xf numFmtId="179" fontId="39" fillId="54" borderId="21">
      <alignment horizontal="right"/>
    </xf>
    <xf numFmtId="3" fontId="39" fillId="54" borderId="21">
      <alignment horizontal="right"/>
    </xf>
    <xf numFmtId="3" fontId="39" fillId="54" borderId="21">
      <alignment horizontal="right"/>
    </xf>
    <xf numFmtId="0" fontId="3" fillId="54" borderId="25" applyFont="0" applyFill="0" applyAlignment="0"/>
    <xf numFmtId="0" fontId="39" fillId="54" borderId="21">
      <alignment horizontal="right" vertical="top"/>
    </xf>
    <xf numFmtId="0" fontId="39" fillId="54" borderId="21">
      <alignment horizontal="left" indent="2"/>
    </xf>
    <xf numFmtId="3" fontId="39" fillId="54" borderId="21">
      <alignment horizontal="right"/>
    </xf>
    <xf numFmtId="178" fontId="3" fillId="54" borderId="21" applyNumberFormat="0">
      <alignment horizontal="right" vertical="top"/>
    </xf>
    <xf numFmtId="0" fontId="3" fillId="54" borderId="21">
      <alignment horizontal="left" indent="3"/>
    </xf>
    <xf numFmtId="3" fontId="3" fillId="54" borderId="21">
      <alignment horizontal="right"/>
    </xf>
    <xf numFmtId="3" fontId="3" fillId="54" borderId="21">
      <alignment horizontal="right"/>
    </xf>
    <xf numFmtId="3" fontId="3" fillId="54" borderId="21">
      <alignment horizontal="right"/>
    </xf>
    <xf numFmtId="3" fontId="3" fillId="54" borderId="21">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0" fontId="40" fillId="55" borderId="35" applyNumberFormat="0" applyAlignment="0" applyProtection="0"/>
    <xf numFmtId="171" fontId="31" fillId="0" borderId="0" applyFont="0" applyFill="0" applyBorder="0" applyProtection="0">
      <alignment horizontal="right"/>
    </xf>
    <xf numFmtId="180" fontId="31" fillId="0" borderId="0" applyFont="0" applyFill="0" applyBorder="0" applyProtection="0">
      <alignment horizontal="left"/>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6" fontId="14" fillId="47" borderId="36"/>
    <xf numFmtId="3" fontId="42" fillId="0" borderId="0"/>
    <xf numFmtId="3" fontId="42" fillId="0" borderId="0"/>
    <xf numFmtId="3" fontId="42" fillId="0" borderId="0"/>
    <xf numFmtId="3" fontId="42" fillId="0" borderId="0"/>
    <xf numFmtId="3" fontId="42" fillId="0" borderId="0"/>
    <xf numFmtId="3" fontId="42" fillId="0" borderId="0"/>
    <xf numFmtId="3" fontId="42" fillId="0" borderId="0"/>
    <xf numFmtId="3" fontId="42" fillId="0" borderId="0"/>
    <xf numFmtId="181" fontId="43" fillId="0" borderId="0" applyFont="0" applyFill="0" applyBorder="0" applyAlignment="0" applyProtection="0"/>
    <xf numFmtId="181" fontId="43" fillId="0" borderId="0" applyFont="0" applyFill="0" applyBorder="0" applyAlignment="0" applyProtection="0"/>
    <xf numFmtId="181" fontId="43" fillId="0" borderId="0" applyFont="0" applyFill="0" applyBorder="0" applyAlignment="0" applyProtection="0"/>
    <xf numFmtId="0" fontId="44" fillId="0" borderId="0" applyFont="0" applyFill="0" applyBorder="0" applyAlignment="0" applyProtection="0">
      <alignment horizontal="right"/>
    </xf>
    <xf numFmtId="182" fontId="44" fillId="0" borderId="0" applyFont="0" applyFill="0" applyBorder="0" applyAlignment="0" applyProtection="0"/>
    <xf numFmtId="183" fontId="44" fillId="0" borderId="0" applyFont="0" applyFill="0" applyBorder="0" applyAlignment="0" applyProtection="0">
      <alignment horizontal="right"/>
    </xf>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5" fillId="0" borderId="0" applyFont="0" applyFill="0" applyBorder="0" applyAlignment="0" applyProtection="0"/>
    <xf numFmtId="164" fontId="23"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84" fontId="44" fillId="0" borderId="0" applyFont="0" applyFill="0" applyBorder="0" applyAlignment="0" applyProtection="0"/>
    <xf numFmtId="185" fontId="44" fillId="0" borderId="0" applyFont="0" applyFill="0" applyBorder="0" applyAlignment="0" applyProtection="0">
      <alignment horizontal="right"/>
    </xf>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5"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86" fontId="4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87" fontId="44" fillId="0" borderId="0" applyFont="0" applyFill="0" applyBorder="0" applyAlignment="0" applyProtection="0"/>
    <xf numFmtId="3" fontId="45" fillId="0" borderId="0" applyFont="0" applyFill="0" applyBorder="0" applyAlignment="0" applyProtection="0"/>
    <xf numFmtId="0" fontId="46" fillId="0" borderId="0"/>
    <xf numFmtId="0" fontId="47" fillId="0" borderId="0"/>
    <xf numFmtId="0" fontId="46" fillId="0" borderId="0"/>
    <xf numFmtId="0" fontId="47" fillId="0" borderId="0"/>
    <xf numFmtId="0" fontId="3" fillId="0" borderId="0"/>
    <xf numFmtId="0" fontId="3" fillId="0" borderId="0"/>
    <xf numFmtId="0" fontId="3" fillId="0" borderId="0"/>
    <xf numFmtId="0" fontId="39" fillId="0" borderId="0">
      <alignment horizontal="left" indent="3"/>
    </xf>
    <xf numFmtId="0" fontId="39" fillId="0" borderId="0">
      <alignment horizontal="left" indent="5"/>
    </xf>
    <xf numFmtId="0" fontId="3" fillId="0" borderId="0">
      <alignment horizontal="left"/>
    </xf>
    <xf numFmtId="0" fontId="3" fillId="0" borderId="0"/>
    <xf numFmtId="0" fontId="3" fillId="0" borderId="0">
      <alignment horizontal="left"/>
    </xf>
    <xf numFmtId="0" fontId="3" fillId="23" borderId="0">
      <alignment vertical="top" wrapText="1"/>
      <protection locked="0"/>
    </xf>
    <xf numFmtId="188" fontId="3" fillId="0" borderId="0" applyFont="0" applyFill="0" applyBorder="0" applyAlignment="0" applyProtection="0"/>
    <xf numFmtId="188" fontId="3" fillId="0" borderId="0" applyFont="0" applyFill="0" applyBorder="0" applyAlignment="0" applyProtection="0"/>
    <xf numFmtId="0" fontId="44" fillId="0" borderId="0" applyFont="0" applyFill="0" applyBorder="0" applyAlignment="0" applyProtection="0">
      <alignment horizontal="right"/>
    </xf>
    <xf numFmtId="189"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2" fontId="48" fillId="0" borderId="0" applyFont="0" applyFill="0" applyBorder="0" applyAlignment="0" applyProtection="0"/>
    <xf numFmtId="0" fontId="44" fillId="0" borderId="0" applyFill="0" applyBorder="0" applyProtection="0"/>
    <xf numFmtId="189" fontId="3" fillId="0" borderId="0" applyFont="0" applyFill="0" applyBorder="0" applyAlignment="0" applyProtection="0"/>
    <xf numFmtId="193" fontId="48"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94" fontId="44" fillId="0" borderId="0" applyFont="0" applyFill="0" applyBorder="0" applyAlignment="0" applyProtection="0"/>
    <xf numFmtId="195" fontId="44" fillId="0" borderId="0" applyFont="0" applyFill="0" applyBorder="0" applyAlignment="0" applyProtection="0"/>
    <xf numFmtId="0" fontId="39" fillId="0" borderId="0"/>
    <xf numFmtId="0" fontId="45" fillId="0" borderId="0" applyFont="0" applyFill="0" applyBorder="0" applyAlignment="0" applyProtection="0"/>
    <xf numFmtId="0" fontId="44" fillId="0" borderId="0" applyFont="0" applyFill="0" applyBorder="0" applyAlignment="0" applyProtection="0"/>
    <xf numFmtId="196" fontId="44" fillId="0" borderId="0" applyFont="0" applyFill="0" applyBorder="0" applyAlignment="0" applyProtection="0"/>
    <xf numFmtId="197" fontId="44" fillId="0" borderId="0" applyFont="0" applyFill="0" applyBorder="0" applyAlignment="0" applyProtection="0"/>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198" fontId="49" fillId="51" borderId="37">
      <alignment horizontal="center"/>
    </xf>
    <xf numFmtId="0" fontId="50" fillId="0" borderId="38" applyNumberFormat="0" applyBorder="0" applyAlignment="0" applyProtection="0">
      <alignment horizontal="right" vertical="center"/>
    </xf>
    <xf numFmtId="0" fontId="50" fillId="0" borderId="38" applyNumberFormat="0" applyBorder="0" applyAlignment="0" applyProtection="0">
      <alignment horizontal="right" vertical="center"/>
    </xf>
    <xf numFmtId="0" fontId="3" fillId="0" borderId="0">
      <protection locked="0"/>
    </xf>
    <xf numFmtId="0" fontId="3" fillId="0" borderId="0"/>
    <xf numFmtId="0" fontId="51" fillId="56" borderId="0" applyNumberFormat="0" applyBorder="0" applyAlignment="0"/>
    <xf numFmtId="169" fontId="23" fillId="0" borderId="0" applyBorder="0"/>
    <xf numFmtId="169" fontId="23" fillId="0" borderId="13"/>
    <xf numFmtId="0" fontId="44" fillId="0" borderId="39" applyNumberFormat="0" applyFont="0" applyFill="0" applyAlignment="0" applyProtection="0"/>
    <xf numFmtId="0" fontId="3" fillId="0" borderId="0">
      <protection locked="0"/>
    </xf>
    <xf numFmtId="0" fontId="3" fillId="0" borderId="0">
      <protection locked="0"/>
    </xf>
    <xf numFmtId="0" fontId="52" fillId="0" borderId="0" applyNumberFormat="0" applyFill="0" applyBorder="0" applyAlignment="0" applyProtection="0">
      <protection locked="0"/>
    </xf>
    <xf numFmtId="199" fontId="3" fillId="0" borderId="0" applyFont="0" applyFill="0" applyBorder="0" applyAlignment="0" applyProtection="0"/>
    <xf numFmtId="200" fontId="3" fillId="0" borderId="0" applyFont="0" applyFill="0" applyBorder="0" applyAlignment="0" applyProtection="0"/>
    <xf numFmtId="0" fontId="49" fillId="57" borderId="40" applyNumberFormat="0"/>
    <xf numFmtId="37" fontId="24" fillId="0" borderId="17" applyNumberFormat="0">
      <alignment horizontal="centerContinuous" vertical="top" wrapText="1"/>
    </xf>
    <xf numFmtId="37" fontId="24" fillId="0" borderId="17" applyNumberFormat="0">
      <alignment horizontal="centerContinuous" vertical="top" wrapText="1"/>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 fontId="54" fillId="0" borderId="0" applyNumberFormat="0" applyFill="0" applyBorder="0" applyAlignment="0" applyProtection="0"/>
    <xf numFmtId="201" fontId="55" fillId="0" borderId="0" applyFill="0" applyBorder="0"/>
    <xf numFmtId="15" fontId="11" fillId="0" borderId="0" applyFill="0" applyBorder="0" applyProtection="0">
      <alignment horizontal="center"/>
    </xf>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2" fontId="56" fillId="52" borderId="26" applyAlignment="0" applyProtection="0"/>
    <xf numFmtId="203" fontId="57" fillId="0" borderId="0" applyNumberFormat="0" applyFill="0" applyBorder="0" applyAlignment="0" applyProtection="0"/>
    <xf numFmtId="203" fontId="58" fillId="33" borderId="25" applyAlignment="0">
      <protection locked="0"/>
    </xf>
    <xf numFmtId="204" fontId="11" fillId="0" borderId="0" applyFill="0" applyBorder="0" applyAlignment="0" applyProtection="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49" fillId="51" borderId="37">
      <alignment horizontal="center"/>
    </xf>
    <xf numFmtId="0" fontId="3" fillId="0" borderId="0">
      <protection locked="0"/>
    </xf>
    <xf numFmtId="167" fontId="3" fillId="0" borderId="0" applyFont="0" applyFill="0" applyBorder="0" applyAlignment="0" applyProtection="0"/>
    <xf numFmtId="0" fontId="3" fillId="0" borderId="0">
      <protection locked="0"/>
    </xf>
    <xf numFmtId="2" fontId="45" fillId="0" borderId="0" applyFont="0" applyFill="0" applyBorder="0" applyAlignment="0" applyProtection="0"/>
    <xf numFmtId="0" fontId="59" fillId="0" borderId="0"/>
    <xf numFmtId="0" fontId="60" fillId="0" borderId="0">
      <alignment horizontal="right"/>
      <protection locked="0"/>
    </xf>
    <xf numFmtId="0" fontId="3" fillId="0" borderId="41"/>
    <xf numFmtId="0" fontId="3" fillId="0" borderId="0">
      <alignment horizontal="left"/>
    </xf>
    <xf numFmtId="0" fontId="61" fillId="0" borderId="0">
      <alignment horizontal="left"/>
    </xf>
    <xf numFmtId="0" fontId="62" fillId="0" borderId="0" applyFill="0" applyBorder="0" applyProtection="0">
      <alignment horizontal="left"/>
    </xf>
    <xf numFmtId="0" fontId="62" fillId="0" borderId="0">
      <alignment horizontal="left"/>
    </xf>
    <xf numFmtId="0" fontId="63" fillId="0" borderId="0" applyNumberFormat="0" applyFill="0" applyBorder="0" applyProtection="0">
      <alignment horizontal="left"/>
    </xf>
    <xf numFmtId="0" fontId="64" fillId="0" borderId="0">
      <alignment horizontal="left"/>
    </xf>
    <xf numFmtId="0" fontId="63"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3" fillId="0" borderId="0" applyFont="0" applyFill="0" applyBorder="0" applyProtection="0">
      <alignment horizontal="right"/>
    </xf>
    <xf numFmtId="0" fontId="3" fillId="0" borderId="0" applyFont="0" applyFill="0" applyBorder="0" applyProtection="0">
      <alignment horizontal="right"/>
    </xf>
    <xf numFmtId="0" fontId="65" fillId="29" borderId="0" applyNumberFormat="0" applyBorder="0" applyAlignment="0" applyProtection="0"/>
    <xf numFmtId="0" fontId="65" fillId="32"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32" borderId="0" applyNumberFormat="0" applyBorder="0" applyAlignment="0" applyProtection="0"/>
    <xf numFmtId="38" fontId="24" fillId="51" borderId="0" applyNumberFormat="0" applyBorder="0" applyAlignment="0" applyProtection="0"/>
    <xf numFmtId="37" fontId="66" fillId="51" borderId="42" applyBorder="0" applyAlignment="0"/>
    <xf numFmtId="37" fontId="66" fillId="51" borderId="42" applyBorder="0" applyAlignment="0"/>
    <xf numFmtId="37" fontId="66" fillId="51" borderId="42" applyBorder="0" applyAlignment="0"/>
    <xf numFmtId="0" fontId="67" fillId="51" borderId="43" applyNumberFormat="0">
      <alignment vertical="center"/>
    </xf>
    <xf numFmtId="37" fontId="66" fillId="51" borderId="42" applyBorder="0" applyAlignment="0"/>
    <xf numFmtId="0" fontId="3" fillId="0" borderId="0"/>
    <xf numFmtId="0" fontId="3" fillId="0" borderId="0"/>
    <xf numFmtId="0" fontId="68" fillId="0" borderId="0">
      <alignment horizontal="left" vertical="top"/>
    </xf>
    <xf numFmtId="0" fontId="69" fillId="0" borderId="0">
      <alignment horizontal="left" indent="1"/>
    </xf>
    <xf numFmtId="0" fontId="70" fillId="0" borderId="0">
      <alignment horizontal="left" indent="2"/>
    </xf>
    <xf numFmtId="0" fontId="71" fillId="0" borderId="0">
      <alignment horizontal="left" indent="2"/>
    </xf>
    <xf numFmtId="0" fontId="44" fillId="0" borderId="0" applyFont="0" applyFill="0" applyBorder="0" applyAlignment="0" applyProtection="0">
      <alignment horizontal="right"/>
    </xf>
    <xf numFmtId="0" fontId="66" fillId="0" borderId="0">
      <alignment horizontal="center" vertical="center" wrapText="1"/>
    </xf>
    <xf numFmtId="0" fontId="72" fillId="0" borderId="0">
      <alignment horizontal="left"/>
    </xf>
    <xf numFmtId="0" fontId="72" fillId="0" borderId="0">
      <alignment horizontal="left"/>
    </xf>
    <xf numFmtId="0" fontId="73" fillId="0" borderId="0">
      <alignment horizontal="left" vertical="center"/>
    </xf>
    <xf numFmtId="0" fontId="74" fillId="0" borderId="3" applyNumberFormat="0" applyAlignment="0" applyProtection="0">
      <alignment horizontal="left" vertical="center"/>
    </xf>
    <xf numFmtId="0" fontId="74" fillId="0" borderId="26">
      <alignment horizontal="left" vertical="center"/>
    </xf>
    <xf numFmtId="0" fontId="24" fillId="0" borderId="26">
      <alignment horizontal="center" vertical="center" wrapText="1"/>
    </xf>
    <xf numFmtId="0" fontId="75" fillId="58" borderId="44" applyProtection="0">
      <alignment horizontal="right"/>
    </xf>
    <xf numFmtId="0" fontId="66" fillId="0" borderId="0">
      <alignment horizontal="left" wrapText="1"/>
    </xf>
    <xf numFmtId="0" fontId="76" fillId="58" borderId="0" applyProtection="0">
      <alignment horizontal="left"/>
    </xf>
    <xf numFmtId="0" fontId="77" fillId="0" borderId="0" applyNumberFormat="0" applyFill="0" applyBorder="0" applyAlignment="0" applyProtection="0"/>
    <xf numFmtId="0" fontId="78" fillId="0" borderId="45" applyNumberFormat="0" applyFill="0" applyAlignment="0" applyProtection="0"/>
    <xf numFmtId="0" fontId="79" fillId="0" borderId="0">
      <alignment vertical="top" wrapText="1"/>
    </xf>
    <xf numFmtId="0" fontId="79" fillId="0" borderId="0">
      <alignment vertical="top" wrapText="1"/>
    </xf>
    <xf numFmtId="0" fontId="79" fillId="0" borderId="0">
      <alignment vertical="top" wrapText="1"/>
    </xf>
    <xf numFmtId="0" fontId="79" fillId="0" borderId="0">
      <alignment vertical="top" wrapText="1"/>
    </xf>
    <xf numFmtId="0" fontId="79" fillId="0" borderId="0">
      <alignment vertical="top" wrapText="1"/>
    </xf>
    <xf numFmtId="0" fontId="79" fillId="0" borderId="0">
      <alignment vertical="top" wrapText="1"/>
    </xf>
    <xf numFmtId="0" fontId="78" fillId="0" borderId="45" applyNumberFormat="0" applyFill="0" applyAlignment="0" applyProtection="0"/>
    <xf numFmtId="0" fontId="79" fillId="0" borderId="0">
      <alignment vertical="top" wrapText="1"/>
    </xf>
    <xf numFmtId="0" fontId="78" fillId="0" borderId="45" applyNumberFormat="0" applyFill="0" applyAlignment="0" applyProtection="0"/>
    <xf numFmtId="0" fontId="80" fillId="0" borderId="46" applyNumberFormat="0" applyFill="0" applyAlignment="0" applyProtection="0"/>
    <xf numFmtId="0" fontId="81" fillId="0" borderId="0">
      <alignment horizontal="left"/>
    </xf>
    <xf numFmtId="0" fontId="3" fillId="0" borderId="13">
      <alignment horizontal="left" vertical="top"/>
    </xf>
    <xf numFmtId="0" fontId="82" fillId="0" borderId="47" applyNumberFormat="0" applyFill="0" applyAlignment="0" applyProtection="0"/>
    <xf numFmtId="177" fontId="74" fillId="0" borderId="0" applyNumberFormat="0" applyFill="0" applyAlignment="0" applyProtection="0"/>
    <xf numFmtId="177" fontId="74" fillId="0" borderId="0" applyNumberFormat="0" applyFill="0" applyAlignment="0" applyProtection="0"/>
    <xf numFmtId="0" fontId="82" fillId="0" borderId="47" applyNumberFormat="0" applyFill="0" applyAlignment="0" applyProtection="0"/>
    <xf numFmtId="177" fontId="74" fillId="0" borderId="0" applyNumberFormat="0" applyFill="0" applyAlignment="0" applyProtection="0"/>
    <xf numFmtId="0" fontId="82" fillId="0" borderId="47" applyNumberFormat="0" applyFill="0" applyAlignment="0" applyProtection="0"/>
    <xf numFmtId="0" fontId="82" fillId="0" borderId="47" applyNumberFormat="0" applyFill="0" applyAlignment="0" applyProtection="0"/>
    <xf numFmtId="0" fontId="83" fillId="0" borderId="48" applyNumberFormat="0" applyFill="0" applyAlignment="0" applyProtection="0"/>
    <xf numFmtId="0" fontId="84" fillId="0" borderId="0">
      <alignment horizontal="left"/>
    </xf>
    <xf numFmtId="0" fontId="3" fillId="0" borderId="13">
      <alignment horizontal="left" vertical="top"/>
    </xf>
    <xf numFmtId="0" fontId="85" fillId="0" borderId="49" applyNumberFormat="0" applyFill="0" applyAlignment="0" applyProtection="0"/>
    <xf numFmtId="0" fontId="85" fillId="0" borderId="49" applyNumberFormat="0" applyFill="0" applyAlignment="0" applyProtection="0"/>
    <xf numFmtId="177" fontId="86" fillId="0" borderId="0" applyNumberFormat="0" applyFill="0" applyAlignment="0" applyProtection="0"/>
    <xf numFmtId="177" fontId="86" fillId="0" borderId="0" applyNumberFormat="0" applyFill="0" applyAlignment="0" applyProtection="0"/>
    <xf numFmtId="0" fontId="85" fillId="0" borderId="49" applyNumberFormat="0" applyFill="0" applyAlignment="0" applyProtection="0"/>
    <xf numFmtId="177" fontId="86" fillId="0" borderId="0" applyNumberFormat="0" applyFill="0" applyAlignment="0" applyProtection="0"/>
    <xf numFmtId="0" fontId="85" fillId="0" borderId="49" applyNumberFormat="0" applyFill="0" applyAlignment="0" applyProtection="0"/>
    <xf numFmtId="0" fontId="85" fillId="0" borderId="49" applyNumberFormat="0" applyFill="0" applyAlignment="0" applyProtection="0"/>
    <xf numFmtId="0" fontId="87" fillId="0" borderId="50" applyNumberFormat="0" applyFill="0" applyAlignment="0" applyProtection="0"/>
    <xf numFmtId="0" fontId="88" fillId="0" borderId="0">
      <alignment horizontal="left"/>
    </xf>
    <xf numFmtId="0" fontId="85" fillId="0" borderId="0" applyNumberFormat="0" applyFill="0" applyBorder="0" applyAlignment="0" applyProtection="0"/>
    <xf numFmtId="177" fontId="39" fillId="0" borderId="0" applyNumberFormat="0" applyFill="0" applyAlignment="0" applyProtection="0"/>
    <xf numFmtId="177" fontId="39" fillId="0" borderId="0" applyNumberFormat="0" applyFill="0" applyAlignment="0" applyProtection="0"/>
    <xf numFmtId="0" fontId="85" fillId="0" borderId="0" applyNumberFormat="0" applyFill="0" applyBorder="0" applyAlignment="0" applyProtection="0"/>
    <xf numFmtId="177" fontId="39" fillId="0" borderId="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7" fillId="0" borderId="0" applyNumberFormat="0" applyFill="0" applyBorder="0" applyAlignment="0" applyProtection="0"/>
    <xf numFmtId="177" fontId="89" fillId="0" borderId="0" applyNumberFormat="0" applyFill="0" applyAlignment="0" applyProtection="0"/>
    <xf numFmtId="177" fontId="90" fillId="0" borderId="0" applyNumberFormat="0" applyFill="0" applyAlignment="0" applyProtection="0"/>
    <xf numFmtId="177" fontId="90" fillId="0" borderId="0" applyNumberFormat="0" applyFont="0" applyFill="0" applyBorder="0" applyAlignment="0" applyProtection="0"/>
    <xf numFmtId="177" fontId="90" fillId="0" borderId="0" applyNumberFormat="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39" fillId="0" borderId="0"/>
    <xf numFmtId="0" fontId="3" fillId="0" borderId="0">
      <alignment horizontal="center"/>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47" borderId="0" applyFill="0" applyBorder="0" applyProtection="0"/>
    <xf numFmtId="0" fontId="96" fillId="0" borderId="0" applyNumberFormat="0" applyFill="0" applyBorder="0" applyAlignment="0" applyProtection="0"/>
    <xf numFmtId="0" fontId="91" fillId="0" borderId="0" applyNumberFormat="0" applyFill="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2" fillId="0" borderId="0" applyNumberFormat="0" applyFill="0" applyBorder="0" applyAlignment="0" applyProtection="0"/>
    <xf numFmtId="0" fontId="92"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1" fillId="0" borderId="0" applyNumberFormat="0" applyFill="0" applyBorder="0" applyAlignment="0" applyProtection="0"/>
    <xf numFmtId="0" fontId="94"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xf numFmtId="0" fontId="100" fillId="0" borderId="0" applyNumberFormat="0" applyFill="0" applyBorder="0" applyAlignment="0" applyProtection="0">
      <alignment vertical="top"/>
      <protection locked="0"/>
    </xf>
    <xf numFmtId="0" fontId="102" fillId="5" borderId="0" applyNumberFormat="0" applyBorder="0" applyAlignment="0"/>
    <xf numFmtId="1" fontId="103" fillId="0" borderId="0" applyNumberFormat="0" applyFill="0" applyBorder="0" applyAlignment="0" applyProtection="0"/>
    <xf numFmtId="0" fontId="3" fillId="0" borderId="0">
      <alignment horizontal="left" vertical="top" wrapText="1" indent="2"/>
    </xf>
    <xf numFmtId="0" fontId="104" fillId="0" borderId="0" applyFill="0" applyBorder="0" applyProtection="0">
      <alignment horizontal="left"/>
    </xf>
    <xf numFmtId="10" fontId="24" fillId="49" borderId="21" applyNumberFormat="0" applyBorder="0" applyAlignment="0" applyProtection="0"/>
    <xf numFmtId="176" fontId="45" fillId="23" borderId="51" applyNumberFormat="0">
      <alignment vertical="center"/>
    </xf>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37" fontId="106" fillId="0" borderId="13" applyNumberFormat="0" applyBorder="0" applyAlignment="0">
      <protection locked="0"/>
    </xf>
    <xf numFmtId="0" fontId="45" fillId="59" borderId="51" applyNumberFormat="0">
      <alignment vertical="center"/>
      <protection locked="0"/>
    </xf>
    <xf numFmtId="0" fontId="45" fillId="59" borderId="51" applyNumberFormat="0">
      <alignment vertical="center"/>
      <protection locked="0"/>
    </xf>
    <xf numFmtId="0" fontId="45" fillId="59" borderId="51" applyNumberFormat="0">
      <alignment vertical="center"/>
      <protection locked="0"/>
    </xf>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45" fillId="59" borderId="51" applyNumberFormat="0">
      <alignment vertical="center"/>
      <protection locked="0"/>
    </xf>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45" fillId="59" borderId="51" applyNumberFormat="0">
      <alignment vertical="center"/>
      <protection locked="0"/>
    </xf>
    <xf numFmtId="37" fontId="106" fillId="0" borderId="13" applyNumberFormat="0" applyBorder="0" applyAlignment="0">
      <protection locked="0"/>
    </xf>
    <xf numFmtId="37" fontId="106" fillId="0" borderId="13" applyNumberFormat="0" applyBorder="0" applyAlignment="0">
      <protection locked="0"/>
    </xf>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45" fillId="59" borderId="51" applyNumberFormat="0">
      <alignment vertical="center"/>
      <protection locked="0"/>
    </xf>
    <xf numFmtId="1" fontId="107" fillId="60" borderId="0" applyNumberFormat="0" applyFill="0" applyBorder="0" applyAlignment="0" applyProtection="0"/>
    <xf numFmtId="1" fontId="107" fillId="60" borderId="0" applyNumberFormat="0" applyFill="0" applyBorder="0" applyAlignment="0" applyProtection="0"/>
    <xf numFmtId="0" fontId="105" fillId="33" borderId="33" applyNumberFormat="0" applyAlignment="0" applyProtection="0"/>
    <xf numFmtId="0" fontId="105" fillId="33" borderId="33" applyNumberFormat="0" applyAlignment="0" applyProtection="0"/>
    <xf numFmtId="0" fontId="105" fillId="33"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45" fillId="23" borderId="51" applyNumberFormat="0">
      <alignment vertical="center"/>
    </xf>
    <xf numFmtId="0" fontId="48" fillId="0" borderId="0" applyFill="0" applyBorder="0" applyProtection="0"/>
    <xf numFmtId="0" fontId="48" fillId="0" borderId="0" applyFill="0" applyBorder="0" applyProtection="0"/>
    <xf numFmtId="0" fontId="48" fillId="0" borderId="0" applyFill="0" applyBorder="0" applyProtection="0"/>
    <xf numFmtId="0" fontId="48" fillId="0" borderId="0" applyFill="0" applyBorder="0" applyProtection="0"/>
    <xf numFmtId="38" fontId="108" fillId="0" borderId="0"/>
    <xf numFmtId="38" fontId="109" fillId="0" borderId="0"/>
    <xf numFmtId="38" fontId="110" fillId="0" borderId="0"/>
    <xf numFmtId="38" fontId="111" fillId="0" borderId="0"/>
    <xf numFmtId="0" fontId="49" fillId="0" borderId="0"/>
    <xf numFmtId="0" fontId="49" fillId="0" borderId="0"/>
    <xf numFmtId="0" fontId="75" fillId="0" borderId="52" applyProtection="0">
      <alignment horizontal="right"/>
    </xf>
    <xf numFmtId="0" fontId="75" fillId="0" borderId="52" applyProtection="0">
      <alignment horizontal="right"/>
    </xf>
    <xf numFmtId="0" fontId="75" fillId="0" borderId="52" applyProtection="0">
      <alignment horizontal="right"/>
    </xf>
    <xf numFmtId="0" fontId="75" fillId="0" borderId="44" applyProtection="0">
      <alignment horizontal="right"/>
    </xf>
    <xf numFmtId="0" fontId="75" fillId="0" borderId="53" applyProtection="0">
      <alignment horizontal="center"/>
      <protection locked="0"/>
    </xf>
    <xf numFmtId="0" fontId="75" fillId="0" borderId="53" applyProtection="0">
      <alignment horizontal="center"/>
      <protection locked="0"/>
    </xf>
    <xf numFmtId="0" fontId="75" fillId="0" borderId="53" applyProtection="0">
      <alignment horizontal="center"/>
      <protection locked="0"/>
    </xf>
    <xf numFmtId="37" fontId="3" fillId="0" borderId="0" applyBorder="0" applyAlignment="0">
      <alignment horizontal="left"/>
      <protection locked="0"/>
    </xf>
    <xf numFmtId="37" fontId="3" fillId="0" borderId="0" applyBorder="0" applyAlignment="0">
      <alignment horizontal="left"/>
      <protection locked="0"/>
    </xf>
    <xf numFmtId="0" fontId="112" fillId="61" borderId="0" applyNumberFormat="0" applyBorder="0" applyAlignment="0"/>
    <xf numFmtId="0" fontId="24" fillId="0" borderId="0">
      <alignment horizontal="left" vertical="center"/>
    </xf>
    <xf numFmtId="0" fontId="24" fillId="0" borderId="0">
      <alignment horizontal="left" vertical="center"/>
    </xf>
    <xf numFmtId="0" fontId="24" fillId="0" borderId="0">
      <alignment horizontal="center" vertical="center"/>
    </xf>
    <xf numFmtId="0" fontId="24" fillId="0" borderId="0">
      <alignment horizontal="center" vertical="center"/>
    </xf>
    <xf numFmtId="0" fontId="3" fillId="0" borderId="0"/>
    <xf numFmtId="0" fontId="113" fillId="0" borderId="54" applyNumberFormat="0" applyFill="0" applyAlignment="0" applyProtection="0"/>
    <xf numFmtId="0" fontId="114" fillId="0" borderId="55" applyNumberFormat="0" applyFill="0" applyAlignment="0" applyProtection="0"/>
    <xf numFmtId="0" fontId="113" fillId="0" borderId="54" applyNumberFormat="0" applyFill="0" applyAlignment="0" applyProtection="0"/>
    <xf numFmtId="0" fontId="113" fillId="0" borderId="54" applyNumberFormat="0" applyFill="0" applyAlignment="0" applyProtection="0"/>
    <xf numFmtId="0" fontId="113" fillId="0" borderId="54" applyNumberFormat="0" applyFill="0" applyAlignment="0" applyProtection="0"/>
    <xf numFmtId="0" fontId="114" fillId="0" borderId="55" applyNumberFormat="0" applyFill="0" applyAlignment="0" applyProtection="0"/>
    <xf numFmtId="10" fontId="115" fillId="0" borderId="56" applyFill="0" applyAlignment="0" applyProtection="0">
      <protection locked="0"/>
    </xf>
    <xf numFmtId="0" fontId="116" fillId="62" borderId="0" applyNumberFormat="0" applyBorder="0" applyAlignment="0"/>
    <xf numFmtId="0" fontId="3" fillId="0" borderId="57" applyBorder="0">
      <alignment horizontal="center" vertical="center" wrapText="1"/>
    </xf>
    <xf numFmtId="0" fontId="3" fillId="0" borderId="0"/>
    <xf numFmtId="0" fontId="3" fillId="0" borderId="0"/>
    <xf numFmtId="0" fontId="3" fillId="0" borderId="0"/>
    <xf numFmtId="0" fontId="3" fillId="0" borderId="0"/>
    <xf numFmtId="0" fontId="3" fillId="0" borderId="0"/>
    <xf numFmtId="0" fontId="3" fillId="0" borderId="0"/>
    <xf numFmtId="205" fontId="44" fillId="0" borderId="0" applyFont="0" applyFill="0" applyBorder="0" applyAlignment="0" applyProtection="0"/>
    <xf numFmtId="206" fontId="44" fillId="0" borderId="0" applyFont="0" applyFill="0" applyBorder="0" applyAlignment="0" applyProtection="0"/>
    <xf numFmtId="207" fontId="11" fillId="0" borderId="0" applyFont="0" applyFill="0" applyBorder="0" applyAlignment="0" applyProtection="0"/>
    <xf numFmtId="191" fontId="11" fillId="0" borderId="0" applyFont="0" applyFill="0" applyBorder="0" applyAlignment="0" applyProtection="0"/>
    <xf numFmtId="0" fontId="15" fillId="0" borderId="0" applyNumberFormat="0">
      <alignment horizontal="left"/>
    </xf>
    <xf numFmtId="0" fontId="44" fillId="0" borderId="0" applyFont="0" applyFill="0" applyBorder="0" applyAlignment="0" applyProtection="0">
      <alignment horizontal="right"/>
    </xf>
    <xf numFmtId="208" fontId="44" fillId="0" borderId="0" applyFont="0" applyFill="0" applyBorder="0" applyAlignment="0" applyProtection="0">
      <alignment horizontal="right"/>
    </xf>
    <xf numFmtId="1" fontId="3" fillId="0" borderId="0" applyFont="0" applyFill="0" applyBorder="0" applyProtection="0">
      <alignment horizontal="right"/>
    </xf>
    <xf numFmtId="1" fontId="3" fillId="0" borderId="0" applyFont="0" applyFill="0" applyBorder="0" applyProtection="0">
      <alignment horizontal="right"/>
    </xf>
    <xf numFmtId="1" fontId="3" fillId="0" borderId="0" applyFont="0" applyFill="0" applyBorder="0" applyProtection="0">
      <alignment horizontal="right"/>
    </xf>
    <xf numFmtId="1" fontId="3" fillId="0" borderId="0" applyFont="0" applyFill="0" applyBorder="0" applyProtection="0">
      <alignment horizontal="right"/>
    </xf>
    <xf numFmtId="0" fontId="45" fillId="48" borderId="58" applyNumberFormat="0">
      <alignment vertical="center"/>
      <protection locked="0"/>
    </xf>
    <xf numFmtId="0" fontId="117" fillId="48" borderId="58" applyFont="0">
      <protection locked="0"/>
    </xf>
    <xf numFmtId="0" fontId="118" fillId="0" borderId="0" applyBorder="0">
      <alignment horizontal="left" vertical="top"/>
    </xf>
    <xf numFmtId="0" fontId="119" fillId="0" borderId="0">
      <alignment horizontal="left" wrapText="1"/>
    </xf>
    <xf numFmtId="0" fontId="120" fillId="33" borderId="0" applyNumberFormat="0" applyBorder="0" applyAlignment="0" applyProtection="0"/>
    <xf numFmtId="0" fontId="121" fillId="33" borderId="0" applyNumberFormat="0" applyBorder="0" applyAlignment="0" applyProtection="0"/>
    <xf numFmtId="0" fontId="121"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1" fillId="33" borderId="0" applyNumberFormat="0" applyBorder="0" applyAlignment="0" applyProtection="0"/>
    <xf numFmtId="37" fontId="122" fillId="0" borderId="0"/>
    <xf numFmtId="209" fontId="3" fillId="0" borderId="0"/>
    <xf numFmtId="0" fontId="123" fillId="0" borderId="0"/>
    <xf numFmtId="3" fontId="124" fillId="0" borderId="0"/>
    <xf numFmtId="0" fontId="123" fillId="0" borderId="0"/>
    <xf numFmtId="0" fontId="123" fillId="0" borderId="0"/>
    <xf numFmtId="0" fontId="123" fillId="0" borderId="0"/>
    <xf numFmtId="0" fontId="123" fillId="0" borderId="0"/>
    <xf numFmtId="0" fontId="44" fillId="0" borderId="0" applyFill="0" applyBorder="0" applyProtection="0"/>
    <xf numFmtId="210" fontId="43" fillId="0" borderId="0"/>
    <xf numFmtId="0" fontId="3" fillId="0" borderId="0">
      <alignment vertical="top"/>
    </xf>
    <xf numFmtId="211" fontId="3" fillId="0" borderId="0"/>
    <xf numFmtId="0" fontId="125"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top"/>
    </xf>
    <xf numFmtId="0" fontId="2" fillId="0" borderId="0"/>
    <xf numFmtId="0" fontId="15" fillId="0" borderId="0"/>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1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210" fontId="43" fillId="0" borderId="0"/>
    <xf numFmtId="0" fontId="20" fillId="0" borderId="0"/>
    <xf numFmtId="0" fontId="2" fillId="0" borderId="0"/>
    <xf numFmtId="0" fontId="3" fillId="0" borderId="0"/>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3" fillId="0" borderId="0"/>
    <xf numFmtId="0" fontId="3" fillId="0" borderId="0"/>
    <xf numFmtId="210" fontId="43" fillId="0" borderId="0"/>
    <xf numFmtId="0" fontId="3" fillId="0" borderId="0"/>
    <xf numFmtId="0" fontId="3" fillId="0" borderId="0"/>
    <xf numFmtId="0" fontId="2" fillId="0" borderId="0"/>
    <xf numFmtId="0" fontId="20" fillId="0" borderId="0"/>
    <xf numFmtId="0" fontId="3" fillId="0" borderId="0"/>
    <xf numFmtId="0" fontId="1" fillId="0" borderId="0"/>
    <xf numFmtId="0" fontId="1" fillId="0" borderId="0"/>
    <xf numFmtId="0" fontId="3" fillId="0" borderId="0"/>
    <xf numFmtId="0" fontId="3" fillId="0" borderId="0"/>
    <xf numFmtId="0" fontId="2" fillId="0" borderId="0"/>
    <xf numFmtId="0" fontId="1" fillId="0" borderId="0"/>
    <xf numFmtId="0" fontId="1" fillId="0" borderId="0"/>
    <xf numFmtId="0" fontId="20" fillId="0" borderId="0"/>
    <xf numFmtId="0" fontId="2" fillId="0" borderId="0"/>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26" fillId="0" borderId="0"/>
    <xf numFmtId="0" fontId="126" fillId="0" borderId="0"/>
    <xf numFmtId="0" fontId="1" fillId="0" borderId="0"/>
    <xf numFmtId="210" fontId="43" fillId="0" borderId="0"/>
    <xf numFmtId="0" fontId="11" fillId="0" borderId="0"/>
    <xf numFmtId="0" fontId="3" fillId="0" borderId="0"/>
    <xf numFmtId="0" fontId="1" fillId="0" borderId="0"/>
    <xf numFmtId="0" fontId="3" fillId="0" borderId="0"/>
    <xf numFmtId="0" fontId="2" fillId="0" borderId="0"/>
    <xf numFmtId="0" fontId="3" fillId="0" borderId="0"/>
    <xf numFmtId="0" fontId="127"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10" fontId="4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1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1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10" fontId="43" fillId="0" borderId="0"/>
    <xf numFmtId="0" fontId="2" fillId="0" borderId="0"/>
    <xf numFmtId="0" fontId="2" fillId="0" borderId="0"/>
    <xf numFmtId="210" fontId="43" fillId="0" borderId="0"/>
    <xf numFmtId="0" fontId="2" fillId="0" borderId="0"/>
    <xf numFmtId="0" fontId="2" fillId="0" borderId="0"/>
    <xf numFmtId="210" fontId="43" fillId="0" borderId="0"/>
    <xf numFmtId="0" fontId="2" fillId="0" borderId="0"/>
    <xf numFmtId="0" fontId="2" fillId="0" borderId="0"/>
    <xf numFmtId="210" fontId="43" fillId="0" borderId="0"/>
    <xf numFmtId="0" fontId="2" fillId="0" borderId="0"/>
    <xf numFmtId="0" fontId="2" fillId="0" borderId="0"/>
    <xf numFmtId="0" fontId="20"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3" fillId="0" borderId="0"/>
    <xf numFmtId="0" fontId="3" fillId="0" borderId="0"/>
    <xf numFmtId="0" fontId="2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 fillId="0" borderId="0"/>
    <xf numFmtId="0" fontId="1"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xf numFmtId="0" fontId="2" fillId="0" borderId="0"/>
    <xf numFmtId="0" fontId="1"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2" fillId="0" borderId="0"/>
    <xf numFmtId="0" fontId="2" fillId="0" borderId="0"/>
    <xf numFmtId="0" fontId="3" fillId="0" borderId="0">
      <alignment vertical="top"/>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210" fontId="43" fillId="0" borderId="0"/>
    <xf numFmtId="0" fontId="3" fillId="0" borderId="0">
      <alignment vertical="top"/>
    </xf>
    <xf numFmtId="0" fontId="1" fillId="0" borderId="0"/>
    <xf numFmtId="0" fontId="1" fillId="0" borderId="0"/>
    <xf numFmtId="210" fontId="43" fillId="0" borderId="0"/>
    <xf numFmtId="0" fontId="3" fillId="0" borderId="0">
      <alignment vertical="top"/>
    </xf>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 fillId="2" borderId="1"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 fillId="2" borderId="1"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 fillId="2" borderId="1"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4"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 fillId="2" borderId="1"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 fillId="2" borderId="1"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4"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4"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39" fillId="0" borderId="0" applyBorder="0">
      <alignment horizontal="left" vertical="center" wrapText="1"/>
    </xf>
    <xf numFmtId="0" fontId="119" fillId="0" borderId="60">
      <alignment horizontal="left" vertical="center" wrapText="1" indent="1"/>
    </xf>
    <xf numFmtId="49" fontId="74" fillId="0" borderId="0">
      <alignment horizontal="right" vertical="top" indent="1"/>
    </xf>
    <xf numFmtId="0" fontId="129" fillId="0" borderId="0">
      <alignment horizontal="left"/>
    </xf>
    <xf numFmtId="0" fontId="74" fillId="0" borderId="0">
      <alignment vertical="top"/>
    </xf>
    <xf numFmtId="0" fontId="119" fillId="0" borderId="60">
      <alignment horizontal="left" vertical="center" wrapText="1" indent="2"/>
    </xf>
    <xf numFmtId="0" fontId="130" fillId="0" borderId="60">
      <alignment horizontal="left" wrapText="1" indent="1"/>
    </xf>
    <xf numFmtId="3" fontId="24" fillId="0" borderId="0">
      <alignment horizontal="right"/>
    </xf>
    <xf numFmtId="212" fontId="24" fillId="0" borderId="0" applyFont="0" applyFill="0" applyBorder="0" applyProtection="0"/>
    <xf numFmtId="0" fontId="3" fillId="0" borderId="34" applyBorder="0">
      <alignment horizontal="right" vertical="center" wrapText="1"/>
    </xf>
    <xf numFmtId="0" fontId="131" fillId="0" borderId="0"/>
    <xf numFmtId="0" fontId="59" fillId="0" borderId="0"/>
    <xf numFmtId="0" fontId="59" fillId="0" borderId="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3"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2" borderId="37" applyNumberFormat="0" applyAlignment="0" applyProtection="0"/>
    <xf numFmtId="0" fontId="132" fillId="53" borderId="37" applyNumberFormat="0" applyAlignment="0" applyProtection="0"/>
    <xf numFmtId="40" fontId="133" fillId="54" borderId="0">
      <alignment horizontal="right"/>
    </xf>
    <xf numFmtId="0" fontId="134" fillId="54" borderId="0">
      <alignment horizontal="right"/>
    </xf>
    <xf numFmtId="0" fontId="135" fillId="54" borderId="61"/>
    <xf numFmtId="0" fontId="135" fillId="0" borderId="0" applyBorder="0">
      <alignment horizontal="centerContinuous"/>
    </xf>
    <xf numFmtId="0" fontId="136" fillId="0" borderId="0" applyBorder="0">
      <alignment horizontal="centerContinuous"/>
    </xf>
    <xf numFmtId="213" fontId="3" fillId="0" borderId="0" applyFont="0" applyFill="0" applyBorder="0" applyProtection="0">
      <alignment horizontal="right"/>
    </xf>
    <xf numFmtId="213" fontId="3" fillId="0" borderId="0" applyFont="0" applyFill="0" applyBorder="0" applyProtection="0">
      <alignment horizontal="right"/>
    </xf>
    <xf numFmtId="213" fontId="3" fillId="0" borderId="0" applyFont="0" applyFill="0" applyBorder="0" applyProtection="0">
      <alignment horizontal="right"/>
    </xf>
    <xf numFmtId="213" fontId="3" fillId="0" borderId="0" applyFont="0" applyFill="0" applyBorder="0" applyProtection="0">
      <alignment horizontal="right"/>
    </xf>
    <xf numFmtId="1" fontId="137" fillId="0" borderId="0" applyProtection="0">
      <alignment horizontal="right" vertical="center"/>
    </xf>
    <xf numFmtId="9" fontId="138" fillId="0" borderId="0" applyFont="0" applyFill="0" applyBorder="0" applyAlignment="0" applyProtection="0"/>
    <xf numFmtId="10" fontId="3" fillId="0" borderId="0" applyFont="0" applyFill="0" applyBorder="0" applyAlignment="0" applyProtection="0"/>
    <xf numFmtId="214" fontId="104" fillId="0" borderId="0" applyFont="0" applyFill="0" applyBorder="0" applyProtection="0">
      <alignment horizontal="center"/>
      <protection locked="0"/>
    </xf>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9"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215" fontId="48" fillId="0" borderId="0" applyFont="0" applyFill="0" applyBorder="0" applyAlignment="0" applyProtection="0"/>
    <xf numFmtId="3" fontId="24" fillId="63" borderId="62"/>
    <xf numFmtId="3" fontId="24" fillId="0" borderId="62" applyFont="0" applyFill="0" applyBorder="0" applyAlignment="0" applyProtection="0">
      <protection locked="0"/>
    </xf>
    <xf numFmtId="0" fontId="3" fillId="0" borderId="0" applyNumberFormat="0" applyFont="0" applyFill="0" applyBorder="0" applyAlignment="0">
      <alignment horizontal="left" vertical="top" wrapText="1"/>
    </xf>
    <xf numFmtId="0" fontId="131" fillId="0" borderId="0"/>
    <xf numFmtId="0" fontId="3" fillId="0" borderId="0"/>
    <xf numFmtId="0" fontId="24" fillId="0" borderId="0"/>
    <xf numFmtId="1" fontId="140" fillId="0" borderId="63" applyNumberFormat="0" applyFill="0" applyBorder="0" applyAlignment="0" applyProtection="0"/>
    <xf numFmtId="216" fontId="141" fillId="0" borderId="0"/>
    <xf numFmtId="0" fontId="3" fillId="0" borderId="0"/>
    <xf numFmtId="0" fontId="3" fillId="0" borderId="0"/>
    <xf numFmtId="2" fontId="142" fillId="64" borderId="42" applyAlignment="0" applyProtection="0">
      <protection locked="0"/>
    </xf>
    <xf numFmtId="0" fontId="143" fillId="49" borderId="42" applyNumberFormat="0" applyAlignment="0" applyProtection="0"/>
    <xf numFmtId="0" fontId="144" fillId="65" borderId="21" applyNumberFormat="0" applyAlignment="0" applyProtection="0">
      <alignment horizontal="center" vertical="center"/>
    </xf>
    <xf numFmtId="0" fontId="24" fillId="0" borderId="0"/>
    <xf numFmtId="1" fontId="145" fillId="0" borderId="34"/>
    <xf numFmtId="0" fontId="3" fillId="0" borderId="0">
      <alignment textRotation="90"/>
    </xf>
    <xf numFmtId="0" fontId="20" fillId="66" borderId="0" applyNumberFormat="0" applyFont="0" applyBorder="0" applyAlignment="0" applyProtection="0"/>
    <xf numFmtId="0" fontId="3" fillId="0" borderId="0"/>
    <xf numFmtId="4" fontId="11" fillId="23" borderId="37" applyNumberFormat="0" applyProtection="0">
      <alignment vertical="center"/>
    </xf>
    <xf numFmtId="4" fontId="146" fillId="23" borderId="37" applyNumberFormat="0" applyProtection="0">
      <alignment vertical="center"/>
    </xf>
    <xf numFmtId="4" fontId="11" fillId="23" borderId="37" applyNumberFormat="0" applyProtection="0">
      <alignment horizontal="left" vertical="center" indent="1"/>
    </xf>
    <xf numFmtId="4" fontId="11" fillId="23" borderId="37" applyNumberFormat="0" applyProtection="0">
      <alignment horizontal="left" vertical="center" indent="1"/>
    </xf>
    <xf numFmtId="0" fontId="3" fillId="67" borderId="37" applyNumberFormat="0" applyProtection="0">
      <alignment horizontal="left" vertical="center" indent="1"/>
    </xf>
    <xf numFmtId="4" fontId="11" fillId="68" borderId="37" applyNumberFormat="0" applyProtection="0">
      <alignment horizontal="right" vertical="center"/>
    </xf>
    <xf numFmtId="4" fontId="11" fillId="69" borderId="37" applyNumberFormat="0" applyProtection="0">
      <alignment horizontal="right" vertical="center"/>
    </xf>
    <xf numFmtId="4" fontId="11" fillId="70" borderId="37" applyNumberFormat="0" applyProtection="0">
      <alignment horizontal="right" vertical="center"/>
    </xf>
    <xf numFmtId="4" fontId="11" fillId="57" borderId="37" applyNumberFormat="0" applyProtection="0">
      <alignment horizontal="right" vertical="center"/>
    </xf>
    <xf numFmtId="4" fontId="11" fillId="71" borderId="37" applyNumberFormat="0" applyProtection="0">
      <alignment horizontal="right" vertical="center"/>
    </xf>
    <xf numFmtId="4" fontId="11" fillId="72" borderId="37" applyNumberFormat="0" applyProtection="0">
      <alignment horizontal="right" vertical="center"/>
    </xf>
    <xf numFmtId="4" fontId="11" fillId="73" borderId="37" applyNumberFormat="0" applyProtection="0">
      <alignment horizontal="right" vertical="center"/>
    </xf>
    <xf numFmtId="4" fontId="11" fillId="74" borderId="37" applyNumberFormat="0" applyProtection="0">
      <alignment horizontal="right" vertical="center"/>
    </xf>
    <xf numFmtId="4" fontId="11" fillId="75" borderId="37" applyNumberFormat="0" applyProtection="0">
      <alignment horizontal="right" vertical="center"/>
    </xf>
    <xf numFmtId="4" fontId="14" fillId="76" borderId="37" applyNumberFormat="0" applyProtection="0">
      <alignment horizontal="left" vertical="center" indent="1"/>
    </xf>
    <xf numFmtId="4" fontId="11" fillId="77" borderId="64" applyNumberFormat="0" applyProtection="0">
      <alignment horizontal="left" vertical="center" indent="1"/>
    </xf>
    <xf numFmtId="4" fontId="56" fillId="78" borderId="0" applyNumberFormat="0" applyProtection="0">
      <alignment horizontal="left" vertical="center" indent="1"/>
    </xf>
    <xf numFmtId="0" fontId="3" fillId="67" borderId="37" applyNumberFormat="0" applyProtection="0">
      <alignment horizontal="left" vertical="center" indent="1"/>
    </xf>
    <xf numFmtId="4" fontId="11" fillId="77" borderId="37" applyNumberFormat="0" applyProtection="0">
      <alignment horizontal="left" vertical="center" indent="1"/>
    </xf>
    <xf numFmtId="4" fontId="11" fillId="79" borderId="37" applyNumberFormat="0" applyProtection="0">
      <alignment horizontal="left" vertical="center" indent="1"/>
    </xf>
    <xf numFmtId="0" fontId="3" fillId="79" borderId="37" applyNumberFormat="0" applyProtection="0">
      <alignment horizontal="left" vertical="center" indent="1"/>
    </xf>
    <xf numFmtId="0" fontId="3" fillId="79" borderId="37" applyNumberFormat="0" applyProtection="0">
      <alignment horizontal="left" vertical="center" indent="1"/>
    </xf>
    <xf numFmtId="0" fontId="3" fillId="65" borderId="37" applyNumberFormat="0" applyProtection="0">
      <alignment horizontal="left" vertical="center" indent="1"/>
    </xf>
    <xf numFmtId="0" fontId="3" fillId="65" borderId="37" applyNumberFormat="0" applyProtection="0">
      <alignment horizontal="left" vertical="center" indent="1"/>
    </xf>
    <xf numFmtId="0" fontId="3" fillId="51" borderId="37" applyNumberFormat="0" applyProtection="0">
      <alignment horizontal="left" vertical="center" indent="1"/>
    </xf>
    <xf numFmtId="0" fontId="3" fillId="51" borderId="37" applyNumberFormat="0" applyProtection="0">
      <alignment horizontal="left" vertical="center" indent="1"/>
    </xf>
    <xf numFmtId="0" fontId="3" fillId="67" borderId="37" applyNumberFormat="0" applyProtection="0">
      <alignment horizontal="left" vertical="center" indent="1"/>
    </xf>
    <xf numFmtId="0" fontId="3" fillId="67" borderId="37" applyNumberFormat="0" applyProtection="0">
      <alignment horizontal="left" vertical="center" indent="1"/>
    </xf>
    <xf numFmtId="4" fontId="11" fillId="49" borderId="37" applyNumberFormat="0" applyProtection="0">
      <alignment vertical="center"/>
    </xf>
    <xf numFmtId="4" fontId="146" fillId="49" borderId="37" applyNumberFormat="0" applyProtection="0">
      <alignment vertical="center"/>
    </xf>
    <xf numFmtId="4" fontId="11" fillId="49" borderId="37" applyNumberFormat="0" applyProtection="0">
      <alignment horizontal="left" vertical="center" indent="1"/>
    </xf>
    <xf numFmtId="4" fontId="11" fillId="49" borderId="37" applyNumberFormat="0" applyProtection="0">
      <alignment horizontal="left" vertical="center" indent="1"/>
    </xf>
    <xf numFmtId="4" fontId="11" fillId="77" borderId="37" applyNumberFormat="0" applyProtection="0">
      <alignment horizontal="right" vertical="center"/>
    </xf>
    <xf numFmtId="4" fontId="146" fillId="77" borderId="37" applyNumberFormat="0" applyProtection="0">
      <alignment horizontal="right" vertical="center"/>
    </xf>
    <xf numFmtId="0" fontId="3" fillId="67" borderId="37" applyNumberFormat="0" applyProtection="0">
      <alignment horizontal="left" vertical="center" indent="1"/>
    </xf>
    <xf numFmtId="0" fontId="3" fillId="67" borderId="37" applyNumberFormat="0" applyProtection="0">
      <alignment horizontal="left" vertical="center" indent="1"/>
    </xf>
    <xf numFmtId="0" fontId="147" fillId="0" borderId="0"/>
    <xf numFmtId="4" fontId="148" fillId="77" borderId="37" applyNumberFormat="0" applyProtection="0">
      <alignment horizontal="right" vertical="center"/>
    </xf>
    <xf numFmtId="0" fontId="73" fillId="0" borderId="0">
      <alignment horizontal="left" vertical="center"/>
    </xf>
    <xf numFmtId="0" fontId="130" fillId="0" borderId="0">
      <alignment horizontal="left" vertical="center" wrapText="1"/>
    </xf>
    <xf numFmtId="0" fontId="130" fillId="0" borderId="60">
      <alignment horizontal="left" wrapText="1" indent="1"/>
    </xf>
    <xf numFmtId="0" fontId="149" fillId="0" borderId="0">
      <alignment horizontal="left" indent="1"/>
    </xf>
    <xf numFmtId="0" fontId="130" fillId="0" borderId="60">
      <alignment horizontal="left" wrapText="1" indent="1"/>
    </xf>
    <xf numFmtId="0" fontId="130" fillId="0" borderId="60">
      <alignment horizontal="left" wrapText="1" indent="1"/>
    </xf>
    <xf numFmtId="0" fontId="23" fillId="0" borderId="17">
      <alignment horizontal="center" vertical="center"/>
    </xf>
    <xf numFmtId="0" fontId="3" fillId="51" borderId="10" applyBorder="0" applyAlignment="0">
      <alignment horizontal="center" vertical="top"/>
    </xf>
    <xf numFmtId="0" fontId="3" fillId="51" borderId="10" applyBorder="0" applyAlignment="0">
      <alignment horizontal="center" vertical="top"/>
    </xf>
    <xf numFmtId="0" fontId="3" fillId="0" borderId="41"/>
    <xf numFmtId="0" fontId="3" fillId="0" borderId="0"/>
    <xf numFmtId="0" fontId="3" fillId="0" borderId="0"/>
    <xf numFmtId="0" fontId="150" fillId="80" borderId="0" applyNumberFormat="0" applyBorder="0" applyAlignment="0"/>
    <xf numFmtId="0" fontId="3" fillId="47" borderId="0" applyNumberFormat="0" applyFont="0" applyBorder="0" applyProtection="0">
      <alignment horizontal="left" vertical="center"/>
    </xf>
    <xf numFmtId="0" fontId="3" fillId="0" borderId="65" applyNumberFormat="0" applyFill="0" applyProtection="0">
      <alignment horizontal="left" vertical="center" wrapText="1" indent="1"/>
    </xf>
    <xf numFmtId="217" fontId="3" fillId="0" borderId="65" applyFill="0" applyProtection="0">
      <alignment horizontal="right" vertical="center" wrapText="1"/>
    </xf>
    <xf numFmtId="218" fontId="3" fillId="0" borderId="65" applyFill="0" applyProtection="0">
      <alignment horizontal="right" vertical="center" wrapText="1"/>
    </xf>
    <xf numFmtId="0" fontId="3" fillId="0" borderId="0" applyNumberFormat="0" applyFill="0" applyBorder="0" applyProtection="0">
      <alignment horizontal="left" vertical="center" wrapText="1"/>
    </xf>
    <xf numFmtId="0" fontId="3" fillId="0" borderId="0" applyNumberFormat="0" applyFill="0" applyBorder="0" applyProtection="0">
      <alignment horizontal="left" vertical="center" wrapText="1" indent="1"/>
    </xf>
    <xf numFmtId="217" fontId="3" fillId="0" borderId="0" applyFill="0" applyBorder="0" applyProtection="0">
      <alignment horizontal="right" vertical="center" wrapText="1"/>
    </xf>
    <xf numFmtId="218" fontId="3" fillId="0" borderId="0" applyFill="0" applyBorder="0" applyProtection="0">
      <alignment horizontal="right" vertical="center" wrapText="1"/>
    </xf>
    <xf numFmtId="0" fontId="3" fillId="0" borderId="66" applyNumberFormat="0" applyFill="0" applyProtection="0">
      <alignment horizontal="left" vertical="center" wrapText="1"/>
    </xf>
    <xf numFmtId="0" fontId="3" fillId="0" borderId="66" applyNumberFormat="0" applyFill="0" applyProtection="0">
      <alignment horizontal="left" vertical="center" wrapText="1" indent="1"/>
    </xf>
    <xf numFmtId="217" fontId="3" fillId="0" borderId="66" applyFill="0" applyProtection="0">
      <alignment horizontal="right" vertical="center" wrapText="1"/>
    </xf>
    <xf numFmtId="0" fontId="3" fillId="0" borderId="0" applyNumberFormat="0" applyFill="0" applyBorder="0" applyAlignment="0" applyProtection="0"/>
    <xf numFmtId="0" fontId="3" fillId="0" borderId="0" applyNumberFormat="0" applyFill="0" applyBorder="0" applyProtection="0">
      <alignment vertical="center" wrapText="1"/>
    </xf>
    <xf numFmtId="0" fontId="3" fillId="0" borderId="0" applyNumberFormat="0" applyFill="0" applyBorder="0" applyProtection="0">
      <alignment vertical="center" wrapText="1"/>
    </xf>
    <xf numFmtId="0" fontId="39" fillId="0" borderId="0" applyNumberFormat="0" applyFill="0" applyBorder="0" applyProtection="0">
      <alignment horizontal="left" vertical="center" wrapText="1"/>
    </xf>
    <xf numFmtId="0" fontId="3" fillId="0" borderId="0" applyNumberFormat="0" applyFill="0" applyBorder="0" applyProtection="0">
      <alignment vertical="center" wrapText="1"/>
    </xf>
    <xf numFmtId="0" fontId="3" fillId="0" borderId="0" applyNumberFormat="0" applyFill="0" applyBorder="0" applyProtection="0">
      <alignment vertical="center" wrapText="1"/>
    </xf>
    <xf numFmtId="0" fontId="3" fillId="0" borderId="0" applyNumberFormat="0" applyFont="0" applyFill="0" applyBorder="0" applyProtection="0">
      <alignment horizontal="left" vertical="center"/>
    </xf>
    <xf numFmtId="0" fontId="74" fillId="0" borderId="0" applyNumberFormat="0" applyFill="0" applyBorder="0" applyProtection="0">
      <alignment horizontal="left" vertical="center" wrapText="1"/>
    </xf>
    <xf numFmtId="0" fontId="74" fillId="0" borderId="0" applyNumberFormat="0" applyFill="0" applyBorder="0" applyProtection="0">
      <alignment horizontal="left" vertical="center" wrapText="1"/>
    </xf>
    <xf numFmtId="0" fontId="90" fillId="0" borderId="0" applyNumberFormat="0" applyFill="0" applyBorder="0" applyProtection="0">
      <alignment vertical="center" wrapText="1"/>
    </xf>
    <xf numFmtId="0" fontId="3" fillId="0" borderId="67" applyNumberFormat="0" applyFont="0" applyFill="0" applyProtection="0">
      <alignment horizontal="center" vertical="center" wrapText="1"/>
    </xf>
    <xf numFmtId="0" fontId="74" fillId="0" borderId="67" applyNumberFormat="0" applyFill="0" applyProtection="0">
      <alignment horizontal="center" vertical="center" wrapText="1"/>
    </xf>
    <xf numFmtId="0" fontId="74" fillId="0" borderId="67" applyNumberFormat="0" applyFill="0" applyProtection="0">
      <alignment horizontal="center" vertical="center" wrapText="1"/>
    </xf>
    <xf numFmtId="0" fontId="3" fillId="0" borderId="65" applyNumberFormat="0" applyFill="0" applyProtection="0">
      <alignment horizontal="left" vertical="center" wrapText="1"/>
    </xf>
    <xf numFmtId="0" fontId="3"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12" fillId="0" borderId="0"/>
    <xf numFmtId="0" fontId="3" fillId="0" borderId="0">
      <alignment vertical="top"/>
    </xf>
    <xf numFmtId="0" fontId="151" fillId="54" borderId="68">
      <alignment horizontal="center"/>
    </xf>
    <xf numFmtId="0" fontId="66" fillId="0" borderId="0">
      <alignment horizontal="left"/>
    </xf>
    <xf numFmtId="0" fontId="151" fillId="54" borderId="68">
      <alignment horizontal="center"/>
    </xf>
    <xf numFmtId="0" fontId="151" fillId="54" borderId="68">
      <alignment horizontal="center"/>
    </xf>
    <xf numFmtId="0" fontId="151" fillId="54" borderId="68">
      <alignment horizontal="center"/>
    </xf>
    <xf numFmtId="3" fontId="152" fillId="54" borderId="0"/>
    <xf numFmtId="3" fontId="151" fillId="54" borderId="0"/>
    <xf numFmtId="0" fontId="152" fillId="54" borderId="0"/>
    <xf numFmtId="0" fontId="151" fillId="54" borderId="0"/>
    <xf numFmtId="0" fontId="152" fillId="54" borderId="0">
      <alignment horizontal="center"/>
    </xf>
    <xf numFmtId="0" fontId="3" fillId="0" borderId="9"/>
    <xf numFmtId="0" fontId="24" fillId="0" borderId="17" applyBorder="0">
      <alignment horizontal="right"/>
    </xf>
    <xf numFmtId="0" fontId="24" fillId="0" borderId="17" applyBorder="0">
      <alignment horizontal="right"/>
    </xf>
    <xf numFmtId="0" fontId="24" fillId="0" borderId="17" applyBorder="0">
      <alignment horizontal="right"/>
    </xf>
    <xf numFmtId="49" fontId="130" fillId="0" borderId="0">
      <alignment horizontal="right" vertical="top"/>
    </xf>
    <xf numFmtId="0" fontId="130" fillId="0" borderId="0">
      <alignment horizontal="left" vertical="top" wrapText="1"/>
    </xf>
    <xf numFmtId="0" fontId="39" fillId="0" borderId="60">
      <alignment horizontal="left" vertical="center" wrapText="1" indent="1"/>
    </xf>
    <xf numFmtId="0" fontId="153" fillId="20" borderId="0" applyNumberFormat="0" applyBorder="0" applyAlignment="0"/>
    <xf numFmtId="219" fontId="49" fillId="0" borderId="30" applyFill="0" applyBorder="0" applyProtection="0">
      <alignment horizontal="right"/>
    </xf>
    <xf numFmtId="0" fontId="154" fillId="0" borderId="0" applyNumberFormat="0" applyFill="0" applyBorder="0" applyProtection="0">
      <alignment horizontal="center" vertical="center" wrapText="1"/>
    </xf>
    <xf numFmtId="0" fontId="155" fillId="0" borderId="0">
      <alignment wrapText="1"/>
    </xf>
    <xf numFmtId="0" fontId="155" fillId="0" borderId="0">
      <alignment wrapText="1"/>
    </xf>
    <xf numFmtId="0" fontId="155" fillId="0" borderId="0">
      <alignment wrapText="1"/>
    </xf>
    <xf numFmtId="0" fontId="155" fillId="0" borderId="0">
      <alignment wrapText="1"/>
    </xf>
    <xf numFmtId="0" fontId="156" fillId="0" borderId="0" applyBorder="0" applyProtection="0">
      <alignment vertical="center"/>
    </xf>
    <xf numFmtId="0" fontId="156" fillId="0" borderId="17" applyBorder="0" applyProtection="0">
      <alignment horizontal="right" vertical="center"/>
    </xf>
    <xf numFmtId="0" fontId="157" fillId="81" borderId="0" applyBorder="0" applyProtection="0">
      <alignment horizontal="centerContinuous" vertical="center"/>
    </xf>
    <xf numFmtId="0" fontId="157" fillId="82" borderId="17" applyBorder="0" applyProtection="0">
      <alignment horizontal="centerContinuous" vertical="center"/>
    </xf>
    <xf numFmtId="0" fontId="158" fillId="0" borderId="0" applyNumberFormat="0" applyFill="0" applyBorder="0" applyProtection="0">
      <alignment horizontal="left"/>
    </xf>
    <xf numFmtId="0" fontId="66" fillId="83" borderId="0">
      <alignment horizontal="right" vertical="top" wrapText="1"/>
    </xf>
    <xf numFmtId="0" fontId="66" fillId="83" borderId="0">
      <alignment horizontal="right" vertical="top" wrapText="1"/>
    </xf>
    <xf numFmtId="0" fontId="66" fillId="83" borderId="0">
      <alignment horizontal="right" vertical="top" wrapText="1"/>
    </xf>
    <xf numFmtId="0" fontId="66" fillId="83" borderId="0">
      <alignment horizontal="right" vertical="top" wrapText="1"/>
    </xf>
    <xf numFmtId="0" fontId="66" fillId="83" borderId="0">
      <alignment horizontal="right" vertical="top" wrapText="1"/>
    </xf>
    <xf numFmtId="0" fontId="66" fillId="0" borderId="0" applyBorder="0" applyProtection="0">
      <alignment horizontal="left"/>
    </xf>
    <xf numFmtId="0" fontId="55" fillId="0" borderId="0"/>
    <xf numFmtId="0" fontId="55" fillId="0" borderId="0"/>
    <xf numFmtId="0" fontId="55" fillId="0" borderId="0"/>
    <xf numFmtId="0" fontId="55" fillId="0" borderId="0"/>
    <xf numFmtId="0" fontId="159" fillId="0" borderId="0"/>
    <xf numFmtId="0" fontId="159" fillId="0" borderId="0"/>
    <xf numFmtId="0" fontId="159" fillId="0" borderId="0"/>
    <xf numFmtId="191" fontId="3" fillId="0" borderId="0"/>
    <xf numFmtId="191" fontId="3" fillId="0" borderId="0"/>
    <xf numFmtId="191" fontId="3" fillId="0" borderId="0"/>
    <xf numFmtId="191" fontId="3" fillId="0" borderId="0"/>
    <xf numFmtId="1" fontId="160" fillId="0" borderId="0" applyNumberFormat="0" applyFill="0" applyBorder="0" applyProtection="0">
      <alignment horizontal="right" vertical="top"/>
    </xf>
    <xf numFmtId="0" fontId="161" fillId="0" borderId="0"/>
    <xf numFmtId="0" fontId="161" fillId="0" borderId="0"/>
    <xf numFmtId="0" fontId="161" fillId="0" borderId="0"/>
    <xf numFmtId="0" fontId="161" fillId="0" borderId="0"/>
    <xf numFmtId="220" fontId="24" fillId="0" borderId="0">
      <alignment wrapText="1"/>
      <protection locked="0"/>
    </xf>
    <xf numFmtId="220" fontId="24" fillId="0" borderId="0">
      <alignment wrapText="1"/>
      <protection locked="0"/>
    </xf>
    <xf numFmtId="220" fontId="24" fillId="0" borderId="0">
      <alignment wrapText="1"/>
      <protection locked="0"/>
    </xf>
    <xf numFmtId="220" fontId="66" fillId="84" borderId="0">
      <alignment wrapText="1"/>
      <protection locked="0"/>
    </xf>
    <xf numFmtId="220" fontId="66" fillId="84" borderId="0">
      <alignment wrapText="1"/>
      <protection locked="0"/>
    </xf>
    <xf numFmtId="220" fontId="66" fillId="84" borderId="0">
      <alignment wrapText="1"/>
      <protection locked="0"/>
    </xf>
    <xf numFmtId="220" fontId="66" fillId="84" borderId="0">
      <alignment wrapText="1"/>
      <protection locked="0"/>
    </xf>
    <xf numFmtId="220" fontId="24" fillId="0" borderId="0">
      <alignment wrapText="1"/>
      <protection locked="0"/>
    </xf>
    <xf numFmtId="221" fontId="49" fillId="0" borderId="0" applyNumberFormat="0" applyFill="0" applyBorder="0" applyProtection="0">
      <alignment horizontal="left"/>
    </xf>
    <xf numFmtId="222" fontId="24" fillId="0" borderId="0">
      <alignment wrapText="1"/>
      <protection locked="0"/>
    </xf>
    <xf numFmtId="222" fontId="24" fillId="0" borderId="0">
      <alignment wrapText="1"/>
      <protection locked="0"/>
    </xf>
    <xf numFmtId="222" fontId="24" fillId="0" borderId="0">
      <alignment wrapText="1"/>
      <protection locked="0"/>
    </xf>
    <xf numFmtId="222" fontId="24" fillId="0" borderId="0">
      <alignment wrapText="1"/>
      <protection locked="0"/>
    </xf>
    <xf numFmtId="222" fontId="66" fillId="84" borderId="0">
      <alignment wrapText="1"/>
      <protection locked="0"/>
    </xf>
    <xf numFmtId="222" fontId="66" fillId="84" borderId="0">
      <alignment wrapText="1"/>
      <protection locked="0"/>
    </xf>
    <xf numFmtId="222" fontId="66" fillId="84" borderId="0">
      <alignment wrapText="1"/>
      <protection locked="0"/>
    </xf>
    <xf numFmtId="222" fontId="66" fillId="84" borderId="0">
      <alignment wrapText="1"/>
      <protection locked="0"/>
    </xf>
    <xf numFmtId="222" fontId="66" fillId="84" borderId="0">
      <alignment wrapText="1"/>
      <protection locked="0"/>
    </xf>
    <xf numFmtId="222" fontId="66" fillId="84" borderId="0">
      <alignment wrapText="1"/>
      <protection locked="0"/>
    </xf>
    <xf numFmtId="222" fontId="24" fillId="0" borderId="0">
      <alignment wrapText="1"/>
      <protection locked="0"/>
    </xf>
    <xf numFmtId="223" fontId="24" fillId="0" borderId="0">
      <alignment wrapText="1"/>
      <protection locked="0"/>
    </xf>
    <xf numFmtId="223" fontId="24" fillId="0" borderId="0">
      <alignment wrapText="1"/>
      <protection locked="0"/>
    </xf>
    <xf numFmtId="223" fontId="24" fillId="0" borderId="0">
      <alignment wrapText="1"/>
      <protection locked="0"/>
    </xf>
    <xf numFmtId="223" fontId="66" fillId="84" borderId="0">
      <alignment wrapText="1"/>
      <protection locked="0"/>
    </xf>
    <xf numFmtId="223" fontId="66" fillId="84" borderId="0">
      <alignment wrapText="1"/>
      <protection locked="0"/>
    </xf>
    <xf numFmtId="223" fontId="66" fillId="84" borderId="0">
      <alignment wrapText="1"/>
      <protection locked="0"/>
    </xf>
    <xf numFmtId="223" fontId="66" fillId="84" borderId="0">
      <alignment wrapText="1"/>
      <protection locked="0"/>
    </xf>
    <xf numFmtId="175" fontId="24" fillId="0" borderId="0">
      <alignment wrapText="1"/>
      <protection locked="0"/>
    </xf>
    <xf numFmtId="0" fontId="63" fillId="0" borderId="0" applyNumberFormat="0" applyFill="0" applyBorder="0" applyProtection="0">
      <alignment horizontal="left"/>
    </xf>
    <xf numFmtId="191" fontId="3" fillId="0" borderId="0"/>
    <xf numFmtId="191" fontId="3" fillId="0" borderId="0"/>
    <xf numFmtId="191" fontId="3" fillId="0" borderId="0"/>
    <xf numFmtId="191" fontId="3" fillId="0" borderId="0"/>
    <xf numFmtId="0" fontId="84" fillId="0" borderId="0" applyNumberFormat="0" applyFill="0" applyBorder="0" applyProtection="0"/>
    <xf numFmtId="0" fontId="160" fillId="0" borderId="0" applyNumberFormat="0" applyFill="0" applyBorder="0" applyProtection="0">
      <alignment horizontal="left" vertical="top"/>
    </xf>
    <xf numFmtId="224" fontId="66" fillId="83" borderId="69">
      <alignment wrapText="1"/>
    </xf>
    <xf numFmtId="224" fontId="66" fillId="83" borderId="69">
      <alignment wrapText="1"/>
    </xf>
    <xf numFmtId="224" fontId="66" fillId="83" borderId="69">
      <alignment wrapText="1"/>
    </xf>
    <xf numFmtId="224" fontId="66" fillId="83" borderId="69">
      <alignment wrapText="1"/>
    </xf>
    <xf numFmtId="225" fontId="66" fillId="83" borderId="69">
      <alignment wrapText="1"/>
    </xf>
    <xf numFmtId="225" fontId="66" fillId="83" borderId="69">
      <alignment wrapText="1"/>
    </xf>
    <xf numFmtId="225" fontId="66" fillId="83" borderId="69">
      <alignment wrapText="1"/>
    </xf>
    <xf numFmtId="225" fontId="66" fillId="83" borderId="69">
      <alignment wrapText="1"/>
    </xf>
    <xf numFmtId="225" fontId="66" fillId="83" borderId="69">
      <alignment wrapText="1"/>
    </xf>
    <xf numFmtId="225" fontId="66" fillId="83" borderId="69">
      <alignment wrapText="1"/>
    </xf>
    <xf numFmtId="226" fontId="66" fillId="83" borderId="69">
      <alignment wrapText="1"/>
    </xf>
    <xf numFmtId="226" fontId="66" fillId="83" borderId="69">
      <alignment wrapText="1"/>
    </xf>
    <xf numFmtId="226" fontId="66" fillId="83" borderId="69">
      <alignment wrapText="1"/>
    </xf>
    <xf numFmtId="226" fontId="66" fillId="83" borderId="69">
      <alignment wrapText="1"/>
    </xf>
    <xf numFmtId="0" fontId="55" fillId="0" borderId="70">
      <alignment horizontal="right"/>
    </xf>
    <xf numFmtId="0" fontId="55" fillId="0" borderId="70">
      <alignment horizontal="right"/>
    </xf>
    <xf numFmtId="0" fontId="55" fillId="0" borderId="70">
      <alignment horizontal="right"/>
    </xf>
    <xf numFmtId="0" fontId="55" fillId="0" borderId="70">
      <alignment horizontal="right"/>
    </xf>
    <xf numFmtId="0" fontId="24" fillId="0" borderId="13" applyFill="0" applyBorder="0" applyProtection="0">
      <alignment horizontal="left" vertical="top"/>
    </xf>
    <xf numFmtId="0" fontId="55" fillId="0" borderId="70">
      <alignment horizontal="right"/>
    </xf>
    <xf numFmtId="191" fontId="3" fillId="0" borderId="0"/>
    <xf numFmtId="191" fontId="3" fillId="0" borderId="0"/>
    <xf numFmtId="191" fontId="3" fillId="0" borderId="0"/>
    <xf numFmtId="191" fontId="3" fillId="0" borderId="0"/>
    <xf numFmtId="0" fontId="74" fillId="0" borderId="0"/>
    <xf numFmtId="227" fontId="3" fillId="0" borderId="0" applyNumberFormat="0" applyFill="0" applyBorder="0">
      <alignment horizontal="left"/>
    </xf>
    <xf numFmtId="227" fontId="3" fillId="0" borderId="0" applyNumberFormat="0" applyFill="0" applyBorder="0">
      <alignment horizontal="right"/>
    </xf>
    <xf numFmtId="0" fontId="3" fillId="0" borderId="0"/>
    <xf numFmtId="0" fontId="162" fillId="0" borderId="0"/>
    <xf numFmtId="0" fontId="163" fillId="0" borderId="0" applyNumberFormat="0" applyFill="0" applyBorder="0" applyProtection="0"/>
    <xf numFmtId="0" fontId="163"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0" fontId="163" fillId="0" borderId="0" applyNumberFormat="0" applyFill="0" applyBorder="0" applyProtection="0"/>
    <xf numFmtId="0" fontId="163" fillId="0" borderId="0"/>
    <xf numFmtId="0" fontId="119" fillId="23" borderId="25">
      <alignment horizontal="left" vertical="center" wrapText="1"/>
      <protection locked="0"/>
    </xf>
    <xf numFmtId="0" fontId="119" fillId="20" borderId="25">
      <alignment horizontal="left" vertical="center" wrapText="1"/>
      <protection locked="0"/>
    </xf>
    <xf numFmtId="40" fontId="154" fillId="0" borderId="0"/>
    <xf numFmtId="176" fontId="164" fillId="83" borderId="0" applyNumberFormat="0">
      <alignment vertical="center"/>
    </xf>
    <xf numFmtId="0" fontId="165" fillId="0" borderId="0" applyNumberFormat="0" applyFill="0" applyBorder="0" applyAlignment="0" applyProtection="0"/>
    <xf numFmtId="49" fontId="39" fillId="49" borderId="71">
      <alignment horizontal="center" vertical="center" wrapText="1"/>
    </xf>
    <xf numFmtId="176" fontId="166" fillId="48" borderId="0">
      <alignment vertical="center"/>
    </xf>
    <xf numFmtId="176" fontId="166" fillId="48" borderId="0">
      <alignment vertical="center"/>
    </xf>
    <xf numFmtId="176" fontId="166" fillId="48" borderId="0">
      <alignment vertical="center"/>
    </xf>
    <xf numFmtId="176" fontId="166" fillId="48" borderId="0">
      <alignment vertical="center"/>
    </xf>
    <xf numFmtId="176" fontId="166" fillId="48" borderId="0">
      <alignment vertical="center"/>
    </xf>
    <xf numFmtId="49" fontId="39" fillId="49" borderId="71">
      <alignment horizontal="center" vertical="center" wrapText="1"/>
    </xf>
    <xf numFmtId="49" fontId="39" fillId="49" borderId="71">
      <alignment horizontal="center" vertical="center" wrapText="1"/>
    </xf>
    <xf numFmtId="176" fontId="166" fillId="48" borderId="0">
      <alignment vertical="center"/>
    </xf>
    <xf numFmtId="0" fontId="25" fillId="0" borderId="0" applyNumberFormat="0" applyFill="0" applyBorder="0" applyProtection="0">
      <alignment horizontal="left" vertical="center" indent="10"/>
    </xf>
    <xf numFmtId="0" fontId="25" fillId="0" borderId="0" applyNumberFormat="0" applyFill="0" applyBorder="0" applyProtection="0">
      <alignment horizontal="left" vertical="center" indent="10"/>
    </xf>
    <xf numFmtId="0" fontId="25" fillId="0" borderId="0" applyNumberFormat="0" applyFill="0" applyBorder="0" applyProtection="0">
      <alignment horizontal="left" vertical="center" indent="10"/>
    </xf>
    <xf numFmtId="0" fontId="25" fillId="0" borderId="0" applyNumberFormat="0" applyFill="0" applyBorder="0" applyProtection="0">
      <alignment horizontal="left" vertical="center" indent="10"/>
    </xf>
    <xf numFmtId="0" fontId="165" fillId="0" borderId="0" applyNumberFormat="0" applyFill="0" applyBorder="0" applyAlignment="0" applyProtection="0"/>
    <xf numFmtId="0" fontId="25" fillId="0" borderId="0" applyNumberFormat="0" applyFill="0" applyBorder="0" applyProtection="0">
      <alignment horizontal="left" vertical="center" indent="10"/>
    </xf>
    <xf numFmtId="0" fontId="165" fillId="0" borderId="0" applyNumberFormat="0" applyFill="0" applyBorder="0" applyAlignment="0" applyProtection="0"/>
    <xf numFmtId="0" fontId="165" fillId="0" borderId="0" applyNumberFormat="0" applyFill="0" applyBorder="0" applyAlignment="0" applyProtection="0"/>
    <xf numFmtId="0" fontId="167" fillId="0" borderId="0" applyNumberFormat="0" applyFill="0" applyBorder="0" applyAlignment="0" applyProtection="0"/>
    <xf numFmtId="0" fontId="168" fillId="0" borderId="0"/>
    <xf numFmtId="0" fontId="3" fillId="0" borderId="0"/>
    <xf numFmtId="0" fontId="163" fillId="0" borderId="0"/>
    <xf numFmtId="0" fontId="3" fillId="0" borderId="57" applyBorder="0">
      <alignment horizontal="center" vertical="top" wrapText="1"/>
    </xf>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3"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3" applyNumberFormat="0" applyFill="0" applyAlignment="0" applyProtection="0"/>
    <xf numFmtId="0" fontId="170" fillId="0" borderId="0" applyFill="0" applyBorder="0" applyProtection="0"/>
    <xf numFmtId="0" fontId="170" fillId="0" borderId="0" applyFill="0" applyBorder="0" applyProtection="0"/>
    <xf numFmtId="0" fontId="153" fillId="20" borderId="0" applyNumberFormat="0" applyBorder="0" applyAlignment="0"/>
    <xf numFmtId="0" fontId="3" fillId="0" borderId="0"/>
    <xf numFmtId="0" fontId="31" fillId="0" borderId="0" applyNumberFormat="0" applyFill="0" applyBorder="0" applyAlignment="0" applyProtection="0"/>
    <xf numFmtId="0" fontId="131" fillId="0" borderId="0"/>
    <xf numFmtId="0" fontId="3" fillId="0" borderId="0"/>
    <xf numFmtId="228" fontId="39" fillId="0" borderId="15" applyFill="0" applyBorder="0">
      <alignment vertical="top"/>
    </xf>
    <xf numFmtId="0" fontId="3" fillId="0" borderId="0"/>
    <xf numFmtId="0" fontId="171" fillId="0" borderId="0" applyNumberFormat="0" applyFill="0" applyBorder="0" applyAlignment="0" applyProtection="0"/>
    <xf numFmtId="0" fontId="3" fillId="0" borderId="0">
      <alignment horizontal="center" textRotation="180"/>
    </xf>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9" fillId="0" borderId="0"/>
    <xf numFmtId="0" fontId="3" fillId="0" borderId="0"/>
    <xf numFmtId="0" fontId="24" fillId="0" borderId="0"/>
    <xf numFmtId="0" fontId="24" fillId="0" borderId="0"/>
    <xf numFmtId="0" fontId="24" fillId="0" borderId="0"/>
    <xf numFmtId="0" fontId="18" fillId="0" borderId="24" applyNumberFormat="0" applyFill="0" applyProtection="0">
      <alignment horizontal="center"/>
    </xf>
    <xf numFmtId="0" fontId="38" fillId="53" borderId="33" applyNumberFormat="0" applyAlignment="0" applyProtection="0"/>
    <xf numFmtId="0" fontId="38" fillId="53"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7" fillId="52" borderId="33" applyNumberFormat="0" applyAlignment="0" applyProtection="0"/>
    <xf numFmtId="0" fontId="38" fillId="53" borderId="33" applyNumberFormat="0" applyAlignment="0" applyProtection="0"/>
    <xf numFmtId="0" fontId="38" fillId="53" borderId="33" applyNumberFormat="0" applyAlignment="0" applyProtection="0"/>
    <xf numFmtId="0" fontId="38" fillId="53" borderId="33" applyNumberFormat="0" applyAlignment="0" applyProtection="0"/>
    <xf numFmtId="0" fontId="38" fillId="53" borderId="33" applyNumberFormat="0" applyAlignment="0" applyProtection="0"/>
    <xf numFmtId="0" fontId="38" fillId="53" borderId="33" applyNumberFormat="0" applyAlignment="0" applyProtection="0"/>
    <xf numFmtId="178" fontId="3" fillId="54" borderId="16" applyNumberFormat="0">
      <alignment horizontal="right" vertical="top"/>
    </xf>
    <xf numFmtId="178" fontId="3" fillId="54" borderId="16" applyNumberFormat="0">
      <alignment horizontal="right" vertical="top"/>
    </xf>
    <xf numFmtId="0" fontId="3" fillId="54" borderId="16">
      <alignment horizontal="left" indent="3"/>
    </xf>
    <xf numFmtId="0" fontId="3" fillId="54" borderId="16">
      <alignment horizontal="left" indent="3"/>
    </xf>
    <xf numFmtId="3" fontId="3" fillId="54" borderId="16">
      <alignment horizontal="right"/>
    </xf>
    <xf numFmtId="3" fontId="3" fillId="54" borderId="16">
      <alignment horizontal="right"/>
    </xf>
    <xf numFmtId="178" fontId="39" fillId="54" borderId="16" applyNumberFormat="0">
      <alignment horizontal="right" vertical="top"/>
    </xf>
    <xf numFmtId="178" fontId="39" fillId="54" borderId="16" applyNumberFormat="0">
      <alignment horizontal="right" vertical="top"/>
    </xf>
    <xf numFmtId="0" fontId="39" fillId="54" borderId="16">
      <alignment horizontal="left" indent="1"/>
    </xf>
    <xf numFmtId="0" fontId="39" fillId="54" borderId="16">
      <alignment horizontal="left" indent="1"/>
    </xf>
    <xf numFmtId="0" fontId="39" fillId="54" borderId="16">
      <alignment horizontal="right" vertical="top"/>
    </xf>
    <xf numFmtId="0" fontId="39" fillId="54" borderId="16">
      <alignment horizontal="right" vertical="top"/>
    </xf>
    <xf numFmtId="0" fontId="39" fillId="54" borderId="16"/>
    <xf numFmtId="0" fontId="39" fillId="54" borderId="16"/>
    <xf numFmtId="179" fontId="39" fillId="54" borderId="16">
      <alignment horizontal="right"/>
    </xf>
    <xf numFmtId="179" fontId="39" fillId="54" borderId="16">
      <alignment horizontal="right"/>
    </xf>
    <xf numFmtId="3" fontId="39" fillId="54" borderId="16">
      <alignment horizontal="right"/>
    </xf>
    <xf numFmtId="0" fontId="39" fillId="54" borderId="16">
      <alignment horizontal="right" vertical="top"/>
    </xf>
    <xf numFmtId="0" fontId="39" fillId="54" borderId="16">
      <alignment horizontal="right" vertical="top"/>
    </xf>
    <xf numFmtId="0" fontId="39" fillId="54" borderId="16">
      <alignment horizontal="left" indent="2"/>
    </xf>
    <xf numFmtId="0" fontId="39" fillId="54" borderId="16">
      <alignment horizontal="left" indent="2"/>
    </xf>
    <xf numFmtId="3" fontId="39" fillId="54" borderId="16">
      <alignment horizontal="right"/>
    </xf>
    <xf numFmtId="3" fontId="39" fillId="54" borderId="16">
      <alignment horizontal="right"/>
    </xf>
    <xf numFmtId="178" fontId="3" fillId="54" borderId="16" applyNumberFormat="0">
      <alignment horizontal="right" vertical="top"/>
    </xf>
    <xf numFmtId="178" fontId="3" fillId="54" borderId="16" applyNumberFormat="0">
      <alignment horizontal="right" vertical="top"/>
    </xf>
    <xf numFmtId="0" fontId="3" fillId="54" borderId="16">
      <alignment horizontal="left" indent="3"/>
    </xf>
    <xf numFmtId="0" fontId="3" fillId="54" borderId="16">
      <alignment horizontal="left" indent="3"/>
    </xf>
    <xf numFmtId="3" fontId="3" fillId="54" borderId="16">
      <alignment horizontal="right"/>
    </xf>
    <xf numFmtId="3" fontId="3" fillId="54" borderId="16">
      <alignment horizontal="right"/>
    </xf>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0" fontId="50" fillId="0" borderId="38" applyNumberFormat="0" applyBorder="0" applyAlignment="0" applyProtection="0">
      <alignment horizontal="right" vertical="center"/>
    </xf>
    <xf numFmtId="0" fontId="50" fillId="0" borderId="38" applyNumberFormat="0" applyBorder="0" applyAlignment="0" applyProtection="0">
      <alignment horizontal="right" vertical="center"/>
    </xf>
    <xf numFmtId="0" fontId="80" fillId="0" borderId="46" applyNumberFormat="0" applyFill="0" applyAlignment="0" applyProtection="0"/>
    <xf numFmtId="0" fontId="83" fillId="0" borderId="48" applyNumberFormat="0" applyFill="0" applyAlignment="0" applyProtection="0"/>
    <xf numFmtId="0" fontId="85" fillId="0" borderId="49" applyNumberFormat="0" applyFill="0" applyAlignment="0" applyProtection="0"/>
    <xf numFmtId="0" fontId="87" fillId="0" borderId="50" applyNumberFormat="0" applyFill="0" applyAlignment="0" applyProtection="0"/>
    <xf numFmtId="0" fontId="87" fillId="0" borderId="50" applyNumberFormat="0" applyFill="0" applyAlignment="0" applyProtection="0"/>
    <xf numFmtId="0" fontId="87" fillId="0" borderId="50" applyNumberFormat="0" applyFill="0" applyAlignment="0" applyProtection="0"/>
    <xf numFmtId="0" fontId="87" fillId="0" borderId="50" applyNumberFormat="0" applyFill="0" applyAlignment="0" applyProtection="0"/>
    <xf numFmtId="0" fontId="87" fillId="0" borderId="0" applyNumberFormat="0" applyFill="0" applyBorder="0" applyAlignment="0" applyProtection="0"/>
    <xf numFmtId="0" fontId="176"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10" fontId="24" fillId="49" borderId="16" applyNumberFormat="0" applyBorder="0" applyAlignment="0" applyProtection="0"/>
    <xf numFmtId="10" fontId="24" fillId="49" borderId="16" applyNumberFormat="0" applyBorder="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3" borderId="33" applyNumberFormat="0" applyAlignment="0" applyProtection="0"/>
    <xf numFmtId="0" fontId="105" fillId="33" borderId="33" applyNumberFormat="0" applyAlignment="0" applyProtection="0"/>
    <xf numFmtId="0" fontId="105" fillId="33" borderId="33" applyNumberFormat="0" applyAlignment="0" applyProtection="0"/>
    <xf numFmtId="0" fontId="105" fillId="33" borderId="33" applyNumberFormat="0" applyAlignment="0" applyProtection="0"/>
    <xf numFmtId="0" fontId="105" fillId="33" borderId="33" applyNumberFormat="0" applyAlignment="0" applyProtection="0"/>
    <xf numFmtId="0" fontId="105" fillId="33" borderId="33" applyNumberFormat="0" applyAlignment="0" applyProtection="0"/>
    <xf numFmtId="0" fontId="105" fillId="33"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3" borderId="33" applyNumberFormat="0" applyAlignment="0" applyProtection="0"/>
    <xf numFmtId="0" fontId="105" fillId="33" borderId="33" applyNumberFormat="0" applyAlignment="0" applyProtection="0"/>
    <xf numFmtId="0" fontId="105" fillId="33" borderId="33" applyNumberFormat="0" applyAlignment="0" applyProtection="0"/>
    <xf numFmtId="0" fontId="105" fillId="33"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105" fillId="30" borderId="33" applyNumberFormat="0" applyAlignment="0" applyProtection="0"/>
    <xf numFmtId="0" fontId="75" fillId="0" borderId="52" applyProtection="0">
      <alignment horizontal="right"/>
    </xf>
    <xf numFmtId="0" fontId="75" fillId="0" borderId="53" applyProtection="0">
      <alignment horizontal="center"/>
      <protection locked="0"/>
    </xf>
    <xf numFmtId="21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3" fillId="28" borderId="59" applyNumberFormat="0" applyFont="0" applyAlignment="0" applyProtection="0"/>
    <xf numFmtId="0" fontId="132" fillId="52" borderId="37" applyNumberFormat="0" applyAlignment="0" applyProtection="0"/>
    <xf numFmtId="0" fontId="132" fillId="52" borderId="37" applyNumberFormat="0" applyAlignment="0" applyProtection="0"/>
    <xf numFmtId="0" fontId="132" fillId="53" borderId="37" applyNumberFormat="0" applyAlignment="0" applyProtection="0"/>
    <xf numFmtId="0" fontId="132" fillId="53" borderId="37" applyNumberFormat="0" applyAlignment="0" applyProtection="0"/>
    <xf numFmtId="0" fontId="132" fillId="53"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44" fillId="65" borderId="16" applyNumberFormat="0" applyAlignment="0" applyProtection="0">
      <alignment horizontal="center" vertical="center"/>
    </xf>
    <xf numFmtId="0" fontId="144" fillId="65" borderId="16" applyNumberFormat="0" applyAlignment="0" applyProtection="0">
      <alignment horizontal="center" vertical="center"/>
    </xf>
    <xf numFmtId="4" fontId="11" fillId="23" borderId="37" applyNumberFormat="0" applyProtection="0">
      <alignment vertical="center"/>
    </xf>
    <xf numFmtId="4" fontId="11" fillId="23" borderId="37" applyNumberFormat="0" applyProtection="0">
      <alignment vertical="center"/>
    </xf>
    <xf numFmtId="4" fontId="146" fillId="23" borderId="37" applyNumberFormat="0" applyProtection="0">
      <alignment vertical="center"/>
    </xf>
    <xf numFmtId="4" fontId="146" fillId="23" borderId="37" applyNumberFormat="0" applyProtection="0">
      <alignment vertical="center"/>
    </xf>
    <xf numFmtId="4" fontId="11" fillId="23" borderId="37" applyNumberFormat="0" applyProtection="0">
      <alignment horizontal="left" vertical="center" indent="1"/>
    </xf>
    <xf numFmtId="4" fontId="11" fillId="23" borderId="37" applyNumberFormat="0" applyProtection="0">
      <alignment horizontal="left" vertical="center" indent="1"/>
    </xf>
    <xf numFmtId="4" fontId="11" fillId="23" borderId="37" applyNumberFormat="0" applyProtection="0">
      <alignment horizontal="left" vertical="center" indent="1"/>
    </xf>
    <xf numFmtId="4" fontId="11" fillId="23" borderId="37" applyNumberFormat="0" applyProtection="0">
      <alignment horizontal="left" vertical="center" indent="1"/>
    </xf>
    <xf numFmtId="0" fontId="3" fillId="67" borderId="37" applyNumberFormat="0" applyProtection="0">
      <alignment horizontal="left" vertical="center" indent="1"/>
    </xf>
    <xf numFmtId="0" fontId="3" fillId="67" borderId="37" applyNumberFormat="0" applyProtection="0">
      <alignment horizontal="left" vertical="center" indent="1"/>
    </xf>
    <xf numFmtId="4" fontId="11" fillId="68" borderId="37" applyNumberFormat="0" applyProtection="0">
      <alignment horizontal="right" vertical="center"/>
    </xf>
    <xf numFmtId="4" fontId="11" fillId="68" borderId="37" applyNumberFormat="0" applyProtection="0">
      <alignment horizontal="right" vertical="center"/>
    </xf>
    <xf numFmtId="4" fontId="11" fillId="69" borderId="37" applyNumberFormat="0" applyProtection="0">
      <alignment horizontal="right" vertical="center"/>
    </xf>
    <xf numFmtId="4" fontId="11" fillId="69" borderId="37" applyNumberFormat="0" applyProtection="0">
      <alignment horizontal="right" vertical="center"/>
    </xf>
    <xf numFmtId="4" fontId="11" fillId="70" borderId="37" applyNumberFormat="0" applyProtection="0">
      <alignment horizontal="right" vertical="center"/>
    </xf>
    <xf numFmtId="4" fontId="11" fillId="70" borderId="37" applyNumberFormat="0" applyProtection="0">
      <alignment horizontal="right" vertical="center"/>
    </xf>
    <xf numFmtId="4" fontId="11" fillId="57" borderId="37" applyNumberFormat="0" applyProtection="0">
      <alignment horizontal="right" vertical="center"/>
    </xf>
    <xf numFmtId="4" fontId="11" fillId="57" borderId="37" applyNumberFormat="0" applyProtection="0">
      <alignment horizontal="right" vertical="center"/>
    </xf>
    <xf numFmtId="4" fontId="11" fillId="71" borderId="37" applyNumberFormat="0" applyProtection="0">
      <alignment horizontal="right" vertical="center"/>
    </xf>
    <xf numFmtId="4" fontId="11" fillId="71" borderId="37" applyNumberFormat="0" applyProtection="0">
      <alignment horizontal="right" vertical="center"/>
    </xf>
    <xf numFmtId="4" fontId="11" fillId="72" borderId="37" applyNumberFormat="0" applyProtection="0">
      <alignment horizontal="right" vertical="center"/>
    </xf>
    <xf numFmtId="4" fontId="11" fillId="72" borderId="37" applyNumberFormat="0" applyProtection="0">
      <alignment horizontal="right" vertical="center"/>
    </xf>
    <xf numFmtId="4" fontId="11" fillId="73" borderId="37" applyNumberFormat="0" applyProtection="0">
      <alignment horizontal="right" vertical="center"/>
    </xf>
    <xf numFmtId="4" fontId="11" fillId="73" borderId="37" applyNumberFormat="0" applyProtection="0">
      <alignment horizontal="right" vertical="center"/>
    </xf>
    <xf numFmtId="4" fontId="11" fillId="74" borderId="37" applyNumberFormat="0" applyProtection="0">
      <alignment horizontal="right" vertical="center"/>
    </xf>
    <xf numFmtId="4" fontId="11" fillId="74" borderId="37" applyNumberFormat="0" applyProtection="0">
      <alignment horizontal="right" vertical="center"/>
    </xf>
    <xf numFmtId="4" fontId="11" fillId="75" borderId="37" applyNumberFormat="0" applyProtection="0">
      <alignment horizontal="right" vertical="center"/>
    </xf>
    <xf numFmtId="4" fontId="11" fillId="75" borderId="37" applyNumberFormat="0" applyProtection="0">
      <alignment horizontal="right" vertical="center"/>
    </xf>
    <xf numFmtId="4" fontId="14" fillId="76" borderId="37" applyNumberFormat="0" applyProtection="0">
      <alignment horizontal="left" vertical="center" indent="1"/>
    </xf>
    <xf numFmtId="4" fontId="14" fillId="76" borderId="37" applyNumberFormat="0" applyProtection="0">
      <alignment horizontal="left" vertical="center" indent="1"/>
    </xf>
    <xf numFmtId="4" fontId="11" fillId="77" borderId="64" applyNumberFormat="0" applyProtection="0">
      <alignment horizontal="left" vertical="center" indent="1"/>
    </xf>
    <xf numFmtId="0" fontId="3" fillId="67" borderId="37" applyNumberFormat="0" applyProtection="0">
      <alignment horizontal="left" vertical="center" indent="1"/>
    </xf>
    <xf numFmtId="0" fontId="3" fillId="67" borderId="37" applyNumberFormat="0" applyProtection="0">
      <alignment horizontal="left" vertical="center" indent="1"/>
    </xf>
    <xf numFmtId="4" fontId="11" fillId="77" borderId="37" applyNumberFormat="0" applyProtection="0">
      <alignment horizontal="left" vertical="center" indent="1"/>
    </xf>
    <xf numFmtId="4" fontId="11" fillId="77" borderId="37" applyNumberFormat="0" applyProtection="0">
      <alignment horizontal="left" vertical="center" indent="1"/>
    </xf>
    <xf numFmtId="4" fontId="11" fillId="79" borderId="37" applyNumberFormat="0" applyProtection="0">
      <alignment horizontal="left" vertical="center" indent="1"/>
    </xf>
    <xf numFmtId="4" fontId="11" fillId="79" borderId="37" applyNumberFormat="0" applyProtection="0">
      <alignment horizontal="left" vertical="center" indent="1"/>
    </xf>
    <xf numFmtId="0" fontId="3" fillId="79" borderId="37" applyNumberFormat="0" applyProtection="0">
      <alignment horizontal="left" vertical="center" indent="1"/>
    </xf>
    <xf numFmtId="0" fontId="3" fillId="79" borderId="37" applyNumberFormat="0" applyProtection="0">
      <alignment horizontal="left" vertical="center" indent="1"/>
    </xf>
    <xf numFmtId="0" fontId="3" fillId="79" borderId="37" applyNumberFormat="0" applyProtection="0">
      <alignment horizontal="left" vertical="center" indent="1"/>
    </xf>
    <xf numFmtId="0" fontId="3" fillId="79" borderId="37" applyNumberFormat="0" applyProtection="0">
      <alignment horizontal="left" vertical="center" indent="1"/>
    </xf>
    <xf numFmtId="0" fontId="3" fillId="65" borderId="37" applyNumberFormat="0" applyProtection="0">
      <alignment horizontal="left" vertical="center" indent="1"/>
    </xf>
    <xf numFmtId="0" fontId="3" fillId="65" borderId="37" applyNumberFormat="0" applyProtection="0">
      <alignment horizontal="left" vertical="center" indent="1"/>
    </xf>
    <xf numFmtId="0" fontId="3" fillId="65" borderId="37" applyNumberFormat="0" applyProtection="0">
      <alignment horizontal="left" vertical="center" indent="1"/>
    </xf>
    <xf numFmtId="0" fontId="3" fillId="65" borderId="37" applyNumberFormat="0" applyProtection="0">
      <alignment horizontal="left" vertical="center" indent="1"/>
    </xf>
    <xf numFmtId="0" fontId="3" fillId="51" borderId="37" applyNumberFormat="0" applyProtection="0">
      <alignment horizontal="left" vertical="center" indent="1"/>
    </xf>
    <xf numFmtId="0" fontId="3" fillId="51" borderId="37" applyNumberFormat="0" applyProtection="0">
      <alignment horizontal="left" vertical="center" indent="1"/>
    </xf>
    <xf numFmtId="0" fontId="3" fillId="51" borderId="37" applyNumberFormat="0" applyProtection="0">
      <alignment horizontal="left" vertical="center" indent="1"/>
    </xf>
    <xf numFmtId="0" fontId="3" fillId="51" borderId="37" applyNumberFormat="0" applyProtection="0">
      <alignment horizontal="left" vertical="center" indent="1"/>
    </xf>
    <xf numFmtId="0" fontId="3" fillId="67" borderId="37" applyNumberFormat="0" applyProtection="0">
      <alignment horizontal="left" vertical="center" indent="1"/>
    </xf>
    <xf numFmtId="0" fontId="3" fillId="67" borderId="37" applyNumberFormat="0" applyProtection="0">
      <alignment horizontal="left" vertical="center" indent="1"/>
    </xf>
    <xf numFmtId="0" fontId="3" fillId="67" borderId="37" applyNumberFormat="0" applyProtection="0">
      <alignment horizontal="left" vertical="center" indent="1"/>
    </xf>
    <xf numFmtId="0" fontId="3" fillId="67" borderId="37" applyNumberFormat="0" applyProtection="0">
      <alignment horizontal="left" vertical="center" indent="1"/>
    </xf>
    <xf numFmtId="4" fontId="11" fillId="49" borderId="37" applyNumberFormat="0" applyProtection="0">
      <alignment vertical="center"/>
    </xf>
    <xf numFmtId="4" fontId="11" fillId="49" borderId="37" applyNumberFormat="0" applyProtection="0">
      <alignment vertical="center"/>
    </xf>
    <xf numFmtId="4" fontId="146" fillId="49" borderId="37" applyNumberFormat="0" applyProtection="0">
      <alignment vertical="center"/>
    </xf>
    <xf numFmtId="4" fontId="146" fillId="49" borderId="37" applyNumberFormat="0" applyProtection="0">
      <alignment vertical="center"/>
    </xf>
    <xf numFmtId="4" fontId="11" fillId="49" borderId="37" applyNumberFormat="0" applyProtection="0">
      <alignment horizontal="left" vertical="center" indent="1"/>
    </xf>
    <xf numFmtId="4" fontId="11" fillId="49" borderId="37" applyNumberFormat="0" applyProtection="0">
      <alignment horizontal="left" vertical="center" indent="1"/>
    </xf>
    <xf numFmtId="4" fontId="11" fillId="49" borderId="37" applyNumberFormat="0" applyProtection="0">
      <alignment horizontal="left" vertical="center" indent="1"/>
    </xf>
    <xf numFmtId="4" fontId="11" fillId="49" borderId="37" applyNumberFormat="0" applyProtection="0">
      <alignment horizontal="left" vertical="center" indent="1"/>
    </xf>
    <xf numFmtId="4" fontId="11" fillId="77" borderId="37" applyNumberFormat="0" applyProtection="0">
      <alignment horizontal="right" vertical="center"/>
    </xf>
    <xf numFmtId="4" fontId="11" fillId="77" borderId="37" applyNumberFormat="0" applyProtection="0">
      <alignment horizontal="right" vertical="center"/>
    </xf>
    <xf numFmtId="4" fontId="146" fillId="77" borderId="37" applyNumberFormat="0" applyProtection="0">
      <alignment horizontal="right" vertical="center"/>
    </xf>
    <xf numFmtId="4" fontId="146" fillId="77" borderId="37" applyNumberFormat="0" applyProtection="0">
      <alignment horizontal="right" vertical="center"/>
    </xf>
    <xf numFmtId="0" fontId="3" fillId="67" borderId="37" applyNumberFormat="0" applyProtection="0">
      <alignment horizontal="left" vertical="center" indent="1"/>
    </xf>
    <xf numFmtId="0" fontId="3" fillId="67" borderId="37" applyNumberFormat="0" applyProtection="0">
      <alignment horizontal="left" vertical="center" indent="1"/>
    </xf>
    <xf numFmtId="0" fontId="3" fillId="67" borderId="37" applyNumberFormat="0" applyProtection="0">
      <alignment horizontal="left" vertical="center" indent="1"/>
    </xf>
    <xf numFmtId="0" fontId="3" fillId="67" borderId="37" applyNumberFormat="0" applyProtection="0">
      <alignment horizontal="left" vertical="center" indent="1"/>
    </xf>
    <xf numFmtId="4" fontId="148" fillId="77" borderId="37" applyNumberFormat="0" applyProtection="0">
      <alignment horizontal="right" vertical="center"/>
    </xf>
    <xf numFmtId="4" fontId="148" fillId="77" borderId="37" applyNumberFormat="0" applyProtection="0">
      <alignment horizontal="right" vertical="center"/>
    </xf>
    <xf numFmtId="0" fontId="151" fillId="54" borderId="68">
      <alignment horizontal="center"/>
    </xf>
    <xf numFmtId="0" fontId="151" fillId="54" borderId="68">
      <alignment horizontal="center"/>
    </xf>
    <xf numFmtId="0" fontId="151" fillId="54" borderId="68">
      <alignment horizontal="center"/>
    </xf>
    <xf numFmtId="219" fontId="49" fillId="0" borderId="30" applyFill="0" applyBorder="0" applyProtection="0">
      <alignment horizontal="right"/>
    </xf>
    <xf numFmtId="0" fontId="160" fillId="0" borderId="0" applyNumberFormat="0" applyFill="0" applyBorder="0" applyProtection="0">
      <alignment horizontal="left" vertical="top"/>
    </xf>
    <xf numFmtId="224" fontId="66" fillId="83" borderId="69">
      <alignment wrapText="1"/>
    </xf>
    <xf numFmtId="224" fontId="66" fillId="83" borderId="69">
      <alignment wrapText="1"/>
    </xf>
    <xf numFmtId="225" fontId="66" fillId="83" borderId="69">
      <alignment wrapText="1"/>
    </xf>
    <xf numFmtId="225" fontId="66" fillId="83" borderId="69">
      <alignment wrapText="1"/>
    </xf>
    <xf numFmtId="225" fontId="66" fillId="83" borderId="69">
      <alignment wrapText="1"/>
    </xf>
    <xf numFmtId="226" fontId="66" fillId="83" borderId="69">
      <alignment wrapText="1"/>
    </xf>
    <xf numFmtId="226" fontId="66" fillId="83" borderId="69">
      <alignment wrapText="1"/>
    </xf>
    <xf numFmtId="0" fontId="167" fillId="0" borderId="0" applyNumberFormat="0" applyFill="0" applyBorder="0" applyAlignment="0" applyProtection="0"/>
    <xf numFmtId="0" fontId="169" fillId="0" borderId="72" applyNumberFormat="0" applyFill="0" applyAlignment="0" applyProtection="0"/>
    <xf numFmtId="0" fontId="169" fillId="0" borderId="72" applyNumberFormat="0" applyFill="0" applyAlignment="0" applyProtection="0"/>
    <xf numFmtId="0" fontId="169" fillId="0" borderId="73" applyNumberFormat="0" applyFill="0" applyAlignment="0" applyProtection="0"/>
    <xf numFmtId="0" fontId="169" fillId="0" borderId="73" applyNumberFormat="0" applyFill="0" applyAlignment="0" applyProtection="0"/>
    <xf numFmtId="0" fontId="169" fillId="0" borderId="73" applyNumberFormat="0" applyFill="0" applyAlignment="0" applyProtection="0"/>
    <xf numFmtId="0" fontId="39" fillId="0" borderId="0"/>
    <xf numFmtId="9" fontId="2" fillId="0" borderId="0" applyFont="0" applyFill="0" applyBorder="0" applyAlignment="0" applyProtection="0"/>
    <xf numFmtId="0" fontId="179" fillId="0" borderId="0"/>
    <xf numFmtId="0" fontId="24" fillId="97" borderId="0">
      <alignment vertical="top"/>
    </xf>
    <xf numFmtId="0" fontId="2" fillId="0" borderId="0"/>
    <xf numFmtId="0" fontId="3" fillId="0" borderId="0"/>
    <xf numFmtId="0" fontId="1" fillId="0" borderId="0"/>
  </cellStyleXfs>
  <cellXfs count="328">
    <xf numFmtId="0" fontId="0" fillId="0" borderId="0" xfId="0"/>
    <xf numFmtId="0" fontId="4" fillId="0" borderId="0" xfId="1" applyFont="1" applyFill="1"/>
    <xf numFmtId="0" fontId="4" fillId="0" borderId="0" xfId="1" applyFont="1" applyFill="1" applyAlignment="1">
      <alignment horizontal="right"/>
    </xf>
    <xf numFmtId="0" fontId="5" fillId="0" borderId="0" xfId="1" applyFont="1" applyFill="1"/>
    <xf numFmtId="0" fontId="5" fillId="0" borderId="0" xfId="1" applyFont="1" applyFill="1" applyAlignment="1">
      <alignment horizontal="right"/>
    </xf>
    <xf numFmtId="3" fontId="5" fillId="0" borderId="0" xfId="1" applyNumberFormat="1" applyFont="1" applyFill="1"/>
    <xf numFmtId="0" fontId="5" fillId="0" borderId="2" xfId="1" applyFont="1" applyFill="1" applyBorder="1" applyAlignment="1">
      <alignment wrapText="1"/>
    </xf>
    <xf numFmtId="0" fontId="5" fillId="0" borderId="5" xfId="1" applyFont="1" applyFill="1" applyBorder="1" applyAlignment="1">
      <alignment wrapText="1"/>
    </xf>
    <xf numFmtId="0" fontId="5" fillId="0" borderId="6" xfId="1" applyFont="1" applyFill="1" applyBorder="1" applyAlignment="1">
      <alignment wrapText="1"/>
    </xf>
    <xf numFmtId="0" fontId="5" fillId="16" borderId="2" xfId="1" applyFont="1" applyFill="1" applyBorder="1" applyAlignment="1">
      <alignment wrapText="1"/>
    </xf>
    <xf numFmtId="0" fontId="4" fillId="0" borderId="2" xfId="1" applyFont="1" applyFill="1" applyBorder="1" applyAlignment="1">
      <alignment wrapText="1"/>
    </xf>
    <xf numFmtId="0" fontId="4" fillId="0" borderId="6" xfId="1" applyFont="1" applyFill="1" applyBorder="1" applyAlignment="1">
      <alignment wrapText="1"/>
    </xf>
    <xf numFmtId="0" fontId="5" fillId="16" borderId="7" xfId="1" applyFont="1" applyFill="1" applyBorder="1" applyAlignment="1">
      <alignment wrapText="1"/>
    </xf>
    <xf numFmtId="0" fontId="5" fillId="16" borderId="8" xfId="1" applyFont="1" applyFill="1" applyBorder="1" applyAlignment="1">
      <alignment wrapText="1"/>
    </xf>
    <xf numFmtId="3" fontId="5" fillId="0" borderId="11" xfId="1" applyNumberFormat="1" applyFont="1" applyFill="1" applyBorder="1" applyAlignment="1">
      <alignment horizontal="center"/>
    </xf>
    <xf numFmtId="3" fontId="5" fillId="0" borderId="12" xfId="1" applyNumberFormat="1" applyFont="1" applyFill="1" applyBorder="1" applyAlignment="1">
      <alignment horizontal="center"/>
    </xf>
    <xf numFmtId="2" fontId="6" fillId="0" borderId="12" xfId="1" applyNumberFormat="1" applyFont="1" applyFill="1" applyBorder="1" applyAlignment="1">
      <alignment horizontal="center"/>
    </xf>
    <xf numFmtId="3" fontId="5" fillId="0" borderId="12" xfId="1" applyNumberFormat="1" applyFont="1" applyFill="1" applyBorder="1"/>
    <xf numFmtId="3" fontId="4" fillId="0" borderId="14" xfId="1" applyNumberFormat="1" applyFont="1" applyFill="1" applyBorder="1"/>
    <xf numFmtId="165" fontId="5" fillId="0" borderId="0" xfId="3" applyNumberFormat="1" applyFont="1" applyFill="1"/>
    <xf numFmtId="3" fontId="5" fillId="0" borderId="0" xfId="1" applyNumberFormat="1" applyFont="1" applyFill="1" applyBorder="1" applyAlignment="1">
      <alignment horizontal="center"/>
    </xf>
    <xf numFmtId="165" fontId="5" fillId="0" borderId="0" xfId="3" applyNumberFormat="1" applyFont="1" applyFill="1" applyBorder="1"/>
    <xf numFmtId="0" fontId="5" fillId="0" borderId="0" xfId="1" applyFont="1"/>
    <xf numFmtId="0" fontId="173" fillId="0" borderId="0" xfId="1" applyFont="1"/>
    <xf numFmtId="0" fontId="174" fillId="0" borderId="0" xfId="1" applyFont="1"/>
    <xf numFmtId="0" fontId="3" fillId="0" borderId="0" xfId="1" applyFont="1"/>
    <xf numFmtId="0" fontId="175" fillId="0" borderId="0" xfId="1" applyFont="1" applyFill="1"/>
    <xf numFmtId="169" fontId="175" fillId="0" borderId="0" xfId="1" applyNumberFormat="1" applyFont="1" applyFill="1"/>
    <xf numFmtId="0" fontId="1" fillId="0" borderId="0" xfId="25515"/>
    <xf numFmtId="0" fontId="6" fillId="0" borderId="17" xfId="1" applyFont="1" applyFill="1" applyBorder="1" applyAlignment="1">
      <alignment horizontal="center"/>
    </xf>
    <xf numFmtId="0" fontId="5" fillId="0" borderId="0" xfId="1" applyFont="1" applyFill="1" applyBorder="1"/>
    <xf numFmtId="0" fontId="1" fillId="0" borderId="0" xfId="25515" applyBorder="1"/>
    <xf numFmtId="3" fontId="5" fillId="0" borderId="0" xfId="1" applyNumberFormat="1" applyFont="1" applyFill="1" applyBorder="1"/>
    <xf numFmtId="3" fontId="4" fillId="0" borderId="17" xfId="1" applyNumberFormat="1" applyFont="1" applyFill="1" applyBorder="1"/>
    <xf numFmtId="0" fontId="5" fillId="0" borderId="15" xfId="1" applyFont="1" applyFill="1" applyBorder="1"/>
    <xf numFmtId="3" fontId="5" fillId="0" borderId="15" xfId="1" applyNumberFormat="1" applyFont="1" applyFill="1" applyBorder="1"/>
    <xf numFmtId="10" fontId="5" fillId="0" borderId="0" xfId="2" applyNumberFormat="1" applyFont="1" applyFill="1" applyBorder="1"/>
    <xf numFmtId="0" fontId="5" fillId="0" borderId="12" xfId="1" applyFont="1" applyFill="1" applyBorder="1" applyAlignment="1">
      <alignment horizontal="right"/>
    </xf>
    <xf numFmtId="0" fontId="5" fillId="0" borderId="12" xfId="1" applyFont="1" applyFill="1" applyBorder="1"/>
    <xf numFmtId="4" fontId="5" fillId="0" borderId="12" xfId="1" applyNumberFormat="1" applyFont="1" applyFill="1" applyBorder="1"/>
    <xf numFmtId="0" fontId="5" fillId="0" borderId="12" xfId="26081" applyFont="1" applyFill="1" applyBorder="1"/>
    <xf numFmtId="0" fontId="1" fillId="0" borderId="0" xfId="25515" applyFill="1"/>
    <xf numFmtId="3" fontId="5" fillId="0" borderId="10" xfId="1" applyNumberFormat="1" applyFont="1" applyFill="1" applyBorder="1" applyAlignment="1">
      <alignment horizontal="center"/>
    </xf>
    <xf numFmtId="3" fontId="4" fillId="0" borderId="8" xfId="1" applyNumberFormat="1" applyFont="1" applyFill="1" applyBorder="1"/>
    <xf numFmtId="3" fontId="5" fillId="0" borderId="78" xfId="1" applyNumberFormat="1" applyFont="1" applyFill="1" applyBorder="1"/>
    <xf numFmtId="3" fontId="5" fillId="0" borderId="79" xfId="1" applyNumberFormat="1" applyFont="1" applyFill="1" applyBorder="1"/>
    <xf numFmtId="10" fontId="5" fillId="0" borderId="19" xfId="2" applyNumberFormat="1" applyFont="1" applyFill="1" applyBorder="1"/>
    <xf numFmtId="0" fontId="5" fillId="0" borderId="19" xfId="1" applyFont="1" applyFill="1" applyBorder="1" applyAlignment="1">
      <alignment horizontal="right"/>
    </xf>
    <xf numFmtId="0" fontId="5" fillId="0" borderId="19" xfId="1" applyFont="1" applyFill="1" applyBorder="1"/>
    <xf numFmtId="4" fontId="5" fillId="0" borderId="19" xfId="1" applyNumberFormat="1" applyFont="1" applyFill="1" applyBorder="1"/>
    <xf numFmtId="4" fontId="5" fillId="0" borderId="80" xfId="1" applyNumberFormat="1" applyFont="1" applyFill="1" applyBorder="1"/>
    <xf numFmtId="0" fontId="5" fillId="0" borderId="0" xfId="1" applyFont="1" applyFill="1" applyAlignment="1">
      <alignment wrapText="1"/>
    </xf>
    <xf numFmtId="0" fontId="5" fillId="0" borderId="6" xfId="1" applyFont="1" applyFill="1" applyBorder="1" applyAlignment="1">
      <alignment horizontal="left"/>
    </xf>
    <xf numFmtId="0" fontId="5" fillId="0" borderId="6" xfId="1" applyFont="1" applyFill="1" applyBorder="1"/>
    <xf numFmtId="0" fontId="1" fillId="0" borderId="4" xfId="25515" applyBorder="1" applyAlignment="1">
      <alignment horizontal="centerContinuous"/>
    </xf>
    <xf numFmtId="0" fontId="5" fillId="0" borderId="3" xfId="1" applyFont="1" applyFill="1" applyBorder="1" applyAlignment="1">
      <alignment horizontal="centerContinuous"/>
    </xf>
    <xf numFmtId="0" fontId="5" fillId="0" borderId="2" xfId="1" applyFont="1" applyFill="1" applyBorder="1" applyAlignment="1">
      <alignment horizontal="centerContinuous"/>
    </xf>
    <xf numFmtId="0" fontId="177" fillId="0" borderId="0" xfId="1" applyFont="1" applyFill="1"/>
    <xf numFmtId="0" fontId="1" fillId="86" borderId="4" xfId="25515" applyFill="1" applyBorder="1" applyAlignment="1">
      <alignment horizontal="centerContinuous"/>
    </xf>
    <xf numFmtId="0" fontId="1" fillId="86" borderId="3" xfId="25515" applyFill="1" applyBorder="1" applyAlignment="1">
      <alignment horizontal="centerContinuous"/>
    </xf>
    <xf numFmtId="0" fontId="4" fillId="86" borderId="3" xfId="1" applyFont="1" applyFill="1" applyBorder="1" applyAlignment="1">
      <alignment horizontal="centerContinuous"/>
    </xf>
    <xf numFmtId="0" fontId="4" fillId="86" borderId="2" xfId="1" applyFont="1" applyFill="1" applyBorder="1" applyAlignment="1">
      <alignment horizontal="centerContinuous"/>
    </xf>
    <xf numFmtId="0" fontId="3" fillId="54" borderId="0" xfId="51012" applyFont="1" applyFill="1"/>
    <xf numFmtId="3" fontId="3" fillId="54" borderId="0" xfId="51012" applyNumberFormat="1" applyFont="1" applyFill="1" applyAlignment="1">
      <alignment horizontal="right" indent="1"/>
    </xf>
    <xf numFmtId="0" fontId="3" fillId="54" borderId="0" xfId="51012" applyFont="1" applyFill="1" applyAlignment="1">
      <alignment horizontal="center"/>
    </xf>
    <xf numFmtId="3" fontId="74" fillId="86" borderId="0" xfId="51012" applyNumberFormat="1" applyFont="1" applyFill="1" applyAlignment="1">
      <alignment horizontal="center"/>
    </xf>
    <xf numFmtId="0" fontId="74" fillId="86" borderId="0" xfId="51012" applyFont="1" applyFill="1" applyAlignment="1">
      <alignment horizontal="center"/>
    </xf>
    <xf numFmtId="0" fontId="126" fillId="54" borderId="0" xfId="51012" applyFont="1" applyFill="1" applyAlignment="1">
      <alignment horizontal="left" vertical="center"/>
    </xf>
    <xf numFmtId="0" fontId="126" fillId="54" borderId="0" xfId="51012" applyFont="1" applyFill="1" applyAlignment="1">
      <alignment horizontal="center"/>
    </xf>
    <xf numFmtId="0" fontId="3" fillId="86" borderId="0" xfId="51012" applyFont="1" applyFill="1"/>
    <xf numFmtId="3" fontId="3" fillId="54" borderId="0" xfId="51012" applyNumberFormat="1" applyFont="1" applyFill="1"/>
    <xf numFmtId="0" fontId="126" fillId="54" borderId="0" xfId="51012" applyFont="1" applyFill="1" applyAlignment="1">
      <alignment horizontal="center" vertical="center"/>
    </xf>
    <xf numFmtId="4" fontId="3" fillId="54" borderId="0" xfId="51012" applyNumberFormat="1" applyFont="1" applyFill="1"/>
    <xf numFmtId="3" fontId="179" fillId="0" borderId="0" xfId="51012" applyNumberFormat="1"/>
    <xf numFmtId="0" fontId="3" fillId="54" borderId="68" xfId="51012" applyFont="1" applyFill="1" applyBorder="1"/>
    <xf numFmtId="4" fontId="3" fillId="54" borderId="0" xfId="51012" applyNumberFormat="1" applyFont="1" applyFill="1" applyAlignment="1">
      <alignment horizontal="center"/>
    </xf>
    <xf numFmtId="0" fontId="3" fillId="54" borderId="68" xfId="51012" applyFont="1" applyFill="1" applyBorder="1" applyAlignment="1">
      <alignment horizontal="center"/>
    </xf>
    <xf numFmtId="0" fontId="3" fillId="54" borderId="0" xfId="51012" applyFont="1" applyFill="1" applyAlignment="1">
      <alignment horizontal="left"/>
    </xf>
    <xf numFmtId="0" fontId="3" fillId="54" borderId="68" xfId="51012" applyFont="1" applyFill="1" applyBorder="1" applyAlignment="1">
      <alignment vertical="top"/>
    </xf>
    <xf numFmtId="3" fontId="179" fillId="87" borderId="0" xfId="51012" applyNumberFormat="1" applyFill="1"/>
    <xf numFmtId="3" fontId="180" fillId="32" borderId="81" xfId="18565" applyNumberFormat="1" applyFont="1" applyBorder="1" applyAlignment="1">
      <alignment vertical="top" wrapText="1"/>
    </xf>
    <xf numFmtId="3" fontId="180" fillId="32" borderId="0" xfId="18565" applyNumberFormat="1" applyFont="1" applyAlignment="1">
      <alignment vertical="top" wrapText="1"/>
    </xf>
    <xf numFmtId="3" fontId="180" fillId="32" borderId="15" xfId="18565" applyNumberFormat="1" applyFont="1" applyBorder="1" applyAlignment="1">
      <alignment vertical="top" wrapText="1"/>
    </xf>
    <xf numFmtId="0" fontId="3" fillId="88" borderId="0" xfId="51012" applyFont="1" applyFill="1"/>
    <xf numFmtId="3" fontId="181" fillId="85" borderId="0" xfId="25200" applyNumberFormat="1" applyFont="1" applyFill="1" applyAlignment="1">
      <alignment horizontal="right"/>
    </xf>
    <xf numFmtId="0" fontId="182" fillId="18" borderId="0" xfId="25200" applyFont="1" applyFill="1" applyAlignment="1">
      <alignment horizontal="center"/>
    </xf>
    <xf numFmtId="0" fontId="121" fillId="86" borderId="0" xfId="25200" applyFill="1"/>
    <xf numFmtId="4" fontId="3" fillId="54" borderId="0" xfId="51012" applyNumberFormat="1" applyFont="1" applyFill="1" applyAlignment="1">
      <alignment horizontal="center" vertical="top"/>
    </xf>
    <xf numFmtId="0" fontId="3" fillId="54" borderId="0" xfId="51012" applyFont="1" applyFill="1" applyAlignment="1">
      <alignment vertical="top"/>
    </xf>
    <xf numFmtId="3" fontId="183" fillId="32" borderId="81" xfId="18565" applyNumberFormat="1" applyFont="1" applyBorder="1" applyAlignment="1">
      <alignment vertical="top" wrapText="1"/>
    </xf>
    <xf numFmtId="3" fontId="183" fillId="32" borderId="0" xfId="18565" applyNumberFormat="1" applyFont="1" applyAlignment="1">
      <alignment vertical="top" wrapText="1"/>
    </xf>
    <xf numFmtId="3" fontId="183" fillId="32" borderId="15" xfId="18565" applyNumberFormat="1" applyFont="1" applyBorder="1" applyAlignment="1">
      <alignment vertical="top" wrapText="1"/>
    </xf>
    <xf numFmtId="0" fontId="180" fillId="32" borderId="81" xfId="18565" applyFont="1" applyBorder="1" applyAlignment="1">
      <alignment vertical="top" wrapText="1"/>
    </xf>
    <xf numFmtId="0" fontId="180" fillId="32" borderId="0" xfId="18565" applyFont="1" applyAlignment="1">
      <alignment vertical="top" wrapText="1"/>
    </xf>
    <xf numFmtId="0" fontId="180" fillId="32" borderId="15" xfId="18565" applyFont="1" applyBorder="1" applyAlignment="1">
      <alignment vertical="top" wrapText="1"/>
    </xf>
    <xf numFmtId="3" fontId="184" fillId="32" borderId="81" xfId="18565" applyNumberFormat="1" applyFont="1" applyBorder="1" applyAlignment="1">
      <alignment vertical="top" wrapText="1"/>
    </xf>
    <xf numFmtId="3" fontId="184" fillId="32" borderId="0" xfId="18565" applyNumberFormat="1" applyFont="1" applyAlignment="1">
      <alignment vertical="top" wrapText="1"/>
    </xf>
    <xf numFmtId="3" fontId="184" fillId="32" borderId="15" xfId="18565" applyNumberFormat="1" applyFont="1" applyBorder="1" applyAlignment="1">
      <alignment vertical="top" wrapText="1"/>
    </xf>
    <xf numFmtId="0" fontId="65" fillId="32" borderId="81" xfId="18565" applyBorder="1" applyAlignment="1">
      <alignment vertical="top" wrapText="1"/>
    </xf>
    <xf numFmtId="0" fontId="65" fillId="32" borderId="0" xfId="18565" applyAlignment="1">
      <alignment vertical="top" wrapText="1"/>
    </xf>
    <xf numFmtId="0" fontId="65" fillId="32" borderId="15" xfId="18565" applyBorder="1" applyAlignment="1">
      <alignment vertical="top" wrapText="1"/>
    </xf>
    <xf numFmtId="0" fontId="183" fillId="32" borderId="15" xfId="18565" applyFont="1" applyBorder="1" applyAlignment="1">
      <alignment vertical="top" wrapText="1"/>
    </xf>
    <xf numFmtId="3" fontId="39" fillId="89" borderId="81" xfId="51012" applyNumberFormat="1" applyFont="1" applyFill="1" applyBorder="1" applyAlignment="1">
      <alignment vertical="top"/>
    </xf>
    <xf numFmtId="3" fontId="185" fillId="89" borderId="15" xfId="51012" applyNumberFormat="1" applyFont="1" applyFill="1" applyBorder="1" applyAlignment="1">
      <alignment vertical="top"/>
    </xf>
    <xf numFmtId="2" fontId="179" fillId="0" borderId="0" xfId="51012" applyNumberFormat="1" applyAlignment="1">
      <alignment horizontal="center" vertical="top"/>
    </xf>
    <xf numFmtId="0" fontId="179" fillId="0" borderId="0" xfId="51012" applyAlignment="1">
      <alignment vertical="top"/>
    </xf>
    <xf numFmtId="0" fontId="179" fillId="0" borderId="0" xfId="51012" applyAlignment="1">
      <alignment horizontal="center" vertical="top"/>
    </xf>
    <xf numFmtId="0" fontId="180" fillId="89" borderId="15" xfId="18565" applyFont="1" applyFill="1" applyBorder="1" applyAlignment="1">
      <alignment vertical="top" wrapText="1"/>
    </xf>
    <xf numFmtId="0" fontId="3" fillId="54" borderId="0" xfId="51012" quotePrefix="1" applyFont="1" applyFill="1" applyAlignment="1">
      <alignment horizontal="left"/>
    </xf>
    <xf numFmtId="0" fontId="3" fillId="86" borderId="0" xfId="51012" applyFont="1" applyFill="1" applyAlignment="1">
      <alignment horizontal="left"/>
    </xf>
    <xf numFmtId="3" fontId="186" fillId="32" borderId="15" xfId="18565" applyNumberFormat="1" applyFont="1" applyBorder="1" applyAlignment="1">
      <alignment vertical="top" wrapText="1"/>
    </xf>
    <xf numFmtId="0" fontId="183" fillId="32" borderId="81" xfId="18565" applyFont="1" applyBorder="1" applyAlignment="1">
      <alignment vertical="top" wrapText="1"/>
    </xf>
    <xf numFmtId="0" fontId="183" fillId="32" borderId="0" xfId="18565" applyFont="1" applyAlignment="1">
      <alignment vertical="top" wrapText="1"/>
    </xf>
    <xf numFmtId="0" fontId="185" fillId="32" borderId="0" xfId="18565" applyFont="1" applyAlignment="1">
      <alignment vertical="top" wrapText="1"/>
    </xf>
    <xf numFmtId="0" fontId="185" fillId="32" borderId="15" xfId="18565" applyFont="1" applyBorder="1" applyAlignment="1">
      <alignment vertical="top" wrapText="1"/>
    </xf>
    <xf numFmtId="3" fontId="185" fillId="89" borderId="0" xfId="51012" applyNumberFormat="1" applyFont="1" applyFill="1" applyAlignment="1">
      <alignment vertical="top"/>
    </xf>
    <xf numFmtId="3" fontId="187" fillId="32" borderId="81" xfId="18565" applyNumberFormat="1" applyFont="1" applyBorder="1" applyAlignment="1">
      <alignment vertical="top" wrapText="1"/>
    </xf>
    <xf numFmtId="3" fontId="187" fillId="32" borderId="0" xfId="18565" applyNumberFormat="1" applyFont="1" applyAlignment="1">
      <alignment vertical="top" wrapText="1"/>
    </xf>
    <xf numFmtId="0" fontId="3" fillId="54" borderId="0" xfId="51012" quotePrefix="1" applyFont="1" applyFill="1" applyAlignment="1">
      <alignment vertical="top"/>
    </xf>
    <xf numFmtId="3" fontId="186" fillId="32" borderId="0" xfId="18565" applyNumberFormat="1" applyFont="1" applyAlignment="1">
      <alignment vertical="top" wrapText="1"/>
    </xf>
    <xf numFmtId="0" fontId="180" fillId="32" borderId="0" xfId="18565" applyFont="1" applyAlignment="1">
      <alignment horizontal="center" wrapText="1"/>
    </xf>
    <xf numFmtId="0" fontId="39" fillId="54" borderId="0" xfId="51012" applyFont="1" applyFill="1" applyAlignment="1">
      <alignment horizontal="right" vertical="top" wrapText="1"/>
    </xf>
    <xf numFmtId="0" fontId="39" fillId="87" borderId="0" xfId="51012" applyFont="1" applyFill="1" applyAlignment="1">
      <alignment horizontal="right" vertical="top" wrapText="1"/>
    </xf>
    <xf numFmtId="3" fontId="65" fillId="32" borderId="0" xfId="18565" applyNumberFormat="1" applyAlignment="1">
      <alignment horizontal="center" wrapText="1"/>
    </xf>
    <xf numFmtId="0" fontId="127" fillId="88" borderId="0" xfId="51012" applyFont="1" applyFill="1" applyAlignment="1">
      <alignment horizontal="center" vertical="center"/>
    </xf>
    <xf numFmtId="3" fontId="181" fillId="85" borderId="0" xfId="25200" applyNumberFormat="1" applyFont="1" applyFill="1" applyAlignment="1">
      <alignment horizontal="center"/>
    </xf>
    <xf numFmtId="0" fontId="181" fillId="85" borderId="0" xfId="25200" applyFont="1" applyFill="1" applyAlignment="1">
      <alignment horizontal="center"/>
    </xf>
    <xf numFmtId="0" fontId="182" fillId="18" borderId="0" xfId="25200" applyFont="1" applyFill="1" applyAlignment="1">
      <alignment horizontal="center" vertical="center"/>
    </xf>
    <xf numFmtId="0" fontId="182" fillId="18" borderId="0" xfId="25200" applyFont="1" applyFill="1" applyAlignment="1">
      <alignment horizontal="center" vertical="top" wrapText="1"/>
    </xf>
    <xf numFmtId="0" fontId="39" fillId="86" borderId="0" xfId="51012" applyFont="1" applyFill="1" applyAlignment="1">
      <alignment horizontal="right" vertical="top" wrapText="1"/>
    </xf>
    <xf numFmtId="0" fontId="39" fillId="54" borderId="0" xfId="51012" applyFont="1" applyFill="1" applyAlignment="1">
      <alignment horizontal="right" wrapText="1"/>
    </xf>
    <xf numFmtId="0" fontId="39" fillId="54" borderId="0" xfId="51012" applyFont="1" applyFill="1" applyAlignment="1">
      <alignment horizontal="center" wrapText="1"/>
    </xf>
    <xf numFmtId="0" fontId="39" fillId="54" borderId="0" xfId="51012" applyFont="1" applyFill="1" applyAlignment="1">
      <alignment horizontal="left" wrapText="1"/>
    </xf>
    <xf numFmtId="0" fontId="39" fillId="85" borderId="0" xfId="51012" applyFont="1" applyFill="1" applyAlignment="1">
      <alignment horizontal="right" vertical="center" wrapText="1"/>
    </xf>
    <xf numFmtId="0" fontId="39" fillId="85" borderId="79" xfId="51012" applyFont="1" applyFill="1" applyBorder="1" applyAlignment="1">
      <alignment horizontal="right" vertical="center" wrapText="1"/>
    </xf>
    <xf numFmtId="0" fontId="39" fillId="17" borderId="0" xfId="51012" applyFont="1" applyFill="1" applyAlignment="1">
      <alignment horizontal="right" vertical="center" wrapText="1"/>
    </xf>
    <xf numFmtId="0" fontId="3" fillId="87" borderId="17" xfId="51012" applyFont="1" applyFill="1" applyBorder="1" applyAlignment="1">
      <alignment horizontal="center" vertical="top" wrapText="1"/>
    </xf>
    <xf numFmtId="0" fontId="39" fillId="88" borderId="17" xfId="51012" applyFont="1" applyFill="1" applyBorder="1" applyAlignment="1">
      <alignment horizontal="center" wrapText="1"/>
    </xf>
    <xf numFmtId="3" fontId="188" fillId="85" borderId="17" xfId="25200" applyNumberFormat="1" applyFont="1" applyFill="1" applyBorder="1" applyAlignment="1">
      <alignment horizontal="center" wrapText="1"/>
    </xf>
    <xf numFmtId="0" fontId="188" fillId="85" borderId="17" xfId="25200" applyFont="1" applyFill="1" applyBorder="1" applyAlignment="1">
      <alignment horizontal="center" wrapText="1"/>
    </xf>
    <xf numFmtId="0" fontId="189" fillId="18" borderId="17" xfId="25200" applyFont="1" applyFill="1" applyBorder="1" applyAlignment="1">
      <alignment horizontal="center" wrapText="1"/>
    </xf>
    <xf numFmtId="0" fontId="39" fillId="47" borderId="17" xfId="51012" applyFont="1" applyFill="1" applyBorder="1" applyAlignment="1">
      <alignment horizontal="center" vertical="center" wrapText="1"/>
    </xf>
    <xf numFmtId="0" fontId="3" fillId="47" borderId="17" xfId="51012" applyFont="1" applyFill="1" applyBorder="1" applyAlignment="1">
      <alignment horizontal="left" wrapText="1"/>
    </xf>
    <xf numFmtId="0" fontId="3" fillId="47" borderId="17" xfId="51012" applyFont="1" applyFill="1" applyBorder="1" applyAlignment="1">
      <alignment horizontal="center" wrapText="1"/>
    </xf>
    <xf numFmtId="0" fontId="3" fillId="47" borderId="17" xfId="51012" applyFont="1" applyFill="1" applyBorder="1" applyAlignment="1">
      <alignment horizontal="right" wrapText="1"/>
    </xf>
    <xf numFmtId="0" fontId="130" fillId="54" borderId="0" xfId="51012" applyFont="1" applyFill="1" applyAlignment="1">
      <alignment horizontal="left" vertical="center"/>
    </xf>
    <xf numFmtId="0" fontId="130" fillId="47" borderId="68" xfId="51012" applyFont="1" applyFill="1" applyBorder="1" applyAlignment="1">
      <alignment horizontal="center" vertical="center"/>
    </xf>
    <xf numFmtId="0" fontId="3" fillId="87" borderId="0" xfId="51012" applyFont="1" applyFill="1"/>
    <xf numFmtId="0" fontId="65" fillId="32" borderId="0" xfId="18565" applyAlignment="1">
      <alignment horizontal="center" wrapText="1"/>
    </xf>
    <xf numFmtId="0" fontId="3" fillId="88" borderId="0" xfId="51012" applyFont="1" applyFill="1" applyAlignment="1">
      <alignment horizontal="center"/>
    </xf>
    <xf numFmtId="0" fontId="3" fillId="47" borderId="0" xfId="51012" applyFont="1" applyFill="1"/>
    <xf numFmtId="0" fontId="3" fillId="47" borderId="0" xfId="51012" applyFont="1" applyFill="1" applyAlignment="1">
      <alignment horizontal="center"/>
    </xf>
    <xf numFmtId="0" fontId="190" fillId="54" borderId="0" xfId="51012" applyFont="1" applyFill="1"/>
    <xf numFmtId="3" fontId="65" fillId="32" borderId="0" xfId="18565" applyNumberFormat="1" applyAlignment="1">
      <alignment horizontal="right" wrapText="1" indent="1"/>
    </xf>
    <xf numFmtId="0" fontId="178" fillId="17" borderId="0" xfId="25219" applyFont="1" applyFill="1"/>
    <xf numFmtId="0" fontId="191" fillId="0" borderId="0" xfId="25219" applyFont="1"/>
    <xf numFmtId="0" fontId="191" fillId="0" borderId="0" xfId="25219" applyFont="1" applyFill="1"/>
    <xf numFmtId="2" fontId="191" fillId="0" borderId="0" xfId="25219" applyNumberFormat="1" applyFont="1"/>
    <xf numFmtId="2" fontId="3" fillId="0" borderId="0" xfId="1" applyNumberFormat="1" applyFont="1"/>
    <xf numFmtId="0" fontId="3" fillId="93" borderId="42" xfId="1" applyFont="1" applyFill="1" applyBorder="1"/>
    <xf numFmtId="0" fontId="3" fillId="93" borderId="0" xfId="1" applyFont="1" applyFill="1"/>
    <xf numFmtId="4" fontId="191" fillId="0" borderId="0" xfId="25219" applyNumberFormat="1" applyFont="1"/>
    <xf numFmtId="3" fontId="191" fillId="0" borderId="0" xfId="2" applyNumberFormat="1" applyFont="1"/>
    <xf numFmtId="175" fontId="191" fillId="0" borderId="0" xfId="2" applyNumberFormat="1" applyFont="1"/>
    <xf numFmtId="169" fontId="191" fillId="0" borderId="0" xfId="25219" applyNumberFormat="1" applyFont="1"/>
    <xf numFmtId="0" fontId="3" fillId="0" borderId="0" xfId="25219" applyFont="1" applyFill="1" applyBorder="1"/>
    <xf numFmtId="0" fontId="126" fillId="94" borderId="0" xfId="4" applyFont="1" applyFill="1"/>
    <xf numFmtId="2" fontId="3" fillId="0" borderId="0" xfId="25866" applyNumberFormat="1" applyFont="1" applyFill="1" applyBorder="1"/>
    <xf numFmtId="0" fontId="3" fillId="0" borderId="0" xfId="25219" applyFont="1"/>
    <xf numFmtId="0" fontId="3" fillId="95" borderId="0" xfId="25219" applyFont="1" applyFill="1" applyAlignment="1">
      <alignment horizontal="right"/>
    </xf>
    <xf numFmtId="0" fontId="126" fillId="95" borderId="0" xfId="4" applyFont="1" applyFill="1"/>
    <xf numFmtId="0" fontId="126" fillId="0" borderId="0" xfId="4" applyFont="1"/>
    <xf numFmtId="0" fontId="3" fillId="0" borderId="0" xfId="25219" applyFont="1" applyAlignment="1">
      <alignment horizontal="right"/>
    </xf>
    <xf numFmtId="2" fontId="126" fillId="0" borderId="0" xfId="4" applyNumberFormat="1" applyFont="1" applyFill="1"/>
    <xf numFmtId="0" fontId="126" fillId="92" borderId="0" xfId="4" applyFont="1" applyFill="1"/>
    <xf numFmtId="0" fontId="3" fillId="92" borderId="0" xfId="25219" applyFont="1" applyFill="1" applyAlignment="1">
      <alignment horizontal="right"/>
    </xf>
    <xf numFmtId="0" fontId="3" fillId="0" borderId="0" xfId="25219" applyFont="1" applyBorder="1"/>
    <xf numFmtId="229" fontId="3" fillId="0" borderId="0" xfId="25866" applyNumberFormat="1" applyFont="1" applyFill="1" applyBorder="1"/>
    <xf numFmtId="4" fontId="3" fillId="0" borderId="82" xfId="25219" applyNumberFormat="1" applyFont="1" applyFill="1" applyBorder="1" applyAlignment="1">
      <alignment horizontal="center"/>
    </xf>
    <xf numFmtId="4" fontId="3" fillId="0" borderId="0" xfId="25866" applyNumberFormat="1" applyFont="1" applyFill="1"/>
    <xf numFmtId="3" fontId="3" fillId="0" borderId="0" xfId="3" applyNumberFormat="1" applyFont="1"/>
    <xf numFmtId="4" fontId="3" fillId="0" borderId="82" xfId="25219" applyNumberFormat="1" applyFont="1" applyFill="1" applyBorder="1"/>
    <xf numFmtId="1" fontId="3" fillId="0" borderId="13" xfId="25219" applyNumberFormat="1" applyFont="1" applyFill="1" applyBorder="1" applyAlignment="1">
      <alignment horizontal="center"/>
    </xf>
    <xf numFmtId="4" fontId="3" fillId="0" borderId="9" xfId="25219" applyNumberFormat="1" applyFont="1" applyFill="1" applyBorder="1" applyAlignment="1">
      <alignment horizontal="center"/>
    </xf>
    <xf numFmtId="4" fontId="3" fillId="0" borderId="9" xfId="25219" applyNumberFormat="1" applyFont="1" applyFill="1" applyBorder="1"/>
    <xf numFmtId="1" fontId="3" fillId="0" borderId="15" xfId="25219" applyNumberFormat="1" applyFont="1" applyFill="1" applyBorder="1" applyAlignment="1">
      <alignment horizontal="center"/>
    </xf>
    <xf numFmtId="0" fontId="126" fillId="0" borderId="0" xfId="4" applyFont="1" applyFill="1"/>
    <xf numFmtId="3" fontId="191" fillId="17" borderId="0" xfId="2" applyNumberFormat="1" applyFont="1" applyFill="1"/>
    <xf numFmtId="0" fontId="3" fillId="0" borderId="9" xfId="25219" applyFont="1" applyFill="1" applyBorder="1" applyAlignment="1">
      <alignment horizontal="center"/>
    </xf>
    <xf numFmtId="0" fontId="3" fillId="0" borderId="9" xfId="25219" applyFont="1" applyFill="1" applyBorder="1"/>
    <xf numFmtId="0" fontId="191" fillId="0" borderId="0" xfId="25219" applyFont="1" applyBorder="1" applyAlignment="1"/>
    <xf numFmtId="0" fontId="192" fillId="0" borderId="0" xfId="25219" applyFont="1" applyFill="1" applyBorder="1" applyAlignment="1">
      <alignment horizontal="left" vertical="top" wrapText="1"/>
    </xf>
    <xf numFmtId="0" fontId="192" fillId="0" borderId="17" xfId="25219" applyFont="1" applyFill="1" applyBorder="1" applyAlignment="1">
      <alignment horizontal="left" vertical="top"/>
    </xf>
    <xf numFmtId="0" fontId="192" fillId="0" borderId="17" xfId="25219" applyFont="1" applyFill="1" applyBorder="1" applyAlignment="1">
      <alignment horizontal="left" vertical="top" wrapText="1"/>
    </xf>
    <xf numFmtId="1" fontId="192" fillId="0" borderId="83" xfId="25219" applyNumberFormat="1" applyFont="1" applyFill="1" applyBorder="1" applyAlignment="1">
      <alignment horizontal="left" vertical="top"/>
    </xf>
    <xf numFmtId="0" fontId="193" fillId="0" borderId="17" xfId="25219" applyFont="1" applyBorder="1"/>
    <xf numFmtId="0" fontId="178" fillId="17" borderId="17" xfId="25219" applyFont="1" applyFill="1" applyBorder="1"/>
    <xf numFmtId="0" fontId="193" fillId="0" borderId="17" xfId="25219" applyFont="1" applyFill="1" applyBorder="1" applyAlignment="1">
      <alignment wrapText="1"/>
    </xf>
    <xf numFmtId="0" fontId="193" fillId="0" borderId="17" xfId="25219" applyFont="1" applyFill="1" applyBorder="1"/>
    <xf numFmtId="0" fontId="193" fillId="0" borderId="17" xfId="25219" applyFont="1" applyBorder="1" applyAlignment="1">
      <alignment wrapText="1"/>
    </xf>
    <xf numFmtId="1" fontId="193" fillId="0" borderId="17" xfId="25219" applyNumberFormat="1" applyFont="1" applyFill="1" applyBorder="1"/>
    <xf numFmtId="0" fontId="172" fillId="0" borderId="0" xfId="25507" applyFont="1"/>
    <xf numFmtId="0" fontId="198" fillId="0" borderId="0" xfId="18652" applyFont="1"/>
    <xf numFmtId="0" fontId="177" fillId="0" borderId="0" xfId="1" applyFont="1"/>
    <xf numFmtId="3" fontId="5" fillId="0" borderId="0" xfId="1" applyNumberFormat="1" applyFont="1" applyBorder="1" applyAlignment="1">
      <alignment horizontal="center"/>
    </xf>
    <xf numFmtId="0" fontId="200" fillId="0" borderId="0" xfId="25507" applyFont="1" applyAlignment="1">
      <alignment horizontal="right"/>
    </xf>
    <xf numFmtId="0" fontId="5" fillId="0" borderId="0" xfId="25507" applyFont="1"/>
    <xf numFmtId="0" fontId="174" fillId="0" borderId="0" xfId="25507" applyFont="1"/>
    <xf numFmtId="0" fontId="174" fillId="0" borderId="0" xfId="25507" applyFont="1" applyAlignment="1">
      <alignment vertical="top"/>
    </xf>
    <xf numFmtId="0" fontId="203" fillId="0" borderId="0" xfId="1" applyFont="1"/>
    <xf numFmtId="0" fontId="196" fillId="0" borderId="68" xfId="25507" applyFont="1" applyBorder="1" applyAlignment="1" applyProtection="1">
      <alignment vertical="center" wrapText="1"/>
      <protection locked="0" hidden="1"/>
    </xf>
    <xf numFmtId="0" fontId="196" fillId="0" borderId="0" xfId="25507" applyFont="1"/>
    <xf numFmtId="0" fontId="191" fillId="0" borderId="0" xfId="1" applyFont="1"/>
    <xf numFmtId="0" fontId="196" fillId="0" borderId="0" xfId="1" applyFont="1" applyAlignment="1">
      <alignment horizontal="center" wrapText="1"/>
    </xf>
    <xf numFmtId="0" fontId="195" fillId="0" borderId="0" xfId="1" applyFont="1" applyFill="1"/>
    <xf numFmtId="0" fontId="191" fillId="0" borderId="0" xfId="1" applyFont="1" applyAlignment="1">
      <alignment vertical="center"/>
    </xf>
    <xf numFmtId="0" fontId="191" fillId="0" borderId="7" xfId="1" applyFont="1" applyBorder="1" applyAlignment="1">
      <alignment vertical="center"/>
    </xf>
    <xf numFmtId="0" fontId="191" fillId="0" borderId="19" xfId="1" applyFont="1" applyBorder="1" applyAlignment="1">
      <alignment vertical="center"/>
    </xf>
    <xf numFmtId="169" fontId="204" fillId="0" borderId="19" xfId="1" applyNumberFormat="1" applyFont="1" applyBorder="1" applyAlignment="1">
      <alignment horizontal="center" vertical="center"/>
    </xf>
    <xf numFmtId="169" fontId="191" fillId="0" borderId="74" xfId="1" applyNumberFormat="1" applyFont="1" applyBorder="1" applyAlignment="1">
      <alignment vertical="center"/>
    </xf>
    <xf numFmtId="0" fontId="191" fillId="0" borderId="76" xfId="1" applyFont="1" applyBorder="1" applyAlignment="1">
      <alignment vertical="center"/>
    </xf>
    <xf numFmtId="0" fontId="196" fillId="0" borderId="0" xfId="1" applyFont="1" applyAlignment="1">
      <alignment horizontal="center" vertical="center" wrapText="1"/>
    </xf>
    <xf numFmtId="0" fontId="191" fillId="0" borderId="83" xfId="1" applyFont="1" applyBorder="1" applyAlignment="1">
      <alignment vertical="center" wrapText="1"/>
    </xf>
    <xf numFmtId="0" fontId="191" fillId="0" borderId="74" xfId="1" applyFont="1" applyBorder="1" applyAlignment="1">
      <alignment vertical="center"/>
    </xf>
    <xf numFmtId="3" fontId="191" fillId="0" borderId="74" xfId="1" applyNumberFormat="1" applyFont="1" applyFill="1" applyBorder="1" applyAlignment="1">
      <alignment horizontal="center" vertical="center"/>
    </xf>
    <xf numFmtId="0" fontId="191" fillId="0" borderId="76" xfId="1" applyFont="1" applyBorder="1" applyAlignment="1">
      <alignment vertical="center" wrapText="1"/>
    </xf>
    <xf numFmtId="0" fontId="191" fillId="0" borderId="19" xfId="1" applyFont="1" applyFill="1" applyBorder="1" applyAlignment="1">
      <alignment vertical="center" wrapText="1"/>
    </xf>
    <xf numFmtId="3" fontId="191" fillId="0" borderId="19" xfId="1" applyNumberFormat="1" applyFont="1" applyFill="1" applyBorder="1" applyAlignment="1">
      <alignment vertical="center"/>
    </xf>
    <xf numFmtId="0" fontId="191" fillId="0" borderId="75" xfId="1" applyFont="1" applyFill="1" applyBorder="1" applyAlignment="1">
      <alignment vertical="center" wrapText="1"/>
    </xf>
    <xf numFmtId="0" fontId="191" fillId="0" borderId="77" xfId="1" applyFont="1" applyFill="1" applyBorder="1" applyAlignment="1">
      <alignment vertical="center" wrapText="1"/>
    </xf>
    <xf numFmtId="0" fontId="196" fillId="0" borderId="19" xfId="1" applyFont="1" applyFill="1" applyBorder="1" applyAlignment="1">
      <alignment vertical="center" wrapText="1"/>
    </xf>
    <xf numFmtId="0" fontId="191" fillId="0" borderId="76" xfId="1" applyFont="1" applyFill="1" applyBorder="1" applyAlignment="1">
      <alignment vertical="center" wrapText="1"/>
    </xf>
    <xf numFmtId="0" fontId="196" fillId="96" borderId="84" xfId="1" applyFont="1" applyFill="1" applyBorder="1" applyAlignment="1">
      <alignment vertical="center" wrapText="1"/>
    </xf>
    <xf numFmtId="0" fontId="196" fillId="0" borderId="0" xfId="25507" applyFont="1" applyBorder="1" applyProtection="1">
      <protection locked="0" hidden="1"/>
    </xf>
    <xf numFmtId="0" fontId="191" fillId="0" borderId="18" xfId="1" applyFont="1" applyFill="1" applyBorder="1" applyAlignment="1">
      <alignment vertical="center" wrapText="1"/>
    </xf>
    <xf numFmtId="0" fontId="191" fillId="0" borderId="84" xfId="1" applyFont="1" applyBorder="1" applyAlignment="1">
      <alignment vertical="center" wrapText="1"/>
    </xf>
    <xf numFmtId="0" fontId="177" fillId="0" borderId="0" xfId="1" applyFont="1" applyFill="1" applyAlignment="1">
      <alignment horizontal="right"/>
    </xf>
    <xf numFmtId="3" fontId="177" fillId="0" borderId="0" xfId="1" applyNumberFormat="1" applyFont="1" applyFill="1" applyAlignment="1">
      <alignment horizontal="right"/>
    </xf>
    <xf numFmtId="0" fontId="5" fillId="0" borderId="0" xfId="1" applyFont="1" applyAlignment="1">
      <alignment horizontal="right"/>
    </xf>
    <xf numFmtId="3" fontId="177" fillId="0" borderId="0" xfId="1" applyNumberFormat="1" applyFont="1" applyFill="1"/>
    <xf numFmtId="3" fontId="187" fillId="32" borderId="17" xfId="18565" applyNumberFormat="1" applyFont="1" applyBorder="1" applyAlignment="1">
      <alignment horizontal="center" vertical="center" wrapText="1"/>
    </xf>
    <xf numFmtId="0" fontId="39" fillId="47" borderId="0" xfId="51012" applyFont="1" applyFill="1" applyAlignment="1">
      <alignment horizontal="center"/>
    </xf>
    <xf numFmtId="0" fontId="191" fillId="0" borderId="85" xfId="1" applyFont="1" applyFill="1" applyBorder="1" applyAlignment="1">
      <alignment vertical="center"/>
    </xf>
    <xf numFmtId="0" fontId="191" fillId="0" borderId="86" xfId="1" applyFont="1" applyBorder="1" applyAlignment="1">
      <alignment vertical="center"/>
    </xf>
    <xf numFmtId="3" fontId="191" fillId="0" borderId="86" xfId="1" applyNumberFormat="1" applyFont="1" applyBorder="1" applyAlignment="1">
      <alignment horizontal="center" vertical="center"/>
    </xf>
    <xf numFmtId="0" fontId="191" fillId="0" borderId="87" xfId="1" applyFont="1" applyBorder="1" applyAlignment="1">
      <alignment vertical="center"/>
    </xf>
    <xf numFmtId="0" fontId="191" fillId="0" borderId="88" xfId="1" applyFont="1" applyFill="1" applyBorder="1" applyAlignment="1">
      <alignment vertical="center" wrapText="1"/>
    </xf>
    <xf numFmtId="0" fontId="191" fillId="0" borderId="88" xfId="1" applyFont="1" applyBorder="1" applyAlignment="1">
      <alignment vertical="center"/>
    </xf>
    <xf numFmtId="2" fontId="204" fillId="0" borderId="89" xfId="1" applyNumberFormat="1" applyFont="1" applyBorder="1" applyAlignment="1">
      <alignment horizontal="center" vertical="center"/>
    </xf>
    <xf numFmtId="0" fontId="191" fillId="0" borderId="88" xfId="1" applyFont="1" applyFill="1" applyBorder="1" applyAlignment="1">
      <alignment vertical="center"/>
    </xf>
    <xf numFmtId="0" fontId="191" fillId="0" borderId="85" xfId="1" applyFont="1" applyBorder="1" applyAlignment="1">
      <alignment vertical="center"/>
    </xf>
    <xf numFmtId="175" fontId="191" fillId="0" borderId="89" xfId="51011" applyNumberFormat="1" applyFont="1" applyBorder="1" applyAlignment="1">
      <alignment horizontal="center" vertical="center"/>
    </xf>
    <xf numFmtId="0" fontId="191" fillId="0" borderId="90" xfId="1" applyFont="1" applyBorder="1" applyAlignment="1">
      <alignment vertical="center" wrapText="1"/>
    </xf>
    <xf numFmtId="0" fontId="191" fillId="0" borderId="91" xfId="1" applyFont="1" applyBorder="1" applyAlignment="1">
      <alignment vertical="center"/>
    </xf>
    <xf numFmtId="3" fontId="191" fillId="0" borderId="91" xfId="1" applyNumberFormat="1" applyFont="1" applyBorder="1" applyAlignment="1">
      <alignment horizontal="center" vertical="center"/>
    </xf>
    <xf numFmtId="0" fontId="191" fillId="0" borderId="92" xfId="1" applyFont="1" applyBorder="1" applyAlignment="1">
      <alignment vertical="center"/>
    </xf>
    <xf numFmtId="0" fontId="191" fillId="0" borderId="93" xfId="1" applyFont="1" applyFill="1" applyBorder="1" applyAlignment="1">
      <alignment vertical="center" wrapText="1"/>
    </xf>
    <xf numFmtId="0" fontId="191" fillId="0" borderId="85" xfId="1" applyFont="1" applyFill="1" applyBorder="1" applyAlignment="1">
      <alignment vertical="center" wrapText="1"/>
    </xf>
    <xf numFmtId="0" fontId="191" fillId="0" borderId="94" xfId="1" applyFont="1" applyFill="1" applyBorder="1" applyAlignment="1">
      <alignment vertical="center"/>
    </xf>
    <xf numFmtId="3" fontId="191" fillId="0" borderId="94" xfId="1" applyNumberFormat="1" applyFont="1" applyFill="1" applyBorder="1" applyAlignment="1">
      <alignment horizontal="center" vertical="center"/>
    </xf>
    <xf numFmtId="0" fontId="191" fillId="0" borderId="85" xfId="1" applyFont="1" applyBorder="1" applyAlignment="1">
      <alignment vertical="center" wrapText="1"/>
    </xf>
    <xf numFmtId="0" fontId="191" fillId="0" borderId="88" xfId="1" applyFont="1" applyBorder="1" applyAlignment="1">
      <alignment vertical="center" wrapText="1"/>
    </xf>
    <xf numFmtId="0" fontId="191" fillId="0" borderId="95" xfId="1" applyFont="1" applyBorder="1" applyAlignment="1">
      <alignment vertical="center"/>
    </xf>
    <xf numFmtId="0" fontId="191" fillId="0" borderId="96" xfId="1" applyFont="1" applyBorder="1" applyAlignment="1">
      <alignment vertical="center" wrapText="1"/>
    </xf>
    <xf numFmtId="3" fontId="191" fillId="0" borderId="89" xfId="1" applyNumberFormat="1" applyFont="1" applyFill="1" applyBorder="1" applyAlignment="1">
      <alignment horizontal="center" vertical="center"/>
    </xf>
    <xf numFmtId="3" fontId="191" fillId="0" borderId="91" xfId="1" applyNumberFormat="1" applyFont="1" applyFill="1" applyBorder="1" applyAlignment="1">
      <alignment horizontal="center" vertical="center"/>
    </xf>
    <xf numFmtId="0" fontId="191" fillId="0" borderId="93" xfId="1" applyFont="1" applyBorder="1" applyAlignment="1">
      <alignment vertical="center" wrapText="1"/>
    </xf>
    <xf numFmtId="0" fontId="191" fillId="0" borderId="97" xfId="1" applyFont="1" applyBorder="1" applyAlignment="1">
      <alignment vertical="center" wrapText="1"/>
    </xf>
    <xf numFmtId="0" fontId="191" fillId="0" borderId="91" xfId="1" applyFont="1" applyBorder="1" applyAlignment="1">
      <alignment vertical="center" wrapText="1"/>
    </xf>
    <xf numFmtId="10" fontId="2" fillId="0" borderId="89" xfId="43620" applyNumberFormat="1" applyFont="1" applyBorder="1" applyAlignment="1">
      <alignment vertical="center"/>
    </xf>
    <xf numFmtId="0" fontId="191" fillId="0" borderId="98" xfId="1" applyFont="1" applyBorder="1" applyAlignment="1">
      <alignment vertical="center" wrapText="1"/>
    </xf>
    <xf numFmtId="0" fontId="196" fillId="96" borderId="96" xfId="1" applyFont="1" applyFill="1" applyBorder="1" applyAlignment="1">
      <alignment vertical="center" wrapText="1"/>
    </xf>
    <xf numFmtId="0" fontId="196" fillId="96" borderId="89" xfId="1" applyFont="1" applyFill="1" applyBorder="1" applyAlignment="1">
      <alignment vertical="center" wrapText="1"/>
    </xf>
    <xf numFmtId="3" fontId="196" fillId="96" borderId="89" xfId="1" applyNumberFormat="1" applyFont="1" applyFill="1" applyBorder="1" applyAlignment="1">
      <alignment vertical="center"/>
    </xf>
    <xf numFmtId="0" fontId="191" fillId="96" borderId="88" xfId="1" applyFont="1" applyFill="1" applyBorder="1" applyAlignment="1">
      <alignment vertical="center"/>
    </xf>
    <xf numFmtId="0" fontId="191" fillId="0" borderId="96" xfId="1" applyFont="1" applyFill="1" applyBorder="1" applyAlignment="1">
      <alignment vertical="center" wrapText="1"/>
    </xf>
    <xf numFmtId="0" fontId="191" fillId="0" borderId="99" xfId="1" applyFont="1" applyFill="1" applyBorder="1" applyAlignment="1">
      <alignment vertical="center" wrapText="1"/>
    </xf>
    <xf numFmtId="3" fontId="191" fillId="0" borderId="99" xfId="1" applyNumberFormat="1" applyFont="1" applyFill="1" applyBorder="1" applyAlignment="1">
      <alignment vertical="center"/>
    </xf>
    <xf numFmtId="0" fontId="196" fillId="0" borderId="99" xfId="1" applyFont="1" applyFill="1" applyBorder="1" applyAlignment="1">
      <alignment vertical="center" wrapText="1"/>
    </xf>
    <xf numFmtId="0" fontId="191" fillId="0" borderId="100" xfId="1" applyFont="1" applyFill="1" applyBorder="1" applyAlignment="1">
      <alignment vertical="center" wrapText="1"/>
    </xf>
    <xf numFmtId="0" fontId="196" fillId="96" borderId="91" xfId="1" applyFont="1" applyFill="1" applyBorder="1" applyAlignment="1">
      <alignment vertical="center" wrapText="1"/>
    </xf>
    <xf numFmtId="3" fontId="196" fillId="96" borderId="91" xfId="1" applyNumberFormat="1" applyFont="1" applyFill="1" applyBorder="1" applyAlignment="1">
      <alignment vertical="center"/>
    </xf>
    <xf numFmtId="0" fontId="191" fillId="96" borderId="93" xfId="1" applyFont="1" applyFill="1" applyBorder="1" applyAlignment="1">
      <alignment vertical="center"/>
    </xf>
    <xf numFmtId="0" fontId="5" fillId="0" borderId="89" xfId="1" applyFont="1" applyFill="1" applyBorder="1" applyAlignment="1">
      <alignment horizontal="right"/>
    </xf>
    <xf numFmtId="165" fontId="5" fillId="0" borderId="96" xfId="3" applyNumberFormat="1" applyFont="1" applyFill="1" applyBorder="1"/>
    <xf numFmtId="165" fontId="5" fillId="0" borderId="89" xfId="3" applyNumberFormat="1" applyFont="1" applyFill="1" applyBorder="1"/>
    <xf numFmtId="165" fontId="5" fillId="0" borderId="88" xfId="3" applyNumberFormat="1" applyFont="1" applyFill="1" applyBorder="1"/>
    <xf numFmtId="0" fontId="5" fillId="0" borderId="89" xfId="1" applyFont="1" applyFill="1" applyBorder="1"/>
    <xf numFmtId="4" fontId="5" fillId="0" borderId="89" xfId="1" applyNumberFormat="1" applyFont="1" applyFill="1" applyBorder="1"/>
    <xf numFmtId="10" fontId="5" fillId="0" borderId="89" xfId="2" applyNumberFormat="1" applyFont="1" applyFill="1" applyBorder="1"/>
    <xf numFmtId="3" fontId="5" fillId="0" borderId="95" xfId="1" applyNumberFormat="1" applyFont="1" applyFill="1" applyBorder="1"/>
    <xf numFmtId="3" fontId="5" fillId="0" borderId="101" xfId="1" applyNumberFormat="1" applyFont="1" applyFill="1" applyBorder="1"/>
    <xf numFmtId="3" fontId="5" fillId="0" borderId="88" xfId="1" applyNumberFormat="1" applyFont="1" applyFill="1" applyBorder="1" applyAlignment="1">
      <alignment horizontal="center"/>
    </xf>
    <xf numFmtId="3" fontId="5" fillId="0" borderId="98" xfId="1" applyNumberFormat="1" applyFont="1" applyFill="1" applyBorder="1"/>
    <xf numFmtId="10" fontId="5" fillId="0" borderId="98" xfId="2" applyNumberFormat="1" applyFont="1" applyFill="1" applyBorder="1"/>
    <xf numFmtId="3" fontId="4" fillId="0" borderId="98" xfId="1" applyNumberFormat="1" applyFont="1" applyFill="1" applyBorder="1"/>
    <xf numFmtId="0" fontId="7" fillId="0" borderId="89" xfId="4" applyFont="1" applyFill="1" applyBorder="1"/>
    <xf numFmtId="3" fontId="5" fillId="0" borderId="89" xfId="1" applyNumberFormat="1" applyFont="1" applyFill="1" applyBorder="1" applyAlignment="1">
      <alignment horizontal="center"/>
    </xf>
    <xf numFmtId="10" fontId="5" fillId="0" borderId="99" xfId="2" applyNumberFormat="1" applyFont="1" applyFill="1" applyBorder="1"/>
    <xf numFmtId="0" fontId="5" fillId="0" borderId="98" xfId="1" applyFont="1" applyFill="1" applyBorder="1"/>
    <xf numFmtId="0" fontId="7" fillId="0" borderId="98" xfId="4" applyFont="1" applyFill="1" applyBorder="1"/>
    <xf numFmtId="4" fontId="5" fillId="0" borderId="98" xfId="1" applyNumberFormat="1" applyFont="1" applyFill="1" applyBorder="1"/>
    <xf numFmtId="0" fontId="5" fillId="0" borderId="98" xfId="1" applyFont="1" applyFill="1" applyBorder="1" applyAlignment="1">
      <alignment horizontal="right"/>
    </xf>
    <xf numFmtId="0" fontId="6" fillId="0" borderId="98" xfId="1" applyFont="1" applyFill="1" applyBorder="1" applyAlignment="1">
      <alignment horizontal="center"/>
    </xf>
    <xf numFmtId="3" fontId="5" fillId="0" borderId="98" xfId="1" applyNumberFormat="1" applyFont="1" applyFill="1" applyBorder="1" applyAlignment="1">
      <alignment horizontal="center"/>
    </xf>
    <xf numFmtId="2" fontId="6" fillId="0" borderId="98" xfId="1" applyNumberFormat="1" applyFont="1" applyFill="1" applyBorder="1" applyAlignment="1">
      <alignment horizontal="center"/>
    </xf>
    <xf numFmtId="3" fontId="5" fillId="0" borderId="87" xfId="1" applyNumberFormat="1" applyFont="1" applyFill="1" applyBorder="1"/>
    <xf numFmtId="3" fontId="5" fillId="0" borderId="85" xfId="1" applyNumberFormat="1" applyFont="1" applyFill="1" applyBorder="1"/>
    <xf numFmtId="0" fontId="5" fillId="0" borderId="89" xfId="26081" applyFont="1" applyFill="1" applyBorder="1"/>
    <xf numFmtId="0" fontId="7" fillId="0" borderId="87" xfId="4" applyFont="1" applyFill="1" applyBorder="1"/>
    <xf numFmtId="0" fontId="8" fillId="0" borderId="98" xfId="4" applyFont="1" applyFill="1" applyBorder="1"/>
    <xf numFmtId="0" fontId="7" fillId="0" borderId="89" xfId="26466" applyFont="1" applyFill="1" applyBorder="1"/>
    <xf numFmtId="2" fontId="6" fillId="0" borderId="102" xfId="1" applyNumberFormat="1" applyFont="1" applyFill="1" applyBorder="1" applyAlignment="1">
      <alignment horizontal="center"/>
    </xf>
    <xf numFmtId="3" fontId="5" fillId="0" borderId="89" xfId="1" applyNumberFormat="1" applyFont="1" applyFill="1" applyBorder="1"/>
    <xf numFmtId="3" fontId="5" fillId="0" borderId="88" xfId="1" applyNumberFormat="1" applyFont="1" applyFill="1" applyBorder="1"/>
    <xf numFmtId="3" fontId="5" fillId="0" borderId="103" xfId="1" applyNumberFormat="1" applyFont="1" applyFill="1" applyBorder="1"/>
    <xf numFmtId="3" fontId="5" fillId="0" borderId="104" xfId="1" applyNumberFormat="1" applyFont="1" applyFill="1" applyBorder="1"/>
    <xf numFmtId="3" fontId="4" fillId="0" borderId="104" xfId="1" applyNumberFormat="1" applyFont="1" applyFill="1" applyBorder="1"/>
    <xf numFmtId="0" fontId="5" fillId="0" borderId="105" xfId="1" applyFont="1" applyFill="1" applyBorder="1" applyAlignment="1">
      <alignment horizontal="left"/>
    </xf>
    <xf numFmtId="0" fontId="174" fillId="85" borderId="6" xfId="1" applyFont="1" applyFill="1" applyBorder="1" applyProtection="1">
      <protection locked="0"/>
    </xf>
    <xf numFmtId="0" fontId="5" fillId="0" borderId="0" xfId="25507" applyFont="1" applyAlignment="1">
      <alignment wrapText="1"/>
    </xf>
    <xf numFmtId="0" fontId="5" fillId="0" borderId="0" xfId="1" applyFont="1" applyAlignment="1">
      <alignment horizontal="left" wrapText="1"/>
    </xf>
    <xf numFmtId="3" fontId="187" fillId="32" borderId="17" xfId="18565" applyNumberFormat="1" applyFont="1" applyBorder="1" applyAlignment="1">
      <alignment horizontal="center" vertical="center" wrapText="1"/>
    </xf>
    <xf numFmtId="0" fontId="39" fillId="47" borderId="0" xfId="51012" applyFont="1" applyFill="1" applyAlignment="1">
      <alignment horizontal="center"/>
    </xf>
    <xf numFmtId="0" fontId="189" fillId="18" borderId="98" xfId="25200" applyFont="1" applyFill="1" applyBorder="1" applyAlignment="1">
      <alignment horizontal="center" wrapText="1"/>
    </xf>
    <xf numFmtId="0" fontId="179" fillId="0" borderId="98" xfId="51012" applyBorder="1" applyAlignment="1">
      <alignment horizontal="center" wrapText="1"/>
    </xf>
    <xf numFmtId="0" fontId="39" fillId="91" borderId="0" xfId="51012" applyFont="1" applyFill="1" applyAlignment="1">
      <alignment horizontal="center" vertical="top" wrapText="1"/>
    </xf>
    <xf numFmtId="0" fontId="39" fillId="90" borderId="0" xfId="51012" applyFont="1" applyFill="1" applyAlignment="1">
      <alignment horizontal="center" vertical="top"/>
    </xf>
  </cellXfs>
  <cellStyles count="51017">
    <cellStyle name=" 1" xfId="5" xr:uid="{00000000-0005-0000-0000-000000000000}"/>
    <cellStyle name=" 1 2" xfId="6" xr:uid="{00000000-0005-0000-0000-000001000000}"/>
    <cellStyle name=" 1 2 2" xfId="7" xr:uid="{00000000-0005-0000-0000-000002000000}"/>
    <cellStyle name=" 1 3" xfId="8" xr:uid="{00000000-0005-0000-0000-000003000000}"/>
    <cellStyle name=" Writer Import]_x000d__x000a_Display Dialog=No_x000d__x000a__x000d__x000a_[Horizontal Arrange]_x000d__x000a_Dimensions Interlocking=Yes_x000d__x000a_Sum Hierarchy=Yes_x000d__x000a_Generate" xfId="9" xr:uid="{00000000-0005-0000-0000-000004000000}"/>
    <cellStyle name=" Writer Import]_x000d__x000a_Display Dialog=No_x000d__x000a__x000d__x000a_[Horizontal Arrange]_x000d__x000a_Dimensions Interlocking=Yes_x000d__x000a_Sum Hierarchy=Yes_x000d__x000a_Generate 2" xfId="10" xr:uid="{00000000-0005-0000-0000-000005000000}"/>
    <cellStyle name="_x000a_386grabber=M" xfId="11" xr:uid="{00000000-0005-0000-0000-000006000000}"/>
    <cellStyle name="%" xfId="12" xr:uid="{00000000-0005-0000-0000-000007000000}"/>
    <cellStyle name="% 2" xfId="13" xr:uid="{00000000-0005-0000-0000-000008000000}"/>
    <cellStyle name="% 2 2" xfId="14" xr:uid="{00000000-0005-0000-0000-000009000000}"/>
    <cellStyle name="% 2 3" xfId="15" xr:uid="{00000000-0005-0000-0000-00000A000000}"/>
    <cellStyle name="% 2 4" xfId="16" xr:uid="{00000000-0005-0000-0000-00000B000000}"/>
    <cellStyle name="% 3" xfId="17" xr:uid="{00000000-0005-0000-0000-00000C000000}"/>
    <cellStyle name="% 3 2" xfId="18" xr:uid="{00000000-0005-0000-0000-00000D000000}"/>
    <cellStyle name="% 4" xfId="19" xr:uid="{00000000-0005-0000-0000-00000E000000}"/>
    <cellStyle name="% 5" xfId="20" xr:uid="{00000000-0005-0000-0000-00000F000000}"/>
    <cellStyle name="%_A2 Common National NHS &amp; Other" xfId="21" xr:uid="{00000000-0005-0000-0000-000010000000}"/>
    <cellStyle name="%_Additional charts" xfId="22" xr:uid="{00000000-0005-0000-0000-000011000000}"/>
    <cellStyle name="%_Book2" xfId="23" xr:uid="{00000000-0005-0000-0000-000012000000}"/>
    <cellStyle name="%_Book6" xfId="24" xr:uid="{00000000-0005-0000-0000-000013000000}"/>
    <cellStyle name="%_Budget09 Fiscal Scenarios_v9.1 (20090415) SM" xfId="25" xr:uid="{00000000-0005-0000-0000-000014000000}"/>
    <cellStyle name="%_Chapter 1 tables" xfId="26" xr:uid="{00000000-0005-0000-0000-000015000000}"/>
    <cellStyle name="%_Chapter 1 tables1" xfId="27" xr:uid="{00000000-0005-0000-0000-000016000000}"/>
    <cellStyle name="%_charts tables TP" xfId="28" xr:uid="{00000000-0005-0000-0000-000017000000}"/>
    <cellStyle name="%_charts tables TP 070311" xfId="29" xr:uid="{00000000-0005-0000-0000-000018000000}"/>
    <cellStyle name="%_charts tables TP 2" xfId="30" xr:uid="{00000000-0005-0000-0000-000019000000}"/>
    <cellStyle name="%_charts tables TP-formatted " xfId="31" xr:uid="{00000000-0005-0000-0000-00001A000000}"/>
    <cellStyle name="%_charts tables TP-formatted  (2)" xfId="32" xr:uid="{00000000-0005-0000-0000-00001B000000}"/>
    <cellStyle name="%_charts tables TP-formatted  (3)" xfId="33" xr:uid="{00000000-0005-0000-0000-00001C000000}"/>
    <cellStyle name="%_charts_tables250111(1)" xfId="34" xr:uid="{00000000-0005-0000-0000-00001D000000}"/>
    <cellStyle name="%_DATA" xfId="35" xr:uid="{00000000-0005-0000-0000-00001E000000}"/>
    <cellStyle name="%_Economy Fan Charts Sheet Master 20111121" xfId="36" xr:uid="{00000000-0005-0000-0000-00001F000000}"/>
    <cellStyle name="%_Economy Fan Charts Sheet Master BUD12R3 links broken" xfId="37" xr:uid="{00000000-0005-0000-0000-000020000000}"/>
    <cellStyle name="%_Economy Tables" xfId="38" xr:uid="{00000000-0005-0000-0000-000021000000}"/>
    <cellStyle name="%_Fiscal Tables" xfId="39" xr:uid="{00000000-0005-0000-0000-000022000000}"/>
    <cellStyle name="%_Health scenario chart (2)" xfId="40" xr:uid="{00000000-0005-0000-0000-000023000000}"/>
    <cellStyle name="%_inc to ex AS12 EFOsupps" xfId="41" xr:uid="{00000000-0005-0000-0000-000024000000}"/>
    <cellStyle name="%_Live final adjusted for SOBR2 rev 0910 1011 a" xfId="42" xr:uid="{00000000-0005-0000-0000-000025000000}"/>
    <cellStyle name="%_March-2012-Fiscal-Supplementary-Tables1(1)" xfId="43" xr:uid="{00000000-0005-0000-0000-000026000000}"/>
    <cellStyle name="%_My charts (TH AS12)" xfId="44" xr:uid="{00000000-0005-0000-0000-000027000000}"/>
    <cellStyle name="%_PEF Autumn2011" xfId="45" xr:uid="{00000000-0005-0000-0000-000028000000}"/>
    <cellStyle name="%_PEF FSBR2011" xfId="46" xr:uid="{00000000-0005-0000-0000-000029000000}"/>
    <cellStyle name="%_PEF FSBR2011 2" xfId="47" xr:uid="{00000000-0005-0000-0000-00002A000000}"/>
    <cellStyle name="%_PEF FSBR2011 AA simplification" xfId="48" xr:uid="{00000000-0005-0000-0000-00002B000000}"/>
    <cellStyle name="%_Pub Fin (14-Sep-2008 Data)_v7.9 (tables added)1" xfId="49" xr:uid="{00000000-0005-0000-0000-00002C000000}"/>
    <cellStyle name="%_Pub Fin (24-Sep-2008 Data)_v8.5 (CDS graphs)" xfId="50" xr:uid="{00000000-0005-0000-0000-00002D000000}"/>
    <cellStyle name="%_Scorecard" xfId="51" xr:uid="{00000000-0005-0000-0000-00002E000000}"/>
    <cellStyle name="%_Scorecard E" xfId="52" xr:uid="{00000000-0005-0000-0000-00002F000000}"/>
    <cellStyle name="%_Scorecard E 2" xfId="53" xr:uid="{00000000-0005-0000-0000-000030000000}"/>
    <cellStyle name="%_Scorecard E 3" xfId="54" xr:uid="{00000000-0005-0000-0000-000031000000}"/>
    <cellStyle name="%_Scorecard E 4" xfId="55" xr:uid="{00000000-0005-0000-0000-000032000000}"/>
    <cellStyle name="%_Sheet1" xfId="56" xr:uid="{00000000-0005-0000-0000-000033000000}"/>
    <cellStyle name="%_Sheet1 2" xfId="57" xr:uid="{00000000-0005-0000-0000-000034000000}"/>
    <cellStyle name="%_Sheet2" xfId="58" xr:uid="{00000000-0005-0000-0000-000035000000}"/>
    <cellStyle name="%_Sheet2 2" xfId="59" xr:uid="{00000000-0005-0000-0000-000036000000}"/>
    <cellStyle name="%_T1A (VAT19.5pkg)" xfId="60" xr:uid="{00000000-0005-0000-0000-000037000000}"/>
    <cellStyle name="%_T1A (VAT19.5pkg) 2" xfId="61" xr:uid="{00000000-0005-0000-0000-000038000000}"/>
    <cellStyle name="%_T1A (VAT19.5pkg) 3" xfId="62" xr:uid="{00000000-0005-0000-0000-000039000000}"/>
    <cellStyle name="%_T1A (VAT19.5pkg) 4" xfId="63" xr:uid="{00000000-0005-0000-0000-00003A000000}"/>
    <cellStyle name="%_TP - charts tables BUD12" xfId="64" xr:uid="{00000000-0005-0000-0000-00003B000000}"/>
    <cellStyle name="%_TP - charts tables Nov11" xfId="65" xr:uid="{00000000-0005-0000-0000-00003C000000}"/>
    <cellStyle name="%_TREND_DEFLATE01#" xfId="66" xr:uid="{00000000-0005-0000-0000-00003D000000}"/>
    <cellStyle name="%_VAT refunds" xfId="67" xr:uid="{00000000-0005-0000-0000-00003E000000}"/>
    <cellStyle name="]_x000d__x000a_Zoomed=1_x000d__x000a_Row=0_x000d__x000a_Column=0_x000d__x000a_Height=0_x000d__x000a_Width=0_x000d__x000a_FontName=FoxFont_x000d__x000a_FontStyle=0_x000d__x000a_FontSize=9_x000d__x000a_PrtFontName=FoxPrin" xfId="68" xr:uid="{00000000-0005-0000-0000-00003F000000}"/>
    <cellStyle name="_110621 OBRoutput FSR transUpdate and tobacco jun25" xfId="69" xr:uid="{00000000-0005-0000-0000-000040000000}"/>
    <cellStyle name="_110621 OBRoutput FSR transUpdate and tobacco jun25 (2)" xfId="70" xr:uid="{00000000-0005-0000-0000-000041000000}"/>
    <cellStyle name="_111125 APDPassengerNumbers" xfId="71" xr:uid="{00000000-0005-0000-0000-000042000000}"/>
    <cellStyle name="_111125 APDPassengerNumbers_inc to ex AS12 EFOsupps" xfId="72" xr:uid="{00000000-0005-0000-0000-000043000000}"/>
    <cellStyle name="_Apr 2010 IMBE Report" xfId="73" xr:uid="{00000000-0005-0000-0000-000044000000}"/>
    <cellStyle name="_Asset Co - 2014-40" xfId="74" xr:uid="{00000000-0005-0000-0000-000045000000}"/>
    <cellStyle name="_Calc" xfId="75" xr:uid="{00000000-0005-0000-0000-000046000000}"/>
    <cellStyle name="_CalcBold" xfId="76" xr:uid="{00000000-0005-0000-0000-000047000000}"/>
    <cellStyle name="_CalcTotal" xfId="77" xr:uid="{00000000-0005-0000-0000-000048000000}"/>
    <cellStyle name="_Confirmation" xfId="78" xr:uid="{00000000-0005-0000-0000-000049000000}"/>
    <cellStyle name="_covered bonds" xfId="79" xr:uid="{00000000-0005-0000-0000-00004A000000}"/>
    <cellStyle name="_covered bonds_20110317 Guarantee Data sheet with CDS Expected Losses" xfId="80" xr:uid="{00000000-0005-0000-0000-00004B000000}"/>
    <cellStyle name="_Dpn Forecast 2008-2010 (14-Dec-07)" xfId="81" xr:uid="{00000000-0005-0000-0000-00004C000000}"/>
    <cellStyle name="_Dpn Forecast 2008-2010 (14-Dec-07)_20110317 Guarantee Data sheet with CDS Expected Losses" xfId="82" xr:uid="{00000000-0005-0000-0000-00004D000000}"/>
    <cellStyle name="_Fair Value schedule" xfId="83" xr:uid="{00000000-0005-0000-0000-00004E000000}"/>
    <cellStyle name="_Fair Value schedule_20110317 Guarantee Data sheet with CDS Expected Losses" xfId="84" xr:uid="{00000000-0005-0000-0000-00004F000000}"/>
    <cellStyle name="_FCAST" xfId="85" xr:uid="{00000000-0005-0000-0000-000050000000}"/>
    <cellStyle name="_FPS Options High Level Costing 23rd Aug 06" xfId="86" xr:uid="{00000000-0005-0000-0000-000051000000}"/>
    <cellStyle name="_HMT expl text summary Tables" xfId="87" xr:uid="{00000000-0005-0000-0000-000052000000}"/>
    <cellStyle name="_HOD Gosforth_current" xfId="88" xr:uid="{00000000-0005-0000-0000-000053000000}"/>
    <cellStyle name="_IMBE P0 10-11 profiles" xfId="89" xr:uid="{00000000-0005-0000-0000-000054000000}"/>
    <cellStyle name="_InputCY" xfId="90" xr:uid="{00000000-0005-0000-0000-000055000000}"/>
    <cellStyle name="_InputNewFT" xfId="91" xr:uid="{00000000-0005-0000-0000-000056000000}"/>
    <cellStyle name="_InputPY" xfId="92" xr:uid="{00000000-0005-0000-0000-000057000000}"/>
    <cellStyle name="_IT HOD Rainton - Tower Cost Update 5th April 2007 (Revised) V3" xfId="93" xr:uid="{00000000-0005-0000-0000-000058000000}"/>
    <cellStyle name="_IT HOD Rainton - Tower Cost Update 5th April 2007 (Revised) V3_20110317 Guarantee Data sheet with CDS Expected Losses" xfId="94" xr:uid="{00000000-0005-0000-0000-000059000000}"/>
    <cellStyle name="_Maincode" xfId="95" xr:uid="{00000000-0005-0000-0000-00005A000000}"/>
    <cellStyle name="_No_Input" xfId="96" xr:uid="{00000000-0005-0000-0000-00005B000000}"/>
    <cellStyle name="_Note" xfId="97" xr:uid="{00000000-0005-0000-0000-00005C000000}"/>
    <cellStyle name="_P11) Apr 10 IMBE workbook" xfId="98" xr:uid="{00000000-0005-0000-0000-00005D000000}"/>
    <cellStyle name="_P12) May 10 (prov outturn) IMBE workbook" xfId="99" xr:uid="{00000000-0005-0000-0000-00005E000000}"/>
    <cellStyle name="_Project Details Report Aug v0.12" xfId="100" xr:uid="{00000000-0005-0000-0000-00005F000000}"/>
    <cellStyle name="_RB_Update_current" xfId="101" xr:uid="{00000000-0005-0000-0000-000060000000}"/>
    <cellStyle name="_RB_Update_current (SCA draft)PH review" xfId="102" xr:uid="{00000000-0005-0000-0000-000061000000}"/>
    <cellStyle name="_RB_Update_current (SCA draft)PH review_20110317 Guarantee Data sheet with CDS Expected Losses" xfId="103" xr:uid="{00000000-0005-0000-0000-000062000000}"/>
    <cellStyle name="_RB_Update_current (SCA draft)revised" xfId="104" xr:uid="{00000000-0005-0000-0000-000063000000}"/>
    <cellStyle name="_RB_Update_current (SCA draft)revised_20110317 Guarantee Data sheet with CDS Expected Losses" xfId="105" xr:uid="{00000000-0005-0000-0000-000064000000}"/>
    <cellStyle name="_RB_Update_current_20110317 Guarantee Data sheet with CDS Expected Losses" xfId="106" xr:uid="{00000000-0005-0000-0000-000065000000}"/>
    <cellStyle name="_Sample change log v0 2" xfId="107" xr:uid="{00000000-0005-0000-0000-000066000000}"/>
    <cellStyle name="_Sample change log v0 2_20110317 Guarantee Data sheet with CDS Expected Losses" xfId="108" xr:uid="{00000000-0005-0000-0000-000067000000}"/>
    <cellStyle name="_Sub debt extension discount table 31 1 11 v2" xfId="109" xr:uid="{00000000-0005-0000-0000-000068000000}"/>
    <cellStyle name="_sub debt int" xfId="110" xr:uid="{00000000-0005-0000-0000-000069000000}"/>
    <cellStyle name="_sub debt int_20110317 Guarantee Data sheet with CDS Expected Losses" xfId="111" xr:uid="{00000000-0005-0000-0000-00006A000000}"/>
    <cellStyle name="_Subcode" xfId="112" xr:uid="{00000000-0005-0000-0000-00006B000000}"/>
    <cellStyle name="_TableHead" xfId="113" xr:uid="{00000000-0005-0000-0000-00006C000000}"/>
    <cellStyle name="_TableHead 2" xfId="114" xr:uid="{00000000-0005-0000-0000-00006D000000}"/>
    <cellStyle name="_TableHead 3" xfId="50387" xr:uid="{00000000-0005-0000-0000-00006E000000}"/>
    <cellStyle name="_TableHead_Budget09 Fiscal Scenarios_v9.1 (20090415) SM" xfId="115" xr:uid="{00000000-0005-0000-0000-00006F000000}"/>
    <cellStyle name="_TableHead_Chapter 1 tables" xfId="116" xr:uid="{00000000-0005-0000-0000-000070000000}"/>
    <cellStyle name="_TableHead_Chapter 1 tables1" xfId="117" xr:uid="{00000000-0005-0000-0000-000071000000}"/>
    <cellStyle name="_TableHead_Live final adjusted for SOBR2 rev 0910 1011 a" xfId="118" xr:uid="{00000000-0005-0000-0000-000072000000}"/>
    <cellStyle name="_TableHead_Scorecard E" xfId="119" xr:uid="{00000000-0005-0000-0000-000073000000}"/>
    <cellStyle name="_TableHead_Scorecard E 2" xfId="120" xr:uid="{00000000-0005-0000-0000-000074000000}"/>
    <cellStyle name="_TableHead_Scorecard E 3" xfId="121" xr:uid="{00000000-0005-0000-0000-000075000000}"/>
    <cellStyle name="_TableHead_Sheet1" xfId="122" xr:uid="{00000000-0005-0000-0000-000076000000}"/>
    <cellStyle name="_TableHead_T1A (VAT19.5pkg)" xfId="123" xr:uid="{00000000-0005-0000-0000-000077000000}"/>
    <cellStyle name="_TableHead_T1A (VAT19.5pkg) 2" xfId="124" xr:uid="{00000000-0005-0000-0000-000078000000}"/>
    <cellStyle name="_TableHead_T1A (VAT19.5pkg) 3" xfId="125" xr:uid="{00000000-0005-0000-0000-000079000000}"/>
    <cellStyle name="_TableSuperHead" xfId="126" xr:uid="{00000000-0005-0000-0000-00007A000000}"/>
    <cellStyle name="_Tailor Analysis 1.11 (1 Dec take up rates)" xfId="127" xr:uid="{00000000-0005-0000-0000-00007B000000}"/>
    <cellStyle name="_TextEntry" xfId="128" xr:uid="{00000000-0005-0000-0000-00007C000000}"/>
    <cellStyle name="0,0_x000d__x000a_NA_x000d__x000a_" xfId="129" xr:uid="{00000000-0005-0000-0000-00007D000000}"/>
    <cellStyle name="1dp" xfId="130" xr:uid="{00000000-0005-0000-0000-00007E000000}"/>
    <cellStyle name="1dp 2" xfId="131" xr:uid="{00000000-0005-0000-0000-00007F000000}"/>
    <cellStyle name="1dp 3" xfId="132" xr:uid="{00000000-0005-0000-0000-000080000000}"/>
    <cellStyle name="1dp 4" xfId="133" xr:uid="{00000000-0005-0000-0000-000081000000}"/>
    <cellStyle name="20% - Accent1 10" xfId="134" xr:uid="{00000000-0005-0000-0000-000082000000}"/>
    <cellStyle name="20% - Accent1 10 2" xfId="135" xr:uid="{00000000-0005-0000-0000-000083000000}"/>
    <cellStyle name="20% - Accent1 10 3" xfId="136" xr:uid="{00000000-0005-0000-0000-000084000000}"/>
    <cellStyle name="20% - Accent1 11" xfId="137" xr:uid="{00000000-0005-0000-0000-000085000000}"/>
    <cellStyle name="20% - Accent1 11 2" xfId="138" xr:uid="{00000000-0005-0000-0000-000086000000}"/>
    <cellStyle name="20% - Accent1 11 3" xfId="139" xr:uid="{00000000-0005-0000-0000-000087000000}"/>
    <cellStyle name="20% - Accent1 12" xfId="140" xr:uid="{00000000-0005-0000-0000-000088000000}"/>
    <cellStyle name="20% - Accent1 12 2" xfId="141" xr:uid="{00000000-0005-0000-0000-000089000000}"/>
    <cellStyle name="20% - Accent1 12 3" xfId="142" xr:uid="{00000000-0005-0000-0000-00008A000000}"/>
    <cellStyle name="20% - Accent1 13" xfId="143" xr:uid="{00000000-0005-0000-0000-00008B000000}"/>
    <cellStyle name="20% - Accent1 14" xfId="144" xr:uid="{00000000-0005-0000-0000-00008C000000}"/>
    <cellStyle name="20% - Accent1 2" xfId="145" xr:uid="{00000000-0005-0000-0000-00008D000000}"/>
    <cellStyle name="20% - Accent1 2 10" xfId="146" xr:uid="{00000000-0005-0000-0000-00008E000000}"/>
    <cellStyle name="20% - Accent1 2 2" xfId="147" xr:uid="{00000000-0005-0000-0000-00008F000000}"/>
    <cellStyle name="20% - Accent1 2 2 2" xfId="148" xr:uid="{00000000-0005-0000-0000-000090000000}"/>
    <cellStyle name="20% - Accent1 2 2 2 2" xfId="149" xr:uid="{00000000-0005-0000-0000-000091000000}"/>
    <cellStyle name="20% - Accent1 2 2 2 3" xfId="150" xr:uid="{00000000-0005-0000-0000-000092000000}"/>
    <cellStyle name="20% - Accent1 2 2 3" xfId="151" xr:uid="{00000000-0005-0000-0000-000093000000}"/>
    <cellStyle name="20% - Accent1 2 2 3 2" xfId="152" xr:uid="{00000000-0005-0000-0000-000094000000}"/>
    <cellStyle name="20% - Accent1 2 2 3 3" xfId="153" xr:uid="{00000000-0005-0000-0000-000095000000}"/>
    <cellStyle name="20% - Accent1 2 2 4" xfId="154" xr:uid="{00000000-0005-0000-0000-000096000000}"/>
    <cellStyle name="20% - Accent1 2 2 4 2" xfId="155" xr:uid="{00000000-0005-0000-0000-000097000000}"/>
    <cellStyle name="20% - Accent1 2 2 4 3" xfId="156" xr:uid="{00000000-0005-0000-0000-000098000000}"/>
    <cellStyle name="20% - Accent1 2 2 5" xfId="157" xr:uid="{00000000-0005-0000-0000-000099000000}"/>
    <cellStyle name="20% - Accent1 2 2 5 2" xfId="158" xr:uid="{00000000-0005-0000-0000-00009A000000}"/>
    <cellStyle name="20% - Accent1 2 2 5 3" xfId="159" xr:uid="{00000000-0005-0000-0000-00009B000000}"/>
    <cellStyle name="20% - Accent1 2 2 6" xfId="160" xr:uid="{00000000-0005-0000-0000-00009C000000}"/>
    <cellStyle name="20% - Accent1 2 2 7" xfId="161" xr:uid="{00000000-0005-0000-0000-00009D000000}"/>
    <cellStyle name="20% - Accent1 2 3" xfId="162" xr:uid="{00000000-0005-0000-0000-00009E000000}"/>
    <cellStyle name="20% - Accent1 2 3 2" xfId="163" xr:uid="{00000000-0005-0000-0000-00009F000000}"/>
    <cellStyle name="20% - Accent1 2 3 2 2" xfId="164" xr:uid="{00000000-0005-0000-0000-0000A0000000}"/>
    <cellStyle name="20% - Accent1 2 3 2 3" xfId="165" xr:uid="{00000000-0005-0000-0000-0000A1000000}"/>
    <cellStyle name="20% - Accent1 2 3 3" xfId="166" xr:uid="{00000000-0005-0000-0000-0000A2000000}"/>
    <cellStyle name="20% - Accent1 2 3 3 2" xfId="167" xr:uid="{00000000-0005-0000-0000-0000A3000000}"/>
    <cellStyle name="20% - Accent1 2 3 3 3" xfId="168" xr:uid="{00000000-0005-0000-0000-0000A4000000}"/>
    <cellStyle name="20% - Accent1 2 3 4" xfId="169" xr:uid="{00000000-0005-0000-0000-0000A5000000}"/>
    <cellStyle name="20% - Accent1 2 3 4 2" xfId="170" xr:uid="{00000000-0005-0000-0000-0000A6000000}"/>
    <cellStyle name="20% - Accent1 2 3 4 3" xfId="171" xr:uid="{00000000-0005-0000-0000-0000A7000000}"/>
    <cellStyle name="20% - Accent1 2 3 5" xfId="172" xr:uid="{00000000-0005-0000-0000-0000A8000000}"/>
    <cellStyle name="20% - Accent1 2 3 5 2" xfId="173" xr:uid="{00000000-0005-0000-0000-0000A9000000}"/>
    <cellStyle name="20% - Accent1 2 3 5 3" xfId="174" xr:uid="{00000000-0005-0000-0000-0000AA000000}"/>
    <cellStyle name="20% - Accent1 2 3 6" xfId="175" xr:uid="{00000000-0005-0000-0000-0000AB000000}"/>
    <cellStyle name="20% - Accent1 2 3 7" xfId="176" xr:uid="{00000000-0005-0000-0000-0000AC000000}"/>
    <cellStyle name="20% - Accent1 2 4" xfId="177" xr:uid="{00000000-0005-0000-0000-0000AD000000}"/>
    <cellStyle name="20% - Accent1 2 4 2" xfId="178" xr:uid="{00000000-0005-0000-0000-0000AE000000}"/>
    <cellStyle name="20% - Accent1 2 4 3" xfId="179" xr:uid="{00000000-0005-0000-0000-0000AF000000}"/>
    <cellStyle name="20% - Accent1 2 5" xfId="180" xr:uid="{00000000-0005-0000-0000-0000B0000000}"/>
    <cellStyle name="20% - Accent1 2 5 2" xfId="181" xr:uid="{00000000-0005-0000-0000-0000B1000000}"/>
    <cellStyle name="20% - Accent1 2 5 3" xfId="182" xr:uid="{00000000-0005-0000-0000-0000B2000000}"/>
    <cellStyle name="20% - Accent1 2 6" xfId="183" xr:uid="{00000000-0005-0000-0000-0000B3000000}"/>
    <cellStyle name="20% - Accent1 2 6 2" xfId="184" xr:uid="{00000000-0005-0000-0000-0000B4000000}"/>
    <cellStyle name="20% - Accent1 2 6 3" xfId="185" xr:uid="{00000000-0005-0000-0000-0000B5000000}"/>
    <cellStyle name="20% - Accent1 2 7" xfId="186" xr:uid="{00000000-0005-0000-0000-0000B6000000}"/>
    <cellStyle name="20% - Accent1 2 7 2" xfId="187" xr:uid="{00000000-0005-0000-0000-0000B7000000}"/>
    <cellStyle name="20% - Accent1 2 7 3" xfId="188" xr:uid="{00000000-0005-0000-0000-0000B8000000}"/>
    <cellStyle name="20% - Accent1 2 8" xfId="189" xr:uid="{00000000-0005-0000-0000-0000B9000000}"/>
    <cellStyle name="20% - Accent1 2 9" xfId="190" xr:uid="{00000000-0005-0000-0000-0000BA000000}"/>
    <cellStyle name="20% - Accent1 3" xfId="191" xr:uid="{00000000-0005-0000-0000-0000BB000000}"/>
    <cellStyle name="20% - Accent1 3 2" xfId="192" xr:uid="{00000000-0005-0000-0000-0000BC000000}"/>
    <cellStyle name="20% - Accent1 3 2 2" xfId="193" xr:uid="{00000000-0005-0000-0000-0000BD000000}"/>
    <cellStyle name="20% - Accent1 3 2 3" xfId="194" xr:uid="{00000000-0005-0000-0000-0000BE000000}"/>
    <cellStyle name="20% - Accent1 3 3" xfId="195" xr:uid="{00000000-0005-0000-0000-0000BF000000}"/>
    <cellStyle name="20% - Accent1 3 3 2" xfId="196" xr:uid="{00000000-0005-0000-0000-0000C0000000}"/>
    <cellStyle name="20% - Accent1 3 3 3" xfId="197" xr:uid="{00000000-0005-0000-0000-0000C1000000}"/>
    <cellStyle name="20% - Accent1 3 4" xfId="198" xr:uid="{00000000-0005-0000-0000-0000C2000000}"/>
    <cellStyle name="20% - Accent1 3 4 2" xfId="199" xr:uid="{00000000-0005-0000-0000-0000C3000000}"/>
    <cellStyle name="20% - Accent1 3 4 3" xfId="200" xr:uid="{00000000-0005-0000-0000-0000C4000000}"/>
    <cellStyle name="20% - Accent1 3 5" xfId="201" xr:uid="{00000000-0005-0000-0000-0000C5000000}"/>
    <cellStyle name="20% - Accent1 3 5 2" xfId="202" xr:uid="{00000000-0005-0000-0000-0000C6000000}"/>
    <cellStyle name="20% - Accent1 3 5 3" xfId="203" xr:uid="{00000000-0005-0000-0000-0000C7000000}"/>
    <cellStyle name="20% - Accent1 3 6" xfId="204" xr:uid="{00000000-0005-0000-0000-0000C8000000}"/>
    <cellStyle name="20% - Accent1 3 7" xfId="205" xr:uid="{00000000-0005-0000-0000-0000C9000000}"/>
    <cellStyle name="20% - Accent1 4" xfId="206" xr:uid="{00000000-0005-0000-0000-0000CA000000}"/>
    <cellStyle name="20% - Accent1 4 2" xfId="207" xr:uid="{00000000-0005-0000-0000-0000CB000000}"/>
    <cellStyle name="20% - Accent1 4 2 2" xfId="208" xr:uid="{00000000-0005-0000-0000-0000CC000000}"/>
    <cellStyle name="20% - Accent1 4 2 3" xfId="209" xr:uid="{00000000-0005-0000-0000-0000CD000000}"/>
    <cellStyle name="20% - Accent1 4 3" xfId="210" xr:uid="{00000000-0005-0000-0000-0000CE000000}"/>
    <cellStyle name="20% - Accent1 4 3 2" xfId="211" xr:uid="{00000000-0005-0000-0000-0000CF000000}"/>
    <cellStyle name="20% - Accent1 4 3 3" xfId="212" xr:uid="{00000000-0005-0000-0000-0000D0000000}"/>
    <cellStyle name="20% - Accent1 4 4" xfId="213" xr:uid="{00000000-0005-0000-0000-0000D1000000}"/>
    <cellStyle name="20% - Accent1 4 4 2" xfId="214" xr:uid="{00000000-0005-0000-0000-0000D2000000}"/>
    <cellStyle name="20% - Accent1 4 4 3" xfId="215" xr:uid="{00000000-0005-0000-0000-0000D3000000}"/>
    <cellStyle name="20% - Accent1 4 5" xfId="216" xr:uid="{00000000-0005-0000-0000-0000D4000000}"/>
    <cellStyle name="20% - Accent1 4 5 2" xfId="217" xr:uid="{00000000-0005-0000-0000-0000D5000000}"/>
    <cellStyle name="20% - Accent1 4 5 3" xfId="218" xr:uid="{00000000-0005-0000-0000-0000D6000000}"/>
    <cellStyle name="20% - Accent1 4 6" xfId="219" xr:uid="{00000000-0005-0000-0000-0000D7000000}"/>
    <cellStyle name="20% - Accent1 4 7" xfId="220" xr:uid="{00000000-0005-0000-0000-0000D8000000}"/>
    <cellStyle name="20% - Accent1 5" xfId="221" xr:uid="{00000000-0005-0000-0000-0000D9000000}"/>
    <cellStyle name="20% - Accent1 5 2" xfId="222" xr:uid="{00000000-0005-0000-0000-0000DA000000}"/>
    <cellStyle name="20% - Accent1 5 2 2" xfId="223" xr:uid="{00000000-0005-0000-0000-0000DB000000}"/>
    <cellStyle name="20% - Accent1 5 2 3" xfId="224" xr:uid="{00000000-0005-0000-0000-0000DC000000}"/>
    <cellStyle name="20% - Accent1 5 3" xfId="225" xr:uid="{00000000-0005-0000-0000-0000DD000000}"/>
    <cellStyle name="20% - Accent1 5 3 2" xfId="226" xr:uid="{00000000-0005-0000-0000-0000DE000000}"/>
    <cellStyle name="20% - Accent1 5 3 3" xfId="227" xr:uid="{00000000-0005-0000-0000-0000DF000000}"/>
    <cellStyle name="20% - Accent1 5 4" xfId="228" xr:uid="{00000000-0005-0000-0000-0000E0000000}"/>
    <cellStyle name="20% - Accent1 5 4 2" xfId="229" xr:uid="{00000000-0005-0000-0000-0000E1000000}"/>
    <cellStyle name="20% - Accent1 5 4 3" xfId="230" xr:uid="{00000000-0005-0000-0000-0000E2000000}"/>
    <cellStyle name="20% - Accent1 5 5" xfId="231" xr:uid="{00000000-0005-0000-0000-0000E3000000}"/>
    <cellStyle name="20% - Accent1 5 5 2" xfId="232" xr:uid="{00000000-0005-0000-0000-0000E4000000}"/>
    <cellStyle name="20% - Accent1 5 5 3" xfId="233" xr:uid="{00000000-0005-0000-0000-0000E5000000}"/>
    <cellStyle name="20% - Accent1 5 6" xfId="234" xr:uid="{00000000-0005-0000-0000-0000E6000000}"/>
    <cellStyle name="20% - Accent1 5 7" xfId="235" xr:uid="{00000000-0005-0000-0000-0000E7000000}"/>
    <cellStyle name="20% - Accent1 6" xfId="236" xr:uid="{00000000-0005-0000-0000-0000E8000000}"/>
    <cellStyle name="20% - Accent1 6 2" xfId="237" xr:uid="{00000000-0005-0000-0000-0000E9000000}"/>
    <cellStyle name="20% - Accent1 6 2 2" xfId="238" xr:uid="{00000000-0005-0000-0000-0000EA000000}"/>
    <cellStyle name="20% - Accent1 6 2 3" xfId="239" xr:uid="{00000000-0005-0000-0000-0000EB000000}"/>
    <cellStyle name="20% - Accent1 6 3" xfId="240" xr:uid="{00000000-0005-0000-0000-0000EC000000}"/>
    <cellStyle name="20% - Accent1 6 3 2" xfId="241" xr:uid="{00000000-0005-0000-0000-0000ED000000}"/>
    <cellStyle name="20% - Accent1 6 3 3" xfId="242" xr:uid="{00000000-0005-0000-0000-0000EE000000}"/>
    <cellStyle name="20% - Accent1 6 4" xfId="243" xr:uid="{00000000-0005-0000-0000-0000EF000000}"/>
    <cellStyle name="20% - Accent1 6 4 2" xfId="244" xr:uid="{00000000-0005-0000-0000-0000F0000000}"/>
    <cellStyle name="20% - Accent1 6 4 3" xfId="245" xr:uid="{00000000-0005-0000-0000-0000F1000000}"/>
    <cellStyle name="20% - Accent1 6 5" xfId="246" xr:uid="{00000000-0005-0000-0000-0000F2000000}"/>
    <cellStyle name="20% - Accent1 6 5 2" xfId="247" xr:uid="{00000000-0005-0000-0000-0000F3000000}"/>
    <cellStyle name="20% - Accent1 6 5 3" xfId="248" xr:uid="{00000000-0005-0000-0000-0000F4000000}"/>
    <cellStyle name="20% - Accent1 6 6" xfId="249" xr:uid="{00000000-0005-0000-0000-0000F5000000}"/>
    <cellStyle name="20% - Accent1 6 7" xfId="250" xr:uid="{00000000-0005-0000-0000-0000F6000000}"/>
    <cellStyle name="20% - Accent1 7" xfId="251" xr:uid="{00000000-0005-0000-0000-0000F7000000}"/>
    <cellStyle name="20% - Accent1 7 2" xfId="252" xr:uid="{00000000-0005-0000-0000-0000F8000000}"/>
    <cellStyle name="20% - Accent1 7 2 2" xfId="253" xr:uid="{00000000-0005-0000-0000-0000F9000000}"/>
    <cellStyle name="20% - Accent1 7 2 3" xfId="254" xr:uid="{00000000-0005-0000-0000-0000FA000000}"/>
    <cellStyle name="20% - Accent1 7 3" xfId="255" xr:uid="{00000000-0005-0000-0000-0000FB000000}"/>
    <cellStyle name="20% - Accent1 7 3 2" xfId="256" xr:uid="{00000000-0005-0000-0000-0000FC000000}"/>
    <cellStyle name="20% - Accent1 7 3 3" xfId="257" xr:uid="{00000000-0005-0000-0000-0000FD000000}"/>
    <cellStyle name="20% - Accent1 7 4" xfId="258" xr:uid="{00000000-0005-0000-0000-0000FE000000}"/>
    <cellStyle name="20% - Accent1 7 4 2" xfId="259" xr:uid="{00000000-0005-0000-0000-0000FF000000}"/>
    <cellStyle name="20% - Accent1 7 4 3" xfId="260" xr:uid="{00000000-0005-0000-0000-000000010000}"/>
    <cellStyle name="20% - Accent1 7 5" xfId="261" xr:uid="{00000000-0005-0000-0000-000001010000}"/>
    <cellStyle name="20% - Accent1 7 6" xfId="262" xr:uid="{00000000-0005-0000-0000-000002010000}"/>
    <cellStyle name="20% - Accent1 8" xfId="263" xr:uid="{00000000-0005-0000-0000-000003010000}"/>
    <cellStyle name="20% - Accent1 8 2" xfId="264" xr:uid="{00000000-0005-0000-0000-000004010000}"/>
    <cellStyle name="20% - Accent1 8 2 2" xfId="265" xr:uid="{00000000-0005-0000-0000-000005010000}"/>
    <cellStyle name="20% - Accent1 8 2 3" xfId="266" xr:uid="{00000000-0005-0000-0000-000006010000}"/>
    <cellStyle name="20% - Accent1 8 3" xfId="267" xr:uid="{00000000-0005-0000-0000-000007010000}"/>
    <cellStyle name="20% - Accent1 8 3 2" xfId="268" xr:uid="{00000000-0005-0000-0000-000008010000}"/>
    <cellStyle name="20% - Accent1 8 3 3" xfId="269" xr:uid="{00000000-0005-0000-0000-000009010000}"/>
    <cellStyle name="20% - Accent1 8 4" xfId="270" xr:uid="{00000000-0005-0000-0000-00000A010000}"/>
    <cellStyle name="20% - Accent1 8 5" xfId="271" xr:uid="{00000000-0005-0000-0000-00000B010000}"/>
    <cellStyle name="20% - Accent1 9" xfId="272" xr:uid="{00000000-0005-0000-0000-00000C010000}"/>
    <cellStyle name="20% - Accent1 9 2" xfId="273" xr:uid="{00000000-0005-0000-0000-00000D010000}"/>
    <cellStyle name="20% - Accent1 9 3" xfId="274" xr:uid="{00000000-0005-0000-0000-00000E010000}"/>
    <cellStyle name="20% - Accent2 10" xfId="275" xr:uid="{00000000-0005-0000-0000-00000F010000}"/>
    <cellStyle name="20% - Accent2 10 2" xfId="276" xr:uid="{00000000-0005-0000-0000-000010010000}"/>
    <cellStyle name="20% - Accent2 10 3" xfId="277" xr:uid="{00000000-0005-0000-0000-000011010000}"/>
    <cellStyle name="20% - Accent2 11" xfId="278" xr:uid="{00000000-0005-0000-0000-000012010000}"/>
    <cellStyle name="20% - Accent2 11 2" xfId="279" xr:uid="{00000000-0005-0000-0000-000013010000}"/>
    <cellStyle name="20% - Accent2 11 3" xfId="280" xr:uid="{00000000-0005-0000-0000-000014010000}"/>
    <cellStyle name="20% - Accent2 12" xfId="281" xr:uid="{00000000-0005-0000-0000-000015010000}"/>
    <cellStyle name="20% - Accent2 12 2" xfId="282" xr:uid="{00000000-0005-0000-0000-000016010000}"/>
    <cellStyle name="20% - Accent2 12 3" xfId="283" xr:uid="{00000000-0005-0000-0000-000017010000}"/>
    <cellStyle name="20% - Accent2 13" xfId="284" xr:uid="{00000000-0005-0000-0000-000018010000}"/>
    <cellStyle name="20% - Accent2 14" xfId="285" xr:uid="{00000000-0005-0000-0000-000019010000}"/>
    <cellStyle name="20% - Accent2 2" xfId="286" xr:uid="{00000000-0005-0000-0000-00001A010000}"/>
    <cellStyle name="20% - Accent2 2 10" xfId="287" xr:uid="{00000000-0005-0000-0000-00001B010000}"/>
    <cellStyle name="20% - Accent2 2 2" xfId="288" xr:uid="{00000000-0005-0000-0000-00001C010000}"/>
    <cellStyle name="20% - Accent2 2 2 2" xfId="289" xr:uid="{00000000-0005-0000-0000-00001D010000}"/>
    <cellStyle name="20% - Accent2 2 2 2 2" xfId="290" xr:uid="{00000000-0005-0000-0000-00001E010000}"/>
    <cellStyle name="20% - Accent2 2 2 2 3" xfId="291" xr:uid="{00000000-0005-0000-0000-00001F010000}"/>
    <cellStyle name="20% - Accent2 2 2 3" xfId="292" xr:uid="{00000000-0005-0000-0000-000020010000}"/>
    <cellStyle name="20% - Accent2 2 2 3 2" xfId="293" xr:uid="{00000000-0005-0000-0000-000021010000}"/>
    <cellStyle name="20% - Accent2 2 2 3 3" xfId="294" xr:uid="{00000000-0005-0000-0000-000022010000}"/>
    <cellStyle name="20% - Accent2 2 2 4" xfId="295" xr:uid="{00000000-0005-0000-0000-000023010000}"/>
    <cellStyle name="20% - Accent2 2 2 4 2" xfId="296" xr:uid="{00000000-0005-0000-0000-000024010000}"/>
    <cellStyle name="20% - Accent2 2 2 4 3" xfId="297" xr:uid="{00000000-0005-0000-0000-000025010000}"/>
    <cellStyle name="20% - Accent2 2 2 5" xfId="298" xr:uid="{00000000-0005-0000-0000-000026010000}"/>
    <cellStyle name="20% - Accent2 2 2 5 2" xfId="299" xr:uid="{00000000-0005-0000-0000-000027010000}"/>
    <cellStyle name="20% - Accent2 2 2 5 3" xfId="300" xr:uid="{00000000-0005-0000-0000-000028010000}"/>
    <cellStyle name="20% - Accent2 2 2 6" xfId="301" xr:uid="{00000000-0005-0000-0000-000029010000}"/>
    <cellStyle name="20% - Accent2 2 2 7" xfId="302" xr:uid="{00000000-0005-0000-0000-00002A010000}"/>
    <cellStyle name="20% - Accent2 2 3" xfId="303" xr:uid="{00000000-0005-0000-0000-00002B010000}"/>
    <cellStyle name="20% - Accent2 2 3 2" xfId="304" xr:uid="{00000000-0005-0000-0000-00002C010000}"/>
    <cellStyle name="20% - Accent2 2 3 2 2" xfId="305" xr:uid="{00000000-0005-0000-0000-00002D010000}"/>
    <cellStyle name="20% - Accent2 2 3 2 3" xfId="306" xr:uid="{00000000-0005-0000-0000-00002E010000}"/>
    <cellStyle name="20% - Accent2 2 3 3" xfId="307" xr:uid="{00000000-0005-0000-0000-00002F010000}"/>
    <cellStyle name="20% - Accent2 2 3 3 2" xfId="308" xr:uid="{00000000-0005-0000-0000-000030010000}"/>
    <cellStyle name="20% - Accent2 2 3 3 3" xfId="309" xr:uid="{00000000-0005-0000-0000-000031010000}"/>
    <cellStyle name="20% - Accent2 2 3 4" xfId="310" xr:uid="{00000000-0005-0000-0000-000032010000}"/>
    <cellStyle name="20% - Accent2 2 3 4 2" xfId="311" xr:uid="{00000000-0005-0000-0000-000033010000}"/>
    <cellStyle name="20% - Accent2 2 3 4 3" xfId="312" xr:uid="{00000000-0005-0000-0000-000034010000}"/>
    <cellStyle name="20% - Accent2 2 3 5" xfId="313" xr:uid="{00000000-0005-0000-0000-000035010000}"/>
    <cellStyle name="20% - Accent2 2 3 5 2" xfId="314" xr:uid="{00000000-0005-0000-0000-000036010000}"/>
    <cellStyle name="20% - Accent2 2 3 5 3" xfId="315" xr:uid="{00000000-0005-0000-0000-000037010000}"/>
    <cellStyle name="20% - Accent2 2 3 6" xfId="316" xr:uid="{00000000-0005-0000-0000-000038010000}"/>
    <cellStyle name="20% - Accent2 2 3 7" xfId="317" xr:uid="{00000000-0005-0000-0000-000039010000}"/>
    <cellStyle name="20% - Accent2 2 4" xfId="318" xr:uid="{00000000-0005-0000-0000-00003A010000}"/>
    <cellStyle name="20% - Accent2 2 4 2" xfId="319" xr:uid="{00000000-0005-0000-0000-00003B010000}"/>
    <cellStyle name="20% - Accent2 2 4 3" xfId="320" xr:uid="{00000000-0005-0000-0000-00003C010000}"/>
    <cellStyle name="20% - Accent2 2 5" xfId="321" xr:uid="{00000000-0005-0000-0000-00003D010000}"/>
    <cellStyle name="20% - Accent2 2 5 2" xfId="322" xr:uid="{00000000-0005-0000-0000-00003E010000}"/>
    <cellStyle name="20% - Accent2 2 5 3" xfId="323" xr:uid="{00000000-0005-0000-0000-00003F010000}"/>
    <cellStyle name="20% - Accent2 2 6" xfId="324" xr:uid="{00000000-0005-0000-0000-000040010000}"/>
    <cellStyle name="20% - Accent2 2 6 2" xfId="325" xr:uid="{00000000-0005-0000-0000-000041010000}"/>
    <cellStyle name="20% - Accent2 2 6 3" xfId="326" xr:uid="{00000000-0005-0000-0000-000042010000}"/>
    <cellStyle name="20% - Accent2 2 7" xfId="327" xr:uid="{00000000-0005-0000-0000-000043010000}"/>
    <cellStyle name="20% - Accent2 2 7 2" xfId="328" xr:uid="{00000000-0005-0000-0000-000044010000}"/>
    <cellStyle name="20% - Accent2 2 7 3" xfId="329" xr:uid="{00000000-0005-0000-0000-000045010000}"/>
    <cellStyle name="20% - Accent2 2 8" xfId="330" xr:uid="{00000000-0005-0000-0000-000046010000}"/>
    <cellStyle name="20% - Accent2 2 9" xfId="331" xr:uid="{00000000-0005-0000-0000-000047010000}"/>
    <cellStyle name="20% - Accent2 3" xfId="332" xr:uid="{00000000-0005-0000-0000-000048010000}"/>
    <cellStyle name="20% - Accent2 3 2" xfId="333" xr:uid="{00000000-0005-0000-0000-000049010000}"/>
    <cellStyle name="20% - Accent2 3 2 2" xfId="334" xr:uid="{00000000-0005-0000-0000-00004A010000}"/>
    <cellStyle name="20% - Accent2 3 2 3" xfId="335" xr:uid="{00000000-0005-0000-0000-00004B010000}"/>
    <cellStyle name="20% - Accent2 3 3" xfId="336" xr:uid="{00000000-0005-0000-0000-00004C010000}"/>
    <cellStyle name="20% - Accent2 3 3 2" xfId="337" xr:uid="{00000000-0005-0000-0000-00004D010000}"/>
    <cellStyle name="20% - Accent2 3 3 3" xfId="338" xr:uid="{00000000-0005-0000-0000-00004E010000}"/>
    <cellStyle name="20% - Accent2 3 4" xfId="339" xr:uid="{00000000-0005-0000-0000-00004F010000}"/>
    <cellStyle name="20% - Accent2 3 4 2" xfId="340" xr:uid="{00000000-0005-0000-0000-000050010000}"/>
    <cellStyle name="20% - Accent2 3 4 3" xfId="341" xr:uid="{00000000-0005-0000-0000-000051010000}"/>
    <cellStyle name="20% - Accent2 3 5" xfId="342" xr:uid="{00000000-0005-0000-0000-000052010000}"/>
    <cellStyle name="20% - Accent2 3 5 2" xfId="343" xr:uid="{00000000-0005-0000-0000-000053010000}"/>
    <cellStyle name="20% - Accent2 3 5 3" xfId="344" xr:uid="{00000000-0005-0000-0000-000054010000}"/>
    <cellStyle name="20% - Accent2 3 6" xfId="345" xr:uid="{00000000-0005-0000-0000-000055010000}"/>
    <cellStyle name="20% - Accent2 3 7" xfId="346" xr:uid="{00000000-0005-0000-0000-000056010000}"/>
    <cellStyle name="20% - Accent2 4" xfId="347" xr:uid="{00000000-0005-0000-0000-000057010000}"/>
    <cellStyle name="20% - Accent2 4 2" xfId="348" xr:uid="{00000000-0005-0000-0000-000058010000}"/>
    <cellStyle name="20% - Accent2 4 2 2" xfId="349" xr:uid="{00000000-0005-0000-0000-000059010000}"/>
    <cellStyle name="20% - Accent2 4 2 3" xfId="350" xr:uid="{00000000-0005-0000-0000-00005A010000}"/>
    <cellStyle name="20% - Accent2 4 3" xfId="351" xr:uid="{00000000-0005-0000-0000-00005B010000}"/>
    <cellStyle name="20% - Accent2 4 3 2" xfId="352" xr:uid="{00000000-0005-0000-0000-00005C010000}"/>
    <cellStyle name="20% - Accent2 4 3 3" xfId="353" xr:uid="{00000000-0005-0000-0000-00005D010000}"/>
    <cellStyle name="20% - Accent2 4 4" xfId="354" xr:uid="{00000000-0005-0000-0000-00005E010000}"/>
    <cellStyle name="20% - Accent2 4 4 2" xfId="355" xr:uid="{00000000-0005-0000-0000-00005F010000}"/>
    <cellStyle name="20% - Accent2 4 4 3" xfId="356" xr:uid="{00000000-0005-0000-0000-000060010000}"/>
    <cellStyle name="20% - Accent2 4 5" xfId="357" xr:uid="{00000000-0005-0000-0000-000061010000}"/>
    <cellStyle name="20% - Accent2 4 5 2" xfId="358" xr:uid="{00000000-0005-0000-0000-000062010000}"/>
    <cellStyle name="20% - Accent2 4 5 3" xfId="359" xr:uid="{00000000-0005-0000-0000-000063010000}"/>
    <cellStyle name="20% - Accent2 4 6" xfId="360" xr:uid="{00000000-0005-0000-0000-000064010000}"/>
    <cellStyle name="20% - Accent2 4 7" xfId="361" xr:uid="{00000000-0005-0000-0000-000065010000}"/>
    <cellStyle name="20% - Accent2 5" xfId="362" xr:uid="{00000000-0005-0000-0000-000066010000}"/>
    <cellStyle name="20% - Accent2 5 2" xfId="363" xr:uid="{00000000-0005-0000-0000-000067010000}"/>
    <cellStyle name="20% - Accent2 5 2 2" xfId="364" xr:uid="{00000000-0005-0000-0000-000068010000}"/>
    <cellStyle name="20% - Accent2 5 2 3" xfId="365" xr:uid="{00000000-0005-0000-0000-000069010000}"/>
    <cellStyle name="20% - Accent2 5 3" xfId="366" xr:uid="{00000000-0005-0000-0000-00006A010000}"/>
    <cellStyle name="20% - Accent2 5 3 2" xfId="367" xr:uid="{00000000-0005-0000-0000-00006B010000}"/>
    <cellStyle name="20% - Accent2 5 3 3" xfId="368" xr:uid="{00000000-0005-0000-0000-00006C010000}"/>
    <cellStyle name="20% - Accent2 5 4" xfId="369" xr:uid="{00000000-0005-0000-0000-00006D010000}"/>
    <cellStyle name="20% - Accent2 5 4 2" xfId="370" xr:uid="{00000000-0005-0000-0000-00006E010000}"/>
    <cellStyle name="20% - Accent2 5 4 3" xfId="371" xr:uid="{00000000-0005-0000-0000-00006F010000}"/>
    <cellStyle name="20% - Accent2 5 5" xfId="372" xr:uid="{00000000-0005-0000-0000-000070010000}"/>
    <cellStyle name="20% - Accent2 5 5 2" xfId="373" xr:uid="{00000000-0005-0000-0000-000071010000}"/>
    <cellStyle name="20% - Accent2 5 5 3" xfId="374" xr:uid="{00000000-0005-0000-0000-000072010000}"/>
    <cellStyle name="20% - Accent2 5 6" xfId="375" xr:uid="{00000000-0005-0000-0000-000073010000}"/>
    <cellStyle name="20% - Accent2 5 7" xfId="376" xr:uid="{00000000-0005-0000-0000-000074010000}"/>
    <cellStyle name="20% - Accent2 6" xfId="377" xr:uid="{00000000-0005-0000-0000-000075010000}"/>
    <cellStyle name="20% - Accent2 6 2" xfId="378" xr:uid="{00000000-0005-0000-0000-000076010000}"/>
    <cellStyle name="20% - Accent2 6 2 2" xfId="379" xr:uid="{00000000-0005-0000-0000-000077010000}"/>
    <cellStyle name="20% - Accent2 6 2 3" xfId="380" xr:uid="{00000000-0005-0000-0000-000078010000}"/>
    <cellStyle name="20% - Accent2 6 3" xfId="381" xr:uid="{00000000-0005-0000-0000-000079010000}"/>
    <cellStyle name="20% - Accent2 6 3 2" xfId="382" xr:uid="{00000000-0005-0000-0000-00007A010000}"/>
    <cellStyle name="20% - Accent2 6 3 3" xfId="383" xr:uid="{00000000-0005-0000-0000-00007B010000}"/>
    <cellStyle name="20% - Accent2 6 4" xfId="384" xr:uid="{00000000-0005-0000-0000-00007C010000}"/>
    <cellStyle name="20% - Accent2 6 4 2" xfId="385" xr:uid="{00000000-0005-0000-0000-00007D010000}"/>
    <cellStyle name="20% - Accent2 6 4 3" xfId="386" xr:uid="{00000000-0005-0000-0000-00007E010000}"/>
    <cellStyle name="20% - Accent2 6 5" xfId="387" xr:uid="{00000000-0005-0000-0000-00007F010000}"/>
    <cellStyle name="20% - Accent2 6 5 2" xfId="388" xr:uid="{00000000-0005-0000-0000-000080010000}"/>
    <cellStyle name="20% - Accent2 6 5 3" xfId="389" xr:uid="{00000000-0005-0000-0000-000081010000}"/>
    <cellStyle name="20% - Accent2 6 6" xfId="390" xr:uid="{00000000-0005-0000-0000-000082010000}"/>
    <cellStyle name="20% - Accent2 6 7" xfId="391" xr:uid="{00000000-0005-0000-0000-000083010000}"/>
    <cellStyle name="20% - Accent2 7" xfId="392" xr:uid="{00000000-0005-0000-0000-000084010000}"/>
    <cellStyle name="20% - Accent2 7 2" xfId="393" xr:uid="{00000000-0005-0000-0000-000085010000}"/>
    <cellStyle name="20% - Accent2 7 2 2" xfId="394" xr:uid="{00000000-0005-0000-0000-000086010000}"/>
    <cellStyle name="20% - Accent2 7 2 3" xfId="395" xr:uid="{00000000-0005-0000-0000-000087010000}"/>
    <cellStyle name="20% - Accent2 7 3" xfId="396" xr:uid="{00000000-0005-0000-0000-000088010000}"/>
    <cellStyle name="20% - Accent2 7 3 2" xfId="397" xr:uid="{00000000-0005-0000-0000-000089010000}"/>
    <cellStyle name="20% - Accent2 7 3 3" xfId="398" xr:uid="{00000000-0005-0000-0000-00008A010000}"/>
    <cellStyle name="20% - Accent2 7 4" xfId="399" xr:uid="{00000000-0005-0000-0000-00008B010000}"/>
    <cellStyle name="20% - Accent2 7 4 2" xfId="400" xr:uid="{00000000-0005-0000-0000-00008C010000}"/>
    <cellStyle name="20% - Accent2 7 4 3" xfId="401" xr:uid="{00000000-0005-0000-0000-00008D010000}"/>
    <cellStyle name="20% - Accent2 7 5" xfId="402" xr:uid="{00000000-0005-0000-0000-00008E010000}"/>
    <cellStyle name="20% - Accent2 7 6" xfId="403" xr:uid="{00000000-0005-0000-0000-00008F010000}"/>
    <cellStyle name="20% - Accent2 8" xfId="404" xr:uid="{00000000-0005-0000-0000-000090010000}"/>
    <cellStyle name="20% - Accent2 8 2" xfId="405" xr:uid="{00000000-0005-0000-0000-000091010000}"/>
    <cellStyle name="20% - Accent2 8 2 2" xfId="406" xr:uid="{00000000-0005-0000-0000-000092010000}"/>
    <cellStyle name="20% - Accent2 8 2 3" xfId="407" xr:uid="{00000000-0005-0000-0000-000093010000}"/>
    <cellStyle name="20% - Accent2 8 3" xfId="408" xr:uid="{00000000-0005-0000-0000-000094010000}"/>
    <cellStyle name="20% - Accent2 8 3 2" xfId="409" xr:uid="{00000000-0005-0000-0000-000095010000}"/>
    <cellStyle name="20% - Accent2 8 3 3" xfId="410" xr:uid="{00000000-0005-0000-0000-000096010000}"/>
    <cellStyle name="20% - Accent2 8 4" xfId="411" xr:uid="{00000000-0005-0000-0000-000097010000}"/>
    <cellStyle name="20% - Accent2 8 5" xfId="412" xr:uid="{00000000-0005-0000-0000-000098010000}"/>
    <cellStyle name="20% - Accent2 9" xfId="413" xr:uid="{00000000-0005-0000-0000-000099010000}"/>
    <cellStyle name="20% - Accent2 9 2" xfId="414" xr:uid="{00000000-0005-0000-0000-00009A010000}"/>
    <cellStyle name="20% - Accent2 9 3" xfId="415" xr:uid="{00000000-0005-0000-0000-00009B010000}"/>
    <cellStyle name="20% - Accent3 10" xfId="416" xr:uid="{00000000-0005-0000-0000-00009C010000}"/>
    <cellStyle name="20% - Accent3 10 2" xfId="417" xr:uid="{00000000-0005-0000-0000-00009D010000}"/>
    <cellStyle name="20% - Accent3 10 3" xfId="418" xr:uid="{00000000-0005-0000-0000-00009E010000}"/>
    <cellStyle name="20% - Accent3 11" xfId="419" xr:uid="{00000000-0005-0000-0000-00009F010000}"/>
    <cellStyle name="20% - Accent3 11 2" xfId="420" xr:uid="{00000000-0005-0000-0000-0000A0010000}"/>
    <cellStyle name="20% - Accent3 11 3" xfId="421" xr:uid="{00000000-0005-0000-0000-0000A1010000}"/>
    <cellStyle name="20% - Accent3 12" xfId="422" xr:uid="{00000000-0005-0000-0000-0000A2010000}"/>
    <cellStyle name="20% - Accent3 12 2" xfId="423" xr:uid="{00000000-0005-0000-0000-0000A3010000}"/>
    <cellStyle name="20% - Accent3 12 3" xfId="424" xr:uid="{00000000-0005-0000-0000-0000A4010000}"/>
    <cellStyle name="20% - Accent3 13" xfId="425" xr:uid="{00000000-0005-0000-0000-0000A5010000}"/>
    <cellStyle name="20% - Accent3 14" xfId="426" xr:uid="{00000000-0005-0000-0000-0000A6010000}"/>
    <cellStyle name="20% - Accent3 2" xfId="427" xr:uid="{00000000-0005-0000-0000-0000A7010000}"/>
    <cellStyle name="20% - Accent3 2 10" xfId="428" xr:uid="{00000000-0005-0000-0000-0000A8010000}"/>
    <cellStyle name="20% - Accent3 2 2" xfId="429" xr:uid="{00000000-0005-0000-0000-0000A9010000}"/>
    <cellStyle name="20% - Accent3 2 2 2" xfId="430" xr:uid="{00000000-0005-0000-0000-0000AA010000}"/>
    <cellStyle name="20% - Accent3 2 2 2 2" xfId="431" xr:uid="{00000000-0005-0000-0000-0000AB010000}"/>
    <cellStyle name="20% - Accent3 2 2 2 3" xfId="432" xr:uid="{00000000-0005-0000-0000-0000AC010000}"/>
    <cellStyle name="20% - Accent3 2 2 3" xfId="433" xr:uid="{00000000-0005-0000-0000-0000AD010000}"/>
    <cellStyle name="20% - Accent3 2 2 3 2" xfId="434" xr:uid="{00000000-0005-0000-0000-0000AE010000}"/>
    <cellStyle name="20% - Accent3 2 2 3 3" xfId="435" xr:uid="{00000000-0005-0000-0000-0000AF010000}"/>
    <cellStyle name="20% - Accent3 2 2 4" xfId="436" xr:uid="{00000000-0005-0000-0000-0000B0010000}"/>
    <cellStyle name="20% - Accent3 2 2 4 2" xfId="437" xr:uid="{00000000-0005-0000-0000-0000B1010000}"/>
    <cellStyle name="20% - Accent3 2 2 4 3" xfId="438" xr:uid="{00000000-0005-0000-0000-0000B2010000}"/>
    <cellStyle name="20% - Accent3 2 2 5" xfId="439" xr:uid="{00000000-0005-0000-0000-0000B3010000}"/>
    <cellStyle name="20% - Accent3 2 2 5 2" xfId="440" xr:uid="{00000000-0005-0000-0000-0000B4010000}"/>
    <cellStyle name="20% - Accent3 2 2 5 3" xfId="441" xr:uid="{00000000-0005-0000-0000-0000B5010000}"/>
    <cellStyle name="20% - Accent3 2 2 6" xfId="442" xr:uid="{00000000-0005-0000-0000-0000B6010000}"/>
    <cellStyle name="20% - Accent3 2 2 7" xfId="443" xr:uid="{00000000-0005-0000-0000-0000B7010000}"/>
    <cellStyle name="20% - Accent3 2 3" xfId="444" xr:uid="{00000000-0005-0000-0000-0000B8010000}"/>
    <cellStyle name="20% - Accent3 2 3 2" xfId="445" xr:uid="{00000000-0005-0000-0000-0000B9010000}"/>
    <cellStyle name="20% - Accent3 2 3 2 2" xfId="446" xr:uid="{00000000-0005-0000-0000-0000BA010000}"/>
    <cellStyle name="20% - Accent3 2 3 2 3" xfId="447" xr:uid="{00000000-0005-0000-0000-0000BB010000}"/>
    <cellStyle name="20% - Accent3 2 3 3" xfId="448" xr:uid="{00000000-0005-0000-0000-0000BC010000}"/>
    <cellStyle name="20% - Accent3 2 3 3 2" xfId="449" xr:uid="{00000000-0005-0000-0000-0000BD010000}"/>
    <cellStyle name="20% - Accent3 2 3 3 3" xfId="450" xr:uid="{00000000-0005-0000-0000-0000BE010000}"/>
    <cellStyle name="20% - Accent3 2 3 4" xfId="451" xr:uid="{00000000-0005-0000-0000-0000BF010000}"/>
    <cellStyle name="20% - Accent3 2 3 4 2" xfId="452" xr:uid="{00000000-0005-0000-0000-0000C0010000}"/>
    <cellStyle name="20% - Accent3 2 3 4 3" xfId="453" xr:uid="{00000000-0005-0000-0000-0000C1010000}"/>
    <cellStyle name="20% - Accent3 2 3 5" xfId="454" xr:uid="{00000000-0005-0000-0000-0000C2010000}"/>
    <cellStyle name="20% - Accent3 2 3 5 2" xfId="455" xr:uid="{00000000-0005-0000-0000-0000C3010000}"/>
    <cellStyle name="20% - Accent3 2 3 5 3" xfId="456" xr:uid="{00000000-0005-0000-0000-0000C4010000}"/>
    <cellStyle name="20% - Accent3 2 3 6" xfId="457" xr:uid="{00000000-0005-0000-0000-0000C5010000}"/>
    <cellStyle name="20% - Accent3 2 3 7" xfId="458" xr:uid="{00000000-0005-0000-0000-0000C6010000}"/>
    <cellStyle name="20% - Accent3 2 4" xfId="459" xr:uid="{00000000-0005-0000-0000-0000C7010000}"/>
    <cellStyle name="20% - Accent3 2 4 2" xfId="460" xr:uid="{00000000-0005-0000-0000-0000C8010000}"/>
    <cellStyle name="20% - Accent3 2 4 3" xfId="461" xr:uid="{00000000-0005-0000-0000-0000C9010000}"/>
    <cellStyle name="20% - Accent3 2 5" xfId="462" xr:uid="{00000000-0005-0000-0000-0000CA010000}"/>
    <cellStyle name="20% - Accent3 2 5 2" xfId="463" xr:uid="{00000000-0005-0000-0000-0000CB010000}"/>
    <cellStyle name="20% - Accent3 2 5 3" xfId="464" xr:uid="{00000000-0005-0000-0000-0000CC010000}"/>
    <cellStyle name="20% - Accent3 2 6" xfId="465" xr:uid="{00000000-0005-0000-0000-0000CD010000}"/>
    <cellStyle name="20% - Accent3 2 6 2" xfId="466" xr:uid="{00000000-0005-0000-0000-0000CE010000}"/>
    <cellStyle name="20% - Accent3 2 6 3" xfId="467" xr:uid="{00000000-0005-0000-0000-0000CF010000}"/>
    <cellStyle name="20% - Accent3 2 7" xfId="468" xr:uid="{00000000-0005-0000-0000-0000D0010000}"/>
    <cellStyle name="20% - Accent3 2 7 2" xfId="469" xr:uid="{00000000-0005-0000-0000-0000D1010000}"/>
    <cellStyle name="20% - Accent3 2 7 3" xfId="470" xr:uid="{00000000-0005-0000-0000-0000D2010000}"/>
    <cellStyle name="20% - Accent3 2 8" xfId="471" xr:uid="{00000000-0005-0000-0000-0000D3010000}"/>
    <cellStyle name="20% - Accent3 2 9" xfId="472" xr:uid="{00000000-0005-0000-0000-0000D4010000}"/>
    <cellStyle name="20% - Accent3 3" xfId="473" xr:uid="{00000000-0005-0000-0000-0000D5010000}"/>
    <cellStyle name="20% - Accent3 3 2" xfId="474" xr:uid="{00000000-0005-0000-0000-0000D6010000}"/>
    <cellStyle name="20% - Accent3 3 2 2" xfId="475" xr:uid="{00000000-0005-0000-0000-0000D7010000}"/>
    <cellStyle name="20% - Accent3 3 2 3" xfId="476" xr:uid="{00000000-0005-0000-0000-0000D8010000}"/>
    <cellStyle name="20% - Accent3 3 3" xfId="477" xr:uid="{00000000-0005-0000-0000-0000D9010000}"/>
    <cellStyle name="20% - Accent3 3 3 2" xfId="478" xr:uid="{00000000-0005-0000-0000-0000DA010000}"/>
    <cellStyle name="20% - Accent3 3 3 3" xfId="479" xr:uid="{00000000-0005-0000-0000-0000DB010000}"/>
    <cellStyle name="20% - Accent3 3 4" xfId="480" xr:uid="{00000000-0005-0000-0000-0000DC010000}"/>
    <cellStyle name="20% - Accent3 3 4 2" xfId="481" xr:uid="{00000000-0005-0000-0000-0000DD010000}"/>
    <cellStyle name="20% - Accent3 3 4 3" xfId="482" xr:uid="{00000000-0005-0000-0000-0000DE010000}"/>
    <cellStyle name="20% - Accent3 3 5" xfId="483" xr:uid="{00000000-0005-0000-0000-0000DF010000}"/>
    <cellStyle name="20% - Accent3 3 5 2" xfId="484" xr:uid="{00000000-0005-0000-0000-0000E0010000}"/>
    <cellStyle name="20% - Accent3 3 5 3" xfId="485" xr:uid="{00000000-0005-0000-0000-0000E1010000}"/>
    <cellStyle name="20% - Accent3 3 6" xfId="486" xr:uid="{00000000-0005-0000-0000-0000E2010000}"/>
    <cellStyle name="20% - Accent3 3 7" xfId="487" xr:uid="{00000000-0005-0000-0000-0000E3010000}"/>
    <cellStyle name="20% - Accent3 4" xfId="488" xr:uid="{00000000-0005-0000-0000-0000E4010000}"/>
    <cellStyle name="20% - Accent3 4 2" xfId="489" xr:uid="{00000000-0005-0000-0000-0000E5010000}"/>
    <cellStyle name="20% - Accent3 4 2 2" xfId="490" xr:uid="{00000000-0005-0000-0000-0000E6010000}"/>
    <cellStyle name="20% - Accent3 4 2 3" xfId="491" xr:uid="{00000000-0005-0000-0000-0000E7010000}"/>
    <cellStyle name="20% - Accent3 4 3" xfId="492" xr:uid="{00000000-0005-0000-0000-0000E8010000}"/>
    <cellStyle name="20% - Accent3 4 3 2" xfId="493" xr:uid="{00000000-0005-0000-0000-0000E9010000}"/>
    <cellStyle name="20% - Accent3 4 3 3" xfId="494" xr:uid="{00000000-0005-0000-0000-0000EA010000}"/>
    <cellStyle name="20% - Accent3 4 4" xfId="495" xr:uid="{00000000-0005-0000-0000-0000EB010000}"/>
    <cellStyle name="20% - Accent3 4 4 2" xfId="496" xr:uid="{00000000-0005-0000-0000-0000EC010000}"/>
    <cellStyle name="20% - Accent3 4 4 3" xfId="497" xr:uid="{00000000-0005-0000-0000-0000ED010000}"/>
    <cellStyle name="20% - Accent3 4 5" xfId="498" xr:uid="{00000000-0005-0000-0000-0000EE010000}"/>
    <cellStyle name="20% - Accent3 4 5 2" xfId="499" xr:uid="{00000000-0005-0000-0000-0000EF010000}"/>
    <cellStyle name="20% - Accent3 4 5 3" xfId="500" xr:uid="{00000000-0005-0000-0000-0000F0010000}"/>
    <cellStyle name="20% - Accent3 4 6" xfId="501" xr:uid="{00000000-0005-0000-0000-0000F1010000}"/>
    <cellStyle name="20% - Accent3 4 7" xfId="502" xr:uid="{00000000-0005-0000-0000-0000F2010000}"/>
    <cellStyle name="20% - Accent3 5" xfId="503" xr:uid="{00000000-0005-0000-0000-0000F3010000}"/>
    <cellStyle name="20% - Accent3 5 2" xfId="504" xr:uid="{00000000-0005-0000-0000-0000F4010000}"/>
    <cellStyle name="20% - Accent3 5 2 2" xfId="505" xr:uid="{00000000-0005-0000-0000-0000F5010000}"/>
    <cellStyle name="20% - Accent3 5 2 3" xfId="506" xr:uid="{00000000-0005-0000-0000-0000F6010000}"/>
    <cellStyle name="20% - Accent3 5 3" xfId="507" xr:uid="{00000000-0005-0000-0000-0000F7010000}"/>
    <cellStyle name="20% - Accent3 5 3 2" xfId="508" xr:uid="{00000000-0005-0000-0000-0000F8010000}"/>
    <cellStyle name="20% - Accent3 5 3 3" xfId="509" xr:uid="{00000000-0005-0000-0000-0000F9010000}"/>
    <cellStyle name="20% - Accent3 5 4" xfId="510" xr:uid="{00000000-0005-0000-0000-0000FA010000}"/>
    <cellStyle name="20% - Accent3 5 4 2" xfId="511" xr:uid="{00000000-0005-0000-0000-0000FB010000}"/>
    <cellStyle name="20% - Accent3 5 4 3" xfId="512" xr:uid="{00000000-0005-0000-0000-0000FC010000}"/>
    <cellStyle name="20% - Accent3 5 5" xfId="513" xr:uid="{00000000-0005-0000-0000-0000FD010000}"/>
    <cellStyle name="20% - Accent3 5 5 2" xfId="514" xr:uid="{00000000-0005-0000-0000-0000FE010000}"/>
    <cellStyle name="20% - Accent3 5 5 3" xfId="515" xr:uid="{00000000-0005-0000-0000-0000FF010000}"/>
    <cellStyle name="20% - Accent3 5 6" xfId="516" xr:uid="{00000000-0005-0000-0000-000000020000}"/>
    <cellStyle name="20% - Accent3 5 7" xfId="517" xr:uid="{00000000-0005-0000-0000-000001020000}"/>
    <cellStyle name="20% - Accent3 6" xfId="518" xr:uid="{00000000-0005-0000-0000-000002020000}"/>
    <cellStyle name="20% - Accent3 6 2" xfId="519" xr:uid="{00000000-0005-0000-0000-000003020000}"/>
    <cellStyle name="20% - Accent3 6 2 2" xfId="520" xr:uid="{00000000-0005-0000-0000-000004020000}"/>
    <cellStyle name="20% - Accent3 6 2 3" xfId="521" xr:uid="{00000000-0005-0000-0000-000005020000}"/>
    <cellStyle name="20% - Accent3 6 3" xfId="522" xr:uid="{00000000-0005-0000-0000-000006020000}"/>
    <cellStyle name="20% - Accent3 6 3 2" xfId="523" xr:uid="{00000000-0005-0000-0000-000007020000}"/>
    <cellStyle name="20% - Accent3 6 3 3" xfId="524" xr:uid="{00000000-0005-0000-0000-000008020000}"/>
    <cellStyle name="20% - Accent3 6 4" xfId="525" xr:uid="{00000000-0005-0000-0000-000009020000}"/>
    <cellStyle name="20% - Accent3 6 4 2" xfId="526" xr:uid="{00000000-0005-0000-0000-00000A020000}"/>
    <cellStyle name="20% - Accent3 6 4 3" xfId="527" xr:uid="{00000000-0005-0000-0000-00000B020000}"/>
    <cellStyle name="20% - Accent3 6 5" xfId="528" xr:uid="{00000000-0005-0000-0000-00000C020000}"/>
    <cellStyle name="20% - Accent3 6 5 2" xfId="529" xr:uid="{00000000-0005-0000-0000-00000D020000}"/>
    <cellStyle name="20% - Accent3 6 5 3" xfId="530" xr:uid="{00000000-0005-0000-0000-00000E020000}"/>
    <cellStyle name="20% - Accent3 6 6" xfId="531" xr:uid="{00000000-0005-0000-0000-00000F020000}"/>
    <cellStyle name="20% - Accent3 6 7" xfId="532" xr:uid="{00000000-0005-0000-0000-000010020000}"/>
    <cellStyle name="20% - Accent3 7" xfId="533" xr:uid="{00000000-0005-0000-0000-000011020000}"/>
    <cellStyle name="20% - Accent3 7 2" xfId="534" xr:uid="{00000000-0005-0000-0000-000012020000}"/>
    <cellStyle name="20% - Accent3 7 2 2" xfId="535" xr:uid="{00000000-0005-0000-0000-000013020000}"/>
    <cellStyle name="20% - Accent3 7 2 3" xfId="536" xr:uid="{00000000-0005-0000-0000-000014020000}"/>
    <cellStyle name="20% - Accent3 7 3" xfId="537" xr:uid="{00000000-0005-0000-0000-000015020000}"/>
    <cellStyle name="20% - Accent3 7 3 2" xfId="538" xr:uid="{00000000-0005-0000-0000-000016020000}"/>
    <cellStyle name="20% - Accent3 7 3 3" xfId="539" xr:uid="{00000000-0005-0000-0000-000017020000}"/>
    <cellStyle name="20% - Accent3 7 4" xfId="540" xr:uid="{00000000-0005-0000-0000-000018020000}"/>
    <cellStyle name="20% - Accent3 7 4 2" xfId="541" xr:uid="{00000000-0005-0000-0000-000019020000}"/>
    <cellStyle name="20% - Accent3 7 4 3" xfId="542" xr:uid="{00000000-0005-0000-0000-00001A020000}"/>
    <cellStyle name="20% - Accent3 7 5" xfId="543" xr:uid="{00000000-0005-0000-0000-00001B020000}"/>
    <cellStyle name="20% - Accent3 7 6" xfId="544" xr:uid="{00000000-0005-0000-0000-00001C020000}"/>
    <cellStyle name="20% - Accent3 8" xfId="545" xr:uid="{00000000-0005-0000-0000-00001D020000}"/>
    <cellStyle name="20% - Accent3 8 2" xfId="546" xr:uid="{00000000-0005-0000-0000-00001E020000}"/>
    <cellStyle name="20% - Accent3 8 2 2" xfId="547" xr:uid="{00000000-0005-0000-0000-00001F020000}"/>
    <cellStyle name="20% - Accent3 8 2 3" xfId="548" xr:uid="{00000000-0005-0000-0000-000020020000}"/>
    <cellStyle name="20% - Accent3 8 3" xfId="549" xr:uid="{00000000-0005-0000-0000-000021020000}"/>
    <cellStyle name="20% - Accent3 8 3 2" xfId="550" xr:uid="{00000000-0005-0000-0000-000022020000}"/>
    <cellStyle name="20% - Accent3 8 3 3" xfId="551" xr:uid="{00000000-0005-0000-0000-000023020000}"/>
    <cellStyle name="20% - Accent3 8 4" xfId="552" xr:uid="{00000000-0005-0000-0000-000024020000}"/>
    <cellStyle name="20% - Accent3 8 5" xfId="553" xr:uid="{00000000-0005-0000-0000-000025020000}"/>
    <cellStyle name="20% - Accent3 9" xfId="554" xr:uid="{00000000-0005-0000-0000-000026020000}"/>
    <cellStyle name="20% - Accent3 9 2" xfId="555" xr:uid="{00000000-0005-0000-0000-000027020000}"/>
    <cellStyle name="20% - Accent3 9 3" xfId="556" xr:uid="{00000000-0005-0000-0000-000028020000}"/>
    <cellStyle name="20% - Accent4 10" xfId="557" xr:uid="{00000000-0005-0000-0000-000029020000}"/>
    <cellStyle name="20% - Accent4 10 2" xfId="558" xr:uid="{00000000-0005-0000-0000-00002A020000}"/>
    <cellStyle name="20% - Accent4 10 3" xfId="559" xr:uid="{00000000-0005-0000-0000-00002B020000}"/>
    <cellStyle name="20% - Accent4 11" xfId="560" xr:uid="{00000000-0005-0000-0000-00002C020000}"/>
    <cellStyle name="20% - Accent4 11 2" xfId="561" xr:uid="{00000000-0005-0000-0000-00002D020000}"/>
    <cellStyle name="20% - Accent4 11 3" xfId="562" xr:uid="{00000000-0005-0000-0000-00002E020000}"/>
    <cellStyle name="20% - Accent4 12" xfId="563" xr:uid="{00000000-0005-0000-0000-00002F020000}"/>
    <cellStyle name="20% - Accent4 12 2" xfId="564" xr:uid="{00000000-0005-0000-0000-000030020000}"/>
    <cellStyle name="20% - Accent4 12 3" xfId="565" xr:uid="{00000000-0005-0000-0000-000031020000}"/>
    <cellStyle name="20% - Accent4 13" xfId="566" xr:uid="{00000000-0005-0000-0000-000032020000}"/>
    <cellStyle name="20% - Accent4 14" xfId="567" xr:uid="{00000000-0005-0000-0000-000033020000}"/>
    <cellStyle name="20% - Accent4 2" xfId="568" xr:uid="{00000000-0005-0000-0000-000034020000}"/>
    <cellStyle name="20% - Accent4 2 10" xfId="569" xr:uid="{00000000-0005-0000-0000-000035020000}"/>
    <cellStyle name="20% - Accent4 2 2" xfId="570" xr:uid="{00000000-0005-0000-0000-000036020000}"/>
    <cellStyle name="20% - Accent4 2 2 2" xfId="571" xr:uid="{00000000-0005-0000-0000-000037020000}"/>
    <cellStyle name="20% - Accent4 2 2 2 2" xfId="572" xr:uid="{00000000-0005-0000-0000-000038020000}"/>
    <cellStyle name="20% - Accent4 2 2 2 3" xfId="573" xr:uid="{00000000-0005-0000-0000-000039020000}"/>
    <cellStyle name="20% - Accent4 2 2 3" xfId="574" xr:uid="{00000000-0005-0000-0000-00003A020000}"/>
    <cellStyle name="20% - Accent4 2 2 3 2" xfId="575" xr:uid="{00000000-0005-0000-0000-00003B020000}"/>
    <cellStyle name="20% - Accent4 2 2 3 3" xfId="576" xr:uid="{00000000-0005-0000-0000-00003C020000}"/>
    <cellStyle name="20% - Accent4 2 2 4" xfId="577" xr:uid="{00000000-0005-0000-0000-00003D020000}"/>
    <cellStyle name="20% - Accent4 2 2 4 2" xfId="578" xr:uid="{00000000-0005-0000-0000-00003E020000}"/>
    <cellStyle name="20% - Accent4 2 2 4 3" xfId="579" xr:uid="{00000000-0005-0000-0000-00003F020000}"/>
    <cellStyle name="20% - Accent4 2 2 5" xfId="580" xr:uid="{00000000-0005-0000-0000-000040020000}"/>
    <cellStyle name="20% - Accent4 2 2 5 2" xfId="581" xr:uid="{00000000-0005-0000-0000-000041020000}"/>
    <cellStyle name="20% - Accent4 2 2 5 3" xfId="582" xr:uid="{00000000-0005-0000-0000-000042020000}"/>
    <cellStyle name="20% - Accent4 2 2 6" xfId="583" xr:uid="{00000000-0005-0000-0000-000043020000}"/>
    <cellStyle name="20% - Accent4 2 2 7" xfId="584" xr:uid="{00000000-0005-0000-0000-000044020000}"/>
    <cellStyle name="20% - Accent4 2 3" xfId="585" xr:uid="{00000000-0005-0000-0000-000045020000}"/>
    <cellStyle name="20% - Accent4 2 3 2" xfId="586" xr:uid="{00000000-0005-0000-0000-000046020000}"/>
    <cellStyle name="20% - Accent4 2 3 2 2" xfId="587" xr:uid="{00000000-0005-0000-0000-000047020000}"/>
    <cellStyle name="20% - Accent4 2 3 2 3" xfId="588" xr:uid="{00000000-0005-0000-0000-000048020000}"/>
    <cellStyle name="20% - Accent4 2 3 3" xfId="589" xr:uid="{00000000-0005-0000-0000-000049020000}"/>
    <cellStyle name="20% - Accent4 2 3 3 2" xfId="590" xr:uid="{00000000-0005-0000-0000-00004A020000}"/>
    <cellStyle name="20% - Accent4 2 3 3 3" xfId="591" xr:uid="{00000000-0005-0000-0000-00004B020000}"/>
    <cellStyle name="20% - Accent4 2 3 4" xfId="592" xr:uid="{00000000-0005-0000-0000-00004C020000}"/>
    <cellStyle name="20% - Accent4 2 3 4 2" xfId="593" xr:uid="{00000000-0005-0000-0000-00004D020000}"/>
    <cellStyle name="20% - Accent4 2 3 4 3" xfId="594" xr:uid="{00000000-0005-0000-0000-00004E020000}"/>
    <cellStyle name="20% - Accent4 2 3 5" xfId="595" xr:uid="{00000000-0005-0000-0000-00004F020000}"/>
    <cellStyle name="20% - Accent4 2 3 5 2" xfId="596" xr:uid="{00000000-0005-0000-0000-000050020000}"/>
    <cellStyle name="20% - Accent4 2 3 5 3" xfId="597" xr:uid="{00000000-0005-0000-0000-000051020000}"/>
    <cellStyle name="20% - Accent4 2 3 6" xfId="598" xr:uid="{00000000-0005-0000-0000-000052020000}"/>
    <cellStyle name="20% - Accent4 2 3 7" xfId="599" xr:uid="{00000000-0005-0000-0000-000053020000}"/>
    <cellStyle name="20% - Accent4 2 4" xfId="600" xr:uid="{00000000-0005-0000-0000-000054020000}"/>
    <cellStyle name="20% - Accent4 2 4 2" xfId="601" xr:uid="{00000000-0005-0000-0000-000055020000}"/>
    <cellStyle name="20% - Accent4 2 4 3" xfId="602" xr:uid="{00000000-0005-0000-0000-000056020000}"/>
    <cellStyle name="20% - Accent4 2 5" xfId="603" xr:uid="{00000000-0005-0000-0000-000057020000}"/>
    <cellStyle name="20% - Accent4 2 5 2" xfId="604" xr:uid="{00000000-0005-0000-0000-000058020000}"/>
    <cellStyle name="20% - Accent4 2 5 3" xfId="605" xr:uid="{00000000-0005-0000-0000-000059020000}"/>
    <cellStyle name="20% - Accent4 2 6" xfId="606" xr:uid="{00000000-0005-0000-0000-00005A020000}"/>
    <cellStyle name="20% - Accent4 2 6 2" xfId="607" xr:uid="{00000000-0005-0000-0000-00005B020000}"/>
    <cellStyle name="20% - Accent4 2 6 3" xfId="608" xr:uid="{00000000-0005-0000-0000-00005C020000}"/>
    <cellStyle name="20% - Accent4 2 7" xfId="609" xr:uid="{00000000-0005-0000-0000-00005D020000}"/>
    <cellStyle name="20% - Accent4 2 7 2" xfId="610" xr:uid="{00000000-0005-0000-0000-00005E020000}"/>
    <cellStyle name="20% - Accent4 2 7 3" xfId="611" xr:uid="{00000000-0005-0000-0000-00005F020000}"/>
    <cellStyle name="20% - Accent4 2 8" xfId="612" xr:uid="{00000000-0005-0000-0000-000060020000}"/>
    <cellStyle name="20% - Accent4 2 9" xfId="613" xr:uid="{00000000-0005-0000-0000-000061020000}"/>
    <cellStyle name="20% - Accent4 3" xfId="614" xr:uid="{00000000-0005-0000-0000-000062020000}"/>
    <cellStyle name="20% - Accent4 3 2" xfId="615" xr:uid="{00000000-0005-0000-0000-000063020000}"/>
    <cellStyle name="20% - Accent4 3 2 2" xfId="616" xr:uid="{00000000-0005-0000-0000-000064020000}"/>
    <cellStyle name="20% - Accent4 3 2 3" xfId="617" xr:uid="{00000000-0005-0000-0000-000065020000}"/>
    <cellStyle name="20% - Accent4 3 3" xfId="618" xr:uid="{00000000-0005-0000-0000-000066020000}"/>
    <cellStyle name="20% - Accent4 3 3 2" xfId="619" xr:uid="{00000000-0005-0000-0000-000067020000}"/>
    <cellStyle name="20% - Accent4 3 3 3" xfId="620" xr:uid="{00000000-0005-0000-0000-000068020000}"/>
    <cellStyle name="20% - Accent4 3 4" xfId="621" xr:uid="{00000000-0005-0000-0000-000069020000}"/>
    <cellStyle name="20% - Accent4 3 4 2" xfId="622" xr:uid="{00000000-0005-0000-0000-00006A020000}"/>
    <cellStyle name="20% - Accent4 3 4 3" xfId="623" xr:uid="{00000000-0005-0000-0000-00006B020000}"/>
    <cellStyle name="20% - Accent4 3 5" xfId="624" xr:uid="{00000000-0005-0000-0000-00006C020000}"/>
    <cellStyle name="20% - Accent4 3 5 2" xfId="625" xr:uid="{00000000-0005-0000-0000-00006D020000}"/>
    <cellStyle name="20% - Accent4 3 5 3" xfId="626" xr:uid="{00000000-0005-0000-0000-00006E020000}"/>
    <cellStyle name="20% - Accent4 3 6" xfId="627" xr:uid="{00000000-0005-0000-0000-00006F020000}"/>
    <cellStyle name="20% - Accent4 3 7" xfId="628" xr:uid="{00000000-0005-0000-0000-000070020000}"/>
    <cellStyle name="20% - Accent4 4" xfId="629" xr:uid="{00000000-0005-0000-0000-000071020000}"/>
    <cellStyle name="20% - Accent4 4 2" xfId="630" xr:uid="{00000000-0005-0000-0000-000072020000}"/>
    <cellStyle name="20% - Accent4 4 2 2" xfId="631" xr:uid="{00000000-0005-0000-0000-000073020000}"/>
    <cellStyle name="20% - Accent4 4 2 3" xfId="632" xr:uid="{00000000-0005-0000-0000-000074020000}"/>
    <cellStyle name="20% - Accent4 4 3" xfId="633" xr:uid="{00000000-0005-0000-0000-000075020000}"/>
    <cellStyle name="20% - Accent4 4 3 2" xfId="634" xr:uid="{00000000-0005-0000-0000-000076020000}"/>
    <cellStyle name="20% - Accent4 4 3 3" xfId="635" xr:uid="{00000000-0005-0000-0000-000077020000}"/>
    <cellStyle name="20% - Accent4 4 4" xfId="636" xr:uid="{00000000-0005-0000-0000-000078020000}"/>
    <cellStyle name="20% - Accent4 4 4 2" xfId="637" xr:uid="{00000000-0005-0000-0000-000079020000}"/>
    <cellStyle name="20% - Accent4 4 4 3" xfId="638" xr:uid="{00000000-0005-0000-0000-00007A020000}"/>
    <cellStyle name="20% - Accent4 4 5" xfId="639" xr:uid="{00000000-0005-0000-0000-00007B020000}"/>
    <cellStyle name="20% - Accent4 4 5 2" xfId="640" xr:uid="{00000000-0005-0000-0000-00007C020000}"/>
    <cellStyle name="20% - Accent4 4 5 3" xfId="641" xr:uid="{00000000-0005-0000-0000-00007D020000}"/>
    <cellStyle name="20% - Accent4 4 6" xfId="642" xr:uid="{00000000-0005-0000-0000-00007E020000}"/>
    <cellStyle name="20% - Accent4 4 7" xfId="643" xr:uid="{00000000-0005-0000-0000-00007F020000}"/>
    <cellStyle name="20% - Accent4 5" xfId="644" xr:uid="{00000000-0005-0000-0000-000080020000}"/>
    <cellStyle name="20% - Accent4 5 2" xfId="645" xr:uid="{00000000-0005-0000-0000-000081020000}"/>
    <cellStyle name="20% - Accent4 5 2 2" xfId="646" xr:uid="{00000000-0005-0000-0000-000082020000}"/>
    <cellStyle name="20% - Accent4 5 2 3" xfId="647" xr:uid="{00000000-0005-0000-0000-000083020000}"/>
    <cellStyle name="20% - Accent4 5 3" xfId="648" xr:uid="{00000000-0005-0000-0000-000084020000}"/>
    <cellStyle name="20% - Accent4 5 3 2" xfId="649" xr:uid="{00000000-0005-0000-0000-000085020000}"/>
    <cellStyle name="20% - Accent4 5 3 3" xfId="650" xr:uid="{00000000-0005-0000-0000-000086020000}"/>
    <cellStyle name="20% - Accent4 5 4" xfId="651" xr:uid="{00000000-0005-0000-0000-000087020000}"/>
    <cellStyle name="20% - Accent4 5 4 2" xfId="652" xr:uid="{00000000-0005-0000-0000-000088020000}"/>
    <cellStyle name="20% - Accent4 5 4 3" xfId="653" xr:uid="{00000000-0005-0000-0000-000089020000}"/>
    <cellStyle name="20% - Accent4 5 5" xfId="654" xr:uid="{00000000-0005-0000-0000-00008A020000}"/>
    <cellStyle name="20% - Accent4 5 5 2" xfId="655" xr:uid="{00000000-0005-0000-0000-00008B020000}"/>
    <cellStyle name="20% - Accent4 5 5 3" xfId="656" xr:uid="{00000000-0005-0000-0000-00008C020000}"/>
    <cellStyle name="20% - Accent4 5 6" xfId="657" xr:uid="{00000000-0005-0000-0000-00008D020000}"/>
    <cellStyle name="20% - Accent4 5 7" xfId="658" xr:uid="{00000000-0005-0000-0000-00008E020000}"/>
    <cellStyle name="20% - Accent4 6" xfId="659" xr:uid="{00000000-0005-0000-0000-00008F020000}"/>
    <cellStyle name="20% - Accent4 6 2" xfId="660" xr:uid="{00000000-0005-0000-0000-000090020000}"/>
    <cellStyle name="20% - Accent4 6 2 2" xfId="661" xr:uid="{00000000-0005-0000-0000-000091020000}"/>
    <cellStyle name="20% - Accent4 6 2 3" xfId="662" xr:uid="{00000000-0005-0000-0000-000092020000}"/>
    <cellStyle name="20% - Accent4 6 3" xfId="663" xr:uid="{00000000-0005-0000-0000-000093020000}"/>
    <cellStyle name="20% - Accent4 6 3 2" xfId="664" xr:uid="{00000000-0005-0000-0000-000094020000}"/>
    <cellStyle name="20% - Accent4 6 3 3" xfId="665" xr:uid="{00000000-0005-0000-0000-000095020000}"/>
    <cellStyle name="20% - Accent4 6 4" xfId="666" xr:uid="{00000000-0005-0000-0000-000096020000}"/>
    <cellStyle name="20% - Accent4 6 4 2" xfId="667" xr:uid="{00000000-0005-0000-0000-000097020000}"/>
    <cellStyle name="20% - Accent4 6 4 3" xfId="668" xr:uid="{00000000-0005-0000-0000-000098020000}"/>
    <cellStyle name="20% - Accent4 6 5" xfId="669" xr:uid="{00000000-0005-0000-0000-000099020000}"/>
    <cellStyle name="20% - Accent4 6 5 2" xfId="670" xr:uid="{00000000-0005-0000-0000-00009A020000}"/>
    <cellStyle name="20% - Accent4 6 5 3" xfId="671" xr:uid="{00000000-0005-0000-0000-00009B020000}"/>
    <cellStyle name="20% - Accent4 6 6" xfId="672" xr:uid="{00000000-0005-0000-0000-00009C020000}"/>
    <cellStyle name="20% - Accent4 6 7" xfId="673" xr:uid="{00000000-0005-0000-0000-00009D020000}"/>
    <cellStyle name="20% - Accent4 7" xfId="674" xr:uid="{00000000-0005-0000-0000-00009E020000}"/>
    <cellStyle name="20% - Accent4 7 2" xfId="675" xr:uid="{00000000-0005-0000-0000-00009F020000}"/>
    <cellStyle name="20% - Accent4 7 2 2" xfId="676" xr:uid="{00000000-0005-0000-0000-0000A0020000}"/>
    <cellStyle name="20% - Accent4 7 2 3" xfId="677" xr:uid="{00000000-0005-0000-0000-0000A1020000}"/>
    <cellStyle name="20% - Accent4 7 3" xfId="678" xr:uid="{00000000-0005-0000-0000-0000A2020000}"/>
    <cellStyle name="20% - Accent4 7 3 2" xfId="679" xr:uid="{00000000-0005-0000-0000-0000A3020000}"/>
    <cellStyle name="20% - Accent4 7 3 3" xfId="680" xr:uid="{00000000-0005-0000-0000-0000A4020000}"/>
    <cellStyle name="20% - Accent4 7 4" xfId="681" xr:uid="{00000000-0005-0000-0000-0000A5020000}"/>
    <cellStyle name="20% - Accent4 7 4 2" xfId="682" xr:uid="{00000000-0005-0000-0000-0000A6020000}"/>
    <cellStyle name="20% - Accent4 7 4 3" xfId="683" xr:uid="{00000000-0005-0000-0000-0000A7020000}"/>
    <cellStyle name="20% - Accent4 7 5" xfId="684" xr:uid="{00000000-0005-0000-0000-0000A8020000}"/>
    <cellStyle name="20% - Accent4 7 6" xfId="685" xr:uid="{00000000-0005-0000-0000-0000A9020000}"/>
    <cellStyle name="20% - Accent4 8" xfId="686" xr:uid="{00000000-0005-0000-0000-0000AA020000}"/>
    <cellStyle name="20% - Accent4 8 2" xfId="687" xr:uid="{00000000-0005-0000-0000-0000AB020000}"/>
    <cellStyle name="20% - Accent4 8 2 2" xfId="688" xr:uid="{00000000-0005-0000-0000-0000AC020000}"/>
    <cellStyle name="20% - Accent4 8 2 3" xfId="689" xr:uid="{00000000-0005-0000-0000-0000AD020000}"/>
    <cellStyle name="20% - Accent4 8 3" xfId="690" xr:uid="{00000000-0005-0000-0000-0000AE020000}"/>
    <cellStyle name="20% - Accent4 8 3 2" xfId="691" xr:uid="{00000000-0005-0000-0000-0000AF020000}"/>
    <cellStyle name="20% - Accent4 8 3 3" xfId="692" xr:uid="{00000000-0005-0000-0000-0000B0020000}"/>
    <cellStyle name="20% - Accent4 8 4" xfId="693" xr:uid="{00000000-0005-0000-0000-0000B1020000}"/>
    <cellStyle name="20% - Accent4 8 5" xfId="694" xr:uid="{00000000-0005-0000-0000-0000B2020000}"/>
    <cellStyle name="20% - Accent4 9" xfId="695" xr:uid="{00000000-0005-0000-0000-0000B3020000}"/>
    <cellStyle name="20% - Accent4 9 2" xfId="696" xr:uid="{00000000-0005-0000-0000-0000B4020000}"/>
    <cellStyle name="20% - Accent4 9 3" xfId="697" xr:uid="{00000000-0005-0000-0000-0000B5020000}"/>
    <cellStyle name="20% - Accent5 10" xfId="698" xr:uid="{00000000-0005-0000-0000-0000B6020000}"/>
    <cellStyle name="20% - Accent5 10 2" xfId="699" xr:uid="{00000000-0005-0000-0000-0000B7020000}"/>
    <cellStyle name="20% - Accent5 10 3" xfId="700" xr:uid="{00000000-0005-0000-0000-0000B8020000}"/>
    <cellStyle name="20% - Accent5 11" xfId="701" xr:uid="{00000000-0005-0000-0000-0000B9020000}"/>
    <cellStyle name="20% - Accent5 11 2" xfId="702" xr:uid="{00000000-0005-0000-0000-0000BA020000}"/>
    <cellStyle name="20% - Accent5 11 3" xfId="703" xr:uid="{00000000-0005-0000-0000-0000BB020000}"/>
    <cellStyle name="20% - Accent5 12" xfId="704" xr:uid="{00000000-0005-0000-0000-0000BC020000}"/>
    <cellStyle name="20% - Accent5 12 2" xfId="705" xr:uid="{00000000-0005-0000-0000-0000BD020000}"/>
    <cellStyle name="20% - Accent5 12 3" xfId="706" xr:uid="{00000000-0005-0000-0000-0000BE020000}"/>
    <cellStyle name="20% - Accent5 13" xfId="707" xr:uid="{00000000-0005-0000-0000-0000BF020000}"/>
    <cellStyle name="20% - Accent5 2" xfId="708" xr:uid="{00000000-0005-0000-0000-0000C0020000}"/>
    <cellStyle name="20% - Accent5 2 10" xfId="709" xr:uid="{00000000-0005-0000-0000-0000C1020000}"/>
    <cellStyle name="20% - Accent5 2 2" xfId="710" xr:uid="{00000000-0005-0000-0000-0000C2020000}"/>
    <cellStyle name="20% - Accent5 2 2 2" xfId="711" xr:uid="{00000000-0005-0000-0000-0000C3020000}"/>
    <cellStyle name="20% - Accent5 2 2 2 2" xfId="712" xr:uid="{00000000-0005-0000-0000-0000C4020000}"/>
    <cellStyle name="20% - Accent5 2 2 2 3" xfId="713" xr:uid="{00000000-0005-0000-0000-0000C5020000}"/>
    <cellStyle name="20% - Accent5 2 2 3" xfId="714" xr:uid="{00000000-0005-0000-0000-0000C6020000}"/>
    <cellStyle name="20% - Accent5 2 2 3 2" xfId="715" xr:uid="{00000000-0005-0000-0000-0000C7020000}"/>
    <cellStyle name="20% - Accent5 2 2 3 3" xfId="716" xr:uid="{00000000-0005-0000-0000-0000C8020000}"/>
    <cellStyle name="20% - Accent5 2 2 4" xfId="717" xr:uid="{00000000-0005-0000-0000-0000C9020000}"/>
    <cellStyle name="20% - Accent5 2 2 4 2" xfId="718" xr:uid="{00000000-0005-0000-0000-0000CA020000}"/>
    <cellStyle name="20% - Accent5 2 2 4 3" xfId="719" xr:uid="{00000000-0005-0000-0000-0000CB020000}"/>
    <cellStyle name="20% - Accent5 2 2 5" xfId="720" xr:uid="{00000000-0005-0000-0000-0000CC020000}"/>
    <cellStyle name="20% - Accent5 2 2 5 2" xfId="721" xr:uid="{00000000-0005-0000-0000-0000CD020000}"/>
    <cellStyle name="20% - Accent5 2 2 5 3" xfId="722" xr:uid="{00000000-0005-0000-0000-0000CE020000}"/>
    <cellStyle name="20% - Accent5 2 2 6" xfId="723" xr:uid="{00000000-0005-0000-0000-0000CF020000}"/>
    <cellStyle name="20% - Accent5 2 2 7" xfId="724" xr:uid="{00000000-0005-0000-0000-0000D0020000}"/>
    <cellStyle name="20% - Accent5 2 3" xfId="725" xr:uid="{00000000-0005-0000-0000-0000D1020000}"/>
    <cellStyle name="20% - Accent5 2 3 2" xfId="726" xr:uid="{00000000-0005-0000-0000-0000D2020000}"/>
    <cellStyle name="20% - Accent5 2 3 2 2" xfId="727" xr:uid="{00000000-0005-0000-0000-0000D3020000}"/>
    <cellStyle name="20% - Accent5 2 3 2 3" xfId="728" xr:uid="{00000000-0005-0000-0000-0000D4020000}"/>
    <cellStyle name="20% - Accent5 2 3 3" xfId="729" xr:uid="{00000000-0005-0000-0000-0000D5020000}"/>
    <cellStyle name="20% - Accent5 2 3 3 2" xfId="730" xr:uid="{00000000-0005-0000-0000-0000D6020000}"/>
    <cellStyle name="20% - Accent5 2 3 3 3" xfId="731" xr:uid="{00000000-0005-0000-0000-0000D7020000}"/>
    <cellStyle name="20% - Accent5 2 3 4" xfId="732" xr:uid="{00000000-0005-0000-0000-0000D8020000}"/>
    <cellStyle name="20% - Accent5 2 3 4 2" xfId="733" xr:uid="{00000000-0005-0000-0000-0000D9020000}"/>
    <cellStyle name="20% - Accent5 2 3 4 3" xfId="734" xr:uid="{00000000-0005-0000-0000-0000DA020000}"/>
    <cellStyle name="20% - Accent5 2 3 5" xfId="735" xr:uid="{00000000-0005-0000-0000-0000DB020000}"/>
    <cellStyle name="20% - Accent5 2 3 5 2" xfId="736" xr:uid="{00000000-0005-0000-0000-0000DC020000}"/>
    <cellStyle name="20% - Accent5 2 3 5 3" xfId="737" xr:uid="{00000000-0005-0000-0000-0000DD020000}"/>
    <cellStyle name="20% - Accent5 2 3 6" xfId="738" xr:uid="{00000000-0005-0000-0000-0000DE020000}"/>
    <cellStyle name="20% - Accent5 2 3 7" xfId="739" xr:uid="{00000000-0005-0000-0000-0000DF020000}"/>
    <cellStyle name="20% - Accent5 2 4" xfId="740" xr:uid="{00000000-0005-0000-0000-0000E0020000}"/>
    <cellStyle name="20% - Accent5 2 4 2" xfId="741" xr:uid="{00000000-0005-0000-0000-0000E1020000}"/>
    <cellStyle name="20% - Accent5 2 4 3" xfId="742" xr:uid="{00000000-0005-0000-0000-0000E2020000}"/>
    <cellStyle name="20% - Accent5 2 5" xfId="743" xr:uid="{00000000-0005-0000-0000-0000E3020000}"/>
    <cellStyle name="20% - Accent5 2 5 2" xfId="744" xr:uid="{00000000-0005-0000-0000-0000E4020000}"/>
    <cellStyle name="20% - Accent5 2 5 3" xfId="745" xr:uid="{00000000-0005-0000-0000-0000E5020000}"/>
    <cellStyle name="20% - Accent5 2 6" xfId="746" xr:uid="{00000000-0005-0000-0000-0000E6020000}"/>
    <cellStyle name="20% - Accent5 2 6 2" xfId="747" xr:uid="{00000000-0005-0000-0000-0000E7020000}"/>
    <cellStyle name="20% - Accent5 2 6 3" xfId="748" xr:uid="{00000000-0005-0000-0000-0000E8020000}"/>
    <cellStyle name="20% - Accent5 2 7" xfId="749" xr:uid="{00000000-0005-0000-0000-0000E9020000}"/>
    <cellStyle name="20% - Accent5 2 7 2" xfId="750" xr:uid="{00000000-0005-0000-0000-0000EA020000}"/>
    <cellStyle name="20% - Accent5 2 7 3" xfId="751" xr:uid="{00000000-0005-0000-0000-0000EB020000}"/>
    <cellStyle name="20% - Accent5 2 8" xfId="752" xr:uid="{00000000-0005-0000-0000-0000EC020000}"/>
    <cellStyle name="20% - Accent5 2 9" xfId="753" xr:uid="{00000000-0005-0000-0000-0000ED020000}"/>
    <cellStyle name="20% - Accent5 3" xfId="754" xr:uid="{00000000-0005-0000-0000-0000EE020000}"/>
    <cellStyle name="20% - Accent5 3 2" xfId="755" xr:uid="{00000000-0005-0000-0000-0000EF020000}"/>
    <cellStyle name="20% - Accent5 3 2 2" xfId="756" xr:uid="{00000000-0005-0000-0000-0000F0020000}"/>
    <cellStyle name="20% - Accent5 3 2 3" xfId="757" xr:uid="{00000000-0005-0000-0000-0000F1020000}"/>
    <cellStyle name="20% - Accent5 3 3" xfId="758" xr:uid="{00000000-0005-0000-0000-0000F2020000}"/>
    <cellStyle name="20% - Accent5 3 3 2" xfId="759" xr:uid="{00000000-0005-0000-0000-0000F3020000}"/>
    <cellStyle name="20% - Accent5 3 3 3" xfId="760" xr:uid="{00000000-0005-0000-0000-0000F4020000}"/>
    <cellStyle name="20% - Accent5 3 4" xfId="761" xr:uid="{00000000-0005-0000-0000-0000F5020000}"/>
    <cellStyle name="20% - Accent5 3 4 2" xfId="762" xr:uid="{00000000-0005-0000-0000-0000F6020000}"/>
    <cellStyle name="20% - Accent5 3 4 3" xfId="763" xr:uid="{00000000-0005-0000-0000-0000F7020000}"/>
    <cellStyle name="20% - Accent5 3 5" xfId="764" xr:uid="{00000000-0005-0000-0000-0000F8020000}"/>
    <cellStyle name="20% - Accent5 3 5 2" xfId="765" xr:uid="{00000000-0005-0000-0000-0000F9020000}"/>
    <cellStyle name="20% - Accent5 3 5 3" xfId="766" xr:uid="{00000000-0005-0000-0000-0000FA020000}"/>
    <cellStyle name="20% - Accent5 3 6" xfId="767" xr:uid="{00000000-0005-0000-0000-0000FB020000}"/>
    <cellStyle name="20% - Accent5 3 7" xfId="768" xr:uid="{00000000-0005-0000-0000-0000FC020000}"/>
    <cellStyle name="20% - Accent5 4" xfId="769" xr:uid="{00000000-0005-0000-0000-0000FD020000}"/>
    <cellStyle name="20% - Accent5 4 2" xfId="770" xr:uid="{00000000-0005-0000-0000-0000FE020000}"/>
    <cellStyle name="20% - Accent5 4 2 2" xfId="771" xr:uid="{00000000-0005-0000-0000-0000FF020000}"/>
    <cellStyle name="20% - Accent5 4 2 3" xfId="772" xr:uid="{00000000-0005-0000-0000-000000030000}"/>
    <cellStyle name="20% - Accent5 4 3" xfId="773" xr:uid="{00000000-0005-0000-0000-000001030000}"/>
    <cellStyle name="20% - Accent5 4 3 2" xfId="774" xr:uid="{00000000-0005-0000-0000-000002030000}"/>
    <cellStyle name="20% - Accent5 4 3 3" xfId="775" xr:uid="{00000000-0005-0000-0000-000003030000}"/>
    <cellStyle name="20% - Accent5 4 4" xfId="776" xr:uid="{00000000-0005-0000-0000-000004030000}"/>
    <cellStyle name="20% - Accent5 4 4 2" xfId="777" xr:uid="{00000000-0005-0000-0000-000005030000}"/>
    <cellStyle name="20% - Accent5 4 4 3" xfId="778" xr:uid="{00000000-0005-0000-0000-000006030000}"/>
    <cellStyle name="20% - Accent5 4 5" xfId="779" xr:uid="{00000000-0005-0000-0000-000007030000}"/>
    <cellStyle name="20% - Accent5 4 5 2" xfId="780" xr:uid="{00000000-0005-0000-0000-000008030000}"/>
    <cellStyle name="20% - Accent5 4 5 3" xfId="781" xr:uid="{00000000-0005-0000-0000-000009030000}"/>
    <cellStyle name="20% - Accent5 4 6" xfId="782" xr:uid="{00000000-0005-0000-0000-00000A030000}"/>
    <cellStyle name="20% - Accent5 4 7" xfId="783" xr:uid="{00000000-0005-0000-0000-00000B030000}"/>
    <cellStyle name="20% - Accent5 5" xfId="784" xr:uid="{00000000-0005-0000-0000-00000C030000}"/>
    <cellStyle name="20% - Accent5 5 2" xfId="785" xr:uid="{00000000-0005-0000-0000-00000D030000}"/>
    <cellStyle name="20% - Accent5 5 2 2" xfId="786" xr:uid="{00000000-0005-0000-0000-00000E030000}"/>
    <cellStyle name="20% - Accent5 5 2 3" xfId="787" xr:uid="{00000000-0005-0000-0000-00000F030000}"/>
    <cellStyle name="20% - Accent5 5 3" xfId="788" xr:uid="{00000000-0005-0000-0000-000010030000}"/>
    <cellStyle name="20% - Accent5 5 3 2" xfId="789" xr:uid="{00000000-0005-0000-0000-000011030000}"/>
    <cellStyle name="20% - Accent5 5 3 3" xfId="790" xr:uid="{00000000-0005-0000-0000-000012030000}"/>
    <cellStyle name="20% - Accent5 5 4" xfId="791" xr:uid="{00000000-0005-0000-0000-000013030000}"/>
    <cellStyle name="20% - Accent5 5 4 2" xfId="792" xr:uid="{00000000-0005-0000-0000-000014030000}"/>
    <cellStyle name="20% - Accent5 5 4 3" xfId="793" xr:uid="{00000000-0005-0000-0000-000015030000}"/>
    <cellStyle name="20% - Accent5 5 5" xfId="794" xr:uid="{00000000-0005-0000-0000-000016030000}"/>
    <cellStyle name="20% - Accent5 5 5 2" xfId="795" xr:uid="{00000000-0005-0000-0000-000017030000}"/>
    <cellStyle name="20% - Accent5 5 5 3" xfId="796" xr:uid="{00000000-0005-0000-0000-000018030000}"/>
    <cellStyle name="20% - Accent5 5 6" xfId="797" xr:uid="{00000000-0005-0000-0000-000019030000}"/>
    <cellStyle name="20% - Accent5 5 7" xfId="798" xr:uid="{00000000-0005-0000-0000-00001A030000}"/>
    <cellStyle name="20% - Accent5 6" xfId="799" xr:uid="{00000000-0005-0000-0000-00001B030000}"/>
    <cellStyle name="20% - Accent5 6 2" xfId="800" xr:uid="{00000000-0005-0000-0000-00001C030000}"/>
    <cellStyle name="20% - Accent5 6 2 2" xfId="801" xr:uid="{00000000-0005-0000-0000-00001D030000}"/>
    <cellStyle name="20% - Accent5 6 2 3" xfId="802" xr:uid="{00000000-0005-0000-0000-00001E030000}"/>
    <cellStyle name="20% - Accent5 6 3" xfId="803" xr:uid="{00000000-0005-0000-0000-00001F030000}"/>
    <cellStyle name="20% - Accent5 6 3 2" xfId="804" xr:uid="{00000000-0005-0000-0000-000020030000}"/>
    <cellStyle name="20% - Accent5 6 3 3" xfId="805" xr:uid="{00000000-0005-0000-0000-000021030000}"/>
    <cellStyle name="20% - Accent5 6 4" xfId="806" xr:uid="{00000000-0005-0000-0000-000022030000}"/>
    <cellStyle name="20% - Accent5 6 4 2" xfId="807" xr:uid="{00000000-0005-0000-0000-000023030000}"/>
    <cellStyle name="20% - Accent5 6 4 3" xfId="808" xr:uid="{00000000-0005-0000-0000-000024030000}"/>
    <cellStyle name="20% - Accent5 6 5" xfId="809" xr:uid="{00000000-0005-0000-0000-000025030000}"/>
    <cellStyle name="20% - Accent5 6 5 2" xfId="810" xr:uid="{00000000-0005-0000-0000-000026030000}"/>
    <cellStyle name="20% - Accent5 6 5 3" xfId="811" xr:uid="{00000000-0005-0000-0000-000027030000}"/>
    <cellStyle name="20% - Accent5 6 6" xfId="812" xr:uid="{00000000-0005-0000-0000-000028030000}"/>
    <cellStyle name="20% - Accent5 6 7" xfId="813" xr:uid="{00000000-0005-0000-0000-000029030000}"/>
    <cellStyle name="20% - Accent5 7" xfId="814" xr:uid="{00000000-0005-0000-0000-00002A030000}"/>
    <cellStyle name="20% - Accent5 7 2" xfId="815" xr:uid="{00000000-0005-0000-0000-00002B030000}"/>
    <cellStyle name="20% - Accent5 7 2 2" xfId="816" xr:uid="{00000000-0005-0000-0000-00002C030000}"/>
    <cellStyle name="20% - Accent5 7 2 3" xfId="817" xr:uid="{00000000-0005-0000-0000-00002D030000}"/>
    <cellStyle name="20% - Accent5 7 3" xfId="818" xr:uid="{00000000-0005-0000-0000-00002E030000}"/>
    <cellStyle name="20% - Accent5 7 3 2" xfId="819" xr:uid="{00000000-0005-0000-0000-00002F030000}"/>
    <cellStyle name="20% - Accent5 7 3 3" xfId="820" xr:uid="{00000000-0005-0000-0000-000030030000}"/>
    <cellStyle name="20% - Accent5 7 4" xfId="821" xr:uid="{00000000-0005-0000-0000-000031030000}"/>
    <cellStyle name="20% - Accent5 7 4 2" xfId="822" xr:uid="{00000000-0005-0000-0000-000032030000}"/>
    <cellStyle name="20% - Accent5 7 4 3" xfId="823" xr:uid="{00000000-0005-0000-0000-000033030000}"/>
    <cellStyle name="20% - Accent5 7 5" xfId="824" xr:uid="{00000000-0005-0000-0000-000034030000}"/>
    <cellStyle name="20% - Accent5 7 6" xfId="825" xr:uid="{00000000-0005-0000-0000-000035030000}"/>
    <cellStyle name="20% - Accent5 8" xfId="826" xr:uid="{00000000-0005-0000-0000-000036030000}"/>
    <cellStyle name="20% - Accent5 8 2" xfId="827" xr:uid="{00000000-0005-0000-0000-000037030000}"/>
    <cellStyle name="20% - Accent5 8 2 2" xfId="828" xr:uid="{00000000-0005-0000-0000-000038030000}"/>
    <cellStyle name="20% - Accent5 8 2 3" xfId="829" xr:uid="{00000000-0005-0000-0000-000039030000}"/>
    <cellStyle name="20% - Accent5 8 3" xfId="830" xr:uid="{00000000-0005-0000-0000-00003A030000}"/>
    <cellStyle name="20% - Accent5 8 3 2" xfId="831" xr:uid="{00000000-0005-0000-0000-00003B030000}"/>
    <cellStyle name="20% - Accent5 8 3 3" xfId="832" xr:uid="{00000000-0005-0000-0000-00003C030000}"/>
    <cellStyle name="20% - Accent5 8 4" xfId="833" xr:uid="{00000000-0005-0000-0000-00003D030000}"/>
    <cellStyle name="20% - Accent5 8 5" xfId="834" xr:uid="{00000000-0005-0000-0000-00003E030000}"/>
    <cellStyle name="20% - Accent5 9" xfId="835" xr:uid="{00000000-0005-0000-0000-00003F030000}"/>
    <cellStyle name="20% - Accent5 9 2" xfId="836" xr:uid="{00000000-0005-0000-0000-000040030000}"/>
    <cellStyle name="20% - Accent5 9 3" xfId="837" xr:uid="{00000000-0005-0000-0000-000041030000}"/>
    <cellStyle name="20% - Accent6 10" xfId="838" xr:uid="{00000000-0005-0000-0000-000042030000}"/>
    <cellStyle name="20% - Accent6 10 2" xfId="839" xr:uid="{00000000-0005-0000-0000-000043030000}"/>
    <cellStyle name="20% - Accent6 10 3" xfId="840" xr:uid="{00000000-0005-0000-0000-000044030000}"/>
    <cellStyle name="20% - Accent6 11" xfId="841" xr:uid="{00000000-0005-0000-0000-000045030000}"/>
    <cellStyle name="20% - Accent6 11 2" xfId="842" xr:uid="{00000000-0005-0000-0000-000046030000}"/>
    <cellStyle name="20% - Accent6 11 3" xfId="843" xr:uid="{00000000-0005-0000-0000-000047030000}"/>
    <cellStyle name="20% - Accent6 12" xfId="844" xr:uid="{00000000-0005-0000-0000-000048030000}"/>
    <cellStyle name="20% - Accent6 12 2" xfId="845" xr:uid="{00000000-0005-0000-0000-000049030000}"/>
    <cellStyle name="20% - Accent6 12 3" xfId="846" xr:uid="{00000000-0005-0000-0000-00004A030000}"/>
    <cellStyle name="20% - Accent6 13" xfId="847" xr:uid="{00000000-0005-0000-0000-00004B030000}"/>
    <cellStyle name="20% - Accent6 14" xfId="848" xr:uid="{00000000-0005-0000-0000-00004C030000}"/>
    <cellStyle name="20% - Accent6 2" xfId="849" xr:uid="{00000000-0005-0000-0000-00004D030000}"/>
    <cellStyle name="20% - Accent6 2 10" xfId="850" xr:uid="{00000000-0005-0000-0000-00004E030000}"/>
    <cellStyle name="20% - Accent6 2 2" xfId="851" xr:uid="{00000000-0005-0000-0000-00004F030000}"/>
    <cellStyle name="20% - Accent6 2 2 2" xfId="852" xr:uid="{00000000-0005-0000-0000-000050030000}"/>
    <cellStyle name="20% - Accent6 2 2 2 2" xfId="853" xr:uid="{00000000-0005-0000-0000-000051030000}"/>
    <cellStyle name="20% - Accent6 2 2 2 3" xfId="854" xr:uid="{00000000-0005-0000-0000-000052030000}"/>
    <cellStyle name="20% - Accent6 2 2 3" xfId="855" xr:uid="{00000000-0005-0000-0000-000053030000}"/>
    <cellStyle name="20% - Accent6 2 2 3 2" xfId="856" xr:uid="{00000000-0005-0000-0000-000054030000}"/>
    <cellStyle name="20% - Accent6 2 2 3 3" xfId="857" xr:uid="{00000000-0005-0000-0000-000055030000}"/>
    <cellStyle name="20% - Accent6 2 2 4" xfId="858" xr:uid="{00000000-0005-0000-0000-000056030000}"/>
    <cellStyle name="20% - Accent6 2 2 4 2" xfId="859" xr:uid="{00000000-0005-0000-0000-000057030000}"/>
    <cellStyle name="20% - Accent6 2 2 4 3" xfId="860" xr:uid="{00000000-0005-0000-0000-000058030000}"/>
    <cellStyle name="20% - Accent6 2 2 5" xfId="861" xr:uid="{00000000-0005-0000-0000-000059030000}"/>
    <cellStyle name="20% - Accent6 2 2 5 2" xfId="862" xr:uid="{00000000-0005-0000-0000-00005A030000}"/>
    <cellStyle name="20% - Accent6 2 2 5 3" xfId="863" xr:uid="{00000000-0005-0000-0000-00005B030000}"/>
    <cellStyle name="20% - Accent6 2 2 6" xfId="864" xr:uid="{00000000-0005-0000-0000-00005C030000}"/>
    <cellStyle name="20% - Accent6 2 2 7" xfId="865" xr:uid="{00000000-0005-0000-0000-00005D030000}"/>
    <cellStyle name="20% - Accent6 2 3" xfId="866" xr:uid="{00000000-0005-0000-0000-00005E030000}"/>
    <cellStyle name="20% - Accent6 2 3 2" xfId="867" xr:uid="{00000000-0005-0000-0000-00005F030000}"/>
    <cellStyle name="20% - Accent6 2 3 2 2" xfId="868" xr:uid="{00000000-0005-0000-0000-000060030000}"/>
    <cellStyle name="20% - Accent6 2 3 2 3" xfId="869" xr:uid="{00000000-0005-0000-0000-000061030000}"/>
    <cellStyle name="20% - Accent6 2 3 3" xfId="870" xr:uid="{00000000-0005-0000-0000-000062030000}"/>
    <cellStyle name="20% - Accent6 2 3 3 2" xfId="871" xr:uid="{00000000-0005-0000-0000-000063030000}"/>
    <cellStyle name="20% - Accent6 2 3 3 3" xfId="872" xr:uid="{00000000-0005-0000-0000-000064030000}"/>
    <cellStyle name="20% - Accent6 2 3 4" xfId="873" xr:uid="{00000000-0005-0000-0000-000065030000}"/>
    <cellStyle name="20% - Accent6 2 3 4 2" xfId="874" xr:uid="{00000000-0005-0000-0000-000066030000}"/>
    <cellStyle name="20% - Accent6 2 3 4 3" xfId="875" xr:uid="{00000000-0005-0000-0000-000067030000}"/>
    <cellStyle name="20% - Accent6 2 3 5" xfId="876" xr:uid="{00000000-0005-0000-0000-000068030000}"/>
    <cellStyle name="20% - Accent6 2 3 5 2" xfId="877" xr:uid="{00000000-0005-0000-0000-000069030000}"/>
    <cellStyle name="20% - Accent6 2 3 5 3" xfId="878" xr:uid="{00000000-0005-0000-0000-00006A030000}"/>
    <cellStyle name="20% - Accent6 2 3 6" xfId="879" xr:uid="{00000000-0005-0000-0000-00006B030000}"/>
    <cellStyle name="20% - Accent6 2 3 7" xfId="880" xr:uid="{00000000-0005-0000-0000-00006C030000}"/>
    <cellStyle name="20% - Accent6 2 4" xfId="881" xr:uid="{00000000-0005-0000-0000-00006D030000}"/>
    <cellStyle name="20% - Accent6 2 4 2" xfId="882" xr:uid="{00000000-0005-0000-0000-00006E030000}"/>
    <cellStyle name="20% - Accent6 2 4 3" xfId="883" xr:uid="{00000000-0005-0000-0000-00006F030000}"/>
    <cellStyle name="20% - Accent6 2 5" xfId="884" xr:uid="{00000000-0005-0000-0000-000070030000}"/>
    <cellStyle name="20% - Accent6 2 5 2" xfId="885" xr:uid="{00000000-0005-0000-0000-000071030000}"/>
    <cellStyle name="20% - Accent6 2 5 3" xfId="886" xr:uid="{00000000-0005-0000-0000-000072030000}"/>
    <cellStyle name="20% - Accent6 2 6" xfId="887" xr:uid="{00000000-0005-0000-0000-000073030000}"/>
    <cellStyle name="20% - Accent6 2 6 2" xfId="888" xr:uid="{00000000-0005-0000-0000-000074030000}"/>
    <cellStyle name="20% - Accent6 2 6 3" xfId="889" xr:uid="{00000000-0005-0000-0000-000075030000}"/>
    <cellStyle name="20% - Accent6 2 7" xfId="890" xr:uid="{00000000-0005-0000-0000-000076030000}"/>
    <cellStyle name="20% - Accent6 2 7 2" xfId="891" xr:uid="{00000000-0005-0000-0000-000077030000}"/>
    <cellStyle name="20% - Accent6 2 7 3" xfId="892" xr:uid="{00000000-0005-0000-0000-000078030000}"/>
    <cellStyle name="20% - Accent6 2 8" xfId="893" xr:uid="{00000000-0005-0000-0000-000079030000}"/>
    <cellStyle name="20% - Accent6 2 9" xfId="894" xr:uid="{00000000-0005-0000-0000-00007A030000}"/>
    <cellStyle name="20% - Accent6 3" xfId="895" xr:uid="{00000000-0005-0000-0000-00007B030000}"/>
    <cellStyle name="20% - Accent6 3 2" xfId="896" xr:uid="{00000000-0005-0000-0000-00007C030000}"/>
    <cellStyle name="20% - Accent6 3 2 2" xfId="897" xr:uid="{00000000-0005-0000-0000-00007D030000}"/>
    <cellStyle name="20% - Accent6 3 2 3" xfId="898" xr:uid="{00000000-0005-0000-0000-00007E030000}"/>
    <cellStyle name="20% - Accent6 3 3" xfId="899" xr:uid="{00000000-0005-0000-0000-00007F030000}"/>
    <cellStyle name="20% - Accent6 3 3 2" xfId="900" xr:uid="{00000000-0005-0000-0000-000080030000}"/>
    <cellStyle name="20% - Accent6 3 3 3" xfId="901" xr:uid="{00000000-0005-0000-0000-000081030000}"/>
    <cellStyle name="20% - Accent6 3 4" xfId="902" xr:uid="{00000000-0005-0000-0000-000082030000}"/>
    <cellStyle name="20% - Accent6 3 4 2" xfId="903" xr:uid="{00000000-0005-0000-0000-000083030000}"/>
    <cellStyle name="20% - Accent6 3 4 3" xfId="904" xr:uid="{00000000-0005-0000-0000-000084030000}"/>
    <cellStyle name="20% - Accent6 3 5" xfId="905" xr:uid="{00000000-0005-0000-0000-000085030000}"/>
    <cellStyle name="20% - Accent6 3 5 2" xfId="906" xr:uid="{00000000-0005-0000-0000-000086030000}"/>
    <cellStyle name="20% - Accent6 3 5 3" xfId="907" xr:uid="{00000000-0005-0000-0000-000087030000}"/>
    <cellStyle name="20% - Accent6 3 6" xfId="908" xr:uid="{00000000-0005-0000-0000-000088030000}"/>
    <cellStyle name="20% - Accent6 3 7" xfId="909" xr:uid="{00000000-0005-0000-0000-000089030000}"/>
    <cellStyle name="20% - Accent6 4" xfId="910" xr:uid="{00000000-0005-0000-0000-00008A030000}"/>
    <cellStyle name="20% - Accent6 4 2" xfId="911" xr:uid="{00000000-0005-0000-0000-00008B030000}"/>
    <cellStyle name="20% - Accent6 4 2 2" xfId="912" xr:uid="{00000000-0005-0000-0000-00008C030000}"/>
    <cellStyle name="20% - Accent6 4 2 3" xfId="913" xr:uid="{00000000-0005-0000-0000-00008D030000}"/>
    <cellStyle name="20% - Accent6 4 3" xfId="914" xr:uid="{00000000-0005-0000-0000-00008E030000}"/>
    <cellStyle name="20% - Accent6 4 3 2" xfId="915" xr:uid="{00000000-0005-0000-0000-00008F030000}"/>
    <cellStyle name="20% - Accent6 4 3 3" xfId="916" xr:uid="{00000000-0005-0000-0000-000090030000}"/>
    <cellStyle name="20% - Accent6 4 4" xfId="917" xr:uid="{00000000-0005-0000-0000-000091030000}"/>
    <cellStyle name="20% - Accent6 4 4 2" xfId="918" xr:uid="{00000000-0005-0000-0000-000092030000}"/>
    <cellStyle name="20% - Accent6 4 4 3" xfId="919" xr:uid="{00000000-0005-0000-0000-000093030000}"/>
    <cellStyle name="20% - Accent6 4 5" xfId="920" xr:uid="{00000000-0005-0000-0000-000094030000}"/>
    <cellStyle name="20% - Accent6 4 5 2" xfId="921" xr:uid="{00000000-0005-0000-0000-000095030000}"/>
    <cellStyle name="20% - Accent6 4 5 3" xfId="922" xr:uid="{00000000-0005-0000-0000-000096030000}"/>
    <cellStyle name="20% - Accent6 4 6" xfId="923" xr:uid="{00000000-0005-0000-0000-000097030000}"/>
    <cellStyle name="20% - Accent6 4 7" xfId="924" xr:uid="{00000000-0005-0000-0000-000098030000}"/>
    <cellStyle name="20% - Accent6 5" xfId="925" xr:uid="{00000000-0005-0000-0000-000099030000}"/>
    <cellStyle name="20% - Accent6 5 2" xfId="926" xr:uid="{00000000-0005-0000-0000-00009A030000}"/>
    <cellStyle name="20% - Accent6 5 2 2" xfId="927" xr:uid="{00000000-0005-0000-0000-00009B030000}"/>
    <cellStyle name="20% - Accent6 5 2 3" xfId="928" xr:uid="{00000000-0005-0000-0000-00009C030000}"/>
    <cellStyle name="20% - Accent6 5 3" xfId="929" xr:uid="{00000000-0005-0000-0000-00009D030000}"/>
    <cellStyle name="20% - Accent6 5 3 2" xfId="930" xr:uid="{00000000-0005-0000-0000-00009E030000}"/>
    <cellStyle name="20% - Accent6 5 3 3" xfId="931" xr:uid="{00000000-0005-0000-0000-00009F030000}"/>
    <cellStyle name="20% - Accent6 5 4" xfId="932" xr:uid="{00000000-0005-0000-0000-0000A0030000}"/>
    <cellStyle name="20% - Accent6 5 4 2" xfId="933" xr:uid="{00000000-0005-0000-0000-0000A1030000}"/>
    <cellStyle name="20% - Accent6 5 4 3" xfId="934" xr:uid="{00000000-0005-0000-0000-0000A2030000}"/>
    <cellStyle name="20% - Accent6 5 5" xfId="935" xr:uid="{00000000-0005-0000-0000-0000A3030000}"/>
    <cellStyle name="20% - Accent6 5 5 2" xfId="936" xr:uid="{00000000-0005-0000-0000-0000A4030000}"/>
    <cellStyle name="20% - Accent6 5 5 3" xfId="937" xr:uid="{00000000-0005-0000-0000-0000A5030000}"/>
    <cellStyle name="20% - Accent6 5 6" xfId="938" xr:uid="{00000000-0005-0000-0000-0000A6030000}"/>
    <cellStyle name="20% - Accent6 5 7" xfId="939" xr:uid="{00000000-0005-0000-0000-0000A7030000}"/>
    <cellStyle name="20% - Accent6 6" xfId="940" xr:uid="{00000000-0005-0000-0000-0000A8030000}"/>
    <cellStyle name="20% - Accent6 6 2" xfId="941" xr:uid="{00000000-0005-0000-0000-0000A9030000}"/>
    <cellStyle name="20% - Accent6 6 2 2" xfId="942" xr:uid="{00000000-0005-0000-0000-0000AA030000}"/>
    <cellStyle name="20% - Accent6 6 2 3" xfId="943" xr:uid="{00000000-0005-0000-0000-0000AB030000}"/>
    <cellStyle name="20% - Accent6 6 3" xfId="944" xr:uid="{00000000-0005-0000-0000-0000AC030000}"/>
    <cellStyle name="20% - Accent6 6 3 2" xfId="945" xr:uid="{00000000-0005-0000-0000-0000AD030000}"/>
    <cellStyle name="20% - Accent6 6 3 3" xfId="946" xr:uid="{00000000-0005-0000-0000-0000AE030000}"/>
    <cellStyle name="20% - Accent6 6 4" xfId="947" xr:uid="{00000000-0005-0000-0000-0000AF030000}"/>
    <cellStyle name="20% - Accent6 6 4 2" xfId="948" xr:uid="{00000000-0005-0000-0000-0000B0030000}"/>
    <cellStyle name="20% - Accent6 6 4 3" xfId="949" xr:uid="{00000000-0005-0000-0000-0000B1030000}"/>
    <cellStyle name="20% - Accent6 6 5" xfId="950" xr:uid="{00000000-0005-0000-0000-0000B2030000}"/>
    <cellStyle name="20% - Accent6 6 5 2" xfId="951" xr:uid="{00000000-0005-0000-0000-0000B3030000}"/>
    <cellStyle name="20% - Accent6 6 5 3" xfId="952" xr:uid="{00000000-0005-0000-0000-0000B4030000}"/>
    <cellStyle name="20% - Accent6 6 6" xfId="953" xr:uid="{00000000-0005-0000-0000-0000B5030000}"/>
    <cellStyle name="20% - Accent6 6 7" xfId="954" xr:uid="{00000000-0005-0000-0000-0000B6030000}"/>
    <cellStyle name="20% - Accent6 7" xfId="955" xr:uid="{00000000-0005-0000-0000-0000B7030000}"/>
    <cellStyle name="20% - Accent6 7 2" xfId="956" xr:uid="{00000000-0005-0000-0000-0000B8030000}"/>
    <cellStyle name="20% - Accent6 7 2 2" xfId="957" xr:uid="{00000000-0005-0000-0000-0000B9030000}"/>
    <cellStyle name="20% - Accent6 7 2 3" xfId="958" xr:uid="{00000000-0005-0000-0000-0000BA030000}"/>
    <cellStyle name="20% - Accent6 7 3" xfId="959" xr:uid="{00000000-0005-0000-0000-0000BB030000}"/>
    <cellStyle name="20% - Accent6 7 3 2" xfId="960" xr:uid="{00000000-0005-0000-0000-0000BC030000}"/>
    <cellStyle name="20% - Accent6 7 3 3" xfId="961" xr:uid="{00000000-0005-0000-0000-0000BD030000}"/>
    <cellStyle name="20% - Accent6 7 4" xfId="962" xr:uid="{00000000-0005-0000-0000-0000BE030000}"/>
    <cellStyle name="20% - Accent6 7 4 2" xfId="963" xr:uid="{00000000-0005-0000-0000-0000BF030000}"/>
    <cellStyle name="20% - Accent6 7 4 3" xfId="964" xr:uid="{00000000-0005-0000-0000-0000C0030000}"/>
    <cellStyle name="20% - Accent6 7 5" xfId="965" xr:uid="{00000000-0005-0000-0000-0000C1030000}"/>
    <cellStyle name="20% - Accent6 7 6" xfId="966" xr:uid="{00000000-0005-0000-0000-0000C2030000}"/>
    <cellStyle name="20% - Accent6 8" xfId="967" xr:uid="{00000000-0005-0000-0000-0000C3030000}"/>
    <cellStyle name="20% - Accent6 8 2" xfId="968" xr:uid="{00000000-0005-0000-0000-0000C4030000}"/>
    <cellStyle name="20% - Accent6 8 2 2" xfId="969" xr:uid="{00000000-0005-0000-0000-0000C5030000}"/>
    <cellStyle name="20% - Accent6 8 2 3" xfId="970" xr:uid="{00000000-0005-0000-0000-0000C6030000}"/>
    <cellStyle name="20% - Accent6 8 3" xfId="971" xr:uid="{00000000-0005-0000-0000-0000C7030000}"/>
    <cellStyle name="20% - Accent6 8 3 2" xfId="972" xr:uid="{00000000-0005-0000-0000-0000C8030000}"/>
    <cellStyle name="20% - Accent6 8 3 3" xfId="973" xr:uid="{00000000-0005-0000-0000-0000C9030000}"/>
    <cellStyle name="20% - Accent6 8 4" xfId="974" xr:uid="{00000000-0005-0000-0000-0000CA030000}"/>
    <cellStyle name="20% - Accent6 8 5" xfId="975" xr:uid="{00000000-0005-0000-0000-0000CB030000}"/>
    <cellStyle name="20% - Accent6 9" xfId="976" xr:uid="{00000000-0005-0000-0000-0000CC030000}"/>
    <cellStyle name="20% - Accent6 9 2" xfId="977" xr:uid="{00000000-0005-0000-0000-0000CD030000}"/>
    <cellStyle name="20% - Accent6 9 3" xfId="978" xr:uid="{00000000-0005-0000-0000-0000CE030000}"/>
    <cellStyle name="3dp" xfId="979" xr:uid="{00000000-0005-0000-0000-0000CF030000}"/>
    <cellStyle name="3dp 2" xfId="980" xr:uid="{00000000-0005-0000-0000-0000D0030000}"/>
    <cellStyle name="3dp 3" xfId="981" xr:uid="{00000000-0005-0000-0000-0000D1030000}"/>
    <cellStyle name="3dp 4" xfId="982" xr:uid="{00000000-0005-0000-0000-0000D2030000}"/>
    <cellStyle name="40% - Accent1 10" xfId="983" xr:uid="{00000000-0005-0000-0000-0000D3030000}"/>
    <cellStyle name="40% - Accent1 10 2" xfId="984" xr:uid="{00000000-0005-0000-0000-0000D4030000}"/>
    <cellStyle name="40% - Accent1 10 3" xfId="985" xr:uid="{00000000-0005-0000-0000-0000D5030000}"/>
    <cellStyle name="40% - Accent1 11" xfId="986" xr:uid="{00000000-0005-0000-0000-0000D6030000}"/>
    <cellStyle name="40% - Accent1 11 2" xfId="987" xr:uid="{00000000-0005-0000-0000-0000D7030000}"/>
    <cellStyle name="40% - Accent1 11 3" xfId="988" xr:uid="{00000000-0005-0000-0000-0000D8030000}"/>
    <cellStyle name="40% - Accent1 12" xfId="989" xr:uid="{00000000-0005-0000-0000-0000D9030000}"/>
    <cellStyle name="40% - Accent1 12 2" xfId="990" xr:uid="{00000000-0005-0000-0000-0000DA030000}"/>
    <cellStyle name="40% - Accent1 12 3" xfId="991" xr:uid="{00000000-0005-0000-0000-0000DB030000}"/>
    <cellStyle name="40% - Accent1 13" xfId="992" xr:uid="{00000000-0005-0000-0000-0000DC030000}"/>
    <cellStyle name="40% - Accent1 14" xfId="993" xr:uid="{00000000-0005-0000-0000-0000DD030000}"/>
    <cellStyle name="40% - Accent1 2" xfId="994" xr:uid="{00000000-0005-0000-0000-0000DE030000}"/>
    <cellStyle name="40% - Accent1 2 10" xfId="995" xr:uid="{00000000-0005-0000-0000-0000DF030000}"/>
    <cellStyle name="40% - Accent1 2 2" xfId="996" xr:uid="{00000000-0005-0000-0000-0000E0030000}"/>
    <cellStyle name="40% - Accent1 2 2 2" xfId="997" xr:uid="{00000000-0005-0000-0000-0000E1030000}"/>
    <cellStyle name="40% - Accent1 2 2 2 2" xfId="998" xr:uid="{00000000-0005-0000-0000-0000E2030000}"/>
    <cellStyle name="40% - Accent1 2 2 2 3" xfId="999" xr:uid="{00000000-0005-0000-0000-0000E3030000}"/>
    <cellStyle name="40% - Accent1 2 2 3" xfId="1000" xr:uid="{00000000-0005-0000-0000-0000E4030000}"/>
    <cellStyle name="40% - Accent1 2 2 3 2" xfId="1001" xr:uid="{00000000-0005-0000-0000-0000E5030000}"/>
    <cellStyle name="40% - Accent1 2 2 3 3" xfId="1002" xr:uid="{00000000-0005-0000-0000-0000E6030000}"/>
    <cellStyle name="40% - Accent1 2 2 4" xfId="1003" xr:uid="{00000000-0005-0000-0000-0000E7030000}"/>
    <cellStyle name="40% - Accent1 2 2 4 2" xfId="1004" xr:uid="{00000000-0005-0000-0000-0000E8030000}"/>
    <cellStyle name="40% - Accent1 2 2 4 3" xfId="1005" xr:uid="{00000000-0005-0000-0000-0000E9030000}"/>
    <cellStyle name="40% - Accent1 2 2 5" xfId="1006" xr:uid="{00000000-0005-0000-0000-0000EA030000}"/>
    <cellStyle name="40% - Accent1 2 2 5 2" xfId="1007" xr:uid="{00000000-0005-0000-0000-0000EB030000}"/>
    <cellStyle name="40% - Accent1 2 2 5 3" xfId="1008" xr:uid="{00000000-0005-0000-0000-0000EC030000}"/>
    <cellStyle name="40% - Accent1 2 2 6" xfId="1009" xr:uid="{00000000-0005-0000-0000-0000ED030000}"/>
    <cellStyle name="40% - Accent1 2 2 7" xfId="1010" xr:uid="{00000000-0005-0000-0000-0000EE030000}"/>
    <cellStyle name="40% - Accent1 2 3" xfId="1011" xr:uid="{00000000-0005-0000-0000-0000EF030000}"/>
    <cellStyle name="40% - Accent1 2 3 2" xfId="1012" xr:uid="{00000000-0005-0000-0000-0000F0030000}"/>
    <cellStyle name="40% - Accent1 2 3 2 2" xfId="1013" xr:uid="{00000000-0005-0000-0000-0000F1030000}"/>
    <cellStyle name="40% - Accent1 2 3 2 3" xfId="1014" xr:uid="{00000000-0005-0000-0000-0000F2030000}"/>
    <cellStyle name="40% - Accent1 2 3 3" xfId="1015" xr:uid="{00000000-0005-0000-0000-0000F3030000}"/>
    <cellStyle name="40% - Accent1 2 3 3 2" xfId="1016" xr:uid="{00000000-0005-0000-0000-0000F4030000}"/>
    <cellStyle name="40% - Accent1 2 3 3 3" xfId="1017" xr:uid="{00000000-0005-0000-0000-0000F5030000}"/>
    <cellStyle name="40% - Accent1 2 3 4" xfId="1018" xr:uid="{00000000-0005-0000-0000-0000F6030000}"/>
    <cellStyle name="40% - Accent1 2 3 4 2" xfId="1019" xr:uid="{00000000-0005-0000-0000-0000F7030000}"/>
    <cellStyle name="40% - Accent1 2 3 4 3" xfId="1020" xr:uid="{00000000-0005-0000-0000-0000F8030000}"/>
    <cellStyle name="40% - Accent1 2 3 5" xfId="1021" xr:uid="{00000000-0005-0000-0000-0000F9030000}"/>
    <cellStyle name="40% - Accent1 2 3 5 2" xfId="1022" xr:uid="{00000000-0005-0000-0000-0000FA030000}"/>
    <cellStyle name="40% - Accent1 2 3 5 3" xfId="1023" xr:uid="{00000000-0005-0000-0000-0000FB030000}"/>
    <cellStyle name="40% - Accent1 2 3 6" xfId="1024" xr:uid="{00000000-0005-0000-0000-0000FC030000}"/>
    <cellStyle name="40% - Accent1 2 3 7" xfId="1025" xr:uid="{00000000-0005-0000-0000-0000FD030000}"/>
    <cellStyle name="40% - Accent1 2 4" xfId="1026" xr:uid="{00000000-0005-0000-0000-0000FE030000}"/>
    <cellStyle name="40% - Accent1 2 4 2" xfId="1027" xr:uid="{00000000-0005-0000-0000-0000FF030000}"/>
    <cellStyle name="40% - Accent1 2 4 3" xfId="1028" xr:uid="{00000000-0005-0000-0000-000000040000}"/>
    <cellStyle name="40% - Accent1 2 5" xfId="1029" xr:uid="{00000000-0005-0000-0000-000001040000}"/>
    <cellStyle name="40% - Accent1 2 5 2" xfId="1030" xr:uid="{00000000-0005-0000-0000-000002040000}"/>
    <cellStyle name="40% - Accent1 2 5 3" xfId="1031" xr:uid="{00000000-0005-0000-0000-000003040000}"/>
    <cellStyle name="40% - Accent1 2 6" xfId="1032" xr:uid="{00000000-0005-0000-0000-000004040000}"/>
    <cellStyle name="40% - Accent1 2 6 2" xfId="1033" xr:uid="{00000000-0005-0000-0000-000005040000}"/>
    <cellStyle name="40% - Accent1 2 6 3" xfId="1034" xr:uid="{00000000-0005-0000-0000-000006040000}"/>
    <cellStyle name="40% - Accent1 2 7" xfId="1035" xr:uid="{00000000-0005-0000-0000-000007040000}"/>
    <cellStyle name="40% - Accent1 2 7 2" xfId="1036" xr:uid="{00000000-0005-0000-0000-000008040000}"/>
    <cellStyle name="40% - Accent1 2 7 3" xfId="1037" xr:uid="{00000000-0005-0000-0000-000009040000}"/>
    <cellStyle name="40% - Accent1 2 8" xfId="1038" xr:uid="{00000000-0005-0000-0000-00000A040000}"/>
    <cellStyle name="40% - Accent1 2 9" xfId="1039" xr:uid="{00000000-0005-0000-0000-00000B040000}"/>
    <cellStyle name="40% - Accent1 3" xfId="1040" xr:uid="{00000000-0005-0000-0000-00000C040000}"/>
    <cellStyle name="40% - Accent1 3 2" xfId="1041" xr:uid="{00000000-0005-0000-0000-00000D040000}"/>
    <cellStyle name="40% - Accent1 3 2 2" xfId="1042" xr:uid="{00000000-0005-0000-0000-00000E040000}"/>
    <cellStyle name="40% - Accent1 3 2 3" xfId="1043" xr:uid="{00000000-0005-0000-0000-00000F040000}"/>
    <cellStyle name="40% - Accent1 3 3" xfId="1044" xr:uid="{00000000-0005-0000-0000-000010040000}"/>
    <cellStyle name="40% - Accent1 3 3 2" xfId="1045" xr:uid="{00000000-0005-0000-0000-000011040000}"/>
    <cellStyle name="40% - Accent1 3 3 3" xfId="1046" xr:uid="{00000000-0005-0000-0000-000012040000}"/>
    <cellStyle name="40% - Accent1 3 4" xfId="1047" xr:uid="{00000000-0005-0000-0000-000013040000}"/>
    <cellStyle name="40% - Accent1 3 4 2" xfId="1048" xr:uid="{00000000-0005-0000-0000-000014040000}"/>
    <cellStyle name="40% - Accent1 3 4 3" xfId="1049" xr:uid="{00000000-0005-0000-0000-000015040000}"/>
    <cellStyle name="40% - Accent1 3 5" xfId="1050" xr:uid="{00000000-0005-0000-0000-000016040000}"/>
    <cellStyle name="40% - Accent1 3 5 2" xfId="1051" xr:uid="{00000000-0005-0000-0000-000017040000}"/>
    <cellStyle name="40% - Accent1 3 5 3" xfId="1052" xr:uid="{00000000-0005-0000-0000-000018040000}"/>
    <cellStyle name="40% - Accent1 3 6" xfId="1053" xr:uid="{00000000-0005-0000-0000-000019040000}"/>
    <cellStyle name="40% - Accent1 3 7" xfId="1054" xr:uid="{00000000-0005-0000-0000-00001A040000}"/>
    <cellStyle name="40% - Accent1 4" xfId="1055" xr:uid="{00000000-0005-0000-0000-00001B040000}"/>
    <cellStyle name="40% - Accent1 4 2" xfId="1056" xr:uid="{00000000-0005-0000-0000-00001C040000}"/>
    <cellStyle name="40% - Accent1 4 2 2" xfId="1057" xr:uid="{00000000-0005-0000-0000-00001D040000}"/>
    <cellStyle name="40% - Accent1 4 2 3" xfId="1058" xr:uid="{00000000-0005-0000-0000-00001E040000}"/>
    <cellStyle name="40% - Accent1 4 3" xfId="1059" xr:uid="{00000000-0005-0000-0000-00001F040000}"/>
    <cellStyle name="40% - Accent1 4 3 2" xfId="1060" xr:uid="{00000000-0005-0000-0000-000020040000}"/>
    <cellStyle name="40% - Accent1 4 3 3" xfId="1061" xr:uid="{00000000-0005-0000-0000-000021040000}"/>
    <cellStyle name="40% - Accent1 4 4" xfId="1062" xr:uid="{00000000-0005-0000-0000-000022040000}"/>
    <cellStyle name="40% - Accent1 4 4 2" xfId="1063" xr:uid="{00000000-0005-0000-0000-000023040000}"/>
    <cellStyle name="40% - Accent1 4 4 3" xfId="1064" xr:uid="{00000000-0005-0000-0000-000024040000}"/>
    <cellStyle name="40% - Accent1 4 5" xfId="1065" xr:uid="{00000000-0005-0000-0000-000025040000}"/>
    <cellStyle name="40% - Accent1 4 5 2" xfId="1066" xr:uid="{00000000-0005-0000-0000-000026040000}"/>
    <cellStyle name="40% - Accent1 4 5 3" xfId="1067" xr:uid="{00000000-0005-0000-0000-000027040000}"/>
    <cellStyle name="40% - Accent1 4 6" xfId="1068" xr:uid="{00000000-0005-0000-0000-000028040000}"/>
    <cellStyle name="40% - Accent1 4 7" xfId="1069" xr:uid="{00000000-0005-0000-0000-000029040000}"/>
    <cellStyle name="40% - Accent1 5" xfId="1070" xr:uid="{00000000-0005-0000-0000-00002A040000}"/>
    <cellStyle name="40% - Accent1 5 2" xfId="1071" xr:uid="{00000000-0005-0000-0000-00002B040000}"/>
    <cellStyle name="40% - Accent1 5 2 2" xfId="1072" xr:uid="{00000000-0005-0000-0000-00002C040000}"/>
    <cellStyle name="40% - Accent1 5 2 3" xfId="1073" xr:uid="{00000000-0005-0000-0000-00002D040000}"/>
    <cellStyle name="40% - Accent1 5 3" xfId="1074" xr:uid="{00000000-0005-0000-0000-00002E040000}"/>
    <cellStyle name="40% - Accent1 5 3 2" xfId="1075" xr:uid="{00000000-0005-0000-0000-00002F040000}"/>
    <cellStyle name="40% - Accent1 5 3 3" xfId="1076" xr:uid="{00000000-0005-0000-0000-000030040000}"/>
    <cellStyle name="40% - Accent1 5 4" xfId="1077" xr:uid="{00000000-0005-0000-0000-000031040000}"/>
    <cellStyle name="40% - Accent1 5 4 2" xfId="1078" xr:uid="{00000000-0005-0000-0000-000032040000}"/>
    <cellStyle name="40% - Accent1 5 4 3" xfId="1079" xr:uid="{00000000-0005-0000-0000-000033040000}"/>
    <cellStyle name="40% - Accent1 5 5" xfId="1080" xr:uid="{00000000-0005-0000-0000-000034040000}"/>
    <cellStyle name="40% - Accent1 5 5 2" xfId="1081" xr:uid="{00000000-0005-0000-0000-000035040000}"/>
    <cellStyle name="40% - Accent1 5 5 3" xfId="1082" xr:uid="{00000000-0005-0000-0000-000036040000}"/>
    <cellStyle name="40% - Accent1 5 6" xfId="1083" xr:uid="{00000000-0005-0000-0000-000037040000}"/>
    <cellStyle name="40% - Accent1 5 7" xfId="1084" xr:uid="{00000000-0005-0000-0000-000038040000}"/>
    <cellStyle name="40% - Accent1 6" xfId="1085" xr:uid="{00000000-0005-0000-0000-000039040000}"/>
    <cellStyle name="40% - Accent1 6 2" xfId="1086" xr:uid="{00000000-0005-0000-0000-00003A040000}"/>
    <cellStyle name="40% - Accent1 6 2 2" xfId="1087" xr:uid="{00000000-0005-0000-0000-00003B040000}"/>
    <cellStyle name="40% - Accent1 6 2 3" xfId="1088" xr:uid="{00000000-0005-0000-0000-00003C040000}"/>
    <cellStyle name="40% - Accent1 6 3" xfId="1089" xr:uid="{00000000-0005-0000-0000-00003D040000}"/>
    <cellStyle name="40% - Accent1 6 3 2" xfId="1090" xr:uid="{00000000-0005-0000-0000-00003E040000}"/>
    <cellStyle name="40% - Accent1 6 3 3" xfId="1091" xr:uid="{00000000-0005-0000-0000-00003F040000}"/>
    <cellStyle name="40% - Accent1 6 4" xfId="1092" xr:uid="{00000000-0005-0000-0000-000040040000}"/>
    <cellStyle name="40% - Accent1 6 4 2" xfId="1093" xr:uid="{00000000-0005-0000-0000-000041040000}"/>
    <cellStyle name="40% - Accent1 6 4 3" xfId="1094" xr:uid="{00000000-0005-0000-0000-000042040000}"/>
    <cellStyle name="40% - Accent1 6 5" xfId="1095" xr:uid="{00000000-0005-0000-0000-000043040000}"/>
    <cellStyle name="40% - Accent1 6 5 2" xfId="1096" xr:uid="{00000000-0005-0000-0000-000044040000}"/>
    <cellStyle name="40% - Accent1 6 5 3" xfId="1097" xr:uid="{00000000-0005-0000-0000-000045040000}"/>
    <cellStyle name="40% - Accent1 6 6" xfId="1098" xr:uid="{00000000-0005-0000-0000-000046040000}"/>
    <cellStyle name="40% - Accent1 6 7" xfId="1099" xr:uid="{00000000-0005-0000-0000-000047040000}"/>
    <cellStyle name="40% - Accent1 7" xfId="1100" xr:uid="{00000000-0005-0000-0000-000048040000}"/>
    <cellStyle name="40% - Accent1 7 2" xfId="1101" xr:uid="{00000000-0005-0000-0000-000049040000}"/>
    <cellStyle name="40% - Accent1 7 2 2" xfId="1102" xr:uid="{00000000-0005-0000-0000-00004A040000}"/>
    <cellStyle name="40% - Accent1 7 2 3" xfId="1103" xr:uid="{00000000-0005-0000-0000-00004B040000}"/>
    <cellStyle name="40% - Accent1 7 3" xfId="1104" xr:uid="{00000000-0005-0000-0000-00004C040000}"/>
    <cellStyle name="40% - Accent1 7 3 2" xfId="1105" xr:uid="{00000000-0005-0000-0000-00004D040000}"/>
    <cellStyle name="40% - Accent1 7 3 3" xfId="1106" xr:uid="{00000000-0005-0000-0000-00004E040000}"/>
    <cellStyle name="40% - Accent1 7 4" xfId="1107" xr:uid="{00000000-0005-0000-0000-00004F040000}"/>
    <cellStyle name="40% - Accent1 7 4 2" xfId="1108" xr:uid="{00000000-0005-0000-0000-000050040000}"/>
    <cellStyle name="40% - Accent1 7 4 3" xfId="1109" xr:uid="{00000000-0005-0000-0000-000051040000}"/>
    <cellStyle name="40% - Accent1 7 5" xfId="1110" xr:uid="{00000000-0005-0000-0000-000052040000}"/>
    <cellStyle name="40% - Accent1 7 6" xfId="1111" xr:uid="{00000000-0005-0000-0000-000053040000}"/>
    <cellStyle name="40% - Accent1 8" xfId="1112" xr:uid="{00000000-0005-0000-0000-000054040000}"/>
    <cellStyle name="40% - Accent1 8 2" xfId="1113" xr:uid="{00000000-0005-0000-0000-000055040000}"/>
    <cellStyle name="40% - Accent1 8 2 2" xfId="1114" xr:uid="{00000000-0005-0000-0000-000056040000}"/>
    <cellStyle name="40% - Accent1 8 2 3" xfId="1115" xr:uid="{00000000-0005-0000-0000-000057040000}"/>
    <cellStyle name="40% - Accent1 8 3" xfId="1116" xr:uid="{00000000-0005-0000-0000-000058040000}"/>
    <cellStyle name="40% - Accent1 8 3 2" xfId="1117" xr:uid="{00000000-0005-0000-0000-000059040000}"/>
    <cellStyle name="40% - Accent1 8 3 3" xfId="1118" xr:uid="{00000000-0005-0000-0000-00005A040000}"/>
    <cellStyle name="40% - Accent1 8 4" xfId="1119" xr:uid="{00000000-0005-0000-0000-00005B040000}"/>
    <cellStyle name="40% - Accent1 8 5" xfId="1120" xr:uid="{00000000-0005-0000-0000-00005C040000}"/>
    <cellStyle name="40% - Accent1 9" xfId="1121" xr:uid="{00000000-0005-0000-0000-00005D040000}"/>
    <cellStyle name="40% - Accent1 9 2" xfId="1122" xr:uid="{00000000-0005-0000-0000-00005E040000}"/>
    <cellStyle name="40% - Accent1 9 3" xfId="1123" xr:uid="{00000000-0005-0000-0000-00005F040000}"/>
    <cellStyle name="40% - Accent2 10" xfId="1124" xr:uid="{00000000-0005-0000-0000-000060040000}"/>
    <cellStyle name="40% - Accent2 10 2" xfId="1125" xr:uid="{00000000-0005-0000-0000-000061040000}"/>
    <cellStyle name="40% - Accent2 10 3" xfId="1126" xr:uid="{00000000-0005-0000-0000-000062040000}"/>
    <cellStyle name="40% - Accent2 11" xfId="1127" xr:uid="{00000000-0005-0000-0000-000063040000}"/>
    <cellStyle name="40% - Accent2 11 2" xfId="1128" xr:uid="{00000000-0005-0000-0000-000064040000}"/>
    <cellStyle name="40% - Accent2 11 3" xfId="1129" xr:uid="{00000000-0005-0000-0000-000065040000}"/>
    <cellStyle name="40% - Accent2 12" xfId="1130" xr:uid="{00000000-0005-0000-0000-000066040000}"/>
    <cellStyle name="40% - Accent2 12 2" xfId="1131" xr:uid="{00000000-0005-0000-0000-000067040000}"/>
    <cellStyle name="40% - Accent2 12 3" xfId="1132" xr:uid="{00000000-0005-0000-0000-000068040000}"/>
    <cellStyle name="40% - Accent2 13" xfId="1133" xr:uid="{00000000-0005-0000-0000-000069040000}"/>
    <cellStyle name="40% - Accent2 2" xfId="1134" xr:uid="{00000000-0005-0000-0000-00006A040000}"/>
    <cellStyle name="40% - Accent2 2 10" xfId="1135" xr:uid="{00000000-0005-0000-0000-00006B040000}"/>
    <cellStyle name="40% - Accent2 2 2" xfId="1136" xr:uid="{00000000-0005-0000-0000-00006C040000}"/>
    <cellStyle name="40% - Accent2 2 2 2" xfId="1137" xr:uid="{00000000-0005-0000-0000-00006D040000}"/>
    <cellStyle name="40% - Accent2 2 2 2 2" xfId="1138" xr:uid="{00000000-0005-0000-0000-00006E040000}"/>
    <cellStyle name="40% - Accent2 2 2 2 3" xfId="1139" xr:uid="{00000000-0005-0000-0000-00006F040000}"/>
    <cellStyle name="40% - Accent2 2 2 3" xfId="1140" xr:uid="{00000000-0005-0000-0000-000070040000}"/>
    <cellStyle name="40% - Accent2 2 2 3 2" xfId="1141" xr:uid="{00000000-0005-0000-0000-000071040000}"/>
    <cellStyle name="40% - Accent2 2 2 3 3" xfId="1142" xr:uid="{00000000-0005-0000-0000-000072040000}"/>
    <cellStyle name="40% - Accent2 2 2 4" xfId="1143" xr:uid="{00000000-0005-0000-0000-000073040000}"/>
    <cellStyle name="40% - Accent2 2 2 4 2" xfId="1144" xr:uid="{00000000-0005-0000-0000-000074040000}"/>
    <cellStyle name="40% - Accent2 2 2 4 3" xfId="1145" xr:uid="{00000000-0005-0000-0000-000075040000}"/>
    <cellStyle name="40% - Accent2 2 2 5" xfId="1146" xr:uid="{00000000-0005-0000-0000-000076040000}"/>
    <cellStyle name="40% - Accent2 2 2 5 2" xfId="1147" xr:uid="{00000000-0005-0000-0000-000077040000}"/>
    <cellStyle name="40% - Accent2 2 2 5 3" xfId="1148" xr:uid="{00000000-0005-0000-0000-000078040000}"/>
    <cellStyle name="40% - Accent2 2 2 6" xfId="1149" xr:uid="{00000000-0005-0000-0000-000079040000}"/>
    <cellStyle name="40% - Accent2 2 2 7" xfId="1150" xr:uid="{00000000-0005-0000-0000-00007A040000}"/>
    <cellStyle name="40% - Accent2 2 3" xfId="1151" xr:uid="{00000000-0005-0000-0000-00007B040000}"/>
    <cellStyle name="40% - Accent2 2 3 2" xfId="1152" xr:uid="{00000000-0005-0000-0000-00007C040000}"/>
    <cellStyle name="40% - Accent2 2 3 2 2" xfId="1153" xr:uid="{00000000-0005-0000-0000-00007D040000}"/>
    <cellStyle name="40% - Accent2 2 3 2 3" xfId="1154" xr:uid="{00000000-0005-0000-0000-00007E040000}"/>
    <cellStyle name="40% - Accent2 2 3 3" xfId="1155" xr:uid="{00000000-0005-0000-0000-00007F040000}"/>
    <cellStyle name="40% - Accent2 2 3 3 2" xfId="1156" xr:uid="{00000000-0005-0000-0000-000080040000}"/>
    <cellStyle name="40% - Accent2 2 3 3 3" xfId="1157" xr:uid="{00000000-0005-0000-0000-000081040000}"/>
    <cellStyle name="40% - Accent2 2 3 4" xfId="1158" xr:uid="{00000000-0005-0000-0000-000082040000}"/>
    <cellStyle name="40% - Accent2 2 3 4 2" xfId="1159" xr:uid="{00000000-0005-0000-0000-000083040000}"/>
    <cellStyle name="40% - Accent2 2 3 4 3" xfId="1160" xr:uid="{00000000-0005-0000-0000-000084040000}"/>
    <cellStyle name="40% - Accent2 2 3 5" xfId="1161" xr:uid="{00000000-0005-0000-0000-000085040000}"/>
    <cellStyle name="40% - Accent2 2 3 5 2" xfId="1162" xr:uid="{00000000-0005-0000-0000-000086040000}"/>
    <cellStyle name="40% - Accent2 2 3 5 3" xfId="1163" xr:uid="{00000000-0005-0000-0000-000087040000}"/>
    <cellStyle name="40% - Accent2 2 3 6" xfId="1164" xr:uid="{00000000-0005-0000-0000-000088040000}"/>
    <cellStyle name="40% - Accent2 2 3 7" xfId="1165" xr:uid="{00000000-0005-0000-0000-000089040000}"/>
    <cellStyle name="40% - Accent2 2 4" xfId="1166" xr:uid="{00000000-0005-0000-0000-00008A040000}"/>
    <cellStyle name="40% - Accent2 2 4 2" xfId="1167" xr:uid="{00000000-0005-0000-0000-00008B040000}"/>
    <cellStyle name="40% - Accent2 2 4 3" xfId="1168" xr:uid="{00000000-0005-0000-0000-00008C040000}"/>
    <cellStyle name="40% - Accent2 2 5" xfId="1169" xr:uid="{00000000-0005-0000-0000-00008D040000}"/>
    <cellStyle name="40% - Accent2 2 5 2" xfId="1170" xr:uid="{00000000-0005-0000-0000-00008E040000}"/>
    <cellStyle name="40% - Accent2 2 5 3" xfId="1171" xr:uid="{00000000-0005-0000-0000-00008F040000}"/>
    <cellStyle name="40% - Accent2 2 6" xfId="1172" xr:uid="{00000000-0005-0000-0000-000090040000}"/>
    <cellStyle name="40% - Accent2 2 6 2" xfId="1173" xr:uid="{00000000-0005-0000-0000-000091040000}"/>
    <cellStyle name="40% - Accent2 2 6 3" xfId="1174" xr:uid="{00000000-0005-0000-0000-000092040000}"/>
    <cellStyle name="40% - Accent2 2 7" xfId="1175" xr:uid="{00000000-0005-0000-0000-000093040000}"/>
    <cellStyle name="40% - Accent2 2 7 2" xfId="1176" xr:uid="{00000000-0005-0000-0000-000094040000}"/>
    <cellStyle name="40% - Accent2 2 7 3" xfId="1177" xr:uid="{00000000-0005-0000-0000-000095040000}"/>
    <cellStyle name="40% - Accent2 2 8" xfId="1178" xr:uid="{00000000-0005-0000-0000-000096040000}"/>
    <cellStyle name="40% - Accent2 2 9" xfId="1179" xr:uid="{00000000-0005-0000-0000-000097040000}"/>
    <cellStyle name="40% - Accent2 3" xfId="1180" xr:uid="{00000000-0005-0000-0000-000098040000}"/>
    <cellStyle name="40% - Accent2 3 2" xfId="1181" xr:uid="{00000000-0005-0000-0000-000099040000}"/>
    <cellStyle name="40% - Accent2 3 2 2" xfId="1182" xr:uid="{00000000-0005-0000-0000-00009A040000}"/>
    <cellStyle name="40% - Accent2 3 2 3" xfId="1183" xr:uid="{00000000-0005-0000-0000-00009B040000}"/>
    <cellStyle name="40% - Accent2 3 3" xfId="1184" xr:uid="{00000000-0005-0000-0000-00009C040000}"/>
    <cellStyle name="40% - Accent2 3 3 2" xfId="1185" xr:uid="{00000000-0005-0000-0000-00009D040000}"/>
    <cellStyle name="40% - Accent2 3 3 3" xfId="1186" xr:uid="{00000000-0005-0000-0000-00009E040000}"/>
    <cellStyle name="40% - Accent2 3 4" xfId="1187" xr:uid="{00000000-0005-0000-0000-00009F040000}"/>
    <cellStyle name="40% - Accent2 3 4 2" xfId="1188" xr:uid="{00000000-0005-0000-0000-0000A0040000}"/>
    <cellStyle name="40% - Accent2 3 4 3" xfId="1189" xr:uid="{00000000-0005-0000-0000-0000A1040000}"/>
    <cellStyle name="40% - Accent2 3 5" xfId="1190" xr:uid="{00000000-0005-0000-0000-0000A2040000}"/>
    <cellStyle name="40% - Accent2 3 5 2" xfId="1191" xr:uid="{00000000-0005-0000-0000-0000A3040000}"/>
    <cellStyle name="40% - Accent2 3 5 3" xfId="1192" xr:uid="{00000000-0005-0000-0000-0000A4040000}"/>
    <cellStyle name="40% - Accent2 3 6" xfId="1193" xr:uid="{00000000-0005-0000-0000-0000A5040000}"/>
    <cellStyle name="40% - Accent2 3 7" xfId="1194" xr:uid="{00000000-0005-0000-0000-0000A6040000}"/>
    <cellStyle name="40% - Accent2 4" xfId="1195" xr:uid="{00000000-0005-0000-0000-0000A7040000}"/>
    <cellStyle name="40% - Accent2 4 2" xfId="1196" xr:uid="{00000000-0005-0000-0000-0000A8040000}"/>
    <cellStyle name="40% - Accent2 4 2 2" xfId="1197" xr:uid="{00000000-0005-0000-0000-0000A9040000}"/>
    <cellStyle name="40% - Accent2 4 2 3" xfId="1198" xr:uid="{00000000-0005-0000-0000-0000AA040000}"/>
    <cellStyle name="40% - Accent2 4 3" xfId="1199" xr:uid="{00000000-0005-0000-0000-0000AB040000}"/>
    <cellStyle name="40% - Accent2 4 3 2" xfId="1200" xr:uid="{00000000-0005-0000-0000-0000AC040000}"/>
    <cellStyle name="40% - Accent2 4 3 3" xfId="1201" xr:uid="{00000000-0005-0000-0000-0000AD040000}"/>
    <cellStyle name="40% - Accent2 4 4" xfId="1202" xr:uid="{00000000-0005-0000-0000-0000AE040000}"/>
    <cellStyle name="40% - Accent2 4 4 2" xfId="1203" xr:uid="{00000000-0005-0000-0000-0000AF040000}"/>
    <cellStyle name="40% - Accent2 4 4 3" xfId="1204" xr:uid="{00000000-0005-0000-0000-0000B0040000}"/>
    <cellStyle name="40% - Accent2 4 5" xfId="1205" xr:uid="{00000000-0005-0000-0000-0000B1040000}"/>
    <cellStyle name="40% - Accent2 4 5 2" xfId="1206" xr:uid="{00000000-0005-0000-0000-0000B2040000}"/>
    <cellStyle name="40% - Accent2 4 5 3" xfId="1207" xr:uid="{00000000-0005-0000-0000-0000B3040000}"/>
    <cellStyle name="40% - Accent2 4 6" xfId="1208" xr:uid="{00000000-0005-0000-0000-0000B4040000}"/>
    <cellStyle name="40% - Accent2 4 7" xfId="1209" xr:uid="{00000000-0005-0000-0000-0000B5040000}"/>
    <cellStyle name="40% - Accent2 5" xfId="1210" xr:uid="{00000000-0005-0000-0000-0000B6040000}"/>
    <cellStyle name="40% - Accent2 5 2" xfId="1211" xr:uid="{00000000-0005-0000-0000-0000B7040000}"/>
    <cellStyle name="40% - Accent2 5 2 2" xfId="1212" xr:uid="{00000000-0005-0000-0000-0000B8040000}"/>
    <cellStyle name="40% - Accent2 5 2 3" xfId="1213" xr:uid="{00000000-0005-0000-0000-0000B9040000}"/>
    <cellStyle name="40% - Accent2 5 3" xfId="1214" xr:uid="{00000000-0005-0000-0000-0000BA040000}"/>
    <cellStyle name="40% - Accent2 5 3 2" xfId="1215" xr:uid="{00000000-0005-0000-0000-0000BB040000}"/>
    <cellStyle name="40% - Accent2 5 3 3" xfId="1216" xr:uid="{00000000-0005-0000-0000-0000BC040000}"/>
    <cellStyle name="40% - Accent2 5 4" xfId="1217" xr:uid="{00000000-0005-0000-0000-0000BD040000}"/>
    <cellStyle name="40% - Accent2 5 4 2" xfId="1218" xr:uid="{00000000-0005-0000-0000-0000BE040000}"/>
    <cellStyle name="40% - Accent2 5 4 3" xfId="1219" xr:uid="{00000000-0005-0000-0000-0000BF040000}"/>
    <cellStyle name="40% - Accent2 5 5" xfId="1220" xr:uid="{00000000-0005-0000-0000-0000C0040000}"/>
    <cellStyle name="40% - Accent2 5 5 2" xfId="1221" xr:uid="{00000000-0005-0000-0000-0000C1040000}"/>
    <cellStyle name="40% - Accent2 5 5 3" xfId="1222" xr:uid="{00000000-0005-0000-0000-0000C2040000}"/>
    <cellStyle name="40% - Accent2 5 6" xfId="1223" xr:uid="{00000000-0005-0000-0000-0000C3040000}"/>
    <cellStyle name="40% - Accent2 5 7" xfId="1224" xr:uid="{00000000-0005-0000-0000-0000C4040000}"/>
    <cellStyle name="40% - Accent2 6" xfId="1225" xr:uid="{00000000-0005-0000-0000-0000C5040000}"/>
    <cellStyle name="40% - Accent2 6 2" xfId="1226" xr:uid="{00000000-0005-0000-0000-0000C6040000}"/>
    <cellStyle name="40% - Accent2 6 2 2" xfId="1227" xr:uid="{00000000-0005-0000-0000-0000C7040000}"/>
    <cellStyle name="40% - Accent2 6 2 3" xfId="1228" xr:uid="{00000000-0005-0000-0000-0000C8040000}"/>
    <cellStyle name="40% - Accent2 6 3" xfId="1229" xr:uid="{00000000-0005-0000-0000-0000C9040000}"/>
    <cellStyle name="40% - Accent2 6 3 2" xfId="1230" xr:uid="{00000000-0005-0000-0000-0000CA040000}"/>
    <cellStyle name="40% - Accent2 6 3 3" xfId="1231" xr:uid="{00000000-0005-0000-0000-0000CB040000}"/>
    <cellStyle name="40% - Accent2 6 4" xfId="1232" xr:uid="{00000000-0005-0000-0000-0000CC040000}"/>
    <cellStyle name="40% - Accent2 6 4 2" xfId="1233" xr:uid="{00000000-0005-0000-0000-0000CD040000}"/>
    <cellStyle name="40% - Accent2 6 4 3" xfId="1234" xr:uid="{00000000-0005-0000-0000-0000CE040000}"/>
    <cellStyle name="40% - Accent2 6 5" xfId="1235" xr:uid="{00000000-0005-0000-0000-0000CF040000}"/>
    <cellStyle name="40% - Accent2 6 5 2" xfId="1236" xr:uid="{00000000-0005-0000-0000-0000D0040000}"/>
    <cellStyle name="40% - Accent2 6 5 3" xfId="1237" xr:uid="{00000000-0005-0000-0000-0000D1040000}"/>
    <cellStyle name="40% - Accent2 6 6" xfId="1238" xr:uid="{00000000-0005-0000-0000-0000D2040000}"/>
    <cellStyle name="40% - Accent2 6 7" xfId="1239" xr:uid="{00000000-0005-0000-0000-0000D3040000}"/>
    <cellStyle name="40% - Accent2 7" xfId="1240" xr:uid="{00000000-0005-0000-0000-0000D4040000}"/>
    <cellStyle name="40% - Accent2 7 2" xfId="1241" xr:uid="{00000000-0005-0000-0000-0000D5040000}"/>
    <cellStyle name="40% - Accent2 7 2 2" xfId="1242" xr:uid="{00000000-0005-0000-0000-0000D6040000}"/>
    <cellStyle name="40% - Accent2 7 2 3" xfId="1243" xr:uid="{00000000-0005-0000-0000-0000D7040000}"/>
    <cellStyle name="40% - Accent2 7 3" xfId="1244" xr:uid="{00000000-0005-0000-0000-0000D8040000}"/>
    <cellStyle name="40% - Accent2 7 3 2" xfId="1245" xr:uid="{00000000-0005-0000-0000-0000D9040000}"/>
    <cellStyle name="40% - Accent2 7 3 3" xfId="1246" xr:uid="{00000000-0005-0000-0000-0000DA040000}"/>
    <cellStyle name="40% - Accent2 7 4" xfId="1247" xr:uid="{00000000-0005-0000-0000-0000DB040000}"/>
    <cellStyle name="40% - Accent2 7 4 2" xfId="1248" xr:uid="{00000000-0005-0000-0000-0000DC040000}"/>
    <cellStyle name="40% - Accent2 7 4 3" xfId="1249" xr:uid="{00000000-0005-0000-0000-0000DD040000}"/>
    <cellStyle name="40% - Accent2 7 5" xfId="1250" xr:uid="{00000000-0005-0000-0000-0000DE040000}"/>
    <cellStyle name="40% - Accent2 7 6" xfId="1251" xr:uid="{00000000-0005-0000-0000-0000DF040000}"/>
    <cellStyle name="40% - Accent2 8" xfId="1252" xr:uid="{00000000-0005-0000-0000-0000E0040000}"/>
    <cellStyle name="40% - Accent2 8 2" xfId="1253" xr:uid="{00000000-0005-0000-0000-0000E1040000}"/>
    <cellStyle name="40% - Accent2 8 2 2" xfId="1254" xr:uid="{00000000-0005-0000-0000-0000E2040000}"/>
    <cellStyle name="40% - Accent2 8 2 3" xfId="1255" xr:uid="{00000000-0005-0000-0000-0000E3040000}"/>
    <cellStyle name="40% - Accent2 8 3" xfId="1256" xr:uid="{00000000-0005-0000-0000-0000E4040000}"/>
    <cellStyle name="40% - Accent2 8 3 2" xfId="1257" xr:uid="{00000000-0005-0000-0000-0000E5040000}"/>
    <cellStyle name="40% - Accent2 8 3 3" xfId="1258" xr:uid="{00000000-0005-0000-0000-0000E6040000}"/>
    <cellStyle name="40% - Accent2 8 4" xfId="1259" xr:uid="{00000000-0005-0000-0000-0000E7040000}"/>
    <cellStyle name="40% - Accent2 8 5" xfId="1260" xr:uid="{00000000-0005-0000-0000-0000E8040000}"/>
    <cellStyle name="40% - Accent2 9" xfId="1261" xr:uid="{00000000-0005-0000-0000-0000E9040000}"/>
    <cellStyle name="40% - Accent2 9 2" xfId="1262" xr:uid="{00000000-0005-0000-0000-0000EA040000}"/>
    <cellStyle name="40% - Accent2 9 3" xfId="1263" xr:uid="{00000000-0005-0000-0000-0000EB040000}"/>
    <cellStyle name="40% - Accent3 10" xfId="1264" xr:uid="{00000000-0005-0000-0000-0000EC040000}"/>
    <cellStyle name="40% - Accent3 10 2" xfId="1265" xr:uid="{00000000-0005-0000-0000-0000ED040000}"/>
    <cellStyle name="40% - Accent3 10 3" xfId="1266" xr:uid="{00000000-0005-0000-0000-0000EE040000}"/>
    <cellStyle name="40% - Accent3 11" xfId="1267" xr:uid="{00000000-0005-0000-0000-0000EF040000}"/>
    <cellStyle name="40% - Accent3 11 2" xfId="1268" xr:uid="{00000000-0005-0000-0000-0000F0040000}"/>
    <cellStyle name="40% - Accent3 11 3" xfId="1269" xr:uid="{00000000-0005-0000-0000-0000F1040000}"/>
    <cellStyle name="40% - Accent3 12" xfId="1270" xr:uid="{00000000-0005-0000-0000-0000F2040000}"/>
    <cellStyle name="40% - Accent3 12 2" xfId="1271" xr:uid="{00000000-0005-0000-0000-0000F3040000}"/>
    <cellStyle name="40% - Accent3 12 3" xfId="1272" xr:uid="{00000000-0005-0000-0000-0000F4040000}"/>
    <cellStyle name="40% - Accent3 13" xfId="1273" xr:uid="{00000000-0005-0000-0000-0000F5040000}"/>
    <cellStyle name="40% - Accent3 14" xfId="1274" xr:uid="{00000000-0005-0000-0000-0000F6040000}"/>
    <cellStyle name="40% - Accent3 2" xfId="1275" xr:uid="{00000000-0005-0000-0000-0000F7040000}"/>
    <cellStyle name="40% - Accent3 2 10" xfId="1276" xr:uid="{00000000-0005-0000-0000-0000F8040000}"/>
    <cellStyle name="40% - Accent3 2 2" xfId="1277" xr:uid="{00000000-0005-0000-0000-0000F9040000}"/>
    <cellStyle name="40% - Accent3 2 2 2" xfId="1278" xr:uid="{00000000-0005-0000-0000-0000FA040000}"/>
    <cellStyle name="40% - Accent3 2 2 2 2" xfId="1279" xr:uid="{00000000-0005-0000-0000-0000FB040000}"/>
    <cellStyle name="40% - Accent3 2 2 2 3" xfId="1280" xr:uid="{00000000-0005-0000-0000-0000FC040000}"/>
    <cellStyle name="40% - Accent3 2 2 3" xfId="1281" xr:uid="{00000000-0005-0000-0000-0000FD040000}"/>
    <cellStyle name="40% - Accent3 2 2 3 2" xfId="1282" xr:uid="{00000000-0005-0000-0000-0000FE040000}"/>
    <cellStyle name="40% - Accent3 2 2 3 3" xfId="1283" xr:uid="{00000000-0005-0000-0000-0000FF040000}"/>
    <cellStyle name="40% - Accent3 2 2 4" xfId="1284" xr:uid="{00000000-0005-0000-0000-000000050000}"/>
    <cellStyle name="40% - Accent3 2 2 4 2" xfId="1285" xr:uid="{00000000-0005-0000-0000-000001050000}"/>
    <cellStyle name="40% - Accent3 2 2 4 3" xfId="1286" xr:uid="{00000000-0005-0000-0000-000002050000}"/>
    <cellStyle name="40% - Accent3 2 2 5" xfId="1287" xr:uid="{00000000-0005-0000-0000-000003050000}"/>
    <cellStyle name="40% - Accent3 2 2 5 2" xfId="1288" xr:uid="{00000000-0005-0000-0000-000004050000}"/>
    <cellStyle name="40% - Accent3 2 2 5 3" xfId="1289" xr:uid="{00000000-0005-0000-0000-000005050000}"/>
    <cellStyle name="40% - Accent3 2 2 6" xfId="1290" xr:uid="{00000000-0005-0000-0000-000006050000}"/>
    <cellStyle name="40% - Accent3 2 2 7" xfId="1291" xr:uid="{00000000-0005-0000-0000-000007050000}"/>
    <cellStyle name="40% - Accent3 2 3" xfId="1292" xr:uid="{00000000-0005-0000-0000-000008050000}"/>
    <cellStyle name="40% - Accent3 2 3 2" xfId="1293" xr:uid="{00000000-0005-0000-0000-000009050000}"/>
    <cellStyle name="40% - Accent3 2 3 2 2" xfId="1294" xr:uid="{00000000-0005-0000-0000-00000A050000}"/>
    <cellStyle name="40% - Accent3 2 3 2 3" xfId="1295" xr:uid="{00000000-0005-0000-0000-00000B050000}"/>
    <cellStyle name="40% - Accent3 2 3 3" xfId="1296" xr:uid="{00000000-0005-0000-0000-00000C050000}"/>
    <cellStyle name="40% - Accent3 2 3 3 2" xfId="1297" xr:uid="{00000000-0005-0000-0000-00000D050000}"/>
    <cellStyle name="40% - Accent3 2 3 3 3" xfId="1298" xr:uid="{00000000-0005-0000-0000-00000E050000}"/>
    <cellStyle name="40% - Accent3 2 3 4" xfId="1299" xr:uid="{00000000-0005-0000-0000-00000F050000}"/>
    <cellStyle name="40% - Accent3 2 3 4 2" xfId="1300" xr:uid="{00000000-0005-0000-0000-000010050000}"/>
    <cellStyle name="40% - Accent3 2 3 4 3" xfId="1301" xr:uid="{00000000-0005-0000-0000-000011050000}"/>
    <cellStyle name="40% - Accent3 2 3 5" xfId="1302" xr:uid="{00000000-0005-0000-0000-000012050000}"/>
    <cellStyle name="40% - Accent3 2 3 5 2" xfId="1303" xr:uid="{00000000-0005-0000-0000-000013050000}"/>
    <cellStyle name="40% - Accent3 2 3 5 3" xfId="1304" xr:uid="{00000000-0005-0000-0000-000014050000}"/>
    <cellStyle name="40% - Accent3 2 3 6" xfId="1305" xr:uid="{00000000-0005-0000-0000-000015050000}"/>
    <cellStyle name="40% - Accent3 2 3 7" xfId="1306" xr:uid="{00000000-0005-0000-0000-000016050000}"/>
    <cellStyle name="40% - Accent3 2 4" xfId="1307" xr:uid="{00000000-0005-0000-0000-000017050000}"/>
    <cellStyle name="40% - Accent3 2 4 2" xfId="1308" xr:uid="{00000000-0005-0000-0000-000018050000}"/>
    <cellStyle name="40% - Accent3 2 4 3" xfId="1309" xr:uid="{00000000-0005-0000-0000-000019050000}"/>
    <cellStyle name="40% - Accent3 2 5" xfId="1310" xr:uid="{00000000-0005-0000-0000-00001A050000}"/>
    <cellStyle name="40% - Accent3 2 5 2" xfId="1311" xr:uid="{00000000-0005-0000-0000-00001B050000}"/>
    <cellStyle name="40% - Accent3 2 5 3" xfId="1312" xr:uid="{00000000-0005-0000-0000-00001C050000}"/>
    <cellStyle name="40% - Accent3 2 6" xfId="1313" xr:uid="{00000000-0005-0000-0000-00001D050000}"/>
    <cellStyle name="40% - Accent3 2 6 2" xfId="1314" xr:uid="{00000000-0005-0000-0000-00001E050000}"/>
    <cellStyle name="40% - Accent3 2 6 3" xfId="1315" xr:uid="{00000000-0005-0000-0000-00001F050000}"/>
    <cellStyle name="40% - Accent3 2 7" xfId="1316" xr:uid="{00000000-0005-0000-0000-000020050000}"/>
    <cellStyle name="40% - Accent3 2 7 2" xfId="1317" xr:uid="{00000000-0005-0000-0000-000021050000}"/>
    <cellStyle name="40% - Accent3 2 7 3" xfId="1318" xr:uid="{00000000-0005-0000-0000-000022050000}"/>
    <cellStyle name="40% - Accent3 2 8" xfId="1319" xr:uid="{00000000-0005-0000-0000-000023050000}"/>
    <cellStyle name="40% - Accent3 2 9" xfId="1320" xr:uid="{00000000-0005-0000-0000-000024050000}"/>
    <cellStyle name="40% - Accent3 3" xfId="1321" xr:uid="{00000000-0005-0000-0000-000025050000}"/>
    <cellStyle name="40% - Accent3 3 2" xfId="1322" xr:uid="{00000000-0005-0000-0000-000026050000}"/>
    <cellStyle name="40% - Accent3 3 2 2" xfId="1323" xr:uid="{00000000-0005-0000-0000-000027050000}"/>
    <cellStyle name="40% - Accent3 3 2 3" xfId="1324" xr:uid="{00000000-0005-0000-0000-000028050000}"/>
    <cellStyle name="40% - Accent3 3 3" xfId="1325" xr:uid="{00000000-0005-0000-0000-000029050000}"/>
    <cellStyle name="40% - Accent3 3 3 2" xfId="1326" xr:uid="{00000000-0005-0000-0000-00002A050000}"/>
    <cellStyle name="40% - Accent3 3 3 3" xfId="1327" xr:uid="{00000000-0005-0000-0000-00002B050000}"/>
    <cellStyle name="40% - Accent3 3 4" xfId="1328" xr:uid="{00000000-0005-0000-0000-00002C050000}"/>
    <cellStyle name="40% - Accent3 3 4 2" xfId="1329" xr:uid="{00000000-0005-0000-0000-00002D050000}"/>
    <cellStyle name="40% - Accent3 3 4 3" xfId="1330" xr:uid="{00000000-0005-0000-0000-00002E050000}"/>
    <cellStyle name="40% - Accent3 3 5" xfId="1331" xr:uid="{00000000-0005-0000-0000-00002F050000}"/>
    <cellStyle name="40% - Accent3 3 5 2" xfId="1332" xr:uid="{00000000-0005-0000-0000-000030050000}"/>
    <cellStyle name="40% - Accent3 3 5 3" xfId="1333" xr:uid="{00000000-0005-0000-0000-000031050000}"/>
    <cellStyle name="40% - Accent3 3 6" xfId="1334" xr:uid="{00000000-0005-0000-0000-000032050000}"/>
    <cellStyle name="40% - Accent3 3 7" xfId="1335" xr:uid="{00000000-0005-0000-0000-000033050000}"/>
    <cellStyle name="40% - Accent3 4" xfId="1336" xr:uid="{00000000-0005-0000-0000-000034050000}"/>
    <cellStyle name="40% - Accent3 4 2" xfId="1337" xr:uid="{00000000-0005-0000-0000-000035050000}"/>
    <cellStyle name="40% - Accent3 4 2 2" xfId="1338" xr:uid="{00000000-0005-0000-0000-000036050000}"/>
    <cellStyle name="40% - Accent3 4 2 3" xfId="1339" xr:uid="{00000000-0005-0000-0000-000037050000}"/>
    <cellStyle name="40% - Accent3 4 3" xfId="1340" xr:uid="{00000000-0005-0000-0000-000038050000}"/>
    <cellStyle name="40% - Accent3 4 3 2" xfId="1341" xr:uid="{00000000-0005-0000-0000-000039050000}"/>
    <cellStyle name="40% - Accent3 4 3 3" xfId="1342" xr:uid="{00000000-0005-0000-0000-00003A050000}"/>
    <cellStyle name="40% - Accent3 4 4" xfId="1343" xr:uid="{00000000-0005-0000-0000-00003B050000}"/>
    <cellStyle name="40% - Accent3 4 4 2" xfId="1344" xr:uid="{00000000-0005-0000-0000-00003C050000}"/>
    <cellStyle name="40% - Accent3 4 4 3" xfId="1345" xr:uid="{00000000-0005-0000-0000-00003D050000}"/>
    <cellStyle name="40% - Accent3 4 5" xfId="1346" xr:uid="{00000000-0005-0000-0000-00003E050000}"/>
    <cellStyle name="40% - Accent3 4 5 2" xfId="1347" xr:uid="{00000000-0005-0000-0000-00003F050000}"/>
    <cellStyle name="40% - Accent3 4 5 3" xfId="1348" xr:uid="{00000000-0005-0000-0000-000040050000}"/>
    <cellStyle name="40% - Accent3 4 6" xfId="1349" xr:uid="{00000000-0005-0000-0000-000041050000}"/>
    <cellStyle name="40% - Accent3 4 7" xfId="1350" xr:uid="{00000000-0005-0000-0000-000042050000}"/>
    <cellStyle name="40% - Accent3 5" xfId="1351" xr:uid="{00000000-0005-0000-0000-000043050000}"/>
    <cellStyle name="40% - Accent3 5 2" xfId="1352" xr:uid="{00000000-0005-0000-0000-000044050000}"/>
    <cellStyle name="40% - Accent3 5 2 2" xfId="1353" xr:uid="{00000000-0005-0000-0000-000045050000}"/>
    <cellStyle name="40% - Accent3 5 2 3" xfId="1354" xr:uid="{00000000-0005-0000-0000-000046050000}"/>
    <cellStyle name="40% - Accent3 5 3" xfId="1355" xr:uid="{00000000-0005-0000-0000-000047050000}"/>
    <cellStyle name="40% - Accent3 5 3 2" xfId="1356" xr:uid="{00000000-0005-0000-0000-000048050000}"/>
    <cellStyle name="40% - Accent3 5 3 3" xfId="1357" xr:uid="{00000000-0005-0000-0000-000049050000}"/>
    <cellStyle name="40% - Accent3 5 4" xfId="1358" xr:uid="{00000000-0005-0000-0000-00004A050000}"/>
    <cellStyle name="40% - Accent3 5 4 2" xfId="1359" xr:uid="{00000000-0005-0000-0000-00004B050000}"/>
    <cellStyle name="40% - Accent3 5 4 3" xfId="1360" xr:uid="{00000000-0005-0000-0000-00004C050000}"/>
    <cellStyle name="40% - Accent3 5 5" xfId="1361" xr:uid="{00000000-0005-0000-0000-00004D050000}"/>
    <cellStyle name="40% - Accent3 5 5 2" xfId="1362" xr:uid="{00000000-0005-0000-0000-00004E050000}"/>
    <cellStyle name="40% - Accent3 5 5 3" xfId="1363" xr:uid="{00000000-0005-0000-0000-00004F050000}"/>
    <cellStyle name="40% - Accent3 5 6" xfId="1364" xr:uid="{00000000-0005-0000-0000-000050050000}"/>
    <cellStyle name="40% - Accent3 5 7" xfId="1365" xr:uid="{00000000-0005-0000-0000-000051050000}"/>
    <cellStyle name="40% - Accent3 6" xfId="1366" xr:uid="{00000000-0005-0000-0000-000052050000}"/>
    <cellStyle name="40% - Accent3 6 2" xfId="1367" xr:uid="{00000000-0005-0000-0000-000053050000}"/>
    <cellStyle name="40% - Accent3 6 2 2" xfId="1368" xr:uid="{00000000-0005-0000-0000-000054050000}"/>
    <cellStyle name="40% - Accent3 6 2 3" xfId="1369" xr:uid="{00000000-0005-0000-0000-000055050000}"/>
    <cellStyle name="40% - Accent3 6 3" xfId="1370" xr:uid="{00000000-0005-0000-0000-000056050000}"/>
    <cellStyle name="40% - Accent3 6 3 2" xfId="1371" xr:uid="{00000000-0005-0000-0000-000057050000}"/>
    <cellStyle name="40% - Accent3 6 3 3" xfId="1372" xr:uid="{00000000-0005-0000-0000-000058050000}"/>
    <cellStyle name="40% - Accent3 6 4" xfId="1373" xr:uid="{00000000-0005-0000-0000-000059050000}"/>
    <cellStyle name="40% - Accent3 6 4 2" xfId="1374" xr:uid="{00000000-0005-0000-0000-00005A050000}"/>
    <cellStyle name="40% - Accent3 6 4 3" xfId="1375" xr:uid="{00000000-0005-0000-0000-00005B050000}"/>
    <cellStyle name="40% - Accent3 6 5" xfId="1376" xr:uid="{00000000-0005-0000-0000-00005C050000}"/>
    <cellStyle name="40% - Accent3 6 5 2" xfId="1377" xr:uid="{00000000-0005-0000-0000-00005D050000}"/>
    <cellStyle name="40% - Accent3 6 5 3" xfId="1378" xr:uid="{00000000-0005-0000-0000-00005E050000}"/>
    <cellStyle name="40% - Accent3 6 6" xfId="1379" xr:uid="{00000000-0005-0000-0000-00005F050000}"/>
    <cellStyle name="40% - Accent3 6 7" xfId="1380" xr:uid="{00000000-0005-0000-0000-000060050000}"/>
    <cellStyle name="40% - Accent3 7" xfId="1381" xr:uid="{00000000-0005-0000-0000-000061050000}"/>
    <cellStyle name="40% - Accent3 7 2" xfId="1382" xr:uid="{00000000-0005-0000-0000-000062050000}"/>
    <cellStyle name="40% - Accent3 7 2 2" xfId="1383" xr:uid="{00000000-0005-0000-0000-000063050000}"/>
    <cellStyle name="40% - Accent3 7 2 3" xfId="1384" xr:uid="{00000000-0005-0000-0000-000064050000}"/>
    <cellStyle name="40% - Accent3 7 3" xfId="1385" xr:uid="{00000000-0005-0000-0000-000065050000}"/>
    <cellStyle name="40% - Accent3 7 3 2" xfId="1386" xr:uid="{00000000-0005-0000-0000-000066050000}"/>
    <cellStyle name="40% - Accent3 7 3 3" xfId="1387" xr:uid="{00000000-0005-0000-0000-000067050000}"/>
    <cellStyle name="40% - Accent3 7 4" xfId="1388" xr:uid="{00000000-0005-0000-0000-000068050000}"/>
    <cellStyle name="40% - Accent3 7 4 2" xfId="1389" xr:uid="{00000000-0005-0000-0000-000069050000}"/>
    <cellStyle name="40% - Accent3 7 4 3" xfId="1390" xr:uid="{00000000-0005-0000-0000-00006A050000}"/>
    <cellStyle name="40% - Accent3 7 5" xfId="1391" xr:uid="{00000000-0005-0000-0000-00006B050000}"/>
    <cellStyle name="40% - Accent3 7 6" xfId="1392" xr:uid="{00000000-0005-0000-0000-00006C050000}"/>
    <cellStyle name="40% - Accent3 8" xfId="1393" xr:uid="{00000000-0005-0000-0000-00006D050000}"/>
    <cellStyle name="40% - Accent3 8 2" xfId="1394" xr:uid="{00000000-0005-0000-0000-00006E050000}"/>
    <cellStyle name="40% - Accent3 8 2 2" xfId="1395" xr:uid="{00000000-0005-0000-0000-00006F050000}"/>
    <cellStyle name="40% - Accent3 8 2 3" xfId="1396" xr:uid="{00000000-0005-0000-0000-000070050000}"/>
    <cellStyle name="40% - Accent3 8 3" xfId="1397" xr:uid="{00000000-0005-0000-0000-000071050000}"/>
    <cellStyle name="40% - Accent3 8 3 2" xfId="1398" xr:uid="{00000000-0005-0000-0000-000072050000}"/>
    <cellStyle name="40% - Accent3 8 3 3" xfId="1399" xr:uid="{00000000-0005-0000-0000-000073050000}"/>
    <cellStyle name="40% - Accent3 8 4" xfId="1400" xr:uid="{00000000-0005-0000-0000-000074050000}"/>
    <cellStyle name="40% - Accent3 8 5" xfId="1401" xr:uid="{00000000-0005-0000-0000-000075050000}"/>
    <cellStyle name="40% - Accent3 9" xfId="1402" xr:uid="{00000000-0005-0000-0000-000076050000}"/>
    <cellStyle name="40% - Accent3 9 2" xfId="1403" xr:uid="{00000000-0005-0000-0000-000077050000}"/>
    <cellStyle name="40% - Accent3 9 3" xfId="1404" xr:uid="{00000000-0005-0000-0000-000078050000}"/>
    <cellStyle name="40% - Accent4 10" xfId="1405" xr:uid="{00000000-0005-0000-0000-000079050000}"/>
    <cellStyle name="40% - Accent4 10 2" xfId="1406" xr:uid="{00000000-0005-0000-0000-00007A050000}"/>
    <cellStyle name="40% - Accent4 10 3" xfId="1407" xr:uid="{00000000-0005-0000-0000-00007B050000}"/>
    <cellStyle name="40% - Accent4 11" xfId="1408" xr:uid="{00000000-0005-0000-0000-00007C050000}"/>
    <cellStyle name="40% - Accent4 11 2" xfId="1409" xr:uid="{00000000-0005-0000-0000-00007D050000}"/>
    <cellStyle name="40% - Accent4 11 3" xfId="1410" xr:uid="{00000000-0005-0000-0000-00007E050000}"/>
    <cellStyle name="40% - Accent4 12" xfId="1411" xr:uid="{00000000-0005-0000-0000-00007F050000}"/>
    <cellStyle name="40% - Accent4 12 2" xfId="1412" xr:uid="{00000000-0005-0000-0000-000080050000}"/>
    <cellStyle name="40% - Accent4 12 3" xfId="1413" xr:uid="{00000000-0005-0000-0000-000081050000}"/>
    <cellStyle name="40% - Accent4 13" xfId="1414" xr:uid="{00000000-0005-0000-0000-000082050000}"/>
    <cellStyle name="40% - Accent4 14" xfId="1415" xr:uid="{00000000-0005-0000-0000-000083050000}"/>
    <cellStyle name="40% - Accent4 2" xfId="1416" xr:uid="{00000000-0005-0000-0000-000084050000}"/>
    <cellStyle name="40% - Accent4 2 10" xfId="1417" xr:uid="{00000000-0005-0000-0000-000085050000}"/>
    <cellStyle name="40% - Accent4 2 2" xfId="1418" xr:uid="{00000000-0005-0000-0000-000086050000}"/>
    <cellStyle name="40% - Accent4 2 2 2" xfId="1419" xr:uid="{00000000-0005-0000-0000-000087050000}"/>
    <cellStyle name="40% - Accent4 2 2 2 2" xfId="1420" xr:uid="{00000000-0005-0000-0000-000088050000}"/>
    <cellStyle name="40% - Accent4 2 2 2 3" xfId="1421" xr:uid="{00000000-0005-0000-0000-000089050000}"/>
    <cellStyle name="40% - Accent4 2 2 3" xfId="1422" xr:uid="{00000000-0005-0000-0000-00008A050000}"/>
    <cellStyle name="40% - Accent4 2 2 3 2" xfId="1423" xr:uid="{00000000-0005-0000-0000-00008B050000}"/>
    <cellStyle name="40% - Accent4 2 2 3 3" xfId="1424" xr:uid="{00000000-0005-0000-0000-00008C050000}"/>
    <cellStyle name="40% - Accent4 2 2 4" xfId="1425" xr:uid="{00000000-0005-0000-0000-00008D050000}"/>
    <cellStyle name="40% - Accent4 2 2 4 2" xfId="1426" xr:uid="{00000000-0005-0000-0000-00008E050000}"/>
    <cellStyle name="40% - Accent4 2 2 4 3" xfId="1427" xr:uid="{00000000-0005-0000-0000-00008F050000}"/>
    <cellStyle name="40% - Accent4 2 2 5" xfId="1428" xr:uid="{00000000-0005-0000-0000-000090050000}"/>
    <cellStyle name="40% - Accent4 2 2 5 2" xfId="1429" xr:uid="{00000000-0005-0000-0000-000091050000}"/>
    <cellStyle name="40% - Accent4 2 2 5 3" xfId="1430" xr:uid="{00000000-0005-0000-0000-000092050000}"/>
    <cellStyle name="40% - Accent4 2 2 6" xfId="1431" xr:uid="{00000000-0005-0000-0000-000093050000}"/>
    <cellStyle name="40% - Accent4 2 2 7" xfId="1432" xr:uid="{00000000-0005-0000-0000-000094050000}"/>
    <cellStyle name="40% - Accent4 2 3" xfId="1433" xr:uid="{00000000-0005-0000-0000-000095050000}"/>
    <cellStyle name="40% - Accent4 2 3 2" xfId="1434" xr:uid="{00000000-0005-0000-0000-000096050000}"/>
    <cellStyle name="40% - Accent4 2 3 2 2" xfId="1435" xr:uid="{00000000-0005-0000-0000-000097050000}"/>
    <cellStyle name="40% - Accent4 2 3 2 3" xfId="1436" xr:uid="{00000000-0005-0000-0000-000098050000}"/>
    <cellStyle name="40% - Accent4 2 3 3" xfId="1437" xr:uid="{00000000-0005-0000-0000-000099050000}"/>
    <cellStyle name="40% - Accent4 2 3 3 2" xfId="1438" xr:uid="{00000000-0005-0000-0000-00009A050000}"/>
    <cellStyle name="40% - Accent4 2 3 3 3" xfId="1439" xr:uid="{00000000-0005-0000-0000-00009B050000}"/>
    <cellStyle name="40% - Accent4 2 3 4" xfId="1440" xr:uid="{00000000-0005-0000-0000-00009C050000}"/>
    <cellStyle name="40% - Accent4 2 3 4 2" xfId="1441" xr:uid="{00000000-0005-0000-0000-00009D050000}"/>
    <cellStyle name="40% - Accent4 2 3 4 3" xfId="1442" xr:uid="{00000000-0005-0000-0000-00009E050000}"/>
    <cellStyle name="40% - Accent4 2 3 5" xfId="1443" xr:uid="{00000000-0005-0000-0000-00009F050000}"/>
    <cellStyle name="40% - Accent4 2 3 5 2" xfId="1444" xr:uid="{00000000-0005-0000-0000-0000A0050000}"/>
    <cellStyle name="40% - Accent4 2 3 5 3" xfId="1445" xr:uid="{00000000-0005-0000-0000-0000A1050000}"/>
    <cellStyle name="40% - Accent4 2 3 6" xfId="1446" xr:uid="{00000000-0005-0000-0000-0000A2050000}"/>
    <cellStyle name="40% - Accent4 2 3 7" xfId="1447" xr:uid="{00000000-0005-0000-0000-0000A3050000}"/>
    <cellStyle name="40% - Accent4 2 4" xfId="1448" xr:uid="{00000000-0005-0000-0000-0000A4050000}"/>
    <cellStyle name="40% - Accent4 2 4 2" xfId="1449" xr:uid="{00000000-0005-0000-0000-0000A5050000}"/>
    <cellStyle name="40% - Accent4 2 4 3" xfId="1450" xr:uid="{00000000-0005-0000-0000-0000A6050000}"/>
    <cellStyle name="40% - Accent4 2 5" xfId="1451" xr:uid="{00000000-0005-0000-0000-0000A7050000}"/>
    <cellStyle name="40% - Accent4 2 5 2" xfId="1452" xr:uid="{00000000-0005-0000-0000-0000A8050000}"/>
    <cellStyle name="40% - Accent4 2 5 3" xfId="1453" xr:uid="{00000000-0005-0000-0000-0000A9050000}"/>
    <cellStyle name="40% - Accent4 2 6" xfId="1454" xr:uid="{00000000-0005-0000-0000-0000AA050000}"/>
    <cellStyle name="40% - Accent4 2 6 2" xfId="1455" xr:uid="{00000000-0005-0000-0000-0000AB050000}"/>
    <cellStyle name="40% - Accent4 2 6 3" xfId="1456" xr:uid="{00000000-0005-0000-0000-0000AC050000}"/>
    <cellStyle name="40% - Accent4 2 7" xfId="1457" xr:uid="{00000000-0005-0000-0000-0000AD050000}"/>
    <cellStyle name="40% - Accent4 2 7 2" xfId="1458" xr:uid="{00000000-0005-0000-0000-0000AE050000}"/>
    <cellStyle name="40% - Accent4 2 7 3" xfId="1459" xr:uid="{00000000-0005-0000-0000-0000AF050000}"/>
    <cellStyle name="40% - Accent4 2 8" xfId="1460" xr:uid="{00000000-0005-0000-0000-0000B0050000}"/>
    <cellStyle name="40% - Accent4 2 9" xfId="1461" xr:uid="{00000000-0005-0000-0000-0000B1050000}"/>
    <cellStyle name="40% - Accent4 3" xfId="1462" xr:uid="{00000000-0005-0000-0000-0000B2050000}"/>
    <cellStyle name="40% - Accent4 3 2" xfId="1463" xr:uid="{00000000-0005-0000-0000-0000B3050000}"/>
    <cellStyle name="40% - Accent4 3 2 2" xfId="1464" xr:uid="{00000000-0005-0000-0000-0000B4050000}"/>
    <cellStyle name="40% - Accent4 3 2 3" xfId="1465" xr:uid="{00000000-0005-0000-0000-0000B5050000}"/>
    <cellStyle name="40% - Accent4 3 3" xfId="1466" xr:uid="{00000000-0005-0000-0000-0000B6050000}"/>
    <cellStyle name="40% - Accent4 3 3 2" xfId="1467" xr:uid="{00000000-0005-0000-0000-0000B7050000}"/>
    <cellStyle name="40% - Accent4 3 3 3" xfId="1468" xr:uid="{00000000-0005-0000-0000-0000B8050000}"/>
    <cellStyle name="40% - Accent4 3 4" xfId="1469" xr:uid="{00000000-0005-0000-0000-0000B9050000}"/>
    <cellStyle name="40% - Accent4 3 4 2" xfId="1470" xr:uid="{00000000-0005-0000-0000-0000BA050000}"/>
    <cellStyle name="40% - Accent4 3 4 3" xfId="1471" xr:uid="{00000000-0005-0000-0000-0000BB050000}"/>
    <cellStyle name="40% - Accent4 3 5" xfId="1472" xr:uid="{00000000-0005-0000-0000-0000BC050000}"/>
    <cellStyle name="40% - Accent4 3 5 2" xfId="1473" xr:uid="{00000000-0005-0000-0000-0000BD050000}"/>
    <cellStyle name="40% - Accent4 3 5 3" xfId="1474" xr:uid="{00000000-0005-0000-0000-0000BE050000}"/>
    <cellStyle name="40% - Accent4 3 6" xfId="1475" xr:uid="{00000000-0005-0000-0000-0000BF050000}"/>
    <cellStyle name="40% - Accent4 3 7" xfId="1476" xr:uid="{00000000-0005-0000-0000-0000C0050000}"/>
    <cellStyle name="40% - Accent4 4" xfId="1477" xr:uid="{00000000-0005-0000-0000-0000C1050000}"/>
    <cellStyle name="40% - Accent4 4 2" xfId="1478" xr:uid="{00000000-0005-0000-0000-0000C2050000}"/>
    <cellStyle name="40% - Accent4 4 2 2" xfId="1479" xr:uid="{00000000-0005-0000-0000-0000C3050000}"/>
    <cellStyle name="40% - Accent4 4 2 3" xfId="1480" xr:uid="{00000000-0005-0000-0000-0000C4050000}"/>
    <cellStyle name="40% - Accent4 4 3" xfId="1481" xr:uid="{00000000-0005-0000-0000-0000C5050000}"/>
    <cellStyle name="40% - Accent4 4 3 2" xfId="1482" xr:uid="{00000000-0005-0000-0000-0000C6050000}"/>
    <cellStyle name="40% - Accent4 4 3 3" xfId="1483" xr:uid="{00000000-0005-0000-0000-0000C7050000}"/>
    <cellStyle name="40% - Accent4 4 4" xfId="1484" xr:uid="{00000000-0005-0000-0000-0000C8050000}"/>
    <cellStyle name="40% - Accent4 4 4 2" xfId="1485" xr:uid="{00000000-0005-0000-0000-0000C9050000}"/>
    <cellStyle name="40% - Accent4 4 4 3" xfId="1486" xr:uid="{00000000-0005-0000-0000-0000CA050000}"/>
    <cellStyle name="40% - Accent4 4 5" xfId="1487" xr:uid="{00000000-0005-0000-0000-0000CB050000}"/>
    <cellStyle name="40% - Accent4 4 5 2" xfId="1488" xr:uid="{00000000-0005-0000-0000-0000CC050000}"/>
    <cellStyle name="40% - Accent4 4 5 3" xfId="1489" xr:uid="{00000000-0005-0000-0000-0000CD050000}"/>
    <cellStyle name="40% - Accent4 4 6" xfId="1490" xr:uid="{00000000-0005-0000-0000-0000CE050000}"/>
    <cellStyle name="40% - Accent4 4 7" xfId="1491" xr:uid="{00000000-0005-0000-0000-0000CF050000}"/>
    <cellStyle name="40% - Accent4 5" xfId="1492" xr:uid="{00000000-0005-0000-0000-0000D0050000}"/>
    <cellStyle name="40% - Accent4 5 2" xfId="1493" xr:uid="{00000000-0005-0000-0000-0000D1050000}"/>
    <cellStyle name="40% - Accent4 5 2 2" xfId="1494" xr:uid="{00000000-0005-0000-0000-0000D2050000}"/>
    <cellStyle name="40% - Accent4 5 2 3" xfId="1495" xr:uid="{00000000-0005-0000-0000-0000D3050000}"/>
    <cellStyle name="40% - Accent4 5 3" xfId="1496" xr:uid="{00000000-0005-0000-0000-0000D4050000}"/>
    <cellStyle name="40% - Accent4 5 3 2" xfId="1497" xr:uid="{00000000-0005-0000-0000-0000D5050000}"/>
    <cellStyle name="40% - Accent4 5 3 3" xfId="1498" xr:uid="{00000000-0005-0000-0000-0000D6050000}"/>
    <cellStyle name="40% - Accent4 5 4" xfId="1499" xr:uid="{00000000-0005-0000-0000-0000D7050000}"/>
    <cellStyle name="40% - Accent4 5 4 2" xfId="1500" xr:uid="{00000000-0005-0000-0000-0000D8050000}"/>
    <cellStyle name="40% - Accent4 5 4 3" xfId="1501" xr:uid="{00000000-0005-0000-0000-0000D9050000}"/>
    <cellStyle name="40% - Accent4 5 5" xfId="1502" xr:uid="{00000000-0005-0000-0000-0000DA050000}"/>
    <cellStyle name="40% - Accent4 5 5 2" xfId="1503" xr:uid="{00000000-0005-0000-0000-0000DB050000}"/>
    <cellStyle name="40% - Accent4 5 5 3" xfId="1504" xr:uid="{00000000-0005-0000-0000-0000DC050000}"/>
    <cellStyle name="40% - Accent4 5 6" xfId="1505" xr:uid="{00000000-0005-0000-0000-0000DD050000}"/>
    <cellStyle name="40% - Accent4 5 7" xfId="1506" xr:uid="{00000000-0005-0000-0000-0000DE050000}"/>
    <cellStyle name="40% - Accent4 6" xfId="1507" xr:uid="{00000000-0005-0000-0000-0000DF050000}"/>
    <cellStyle name="40% - Accent4 6 2" xfId="1508" xr:uid="{00000000-0005-0000-0000-0000E0050000}"/>
    <cellStyle name="40% - Accent4 6 2 2" xfId="1509" xr:uid="{00000000-0005-0000-0000-0000E1050000}"/>
    <cellStyle name="40% - Accent4 6 2 3" xfId="1510" xr:uid="{00000000-0005-0000-0000-0000E2050000}"/>
    <cellStyle name="40% - Accent4 6 3" xfId="1511" xr:uid="{00000000-0005-0000-0000-0000E3050000}"/>
    <cellStyle name="40% - Accent4 6 3 2" xfId="1512" xr:uid="{00000000-0005-0000-0000-0000E4050000}"/>
    <cellStyle name="40% - Accent4 6 3 3" xfId="1513" xr:uid="{00000000-0005-0000-0000-0000E5050000}"/>
    <cellStyle name="40% - Accent4 6 4" xfId="1514" xr:uid="{00000000-0005-0000-0000-0000E6050000}"/>
    <cellStyle name="40% - Accent4 6 4 2" xfId="1515" xr:uid="{00000000-0005-0000-0000-0000E7050000}"/>
    <cellStyle name="40% - Accent4 6 4 3" xfId="1516" xr:uid="{00000000-0005-0000-0000-0000E8050000}"/>
    <cellStyle name="40% - Accent4 6 5" xfId="1517" xr:uid="{00000000-0005-0000-0000-0000E9050000}"/>
    <cellStyle name="40% - Accent4 6 5 2" xfId="1518" xr:uid="{00000000-0005-0000-0000-0000EA050000}"/>
    <cellStyle name="40% - Accent4 6 5 3" xfId="1519" xr:uid="{00000000-0005-0000-0000-0000EB050000}"/>
    <cellStyle name="40% - Accent4 6 6" xfId="1520" xr:uid="{00000000-0005-0000-0000-0000EC050000}"/>
    <cellStyle name="40% - Accent4 6 7" xfId="1521" xr:uid="{00000000-0005-0000-0000-0000ED050000}"/>
    <cellStyle name="40% - Accent4 7" xfId="1522" xr:uid="{00000000-0005-0000-0000-0000EE050000}"/>
    <cellStyle name="40% - Accent4 7 2" xfId="1523" xr:uid="{00000000-0005-0000-0000-0000EF050000}"/>
    <cellStyle name="40% - Accent4 7 2 2" xfId="1524" xr:uid="{00000000-0005-0000-0000-0000F0050000}"/>
    <cellStyle name="40% - Accent4 7 2 3" xfId="1525" xr:uid="{00000000-0005-0000-0000-0000F1050000}"/>
    <cellStyle name="40% - Accent4 7 3" xfId="1526" xr:uid="{00000000-0005-0000-0000-0000F2050000}"/>
    <cellStyle name="40% - Accent4 7 3 2" xfId="1527" xr:uid="{00000000-0005-0000-0000-0000F3050000}"/>
    <cellStyle name="40% - Accent4 7 3 3" xfId="1528" xr:uid="{00000000-0005-0000-0000-0000F4050000}"/>
    <cellStyle name="40% - Accent4 7 4" xfId="1529" xr:uid="{00000000-0005-0000-0000-0000F5050000}"/>
    <cellStyle name="40% - Accent4 7 4 2" xfId="1530" xr:uid="{00000000-0005-0000-0000-0000F6050000}"/>
    <cellStyle name="40% - Accent4 7 4 3" xfId="1531" xr:uid="{00000000-0005-0000-0000-0000F7050000}"/>
    <cellStyle name="40% - Accent4 7 5" xfId="1532" xr:uid="{00000000-0005-0000-0000-0000F8050000}"/>
    <cellStyle name="40% - Accent4 7 6" xfId="1533" xr:uid="{00000000-0005-0000-0000-0000F9050000}"/>
    <cellStyle name="40% - Accent4 8" xfId="1534" xr:uid="{00000000-0005-0000-0000-0000FA050000}"/>
    <cellStyle name="40% - Accent4 8 2" xfId="1535" xr:uid="{00000000-0005-0000-0000-0000FB050000}"/>
    <cellStyle name="40% - Accent4 8 2 2" xfId="1536" xr:uid="{00000000-0005-0000-0000-0000FC050000}"/>
    <cellStyle name="40% - Accent4 8 2 3" xfId="1537" xr:uid="{00000000-0005-0000-0000-0000FD050000}"/>
    <cellStyle name="40% - Accent4 8 3" xfId="1538" xr:uid="{00000000-0005-0000-0000-0000FE050000}"/>
    <cellStyle name="40% - Accent4 8 3 2" xfId="1539" xr:uid="{00000000-0005-0000-0000-0000FF050000}"/>
    <cellStyle name="40% - Accent4 8 3 3" xfId="1540" xr:uid="{00000000-0005-0000-0000-000000060000}"/>
    <cellStyle name="40% - Accent4 8 4" xfId="1541" xr:uid="{00000000-0005-0000-0000-000001060000}"/>
    <cellStyle name="40% - Accent4 8 5" xfId="1542" xr:uid="{00000000-0005-0000-0000-000002060000}"/>
    <cellStyle name="40% - Accent4 9" xfId="1543" xr:uid="{00000000-0005-0000-0000-000003060000}"/>
    <cellStyle name="40% - Accent4 9 2" xfId="1544" xr:uid="{00000000-0005-0000-0000-000004060000}"/>
    <cellStyle name="40% - Accent4 9 3" xfId="1545" xr:uid="{00000000-0005-0000-0000-000005060000}"/>
    <cellStyle name="40% - Accent5 10" xfId="1546" xr:uid="{00000000-0005-0000-0000-000006060000}"/>
    <cellStyle name="40% - Accent5 10 2" xfId="1547" xr:uid="{00000000-0005-0000-0000-000007060000}"/>
    <cellStyle name="40% - Accent5 10 3" xfId="1548" xr:uid="{00000000-0005-0000-0000-000008060000}"/>
    <cellStyle name="40% - Accent5 11" xfId="1549" xr:uid="{00000000-0005-0000-0000-000009060000}"/>
    <cellStyle name="40% - Accent5 11 2" xfId="1550" xr:uid="{00000000-0005-0000-0000-00000A060000}"/>
    <cellStyle name="40% - Accent5 11 3" xfId="1551" xr:uid="{00000000-0005-0000-0000-00000B060000}"/>
    <cellStyle name="40% - Accent5 12" xfId="1552" xr:uid="{00000000-0005-0000-0000-00000C060000}"/>
    <cellStyle name="40% - Accent5 12 2" xfId="1553" xr:uid="{00000000-0005-0000-0000-00000D060000}"/>
    <cellStyle name="40% - Accent5 12 3" xfId="1554" xr:uid="{00000000-0005-0000-0000-00000E060000}"/>
    <cellStyle name="40% - Accent5 13" xfId="1555" xr:uid="{00000000-0005-0000-0000-00000F060000}"/>
    <cellStyle name="40% - Accent5 14" xfId="1556" xr:uid="{00000000-0005-0000-0000-000010060000}"/>
    <cellStyle name="40% - Accent5 2" xfId="1557" xr:uid="{00000000-0005-0000-0000-000011060000}"/>
    <cellStyle name="40% - Accent5 2 10" xfId="1558" xr:uid="{00000000-0005-0000-0000-000012060000}"/>
    <cellStyle name="40% - Accent5 2 2" xfId="1559" xr:uid="{00000000-0005-0000-0000-000013060000}"/>
    <cellStyle name="40% - Accent5 2 2 2" xfId="1560" xr:uid="{00000000-0005-0000-0000-000014060000}"/>
    <cellStyle name="40% - Accent5 2 2 2 2" xfId="1561" xr:uid="{00000000-0005-0000-0000-000015060000}"/>
    <cellStyle name="40% - Accent5 2 2 2 3" xfId="1562" xr:uid="{00000000-0005-0000-0000-000016060000}"/>
    <cellStyle name="40% - Accent5 2 2 3" xfId="1563" xr:uid="{00000000-0005-0000-0000-000017060000}"/>
    <cellStyle name="40% - Accent5 2 2 3 2" xfId="1564" xr:uid="{00000000-0005-0000-0000-000018060000}"/>
    <cellStyle name="40% - Accent5 2 2 3 3" xfId="1565" xr:uid="{00000000-0005-0000-0000-000019060000}"/>
    <cellStyle name="40% - Accent5 2 2 4" xfId="1566" xr:uid="{00000000-0005-0000-0000-00001A060000}"/>
    <cellStyle name="40% - Accent5 2 2 4 2" xfId="1567" xr:uid="{00000000-0005-0000-0000-00001B060000}"/>
    <cellStyle name="40% - Accent5 2 2 4 3" xfId="1568" xr:uid="{00000000-0005-0000-0000-00001C060000}"/>
    <cellStyle name="40% - Accent5 2 2 5" xfId="1569" xr:uid="{00000000-0005-0000-0000-00001D060000}"/>
    <cellStyle name="40% - Accent5 2 2 5 2" xfId="1570" xr:uid="{00000000-0005-0000-0000-00001E060000}"/>
    <cellStyle name="40% - Accent5 2 2 5 3" xfId="1571" xr:uid="{00000000-0005-0000-0000-00001F060000}"/>
    <cellStyle name="40% - Accent5 2 2 6" xfId="1572" xr:uid="{00000000-0005-0000-0000-000020060000}"/>
    <cellStyle name="40% - Accent5 2 2 7" xfId="1573" xr:uid="{00000000-0005-0000-0000-000021060000}"/>
    <cellStyle name="40% - Accent5 2 3" xfId="1574" xr:uid="{00000000-0005-0000-0000-000022060000}"/>
    <cellStyle name="40% - Accent5 2 3 2" xfId="1575" xr:uid="{00000000-0005-0000-0000-000023060000}"/>
    <cellStyle name="40% - Accent5 2 3 2 2" xfId="1576" xr:uid="{00000000-0005-0000-0000-000024060000}"/>
    <cellStyle name="40% - Accent5 2 3 2 3" xfId="1577" xr:uid="{00000000-0005-0000-0000-000025060000}"/>
    <cellStyle name="40% - Accent5 2 3 3" xfId="1578" xr:uid="{00000000-0005-0000-0000-000026060000}"/>
    <cellStyle name="40% - Accent5 2 3 3 2" xfId="1579" xr:uid="{00000000-0005-0000-0000-000027060000}"/>
    <cellStyle name="40% - Accent5 2 3 3 3" xfId="1580" xr:uid="{00000000-0005-0000-0000-000028060000}"/>
    <cellStyle name="40% - Accent5 2 3 4" xfId="1581" xr:uid="{00000000-0005-0000-0000-000029060000}"/>
    <cellStyle name="40% - Accent5 2 3 4 2" xfId="1582" xr:uid="{00000000-0005-0000-0000-00002A060000}"/>
    <cellStyle name="40% - Accent5 2 3 4 3" xfId="1583" xr:uid="{00000000-0005-0000-0000-00002B060000}"/>
    <cellStyle name="40% - Accent5 2 3 5" xfId="1584" xr:uid="{00000000-0005-0000-0000-00002C060000}"/>
    <cellStyle name="40% - Accent5 2 3 5 2" xfId="1585" xr:uid="{00000000-0005-0000-0000-00002D060000}"/>
    <cellStyle name="40% - Accent5 2 3 5 3" xfId="1586" xr:uid="{00000000-0005-0000-0000-00002E060000}"/>
    <cellStyle name="40% - Accent5 2 3 6" xfId="1587" xr:uid="{00000000-0005-0000-0000-00002F060000}"/>
    <cellStyle name="40% - Accent5 2 3 7" xfId="1588" xr:uid="{00000000-0005-0000-0000-000030060000}"/>
    <cellStyle name="40% - Accent5 2 4" xfId="1589" xr:uid="{00000000-0005-0000-0000-000031060000}"/>
    <cellStyle name="40% - Accent5 2 4 2" xfId="1590" xr:uid="{00000000-0005-0000-0000-000032060000}"/>
    <cellStyle name="40% - Accent5 2 4 3" xfId="1591" xr:uid="{00000000-0005-0000-0000-000033060000}"/>
    <cellStyle name="40% - Accent5 2 5" xfId="1592" xr:uid="{00000000-0005-0000-0000-000034060000}"/>
    <cellStyle name="40% - Accent5 2 5 2" xfId="1593" xr:uid="{00000000-0005-0000-0000-000035060000}"/>
    <cellStyle name="40% - Accent5 2 5 3" xfId="1594" xr:uid="{00000000-0005-0000-0000-000036060000}"/>
    <cellStyle name="40% - Accent5 2 6" xfId="1595" xr:uid="{00000000-0005-0000-0000-000037060000}"/>
    <cellStyle name="40% - Accent5 2 6 2" xfId="1596" xr:uid="{00000000-0005-0000-0000-000038060000}"/>
    <cellStyle name="40% - Accent5 2 6 3" xfId="1597" xr:uid="{00000000-0005-0000-0000-000039060000}"/>
    <cellStyle name="40% - Accent5 2 7" xfId="1598" xr:uid="{00000000-0005-0000-0000-00003A060000}"/>
    <cellStyle name="40% - Accent5 2 7 2" xfId="1599" xr:uid="{00000000-0005-0000-0000-00003B060000}"/>
    <cellStyle name="40% - Accent5 2 7 3" xfId="1600" xr:uid="{00000000-0005-0000-0000-00003C060000}"/>
    <cellStyle name="40% - Accent5 2 8" xfId="1601" xr:uid="{00000000-0005-0000-0000-00003D060000}"/>
    <cellStyle name="40% - Accent5 2 9" xfId="1602" xr:uid="{00000000-0005-0000-0000-00003E060000}"/>
    <cellStyle name="40% - Accent5 3" xfId="1603" xr:uid="{00000000-0005-0000-0000-00003F060000}"/>
    <cellStyle name="40% - Accent5 3 2" xfId="1604" xr:uid="{00000000-0005-0000-0000-000040060000}"/>
    <cellStyle name="40% - Accent5 3 2 2" xfId="1605" xr:uid="{00000000-0005-0000-0000-000041060000}"/>
    <cellStyle name="40% - Accent5 3 2 3" xfId="1606" xr:uid="{00000000-0005-0000-0000-000042060000}"/>
    <cellStyle name="40% - Accent5 3 3" xfId="1607" xr:uid="{00000000-0005-0000-0000-000043060000}"/>
    <cellStyle name="40% - Accent5 3 3 2" xfId="1608" xr:uid="{00000000-0005-0000-0000-000044060000}"/>
    <cellStyle name="40% - Accent5 3 3 3" xfId="1609" xr:uid="{00000000-0005-0000-0000-000045060000}"/>
    <cellStyle name="40% - Accent5 3 4" xfId="1610" xr:uid="{00000000-0005-0000-0000-000046060000}"/>
    <cellStyle name="40% - Accent5 3 4 2" xfId="1611" xr:uid="{00000000-0005-0000-0000-000047060000}"/>
    <cellStyle name="40% - Accent5 3 4 3" xfId="1612" xr:uid="{00000000-0005-0000-0000-000048060000}"/>
    <cellStyle name="40% - Accent5 3 5" xfId="1613" xr:uid="{00000000-0005-0000-0000-000049060000}"/>
    <cellStyle name="40% - Accent5 3 5 2" xfId="1614" xr:uid="{00000000-0005-0000-0000-00004A060000}"/>
    <cellStyle name="40% - Accent5 3 5 3" xfId="1615" xr:uid="{00000000-0005-0000-0000-00004B060000}"/>
    <cellStyle name="40% - Accent5 3 6" xfId="1616" xr:uid="{00000000-0005-0000-0000-00004C060000}"/>
    <cellStyle name="40% - Accent5 3 7" xfId="1617" xr:uid="{00000000-0005-0000-0000-00004D060000}"/>
    <cellStyle name="40% - Accent5 4" xfId="1618" xr:uid="{00000000-0005-0000-0000-00004E060000}"/>
    <cellStyle name="40% - Accent5 4 2" xfId="1619" xr:uid="{00000000-0005-0000-0000-00004F060000}"/>
    <cellStyle name="40% - Accent5 4 2 2" xfId="1620" xr:uid="{00000000-0005-0000-0000-000050060000}"/>
    <cellStyle name="40% - Accent5 4 2 3" xfId="1621" xr:uid="{00000000-0005-0000-0000-000051060000}"/>
    <cellStyle name="40% - Accent5 4 3" xfId="1622" xr:uid="{00000000-0005-0000-0000-000052060000}"/>
    <cellStyle name="40% - Accent5 4 3 2" xfId="1623" xr:uid="{00000000-0005-0000-0000-000053060000}"/>
    <cellStyle name="40% - Accent5 4 3 3" xfId="1624" xr:uid="{00000000-0005-0000-0000-000054060000}"/>
    <cellStyle name="40% - Accent5 4 4" xfId="1625" xr:uid="{00000000-0005-0000-0000-000055060000}"/>
    <cellStyle name="40% - Accent5 4 4 2" xfId="1626" xr:uid="{00000000-0005-0000-0000-000056060000}"/>
    <cellStyle name="40% - Accent5 4 4 3" xfId="1627" xr:uid="{00000000-0005-0000-0000-000057060000}"/>
    <cellStyle name="40% - Accent5 4 5" xfId="1628" xr:uid="{00000000-0005-0000-0000-000058060000}"/>
    <cellStyle name="40% - Accent5 4 5 2" xfId="1629" xr:uid="{00000000-0005-0000-0000-000059060000}"/>
    <cellStyle name="40% - Accent5 4 5 3" xfId="1630" xr:uid="{00000000-0005-0000-0000-00005A060000}"/>
    <cellStyle name="40% - Accent5 4 6" xfId="1631" xr:uid="{00000000-0005-0000-0000-00005B060000}"/>
    <cellStyle name="40% - Accent5 4 7" xfId="1632" xr:uid="{00000000-0005-0000-0000-00005C060000}"/>
    <cellStyle name="40% - Accent5 5" xfId="1633" xr:uid="{00000000-0005-0000-0000-00005D060000}"/>
    <cellStyle name="40% - Accent5 5 2" xfId="1634" xr:uid="{00000000-0005-0000-0000-00005E060000}"/>
    <cellStyle name="40% - Accent5 5 2 2" xfId="1635" xr:uid="{00000000-0005-0000-0000-00005F060000}"/>
    <cellStyle name="40% - Accent5 5 2 3" xfId="1636" xr:uid="{00000000-0005-0000-0000-000060060000}"/>
    <cellStyle name="40% - Accent5 5 3" xfId="1637" xr:uid="{00000000-0005-0000-0000-000061060000}"/>
    <cellStyle name="40% - Accent5 5 3 2" xfId="1638" xr:uid="{00000000-0005-0000-0000-000062060000}"/>
    <cellStyle name="40% - Accent5 5 3 3" xfId="1639" xr:uid="{00000000-0005-0000-0000-000063060000}"/>
    <cellStyle name="40% - Accent5 5 4" xfId="1640" xr:uid="{00000000-0005-0000-0000-000064060000}"/>
    <cellStyle name="40% - Accent5 5 4 2" xfId="1641" xr:uid="{00000000-0005-0000-0000-000065060000}"/>
    <cellStyle name="40% - Accent5 5 4 3" xfId="1642" xr:uid="{00000000-0005-0000-0000-000066060000}"/>
    <cellStyle name="40% - Accent5 5 5" xfId="1643" xr:uid="{00000000-0005-0000-0000-000067060000}"/>
    <cellStyle name="40% - Accent5 5 5 2" xfId="1644" xr:uid="{00000000-0005-0000-0000-000068060000}"/>
    <cellStyle name="40% - Accent5 5 5 3" xfId="1645" xr:uid="{00000000-0005-0000-0000-000069060000}"/>
    <cellStyle name="40% - Accent5 5 6" xfId="1646" xr:uid="{00000000-0005-0000-0000-00006A060000}"/>
    <cellStyle name="40% - Accent5 5 7" xfId="1647" xr:uid="{00000000-0005-0000-0000-00006B060000}"/>
    <cellStyle name="40% - Accent5 6" xfId="1648" xr:uid="{00000000-0005-0000-0000-00006C060000}"/>
    <cellStyle name="40% - Accent5 6 2" xfId="1649" xr:uid="{00000000-0005-0000-0000-00006D060000}"/>
    <cellStyle name="40% - Accent5 6 2 2" xfId="1650" xr:uid="{00000000-0005-0000-0000-00006E060000}"/>
    <cellStyle name="40% - Accent5 6 2 3" xfId="1651" xr:uid="{00000000-0005-0000-0000-00006F060000}"/>
    <cellStyle name="40% - Accent5 6 3" xfId="1652" xr:uid="{00000000-0005-0000-0000-000070060000}"/>
    <cellStyle name="40% - Accent5 6 3 2" xfId="1653" xr:uid="{00000000-0005-0000-0000-000071060000}"/>
    <cellStyle name="40% - Accent5 6 3 3" xfId="1654" xr:uid="{00000000-0005-0000-0000-000072060000}"/>
    <cellStyle name="40% - Accent5 6 4" xfId="1655" xr:uid="{00000000-0005-0000-0000-000073060000}"/>
    <cellStyle name="40% - Accent5 6 4 2" xfId="1656" xr:uid="{00000000-0005-0000-0000-000074060000}"/>
    <cellStyle name="40% - Accent5 6 4 3" xfId="1657" xr:uid="{00000000-0005-0000-0000-000075060000}"/>
    <cellStyle name="40% - Accent5 6 5" xfId="1658" xr:uid="{00000000-0005-0000-0000-000076060000}"/>
    <cellStyle name="40% - Accent5 6 5 2" xfId="1659" xr:uid="{00000000-0005-0000-0000-000077060000}"/>
    <cellStyle name="40% - Accent5 6 5 3" xfId="1660" xr:uid="{00000000-0005-0000-0000-000078060000}"/>
    <cellStyle name="40% - Accent5 6 6" xfId="1661" xr:uid="{00000000-0005-0000-0000-000079060000}"/>
    <cellStyle name="40% - Accent5 6 7" xfId="1662" xr:uid="{00000000-0005-0000-0000-00007A060000}"/>
    <cellStyle name="40% - Accent5 7" xfId="1663" xr:uid="{00000000-0005-0000-0000-00007B060000}"/>
    <cellStyle name="40% - Accent5 7 2" xfId="1664" xr:uid="{00000000-0005-0000-0000-00007C060000}"/>
    <cellStyle name="40% - Accent5 7 2 2" xfId="1665" xr:uid="{00000000-0005-0000-0000-00007D060000}"/>
    <cellStyle name="40% - Accent5 7 2 3" xfId="1666" xr:uid="{00000000-0005-0000-0000-00007E060000}"/>
    <cellStyle name="40% - Accent5 7 3" xfId="1667" xr:uid="{00000000-0005-0000-0000-00007F060000}"/>
    <cellStyle name="40% - Accent5 7 3 2" xfId="1668" xr:uid="{00000000-0005-0000-0000-000080060000}"/>
    <cellStyle name="40% - Accent5 7 3 3" xfId="1669" xr:uid="{00000000-0005-0000-0000-000081060000}"/>
    <cellStyle name="40% - Accent5 7 4" xfId="1670" xr:uid="{00000000-0005-0000-0000-000082060000}"/>
    <cellStyle name="40% - Accent5 7 4 2" xfId="1671" xr:uid="{00000000-0005-0000-0000-000083060000}"/>
    <cellStyle name="40% - Accent5 7 4 3" xfId="1672" xr:uid="{00000000-0005-0000-0000-000084060000}"/>
    <cellStyle name="40% - Accent5 7 5" xfId="1673" xr:uid="{00000000-0005-0000-0000-000085060000}"/>
    <cellStyle name="40% - Accent5 7 6" xfId="1674" xr:uid="{00000000-0005-0000-0000-000086060000}"/>
    <cellStyle name="40% - Accent5 8" xfId="1675" xr:uid="{00000000-0005-0000-0000-000087060000}"/>
    <cellStyle name="40% - Accent5 8 2" xfId="1676" xr:uid="{00000000-0005-0000-0000-000088060000}"/>
    <cellStyle name="40% - Accent5 8 2 2" xfId="1677" xr:uid="{00000000-0005-0000-0000-000089060000}"/>
    <cellStyle name="40% - Accent5 8 2 3" xfId="1678" xr:uid="{00000000-0005-0000-0000-00008A060000}"/>
    <cellStyle name="40% - Accent5 8 3" xfId="1679" xr:uid="{00000000-0005-0000-0000-00008B060000}"/>
    <cellStyle name="40% - Accent5 8 3 2" xfId="1680" xr:uid="{00000000-0005-0000-0000-00008C060000}"/>
    <cellStyle name="40% - Accent5 8 3 3" xfId="1681" xr:uid="{00000000-0005-0000-0000-00008D060000}"/>
    <cellStyle name="40% - Accent5 8 4" xfId="1682" xr:uid="{00000000-0005-0000-0000-00008E060000}"/>
    <cellStyle name="40% - Accent5 8 5" xfId="1683" xr:uid="{00000000-0005-0000-0000-00008F060000}"/>
    <cellStyle name="40% - Accent5 9" xfId="1684" xr:uid="{00000000-0005-0000-0000-000090060000}"/>
    <cellStyle name="40% - Accent5 9 2" xfId="1685" xr:uid="{00000000-0005-0000-0000-000091060000}"/>
    <cellStyle name="40% - Accent5 9 3" xfId="1686" xr:uid="{00000000-0005-0000-0000-000092060000}"/>
    <cellStyle name="40% - Accent6 10" xfId="1687" xr:uid="{00000000-0005-0000-0000-000093060000}"/>
    <cellStyle name="40% - Accent6 10 2" xfId="1688" xr:uid="{00000000-0005-0000-0000-000094060000}"/>
    <cellStyle name="40% - Accent6 10 3" xfId="1689" xr:uid="{00000000-0005-0000-0000-000095060000}"/>
    <cellStyle name="40% - Accent6 11" xfId="1690" xr:uid="{00000000-0005-0000-0000-000096060000}"/>
    <cellStyle name="40% - Accent6 11 2" xfId="1691" xr:uid="{00000000-0005-0000-0000-000097060000}"/>
    <cellStyle name="40% - Accent6 11 3" xfId="1692" xr:uid="{00000000-0005-0000-0000-000098060000}"/>
    <cellStyle name="40% - Accent6 12" xfId="1693" xr:uid="{00000000-0005-0000-0000-000099060000}"/>
    <cellStyle name="40% - Accent6 12 2" xfId="1694" xr:uid="{00000000-0005-0000-0000-00009A060000}"/>
    <cellStyle name="40% - Accent6 12 3" xfId="1695" xr:uid="{00000000-0005-0000-0000-00009B060000}"/>
    <cellStyle name="40% - Accent6 13" xfId="1696" xr:uid="{00000000-0005-0000-0000-00009C060000}"/>
    <cellStyle name="40% - Accent6 14" xfId="1697" xr:uid="{00000000-0005-0000-0000-00009D060000}"/>
    <cellStyle name="40% - Accent6 2" xfId="1698" xr:uid="{00000000-0005-0000-0000-00009E060000}"/>
    <cellStyle name="40% - Accent6 2 10" xfId="1699" xr:uid="{00000000-0005-0000-0000-00009F060000}"/>
    <cellStyle name="40% - Accent6 2 2" xfId="1700" xr:uid="{00000000-0005-0000-0000-0000A0060000}"/>
    <cellStyle name="40% - Accent6 2 2 2" xfId="1701" xr:uid="{00000000-0005-0000-0000-0000A1060000}"/>
    <cellStyle name="40% - Accent6 2 2 2 2" xfId="1702" xr:uid="{00000000-0005-0000-0000-0000A2060000}"/>
    <cellStyle name="40% - Accent6 2 2 2 3" xfId="1703" xr:uid="{00000000-0005-0000-0000-0000A3060000}"/>
    <cellStyle name="40% - Accent6 2 2 3" xfId="1704" xr:uid="{00000000-0005-0000-0000-0000A4060000}"/>
    <cellStyle name="40% - Accent6 2 2 3 2" xfId="1705" xr:uid="{00000000-0005-0000-0000-0000A5060000}"/>
    <cellStyle name="40% - Accent6 2 2 3 3" xfId="1706" xr:uid="{00000000-0005-0000-0000-0000A6060000}"/>
    <cellStyle name="40% - Accent6 2 2 4" xfId="1707" xr:uid="{00000000-0005-0000-0000-0000A7060000}"/>
    <cellStyle name="40% - Accent6 2 2 4 2" xfId="1708" xr:uid="{00000000-0005-0000-0000-0000A8060000}"/>
    <cellStyle name="40% - Accent6 2 2 4 3" xfId="1709" xr:uid="{00000000-0005-0000-0000-0000A9060000}"/>
    <cellStyle name="40% - Accent6 2 2 5" xfId="1710" xr:uid="{00000000-0005-0000-0000-0000AA060000}"/>
    <cellStyle name="40% - Accent6 2 2 5 2" xfId="1711" xr:uid="{00000000-0005-0000-0000-0000AB060000}"/>
    <cellStyle name="40% - Accent6 2 2 5 3" xfId="1712" xr:uid="{00000000-0005-0000-0000-0000AC060000}"/>
    <cellStyle name="40% - Accent6 2 2 6" xfId="1713" xr:uid="{00000000-0005-0000-0000-0000AD060000}"/>
    <cellStyle name="40% - Accent6 2 2 7" xfId="1714" xr:uid="{00000000-0005-0000-0000-0000AE060000}"/>
    <cellStyle name="40% - Accent6 2 3" xfId="1715" xr:uid="{00000000-0005-0000-0000-0000AF060000}"/>
    <cellStyle name="40% - Accent6 2 3 2" xfId="1716" xr:uid="{00000000-0005-0000-0000-0000B0060000}"/>
    <cellStyle name="40% - Accent6 2 3 2 2" xfId="1717" xr:uid="{00000000-0005-0000-0000-0000B1060000}"/>
    <cellStyle name="40% - Accent6 2 3 2 3" xfId="1718" xr:uid="{00000000-0005-0000-0000-0000B2060000}"/>
    <cellStyle name="40% - Accent6 2 3 3" xfId="1719" xr:uid="{00000000-0005-0000-0000-0000B3060000}"/>
    <cellStyle name="40% - Accent6 2 3 3 2" xfId="1720" xr:uid="{00000000-0005-0000-0000-0000B4060000}"/>
    <cellStyle name="40% - Accent6 2 3 3 3" xfId="1721" xr:uid="{00000000-0005-0000-0000-0000B5060000}"/>
    <cellStyle name="40% - Accent6 2 3 4" xfId="1722" xr:uid="{00000000-0005-0000-0000-0000B6060000}"/>
    <cellStyle name="40% - Accent6 2 3 4 2" xfId="1723" xr:uid="{00000000-0005-0000-0000-0000B7060000}"/>
    <cellStyle name="40% - Accent6 2 3 4 3" xfId="1724" xr:uid="{00000000-0005-0000-0000-0000B8060000}"/>
    <cellStyle name="40% - Accent6 2 3 5" xfId="1725" xr:uid="{00000000-0005-0000-0000-0000B9060000}"/>
    <cellStyle name="40% - Accent6 2 3 5 2" xfId="1726" xr:uid="{00000000-0005-0000-0000-0000BA060000}"/>
    <cellStyle name="40% - Accent6 2 3 5 3" xfId="1727" xr:uid="{00000000-0005-0000-0000-0000BB060000}"/>
    <cellStyle name="40% - Accent6 2 3 6" xfId="1728" xr:uid="{00000000-0005-0000-0000-0000BC060000}"/>
    <cellStyle name="40% - Accent6 2 3 7" xfId="1729" xr:uid="{00000000-0005-0000-0000-0000BD060000}"/>
    <cellStyle name="40% - Accent6 2 4" xfId="1730" xr:uid="{00000000-0005-0000-0000-0000BE060000}"/>
    <cellStyle name="40% - Accent6 2 4 2" xfId="1731" xr:uid="{00000000-0005-0000-0000-0000BF060000}"/>
    <cellStyle name="40% - Accent6 2 4 3" xfId="1732" xr:uid="{00000000-0005-0000-0000-0000C0060000}"/>
    <cellStyle name="40% - Accent6 2 5" xfId="1733" xr:uid="{00000000-0005-0000-0000-0000C1060000}"/>
    <cellStyle name="40% - Accent6 2 5 2" xfId="1734" xr:uid="{00000000-0005-0000-0000-0000C2060000}"/>
    <cellStyle name="40% - Accent6 2 5 3" xfId="1735" xr:uid="{00000000-0005-0000-0000-0000C3060000}"/>
    <cellStyle name="40% - Accent6 2 6" xfId="1736" xr:uid="{00000000-0005-0000-0000-0000C4060000}"/>
    <cellStyle name="40% - Accent6 2 6 2" xfId="1737" xr:uid="{00000000-0005-0000-0000-0000C5060000}"/>
    <cellStyle name="40% - Accent6 2 6 3" xfId="1738" xr:uid="{00000000-0005-0000-0000-0000C6060000}"/>
    <cellStyle name="40% - Accent6 2 7" xfId="1739" xr:uid="{00000000-0005-0000-0000-0000C7060000}"/>
    <cellStyle name="40% - Accent6 2 7 2" xfId="1740" xr:uid="{00000000-0005-0000-0000-0000C8060000}"/>
    <cellStyle name="40% - Accent6 2 7 3" xfId="1741" xr:uid="{00000000-0005-0000-0000-0000C9060000}"/>
    <cellStyle name="40% - Accent6 2 8" xfId="1742" xr:uid="{00000000-0005-0000-0000-0000CA060000}"/>
    <cellStyle name="40% - Accent6 2 9" xfId="1743" xr:uid="{00000000-0005-0000-0000-0000CB060000}"/>
    <cellStyle name="40% - Accent6 3" xfId="1744" xr:uid="{00000000-0005-0000-0000-0000CC060000}"/>
    <cellStyle name="40% - Accent6 3 2" xfId="1745" xr:uid="{00000000-0005-0000-0000-0000CD060000}"/>
    <cellStyle name="40% - Accent6 3 2 2" xfId="1746" xr:uid="{00000000-0005-0000-0000-0000CE060000}"/>
    <cellStyle name="40% - Accent6 3 2 3" xfId="1747" xr:uid="{00000000-0005-0000-0000-0000CF060000}"/>
    <cellStyle name="40% - Accent6 3 3" xfId="1748" xr:uid="{00000000-0005-0000-0000-0000D0060000}"/>
    <cellStyle name="40% - Accent6 3 3 2" xfId="1749" xr:uid="{00000000-0005-0000-0000-0000D1060000}"/>
    <cellStyle name="40% - Accent6 3 3 3" xfId="1750" xr:uid="{00000000-0005-0000-0000-0000D2060000}"/>
    <cellStyle name="40% - Accent6 3 4" xfId="1751" xr:uid="{00000000-0005-0000-0000-0000D3060000}"/>
    <cellStyle name="40% - Accent6 3 4 2" xfId="1752" xr:uid="{00000000-0005-0000-0000-0000D4060000}"/>
    <cellStyle name="40% - Accent6 3 4 3" xfId="1753" xr:uid="{00000000-0005-0000-0000-0000D5060000}"/>
    <cellStyle name="40% - Accent6 3 5" xfId="1754" xr:uid="{00000000-0005-0000-0000-0000D6060000}"/>
    <cellStyle name="40% - Accent6 3 5 2" xfId="1755" xr:uid="{00000000-0005-0000-0000-0000D7060000}"/>
    <cellStyle name="40% - Accent6 3 5 3" xfId="1756" xr:uid="{00000000-0005-0000-0000-0000D8060000}"/>
    <cellStyle name="40% - Accent6 3 6" xfId="1757" xr:uid="{00000000-0005-0000-0000-0000D9060000}"/>
    <cellStyle name="40% - Accent6 3 7" xfId="1758" xr:uid="{00000000-0005-0000-0000-0000DA060000}"/>
    <cellStyle name="40% - Accent6 4" xfId="1759" xr:uid="{00000000-0005-0000-0000-0000DB060000}"/>
    <cellStyle name="40% - Accent6 4 2" xfId="1760" xr:uid="{00000000-0005-0000-0000-0000DC060000}"/>
    <cellStyle name="40% - Accent6 4 2 2" xfId="1761" xr:uid="{00000000-0005-0000-0000-0000DD060000}"/>
    <cellStyle name="40% - Accent6 4 2 3" xfId="1762" xr:uid="{00000000-0005-0000-0000-0000DE060000}"/>
    <cellStyle name="40% - Accent6 4 3" xfId="1763" xr:uid="{00000000-0005-0000-0000-0000DF060000}"/>
    <cellStyle name="40% - Accent6 4 3 2" xfId="1764" xr:uid="{00000000-0005-0000-0000-0000E0060000}"/>
    <cellStyle name="40% - Accent6 4 3 3" xfId="1765" xr:uid="{00000000-0005-0000-0000-0000E1060000}"/>
    <cellStyle name="40% - Accent6 4 4" xfId="1766" xr:uid="{00000000-0005-0000-0000-0000E2060000}"/>
    <cellStyle name="40% - Accent6 4 4 2" xfId="1767" xr:uid="{00000000-0005-0000-0000-0000E3060000}"/>
    <cellStyle name="40% - Accent6 4 4 3" xfId="1768" xr:uid="{00000000-0005-0000-0000-0000E4060000}"/>
    <cellStyle name="40% - Accent6 4 5" xfId="1769" xr:uid="{00000000-0005-0000-0000-0000E5060000}"/>
    <cellStyle name="40% - Accent6 4 5 2" xfId="1770" xr:uid="{00000000-0005-0000-0000-0000E6060000}"/>
    <cellStyle name="40% - Accent6 4 5 3" xfId="1771" xr:uid="{00000000-0005-0000-0000-0000E7060000}"/>
    <cellStyle name="40% - Accent6 4 6" xfId="1772" xr:uid="{00000000-0005-0000-0000-0000E8060000}"/>
    <cellStyle name="40% - Accent6 4 7" xfId="1773" xr:uid="{00000000-0005-0000-0000-0000E9060000}"/>
    <cellStyle name="40% - Accent6 5" xfId="1774" xr:uid="{00000000-0005-0000-0000-0000EA060000}"/>
    <cellStyle name="40% - Accent6 5 2" xfId="1775" xr:uid="{00000000-0005-0000-0000-0000EB060000}"/>
    <cellStyle name="40% - Accent6 5 2 2" xfId="1776" xr:uid="{00000000-0005-0000-0000-0000EC060000}"/>
    <cellStyle name="40% - Accent6 5 2 3" xfId="1777" xr:uid="{00000000-0005-0000-0000-0000ED060000}"/>
    <cellStyle name="40% - Accent6 5 3" xfId="1778" xr:uid="{00000000-0005-0000-0000-0000EE060000}"/>
    <cellStyle name="40% - Accent6 5 3 2" xfId="1779" xr:uid="{00000000-0005-0000-0000-0000EF060000}"/>
    <cellStyle name="40% - Accent6 5 3 3" xfId="1780" xr:uid="{00000000-0005-0000-0000-0000F0060000}"/>
    <cellStyle name="40% - Accent6 5 4" xfId="1781" xr:uid="{00000000-0005-0000-0000-0000F1060000}"/>
    <cellStyle name="40% - Accent6 5 4 2" xfId="1782" xr:uid="{00000000-0005-0000-0000-0000F2060000}"/>
    <cellStyle name="40% - Accent6 5 4 3" xfId="1783" xr:uid="{00000000-0005-0000-0000-0000F3060000}"/>
    <cellStyle name="40% - Accent6 5 5" xfId="1784" xr:uid="{00000000-0005-0000-0000-0000F4060000}"/>
    <cellStyle name="40% - Accent6 5 5 2" xfId="1785" xr:uid="{00000000-0005-0000-0000-0000F5060000}"/>
    <cellStyle name="40% - Accent6 5 5 3" xfId="1786" xr:uid="{00000000-0005-0000-0000-0000F6060000}"/>
    <cellStyle name="40% - Accent6 5 6" xfId="1787" xr:uid="{00000000-0005-0000-0000-0000F7060000}"/>
    <cellStyle name="40% - Accent6 5 7" xfId="1788" xr:uid="{00000000-0005-0000-0000-0000F8060000}"/>
    <cellStyle name="40% - Accent6 6" xfId="1789" xr:uid="{00000000-0005-0000-0000-0000F9060000}"/>
    <cellStyle name="40% - Accent6 6 2" xfId="1790" xr:uid="{00000000-0005-0000-0000-0000FA060000}"/>
    <cellStyle name="40% - Accent6 6 2 2" xfId="1791" xr:uid="{00000000-0005-0000-0000-0000FB060000}"/>
    <cellStyle name="40% - Accent6 6 2 3" xfId="1792" xr:uid="{00000000-0005-0000-0000-0000FC060000}"/>
    <cellStyle name="40% - Accent6 6 3" xfId="1793" xr:uid="{00000000-0005-0000-0000-0000FD060000}"/>
    <cellStyle name="40% - Accent6 6 3 2" xfId="1794" xr:uid="{00000000-0005-0000-0000-0000FE060000}"/>
    <cellStyle name="40% - Accent6 6 3 3" xfId="1795" xr:uid="{00000000-0005-0000-0000-0000FF060000}"/>
    <cellStyle name="40% - Accent6 6 4" xfId="1796" xr:uid="{00000000-0005-0000-0000-000000070000}"/>
    <cellStyle name="40% - Accent6 6 4 2" xfId="1797" xr:uid="{00000000-0005-0000-0000-000001070000}"/>
    <cellStyle name="40% - Accent6 6 4 3" xfId="1798" xr:uid="{00000000-0005-0000-0000-000002070000}"/>
    <cellStyle name="40% - Accent6 6 5" xfId="1799" xr:uid="{00000000-0005-0000-0000-000003070000}"/>
    <cellStyle name="40% - Accent6 6 5 2" xfId="1800" xr:uid="{00000000-0005-0000-0000-000004070000}"/>
    <cellStyle name="40% - Accent6 6 5 3" xfId="1801" xr:uid="{00000000-0005-0000-0000-000005070000}"/>
    <cellStyle name="40% - Accent6 6 6" xfId="1802" xr:uid="{00000000-0005-0000-0000-000006070000}"/>
    <cellStyle name="40% - Accent6 6 7" xfId="1803" xr:uid="{00000000-0005-0000-0000-000007070000}"/>
    <cellStyle name="40% - Accent6 7" xfId="1804" xr:uid="{00000000-0005-0000-0000-000008070000}"/>
    <cellStyle name="40% - Accent6 7 2" xfId="1805" xr:uid="{00000000-0005-0000-0000-000009070000}"/>
    <cellStyle name="40% - Accent6 7 2 2" xfId="1806" xr:uid="{00000000-0005-0000-0000-00000A070000}"/>
    <cellStyle name="40% - Accent6 7 2 3" xfId="1807" xr:uid="{00000000-0005-0000-0000-00000B070000}"/>
    <cellStyle name="40% - Accent6 7 3" xfId="1808" xr:uid="{00000000-0005-0000-0000-00000C070000}"/>
    <cellStyle name="40% - Accent6 7 3 2" xfId="1809" xr:uid="{00000000-0005-0000-0000-00000D070000}"/>
    <cellStyle name="40% - Accent6 7 3 3" xfId="1810" xr:uid="{00000000-0005-0000-0000-00000E070000}"/>
    <cellStyle name="40% - Accent6 7 4" xfId="1811" xr:uid="{00000000-0005-0000-0000-00000F070000}"/>
    <cellStyle name="40% - Accent6 7 4 2" xfId="1812" xr:uid="{00000000-0005-0000-0000-000010070000}"/>
    <cellStyle name="40% - Accent6 7 4 3" xfId="1813" xr:uid="{00000000-0005-0000-0000-000011070000}"/>
    <cellStyle name="40% - Accent6 7 5" xfId="1814" xr:uid="{00000000-0005-0000-0000-000012070000}"/>
    <cellStyle name="40% - Accent6 7 6" xfId="1815" xr:uid="{00000000-0005-0000-0000-000013070000}"/>
    <cellStyle name="40% - Accent6 8" xfId="1816" xr:uid="{00000000-0005-0000-0000-000014070000}"/>
    <cellStyle name="40% - Accent6 8 2" xfId="1817" xr:uid="{00000000-0005-0000-0000-000015070000}"/>
    <cellStyle name="40% - Accent6 8 2 2" xfId="1818" xr:uid="{00000000-0005-0000-0000-000016070000}"/>
    <cellStyle name="40% - Accent6 8 2 3" xfId="1819" xr:uid="{00000000-0005-0000-0000-000017070000}"/>
    <cellStyle name="40% - Accent6 8 3" xfId="1820" xr:uid="{00000000-0005-0000-0000-000018070000}"/>
    <cellStyle name="40% - Accent6 8 3 2" xfId="1821" xr:uid="{00000000-0005-0000-0000-000019070000}"/>
    <cellStyle name="40% - Accent6 8 3 3" xfId="1822" xr:uid="{00000000-0005-0000-0000-00001A070000}"/>
    <cellStyle name="40% - Accent6 8 4" xfId="1823" xr:uid="{00000000-0005-0000-0000-00001B070000}"/>
    <cellStyle name="40% - Accent6 8 5" xfId="1824" xr:uid="{00000000-0005-0000-0000-00001C070000}"/>
    <cellStyle name="40% - Accent6 9" xfId="1825" xr:uid="{00000000-0005-0000-0000-00001D070000}"/>
    <cellStyle name="40% - Accent6 9 2" xfId="1826" xr:uid="{00000000-0005-0000-0000-00001E070000}"/>
    <cellStyle name="40% - Accent6 9 3" xfId="1827" xr:uid="{00000000-0005-0000-0000-00001F070000}"/>
    <cellStyle name="4dp" xfId="1828" xr:uid="{00000000-0005-0000-0000-000020070000}"/>
    <cellStyle name="4dp 2" xfId="1829" xr:uid="{00000000-0005-0000-0000-000021070000}"/>
    <cellStyle name="4dp 3" xfId="1830" xr:uid="{00000000-0005-0000-0000-000022070000}"/>
    <cellStyle name="4dp 4" xfId="1831" xr:uid="{00000000-0005-0000-0000-000023070000}"/>
    <cellStyle name="60% - Accent1 2" xfId="1832" xr:uid="{00000000-0005-0000-0000-000024070000}"/>
    <cellStyle name="60% - Accent1 3" xfId="1833" xr:uid="{00000000-0005-0000-0000-000025070000}"/>
    <cellStyle name="60% - Accent1 4" xfId="1834" xr:uid="{00000000-0005-0000-0000-000026070000}"/>
    <cellStyle name="60% - Accent1 5" xfId="1835" xr:uid="{00000000-0005-0000-0000-000027070000}"/>
    <cellStyle name="60% - Accent1 6" xfId="1836" xr:uid="{00000000-0005-0000-0000-000028070000}"/>
    <cellStyle name="60% - Accent1 7" xfId="1837" xr:uid="{00000000-0005-0000-0000-000029070000}"/>
    <cellStyle name="60% - Accent2 2" xfId="1838" xr:uid="{00000000-0005-0000-0000-00002A070000}"/>
    <cellStyle name="60% - Accent2 3" xfId="1839" xr:uid="{00000000-0005-0000-0000-00002B070000}"/>
    <cellStyle name="60% - Accent2 4" xfId="1840" xr:uid="{00000000-0005-0000-0000-00002C070000}"/>
    <cellStyle name="60% - Accent2 5" xfId="1841" xr:uid="{00000000-0005-0000-0000-00002D070000}"/>
    <cellStyle name="60% - Accent2 6" xfId="1842" xr:uid="{00000000-0005-0000-0000-00002E070000}"/>
    <cellStyle name="60% - Accent2 7" xfId="1843" xr:uid="{00000000-0005-0000-0000-00002F070000}"/>
    <cellStyle name="60% - Accent3 2" xfId="1844" xr:uid="{00000000-0005-0000-0000-000030070000}"/>
    <cellStyle name="60% - Accent3 3" xfId="1845" xr:uid="{00000000-0005-0000-0000-000031070000}"/>
    <cellStyle name="60% - Accent3 4" xfId="1846" xr:uid="{00000000-0005-0000-0000-000032070000}"/>
    <cellStyle name="60% - Accent3 5" xfId="1847" xr:uid="{00000000-0005-0000-0000-000033070000}"/>
    <cellStyle name="60% - Accent3 6" xfId="1848" xr:uid="{00000000-0005-0000-0000-000034070000}"/>
    <cellStyle name="60% - Accent3 7" xfId="1849" xr:uid="{00000000-0005-0000-0000-000035070000}"/>
    <cellStyle name="60% - Accent4 2" xfId="1850" xr:uid="{00000000-0005-0000-0000-000036070000}"/>
    <cellStyle name="60% - Accent4 3" xfId="1851" xr:uid="{00000000-0005-0000-0000-000037070000}"/>
    <cellStyle name="60% - Accent4 4" xfId="1852" xr:uid="{00000000-0005-0000-0000-000038070000}"/>
    <cellStyle name="60% - Accent4 5" xfId="1853" xr:uid="{00000000-0005-0000-0000-000039070000}"/>
    <cellStyle name="60% - Accent4 6" xfId="1854" xr:uid="{00000000-0005-0000-0000-00003A070000}"/>
    <cellStyle name="60% - Accent4 7" xfId="1855" xr:uid="{00000000-0005-0000-0000-00003B070000}"/>
    <cellStyle name="60% - Accent5 2" xfId="1856" xr:uid="{00000000-0005-0000-0000-00003C070000}"/>
    <cellStyle name="60% - Accent5 3" xfId="1857" xr:uid="{00000000-0005-0000-0000-00003D070000}"/>
    <cellStyle name="60% - Accent5 4" xfId="1858" xr:uid="{00000000-0005-0000-0000-00003E070000}"/>
    <cellStyle name="60% - Accent5 5" xfId="1859" xr:uid="{00000000-0005-0000-0000-00003F070000}"/>
    <cellStyle name="60% - Accent5 6" xfId="1860" xr:uid="{00000000-0005-0000-0000-000040070000}"/>
    <cellStyle name="60% - Accent5 7" xfId="1861" xr:uid="{00000000-0005-0000-0000-000041070000}"/>
    <cellStyle name="60% - Accent6 2" xfId="1862" xr:uid="{00000000-0005-0000-0000-000042070000}"/>
    <cellStyle name="60% - Accent6 3" xfId="1863" xr:uid="{00000000-0005-0000-0000-000043070000}"/>
    <cellStyle name="60% - Accent6 4" xfId="1864" xr:uid="{00000000-0005-0000-0000-000044070000}"/>
    <cellStyle name="60% - Accent6 5" xfId="1865" xr:uid="{00000000-0005-0000-0000-000045070000}"/>
    <cellStyle name="60% - Accent6 6" xfId="1866" xr:uid="{00000000-0005-0000-0000-000046070000}"/>
    <cellStyle name="60% - Accent6 7" xfId="1867" xr:uid="{00000000-0005-0000-0000-000047070000}"/>
    <cellStyle name="Accent1 2" xfId="1868" xr:uid="{00000000-0005-0000-0000-000048070000}"/>
    <cellStyle name="Accent1 3" xfId="1869" xr:uid="{00000000-0005-0000-0000-000049070000}"/>
    <cellStyle name="Accent1 4" xfId="1870" xr:uid="{00000000-0005-0000-0000-00004A070000}"/>
    <cellStyle name="Accent1 5" xfId="1871" xr:uid="{00000000-0005-0000-0000-00004B070000}"/>
    <cellStyle name="Accent1 6" xfId="1872" xr:uid="{00000000-0005-0000-0000-00004C070000}"/>
    <cellStyle name="Accent1 7" xfId="1873" xr:uid="{00000000-0005-0000-0000-00004D070000}"/>
    <cellStyle name="Accent2 2" xfId="1874" xr:uid="{00000000-0005-0000-0000-00004E070000}"/>
    <cellStyle name="Accent2 3" xfId="1875" xr:uid="{00000000-0005-0000-0000-00004F070000}"/>
    <cellStyle name="Accent2 4" xfId="1876" xr:uid="{00000000-0005-0000-0000-000050070000}"/>
    <cellStyle name="Accent2 5" xfId="1877" xr:uid="{00000000-0005-0000-0000-000051070000}"/>
    <cellStyle name="Accent2 6" xfId="1878" xr:uid="{00000000-0005-0000-0000-000052070000}"/>
    <cellStyle name="Accent2 7" xfId="1879" xr:uid="{00000000-0005-0000-0000-000053070000}"/>
    <cellStyle name="Accent3 2" xfId="1880" xr:uid="{00000000-0005-0000-0000-000054070000}"/>
    <cellStyle name="Accent3 3" xfId="1881" xr:uid="{00000000-0005-0000-0000-000055070000}"/>
    <cellStyle name="Accent3 4" xfId="1882" xr:uid="{00000000-0005-0000-0000-000056070000}"/>
    <cellStyle name="Accent3 5" xfId="1883" xr:uid="{00000000-0005-0000-0000-000057070000}"/>
    <cellStyle name="Accent3 6" xfId="1884" xr:uid="{00000000-0005-0000-0000-000058070000}"/>
    <cellStyle name="Accent3 7" xfId="1885" xr:uid="{00000000-0005-0000-0000-000059070000}"/>
    <cellStyle name="Accent4 2" xfId="1886" xr:uid="{00000000-0005-0000-0000-00005A070000}"/>
    <cellStyle name="Accent4 3" xfId="1887" xr:uid="{00000000-0005-0000-0000-00005B070000}"/>
    <cellStyle name="Accent4 4" xfId="1888" xr:uid="{00000000-0005-0000-0000-00005C070000}"/>
    <cellStyle name="Accent4 5" xfId="1889" xr:uid="{00000000-0005-0000-0000-00005D070000}"/>
    <cellStyle name="Accent4 6" xfId="1890" xr:uid="{00000000-0005-0000-0000-00005E070000}"/>
    <cellStyle name="Accent4 7" xfId="1891" xr:uid="{00000000-0005-0000-0000-00005F070000}"/>
    <cellStyle name="Accent5 2" xfId="1892" xr:uid="{00000000-0005-0000-0000-000060070000}"/>
    <cellStyle name="Accent5 3" xfId="1893" xr:uid="{00000000-0005-0000-0000-000061070000}"/>
    <cellStyle name="Accent5 4" xfId="1894" xr:uid="{00000000-0005-0000-0000-000062070000}"/>
    <cellStyle name="Accent5 5" xfId="1895" xr:uid="{00000000-0005-0000-0000-000063070000}"/>
    <cellStyle name="Accent5 6" xfId="1896" xr:uid="{00000000-0005-0000-0000-000064070000}"/>
    <cellStyle name="Accent6 2" xfId="1897" xr:uid="{00000000-0005-0000-0000-000065070000}"/>
    <cellStyle name="Accent6 3" xfId="1898" xr:uid="{00000000-0005-0000-0000-000066070000}"/>
    <cellStyle name="Accent6 4" xfId="1899" xr:uid="{00000000-0005-0000-0000-000067070000}"/>
    <cellStyle name="Accent6 5" xfId="1900" xr:uid="{00000000-0005-0000-0000-000068070000}"/>
    <cellStyle name="Accent6 6" xfId="1901" xr:uid="{00000000-0005-0000-0000-000069070000}"/>
    <cellStyle name="Accent6 7" xfId="1902" xr:uid="{00000000-0005-0000-0000-00006A070000}"/>
    <cellStyle name="Adjustable" xfId="1903" xr:uid="{00000000-0005-0000-0000-00006B070000}"/>
    <cellStyle name="ANCLAS,REZONES Y SUS PARTES,DE FUNDICION,DE HIERRO O DE ACERO" xfId="1904" xr:uid="{00000000-0005-0000-0000-00006C070000}"/>
    <cellStyle name="annee semestre" xfId="1905" xr:uid="{00000000-0005-0000-0000-00006D070000}"/>
    <cellStyle name="Assumptions Heading_Pivot_Table_Example_BA" xfId="1906" xr:uid="{00000000-0005-0000-0000-00006E070000}"/>
    <cellStyle name="Assumptions Right Currency_Pivot_Table_Example_BA" xfId="1907" xr:uid="{00000000-0005-0000-0000-00006F070000}"/>
    <cellStyle name="avt31l" xfId="1908" xr:uid="{00000000-0005-0000-0000-000070070000}"/>
    <cellStyle name="Bad 2" xfId="1909" xr:uid="{00000000-0005-0000-0000-000071070000}"/>
    <cellStyle name="Bad 3" xfId="1910" xr:uid="{00000000-0005-0000-0000-000072070000}"/>
    <cellStyle name="Bad 4" xfId="1911" xr:uid="{00000000-0005-0000-0000-000073070000}"/>
    <cellStyle name="Bad 5" xfId="1912" xr:uid="{00000000-0005-0000-0000-000074070000}"/>
    <cellStyle name="Bad 6" xfId="1913" xr:uid="{00000000-0005-0000-0000-000075070000}"/>
    <cellStyle name="Bad 7" xfId="1914" xr:uid="{00000000-0005-0000-0000-000076070000}"/>
    <cellStyle name="Bid £m format" xfId="1915" xr:uid="{00000000-0005-0000-0000-000077070000}"/>
    <cellStyle name="Blank" xfId="51013" xr:uid="{9BD373B5-DA72-4A22-9B24-2CCAD795029A}"/>
    <cellStyle name="blue" xfId="1916" xr:uid="{00000000-0005-0000-0000-000078070000}"/>
    <cellStyle name="BM Header Main" xfId="1917" xr:uid="{00000000-0005-0000-0000-000079070000}"/>
    <cellStyle name="BM Header Non-Underlined" xfId="1918" xr:uid="{00000000-0005-0000-0000-00007A070000}"/>
    <cellStyle name="BM Header Secondary" xfId="1919" xr:uid="{00000000-0005-0000-0000-00007B070000}"/>
    <cellStyle name="BM Header Underlined" xfId="1920" xr:uid="{00000000-0005-0000-0000-00007C070000}"/>
    <cellStyle name="BM Input" xfId="1921" xr:uid="{00000000-0005-0000-0000-00007D070000}"/>
    <cellStyle name="BM Input 10" xfId="1922" xr:uid="{00000000-0005-0000-0000-00007E070000}"/>
    <cellStyle name="BM Input 10 2" xfId="1923" xr:uid="{00000000-0005-0000-0000-00007F070000}"/>
    <cellStyle name="BM Input 10 2 2" xfId="1924" xr:uid="{00000000-0005-0000-0000-000080070000}"/>
    <cellStyle name="BM Input 10 3" xfId="1925" xr:uid="{00000000-0005-0000-0000-000081070000}"/>
    <cellStyle name="BM Input 11" xfId="1926" xr:uid="{00000000-0005-0000-0000-000082070000}"/>
    <cellStyle name="BM Input 11 2" xfId="1927" xr:uid="{00000000-0005-0000-0000-000083070000}"/>
    <cellStyle name="BM Input 11 2 2" xfId="1928" xr:uid="{00000000-0005-0000-0000-000084070000}"/>
    <cellStyle name="BM Input 11 3" xfId="1929" xr:uid="{00000000-0005-0000-0000-000085070000}"/>
    <cellStyle name="BM Input 12" xfId="1930" xr:uid="{00000000-0005-0000-0000-000086070000}"/>
    <cellStyle name="BM Input 12 2" xfId="1931" xr:uid="{00000000-0005-0000-0000-000087070000}"/>
    <cellStyle name="BM Input 12 2 2" xfId="1932" xr:uid="{00000000-0005-0000-0000-000088070000}"/>
    <cellStyle name="BM Input 12 3" xfId="1933" xr:uid="{00000000-0005-0000-0000-000089070000}"/>
    <cellStyle name="BM Input 13" xfId="1934" xr:uid="{00000000-0005-0000-0000-00008A070000}"/>
    <cellStyle name="BM Input 13 2" xfId="1935" xr:uid="{00000000-0005-0000-0000-00008B070000}"/>
    <cellStyle name="BM Input 13 2 2" xfId="1936" xr:uid="{00000000-0005-0000-0000-00008C070000}"/>
    <cellStyle name="BM Input 13 3" xfId="1937" xr:uid="{00000000-0005-0000-0000-00008D070000}"/>
    <cellStyle name="BM Input 14" xfId="1938" xr:uid="{00000000-0005-0000-0000-00008E070000}"/>
    <cellStyle name="BM Input 14 2" xfId="1939" xr:uid="{00000000-0005-0000-0000-00008F070000}"/>
    <cellStyle name="BM Input 14 2 2" xfId="1940" xr:uid="{00000000-0005-0000-0000-000090070000}"/>
    <cellStyle name="BM Input 14 3" xfId="1941" xr:uid="{00000000-0005-0000-0000-000091070000}"/>
    <cellStyle name="BM Input 15" xfId="1942" xr:uid="{00000000-0005-0000-0000-000092070000}"/>
    <cellStyle name="BM Input 15 2" xfId="1943" xr:uid="{00000000-0005-0000-0000-000093070000}"/>
    <cellStyle name="BM Input 15 2 2" xfId="1944" xr:uid="{00000000-0005-0000-0000-000094070000}"/>
    <cellStyle name="BM Input 15 3" xfId="1945" xr:uid="{00000000-0005-0000-0000-000095070000}"/>
    <cellStyle name="BM Input 16" xfId="1946" xr:uid="{00000000-0005-0000-0000-000096070000}"/>
    <cellStyle name="BM Input 16 2" xfId="1947" xr:uid="{00000000-0005-0000-0000-000097070000}"/>
    <cellStyle name="BM Input 16 2 2" xfId="1948" xr:uid="{00000000-0005-0000-0000-000098070000}"/>
    <cellStyle name="BM Input 16 3" xfId="1949" xr:uid="{00000000-0005-0000-0000-000099070000}"/>
    <cellStyle name="BM Input 17" xfId="1950" xr:uid="{00000000-0005-0000-0000-00009A070000}"/>
    <cellStyle name="BM Input 17 2" xfId="1951" xr:uid="{00000000-0005-0000-0000-00009B070000}"/>
    <cellStyle name="BM Input 17 2 2" xfId="1952" xr:uid="{00000000-0005-0000-0000-00009C070000}"/>
    <cellStyle name="BM Input 17 3" xfId="1953" xr:uid="{00000000-0005-0000-0000-00009D070000}"/>
    <cellStyle name="BM Input 18" xfId="1954" xr:uid="{00000000-0005-0000-0000-00009E070000}"/>
    <cellStyle name="BM Input 18 2" xfId="1955" xr:uid="{00000000-0005-0000-0000-00009F070000}"/>
    <cellStyle name="BM Input 18 2 2" xfId="1956" xr:uid="{00000000-0005-0000-0000-0000A0070000}"/>
    <cellStyle name="BM Input 18 3" xfId="1957" xr:uid="{00000000-0005-0000-0000-0000A1070000}"/>
    <cellStyle name="BM Input 19" xfId="1958" xr:uid="{00000000-0005-0000-0000-0000A2070000}"/>
    <cellStyle name="BM Input 19 2" xfId="1959" xr:uid="{00000000-0005-0000-0000-0000A3070000}"/>
    <cellStyle name="BM Input 19 2 2" xfId="1960" xr:uid="{00000000-0005-0000-0000-0000A4070000}"/>
    <cellStyle name="BM Input 19 3" xfId="1961" xr:uid="{00000000-0005-0000-0000-0000A5070000}"/>
    <cellStyle name="BM Input 2" xfId="1962" xr:uid="{00000000-0005-0000-0000-0000A6070000}"/>
    <cellStyle name="BM Input 2 10" xfId="1963" xr:uid="{00000000-0005-0000-0000-0000A7070000}"/>
    <cellStyle name="BM Input 2 10 2" xfId="1964" xr:uid="{00000000-0005-0000-0000-0000A8070000}"/>
    <cellStyle name="BM Input 2 10 2 2" xfId="1965" xr:uid="{00000000-0005-0000-0000-0000A9070000}"/>
    <cellStyle name="BM Input 2 10 3" xfId="1966" xr:uid="{00000000-0005-0000-0000-0000AA070000}"/>
    <cellStyle name="BM Input 2 11" xfId="1967" xr:uid="{00000000-0005-0000-0000-0000AB070000}"/>
    <cellStyle name="BM Input 2 11 2" xfId="1968" xr:uid="{00000000-0005-0000-0000-0000AC070000}"/>
    <cellStyle name="BM Input 2 11 2 2" xfId="1969" xr:uid="{00000000-0005-0000-0000-0000AD070000}"/>
    <cellStyle name="BM Input 2 11 3" xfId="1970" xr:uid="{00000000-0005-0000-0000-0000AE070000}"/>
    <cellStyle name="BM Input 2 12" xfId="1971" xr:uid="{00000000-0005-0000-0000-0000AF070000}"/>
    <cellStyle name="BM Input 2 12 2" xfId="1972" xr:uid="{00000000-0005-0000-0000-0000B0070000}"/>
    <cellStyle name="BM Input 2 12 2 2" xfId="1973" xr:uid="{00000000-0005-0000-0000-0000B1070000}"/>
    <cellStyle name="BM Input 2 12 3" xfId="1974" xr:uid="{00000000-0005-0000-0000-0000B2070000}"/>
    <cellStyle name="BM Input 2 13" xfId="1975" xr:uid="{00000000-0005-0000-0000-0000B3070000}"/>
    <cellStyle name="BM Input 2 13 2" xfId="1976" xr:uid="{00000000-0005-0000-0000-0000B4070000}"/>
    <cellStyle name="BM Input 2 13 2 2" xfId="1977" xr:uid="{00000000-0005-0000-0000-0000B5070000}"/>
    <cellStyle name="BM Input 2 13 3" xfId="1978" xr:uid="{00000000-0005-0000-0000-0000B6070000}"/>
    <cellStyle name="BM Input 2 14" xfId="1979" xr:uid="{00000000-0005-0000-0000-0000B7070000}"/>
    <cellStyle name="BM Input 2 14 2" xfId="1980" xr:uid="{00000000-0005-0000-0000-0000B8070000}"/>
    <cellStyle name="BM Input 2 14 2 2" xfId="1981" xr:uid="{00000000-0005-0000-0000-0000B9070000}"/>
    <cellStyle name="BM Input 2 14 3" xfId="1982" xr:uid="{00000000-0005-0000-0000-0000BA070000}"/>
    <cellStyle name="BM Input 2 15" xfId="1983" xr:uid="{00000000-0005-0000-0000-0000BB070000}"/>
    <cellStyle name="BM Input 2 15 2" xfId="1984" xr:uid="{00000000-0005-0000-0000-0000BC070000}"/>
    <cellStyle name="BM Input 2 15 2 2" xfId="1985" xr:uid="{00000000-0005-0000-0000-0000BD070000}"/>
    <cellStyle name="BM Input 2 15 3" xfId="1986" xr:uid="{00000000-0005-0000-0000-0000BE070000}"/>
    <cellStyle name="BM Input 2 16" xfId="1987" xr:uid="{00000000-0005-0000-0000-0000BF070000}"/>
    <cellStyle name="BM Input 2 16 2" xfId="1988" xr:uid="{00000000-0005-0000-0000-0000C0070000}"/>
    <cellStyle name="BM Input 2 16 2 2" xfId="1989" xr:uid="{00000000-0005-0000-0000-0000C1070000}"/>
    <cellStyle name="BM Input 2 16 3" xfId="1990" xr:uid="{00000000-0005-0000-0000-0000C2070000}"/>
    <cellStyle name="BM Input 2 17" xfId="1991" xr:uid="{00000000-0005-0000-0000-0000C3070000}"/>
    <cellStyle name="BM Input 2 17 2" xfId="1992" xr:uid="{00000000-0005-0000-0000-0000C4070000}"/>
    <cellStyle name="BM Input 2 17 2 2" xfId="1993" xr:uid="{00000000-0005-0000-0000-0000C5070000}"/>
    <cellStyle name="BM Input 2 17 3" xfId="1994" xr:uid="{00000000-0005-0000-0000-0000C6070000}"/>
    <cellStyle name="BM Input 2 18" xfId="1995" xr:uid="{00000000-0005-0000-0000-0000C7070000}"/>
    <cellStyle name="BM Input 2 18 2" xfId="1996" xr:uid="{00000000-0005-0000-0000-0000C8070000}"/>
    <cellStyle name="BM Input 2 18 2 2" xfId="1997" xr:uid="{00000000-0005-0000-0000-0000C9070000}"/>
    <cellStyle name="BM Input 2 18 3" xfId="1998" xr:uid="{00000000-0005-0000-0000-0000CA070000}"/>
    <cellStyle name="BM Input 2 19" xfId="1999" xr:uid="{00000000-0005-0000-0000-0000CB070000}"/>
    <cellStyle name="BM Input 2 19 2" xfId="2000" xr:uid="{00000000-0005-0000-0000-0000CC070000}"/>
    <cellStyle name="BM Input 2 19 2 2" xfId="2001" xr:uid="{00000000-0005-0000-0000-0000CD070000}"/>
    <cellStyle name="BM Input 2 19 3" xfId="2002" xr:uid="{00000000-0005-0000-0000-0000CE070000}"/>
    <cellStyle name="BM Input 2 2" xfId="2003" xr:uid="{00000000-0005-0000-0000-0000CF070000}"/>
    <cellStyle name="BM Input 2 2 10" xfId="2004" xr:uid="{00000000-0005-0000-0000-0000D0070000}"/>
    <cellStyle name="BM Input 2 2 10 2" xfId="2005" xr:uid="{00000000-0005-0000-0000-0000D1070000}"/>
    <cellStyle name="BM Input 2 2 10 2 2" xfId="2006" xr:uid="{00000000-0005-0000-0000-0000D2070000}"/>
    <cellStyle name="BM Input 2 2 10 3" xfId="2007" xr:uid="{00000000-0005-0000-0000-0000D3070000}"/>
    <cellStyle name="BM Input 2 2 11" xfId="2008" xr:uid="{00000000-0005-0000-0000-0000D4070000}"/>
    <cellStyle name="BM Input 2 2 11 2" xfId="2009" xr:uid="{00000000-0005-0000-0000-0000D5070000}"/>
    <cellStyle name="BM Input 2 2 11 2 2" xfId="2010" xr:uid="{00000000-0005-0000-0000-0000D6070000}"/>
    <cellStyle name="BM Input 2 2 11 3" xfId="2011" xr:uid="{00000000-0005-0000-0000-0000D7070000}"/>
    <cellStyle name="BM Input 2 2 12" xfId="2012" xr:uid="{00000000-0005-0000-0000-0000D8070000}"/>
    <cellStyle name="BM Input 2 2 12 2" xfId="2013" xr:uid="{00000000-0005-0000-0000-0000D9070000}"/>
    <cellStyle name="BM Input 2 2 12 2 2" xfId="2014" xr:uid="{00000000-0005-0000-0000-0000DA070000}"/>
    <cellStyle name="BM Input 2 2 12 3" xfId="2015" xr:uid="{00000000-0005-0000-0000-0000DB070000}"/>
    <cellStyle name="BM Input 2 2 13" xfId="2016" xr:uid="{00000000-0005-0000-0000-0000DC070000}"/>
    <cellStyle name="BM Input 2 2 13 2" xfId="2017" xr:uid="{00000000-0005-0000-0000-0000DD070000}"/>
    <cellStyle name="BM Input 2 2 13 2 2" xfId="2018" xr:uid="{00000000-0005-0000-0000-0000DE070000}"/>
    <cellStyle name="BM Input 2 2 13 3" xfId="2019" xr:uid="{00000000-0005-0000-0000-0000DF070000}"/>
    <cellStyle name="BM Input 2 2 14" xfId="2020" xr:uid="{00000000-0005-0000-0000-0000E0070000}"/>
    <cellStyle name="BM Input 2 2 14 2" xfId="2021" xr:uid="{00000000-0005-0000-0000-0000E1070000}"/>
    <cellStyle name="BM Input 2 2 14 2 2" xfId="2022" xr:uid="{00000000-0005-0000-0000-0000E2070000}"/>
    <cellStyle name="BM Input 2 2 14 3" xfId="2023" xr:uid="{00000000-0005-0000-0000-0000E3070000}"/>
    <cellStyle name="BM Input 2 2 15" xfId="2024" xr:uid="{00000000-0005-0000-0000-0000E4070000}"/>
    <cellStyle name="BM Input 2 2 15 2" xfId="2025" xr:uid="{00000000-0005-0000-0000-0000E5070000}"/>
    <cellStyle name="BM Input 2 2 15 2 2" xfId="2026" xr:uid="{00000000-0005-0000-0000-0000E6070000}"/>
    <cellStyle name="BM Input 2 2 15 3" xfId="2027" xr:uid="{00000000-0005-0000-0000-0000E7070000}"/>
    <cellStyle name="BM Input 2 2 16" xfId="2028" xr:uid="{00000000-0005-0000-0000-0000E8070000}"/>
    <cellStyle name="BM Input 2 2 16 2" xfId="2029" xr:uid="{00000000-0005-0000-0000-0000E9070000}"/>
    <cellStyle name="BM Input 2 2 16 2 2" xfId="2030" xr:uid="{00000000-0005-0000-0000-0000EA070000}"/>
    <cellStyle name="BM Input 2 2 16 3" xfId="2031" xr:uid="{00000000-0005-0000-0000-0000EB070000}"/>
    <cellStyle name="BM Input 2 2 17" xfId="2032" xr:uid="{00000000-0005-0000-0000-0000EC070000}"/>
    <cellStyle name="BM Input 2 2 17 2" xfId="2033" xr:uid="{00000000-0005-0000-0000-0000ED070000}"/>
    <cellStyle name="BM Input 2 2 17 2 2" xfId="2034" xr:uid="{00000000-0005-0000-0000-0000EE070000}"/>
    <cellStyle name="BM Input 2 2 17 3" xfId="2035" xr:uid="{00000000-0005-0000-0000-0000EF070000}"/>
    <cellStyle name="BM Input 2 2 18" xfId="2036" xr:uid="{00000000-0005-0000-0000-0000F0070000}"/>
    <cellStyle name="BM Input 2 2 18 2" xfId="2037" xr:uid="{00000000-0005-0000-0000-0000F1070000}"/>
    <cellStyle name="BM Input 2 2 19" xfId="2038" xr:uid="{00000000-0005-0000-0000-0000F2070000}"/>
    <cellStyle name="BM Input 2 2 2" xfId="2039" xr:uid="{00000000-0005-0000-0000-0000F3070000}"/>
    <cellStyle name="BM Input 2 2 2 10" xfId="2040" xr:uid="{00000000-0005-0000-0000-0000F4070000}"/>
    <cellStyle name="BM Input 2 2 2 10 2" xfId="2041" xr:uid="{00000000-0005-0000-0000-0000F5070000}"/>
    <cellStyle name="BM Input 2 2 2 10 2 2" xfId="2042" xr:uid="{00000000-0005-0000-0000-0000F6070000}"/>
    <cellStyle name="BM Input 2 2 2 10 3" xfId="2043" xr:uid="{00000000-0005-0000-0000-0000F7070000}"/>
    <cellStyle name="BM Input 2 2 2 11" xfId="2044" xr:uid="{00000000-0005-0000-0000-0000F8070000}"/>
    <cellStyle name="BM Input 2 2 2 11 2" xfId="2045" xr:uid="{00000000-0005-0000-0000-0000F9070000}"/>
    <cellStyle name="BM Input 2 2 2 11 2 2" xfId="2046" xr:uid="{00000000-0005-0000-0000-0000FA070000}"/>
    <cellStyle name="BM Input 2 2 2 11 3" xfId="2047" xr:uid="{00000000-0005-0000-0000-0000FB070000}"/>
    <cellStyle name="BM Input 2 2 2 12" xfId="2048" xr:uid="{00000000-0005-0000-0000-0000FC070000}"/>
    <cellStyle name="BM Input 2 2 2 12 2" xfId="2049" xr:uid="{00000000-0005-0000-0000-0000FD070000}"/>
    <cellStyle name="BM Input 2 2 2 12 2 2" xfId="2050" xr:uid="{00000000-0005-0000-0000-0000FE070000}"/>
    <cellStyle name="BM Input 2 2 2 12 3" xfId="2051" xr:uid="{00000000-0005-0000-0000-0000FF070000}"/>
    <cellStyle name="BM Input 2 2 2 13" xfId="2052" xr:uid="{00000000-0005-0000-0000-000000080000}"/>
    <cellStyle name="BM Input 2 2 2 13 2" xfId="2053" xr:uid="{00000000-0005-0000-0000-000001080000}"/>
    <cellStyle name="BM Input 2 2 2 13 2 2" xfId="2054" xr:uid="{00000000-0005-0000-0000-000002080000}"/>
    <cellStyle name="BM Input 2 2 2 13 3" xfId="2055" xr:uid="{00000000-0005-0000-0000-000003080000}"/>
    <cellStyle name="BM Input 2 2 2 14" xfId="2056" xr:uid="{00000000-0005-0000-0000-000004080000}"/>
    <cellStyle name="BM Input 2 2 2 14 2" xfId="2057" xr:uid="{00000000-0005-0000-0000-000005080000}"/>
    <cellStyle name="BM Input 2 2 2 14 2 2" xfId="2058" xr:uid="{00000000-0005-0000-0000-000006080000}"/>
    <cellStyle name="BM Input 2 2 2 14 3" xfId="2059" xr:uid="{00000000-0005-0000-0000-000007080000}"/>
    <cellStyle name="BM Input 2 2 2 15" xfId="2060" xr:uid="{00000000-0005-0000-0000-000008080000}"/>
    <cellStyle name="BM Input 2 2 2 15 2" xfId="2061" xr:uid="{00000000-0005-0000-0000-000009080000}"/>
    <cellStyle name="BM Input 2 2 2 15 2 2" xfId="2062" xr:uid="{00000000-0005-0000-0000-00000A080000}"/>
    <cellStyle name="BM Input 2 2 2 15 3" xfId="2063" xr:uid="{00000000-0005-0000-0000-00000B080000}"/>
    <cellStyle name="BM Input 2 2 2 16" xfId="2064" xr:uid="{00000000-0005-0000-0000-00000C080000}"/>
    <cellStyle name="BM Input 2 2 2 16 2" xfId="2065" xr:uid="{00000000-0005-0000-0000-00000D080000}"/>
    <cellStyle name="BM Input 2 2 2 16 2 2" xfId="2066" xr:uid="{00000000-0005-0000-0000-00000E080000}"/>
    <cellStyle name="BM Input 2 2 2 16 3" xfId="2067" xr:uid="{00000000-0005-0000-0000-00000F080000}"/>
    <cellStyle name="BM Input 2 2 2 17" xfId="2068" xr:uid="{00000000-0005-0000-0000-000010080000}"/>
    <cellStyle name="BM Input 2 2 2 17 2" xfId="2069" xr:uid="{00000000-0005-0000-0000-000011080000}"/>
    <cellStyle name="BM Input 2 2 2 17 2 2" xfId="2070" xr:uid="{00000000-0005-0000-0000-000012080000}"/>
    <cellStyle name="BM Input 2 2 2 17 3" xfId="2071" xr:uid="{00000000-0005-0000-0000-000013080000}"/>
    <cellStyle name="BM Input 2 2 2 18" xfId="2072" xr:uid="{00000000-0005-0000-0000-000014080000}"/>
    <cellStyle name="BM Input 2 2 2 18 2" xfId="2073" xr:uid="{00000000-0005-0000-0000-000015080000}"/>
    <cellStyle name="BM Input 2 2 2 18 2 2" xfId="2074" xr:uid="{00000000-0005-0000-0000-000016080000}"/>
    <cellStyle name="BM Input 2 2 2 18 3" xfId="2075" xr:uid="{00000000-0005-0000-0000-000017080000}"/>
    <cellStyle name="BM Input 2 2 2 19" xfId="2076" xr:uid="{00000000-0005-0000-0000-000018080000}"/>
    <cellStyle name="BM Input 2 2 2 19 2" xfId="2077" xr:uid="{00000000-0005-0000-0000-000019080000}"/>
    <cellStyle name="BM Input 2 2 2 19 2 2" xfId="2078" xr:uid="{00000000-0005-0000-0000-00001A080000}"/>
    <cellStyle name="BM Input 2 2 2 19 3" xfId="2079" xr:uid="{00000000-0005-0000-0000-00001B080000}"/>
    <cellStyle name="BM Input 2 2 2 2" xfId="2080" xr:uid="{00000000-0005-0000-0000-00001C080000}"/>
    <cellStyle name="BM Input 2 2 2 2 2" xfId="2081" xr:uid="{00000000-0005-0000-0000-00001D080000}"/>
    <cellStyle name="BM Input 2 2 2 2 2 2" xfId="2082" xr:uid="{00000000-0005-0000-0000-00001E080000}"/>
    <cellStyle name="BM Input 2 2 2 2 2 3" xfId="2083" xr:uid="{00000000-0005-0000-0000-00001F080000}"/>
    <cellStyle name="BM Input 2 2 2 2 3" xfId="2084" xr:uid="{00000000-0005-0000-0000-000020080000}"/>
    <cellStyle name="BM Input 2 2 2 2 3 2" xfId="2085" xr:uid="{00000000-0005-0000-0000-000021080000}"/>
    <cellStyle name="BM Input 2 2 2 2 4" xfId="2086" xr:uid="{00000000-0005-0000-0000-000022080000}"/>
    <cellStyle name="BM Input 2 2 2 20" xfId="2087" xr:uid="{00000000-0005-0000-0000-000023080000}"/>
    <cellStyle name="BM Input 2 2 2 20 2" xfId="2088" xr:uid="{00000000-0005-0000-0000-000024080000}"/>
    <cellStyle name="BM Input 2 2 2 20 2 2" xfId="2089" xr:uid="{00000000-0005-0000-0000-000025080000}"/>
    <cellStyle name="BM Input 2 2 2 20 3" xfId="2090" xr:uid="{00000000-0005-0000-0000-000026080000}"/>
    <cellStyle name="BM Input 2 2 2 21" xfId="2091" xr:uid="{00000000-0005-0000-0000-000027080000}"/>
    <cellStyle name="BM Input 2 2 2 21 2" xfId="2092" xr:uid="{00000000-0005-0000-0000-000028080000}"/>
    <cellStyle name="BM Input 2 2 2 22" xfId="2093" xr:uid="{00000000-0005-0000-0000-000029080000}"/>
    <cellStyle name="BM Input 2 2 2 23" xfId="2094" xr:uid="{00000000-0005-0000-0000-00002A080000}"/>
    <cellStyle name="BM Input 2 2 2 3" xfId="2095" xr:uid="{00000000-0005-0000-0000-00002B080000}"/>
    <cellStyle name="BM Input 2 2 2 3 2" xfId="2096" xr:uid="{00000000-0005-0000-0000-00002C080000}"/>
    <cellStyle name="BM Input 2 2 2 3 2 2" xfId="2097" xr:uid="{00000000-0005-0000-0000-00002D080000}"/>
    <cellStyle name="BM Input 2 2 2 3 3" xfId="2098" xr:uid="{00000000-0005-0000-0000-00002E080000}"/>
    <cellStyle name="BM Input 2 2 2 3 4" xfId="2099" xr:uid="{00000000-0005-0000-0000-00002F080000}"/>
    <cellStyle name="BM Input 2 2 2 4" xfId="2100" xr:uid="{00000000-0005-0000-0000-000030080000}"/>
    <cellStyle name="BM Input 2 2 2 4 2" xfId="2101" xr:uid="{00000000-0005-0000-0000-000031080000}"/>
    <cellStyle name="BM Input 2 2 2 4 2 2" xfId="2102" xr:uid="{00000000-0005-0000-0000-000032080000}"/>
    <cellStyle name="BM Input 2 2 2 4 3" xfId="2103" xr:uid="{00000000-0005-0000-0000-000033080000}"/>
    <cellStyle name="BM Input 2 2 2 4 4" xfId="2104" xr:uid="{00000000-0005-0000-0000-000034080000}"/>
    <cellStyle name="BM Input 2 2 2 5" xfId="2105" xr:uid="{00000000-0005-0000-0000-000035080000}"/>
    <cellStyle name="BM Input 2 2 2 5 2" xfId="2106" xr:uid="{00000000-0005-0000-0000-000036080000}"/>
    <cellStyle name="BM Input 2 2 2 5 2 2" xfId="2107" xr:uid="{00000000-0005-0000-0000-000037080000}"/>
    <cellStyle name="BM Input 2 2 2 5 3" xfId="2108" xr:uid="{00000000-0005-0000-0000-000038080000}"/>
    <cellStyle name="BM Input 2 2 2 6" xfId="2109" xr:uid="{00000000-0005-0000-0000-000039080000}"/>
    <cellStyle name="BM Input 2 2 2 6 2" xfId="2110" xr:uid="{00000000-0005-0000-0000-00003A080000}"/>
    <cellStyle name="BM Input 2 2 2 6 2 2" xfId="2111" xr:uid="{00000000-0005-0000-0000-00003B080000}"/>
    <cellStyle name="BM Input 2 2 2 6 3" xfId="2112" xr:uid="{00000000-0005-0000-0000-00003C080000}"/>
    <cellStyle name="BM Input 2 2 2 7" xfId="2113" xr:uid="{00000000-0005-0000-0000-00003D080000}"/>
    <cellStyle name="BM Input 2 2 2 7 2" xfId="2114" xr:uid="{00000000-0005-0000-0000-00003E080000}"/>
    <cellStyle name="BM Input 2 2 2 7 2 2" xfId="2115" xr:uid="{00000000-0005-0000-0000-00003F080000}"/>
    <cellStyle name="BM Input 2 2 2 7 3" xfId="2116" xr:uid="{00000000-0005-0000-0000-000040080000}"/>
    <cellStyle name="BM Input 2 2 2 8" xfId="2117" xr:uid="{00000000-0005-0000-0000-000041080000}"/>
    <cellStyle name="BM Input 2 2 2 8 2" xfId="2118" xr:uid="{00000000-0005-0000-0000-000042080000}"/>
    <cellStyle name="BM Input 2 2 2 8 2 2" xfId="2119" xr:uid="{00000000-0005-0000-0000-000043080000}"/>
    <cellStyle name="BM Input 2 2 2 8 3" xfId="2120" xr:uid="{00000000-0005-0000-0000-000044080000}"/>
    <cellStyle name="BM Input 2 2 2 9" xfId="2121" xr:uid="{00000000-0005-0000-0000-000045080000}"/>
    <cellStyle name="BM Input 2 2 2 9 2" xfId="2122" xr:uid="{00000000-0005-0000-0000-000046080000}"/>
    <cellStyle name="BM Input 2 2 2 9 2 2" xfId="2123" xr:uid="{00000000-0005-0000-0000-000047080000}"/>
    <cellStyle name="BM Input 2 2 2 9 3" xfId="2124" xr:uid="{00000000-0005-0000-0000-000048080000}"/>
    <cellStyle name="BM Input 2 2 20" xfId="2125" xr:uid="{00000000-0005-0000-0000-000049080000}"/>
    <cellStyle name="BM Input 2 2 3" xfId="2126" xr:uid="{00000000-0005-0000-0000-00004A080000}"/>
    <cellStyle name="BM Input 2 2 3 2" xfId="2127" xr:uid="{00000000-0005-0000-0000-00004B080000}"/>
    <cellStyle name="BM Input 2 2 3 2 2" xfId="2128" xr:uid="{00000000-0005-0000-0000-00004C080000}"/>
    <cellStyle name="BM Input 2 2 3 2 3" xfId="2129" xr:uid="{00000000-0005-0000-0000-00004D080000}"/>
    <cellStyle name="BM Input 2 2 3 3" xfId="2130" xr:uid="{00000000-0005-0000-0000-00004E080000}"/>
    <cellStyle name="BM Input 2 2 3 3 2" xfId="2131" xr:uid="{00000000-0005-0000-0000-00004F080000}"/>
    <cellStyle name="BM Input 2 2 3 4" xfId="2132" xr:uid="{00000000-0005-0000-0000-000050080000}"/>
    <cellStyle name="BM Input 2 2 4" xfId="2133" xr:uid="{00000000-0005-0000-0000-000051080000}"/>
    <cellStyle name="BM Input 2 2 4 2" xfId="2134" xr:uid="{00000000-0005-0000-0000-000052080000}"/>
    <cellStyle name="BM Input 2 2 4 2 2" xfId="2135" xr:uid="{00000000-0005-0000-0000-000053080000}"/>
    <cellStyle name="BM Input 2 2 4 3" xfId="2136" xr:uid="{00000000-0005-0000-0000-000054080000}"/>
    <cellStyle name="BM Input 2 2 4 4" xfId="2137" xr:uid="{00000000-0005-0000-0000-000055080000}"/>
    <cellStyle name="BM Input 2 2 5" xfId="2138" xr:uid="{00000000-0005-0000-0000-000056080000}"/>
    <cellStyle name="BM Input 2 2 5 2" xfId="2139" xr:uid="{00000000-0005-0000-0000-000057080000}"/>
    <cellStyle name="BM Input 2 2 5 2 2" xfId="2140" xr:uid="{00000000-0005-0000-0000-000058080000}"/>
    <cellStyle name="BM Input 2 2 5 3" xfId="2141" xr:uid="{00000000-0005-0000-0000-000059080000}"/>
    <cellStyle name="BM Input 2 2 5 4" xfId="2142" xr:uid="{00000000-0005-0000-0000-00005A080000}"/>
    <cellStyle name="BM Input 2 2 6" xfId="2143" xr:uid="{00000000-0005-0000-0000-00005B080000}"/>
    <cellStyle name="BM Input 2 2 6 2" xfId="2144" xr:uid="{00000000-0005-0000-0000-00005C080000}"/>
    <cellStyle name="BM Input 2 2 6 2 2" xfId="2145" xr:uid="{00000000-0005-0000-0000-00005D080000}"/>
    <cellStyle name="BM Input 2 2 6 3" xfId="2146" xr:uid="{00000000-0005-0000-0000-00005E080000}"/>
    <cellStyle name="BM Input 2 2 7" xfId="2147" xr:uid="{00000000-0005-0000-0000-00005F080000}"/>
    <cellStyle name="BM Input 2 2 7 2" xfId="2148" xr:uid="{00000000-0005-0000-0000-000060080000}"/>
    <cellStyle name="BM Input 2 2 7 2 2" xfId="2149" xr:uid="{00000000-0005-0000-0000-000061080000}"/>
    <cellStyle name="BM Input 2 2 7 3" xfId="2150" xr:uid="{00000000-0005-0000-0000-000062080000}"/>
    <cellStyle name="BM Input 2 2 8" xfId="2151" xr:uid="{00000000-0005-0000-0000-000063080000}"/>
    <cellStyle name="BM Input 2 2 8 2" xfId="2152" xr:uid="{00000000-0005-0000-0000-000064080000}"/>
    <cellStyle name="BM Input 2 2 8 2 2" xfId="2153" xr:uid="{00000000-0005-0000-0000-000065080000}"/>
    <cellStyle name="BM Input 2 2 8 3" xfId="2154" xr:uid="{00000000-0005-0000-0000-000066080000}"/>
    <cellStyle name="BM Input 2 2 9" xfId="2155" xr:uid="{00000000-0005-0000-0000-000067080000}"/>
    <cellStyle name="BM Input 2 2 9 2" xfId="2156" xr:uid="{00000000-0005-0000-0000-000068080000}"/>
    <cellStyle name="BM Input 2 2 9 2 2" xfId="2157" xr:uid="{00000000-0005-0000-0000-000069080000}"/>
    <cellStyle name="BM Input 2 2 9 3" xfId="2158" xr:uid="{00000000-0005-0000-0000-00006A080000}"/>
    <cellStyle name="BM Input 2 20" xfId="2159" xr:uid="{00000000-0005-0000-0000-00006B080000}"/>
    <cellStyle name="BM Input 2 20 2" xfId="2160" xr:uid="{00000000-0005-0000-0000-00006C080000}"/>
    <cellStyle name="BM Input 2 20 2 2" xfId="2161" xr:uid="{00000000-0005-0000-0000-00006D080000}"/>
    <cellStyle name="BM Input 2 20 3" xfId="2162" xr:uid="{00000000-0005-0000-0000-00006E080000}"/>
    <cellStyle name="BM Input 2 21" xfId="2163" xr:uid="{00000000-0005-0000-0000-00006F080000}"/>
    <cellStyle name="BM Input 2 21 2" xfId="2164" xr:uid="{00000000-0005-0000-0000-000070080000}"/>
    <cellStyle name="BM Input 2 22" xfId="2165" xr:uid="{00000000-0005-0000-0000-000071080000}"/>
    <cellStyle name="BM Input 2 23" xfId="2166" xr:uid="{00000000-0005-0000-0000-000072080000}"/>
    <cellStyle name="BM Input 2 3" xfId="2167" xr:uid="{00000000-0005-0000-0000-000073080000}"/>
    <cellStyle name="BM Input 2 3 10" xfId="2168" xr:uid="{00000000-0005-0000-0000-000074080000}"/>
    <cellStyle name="BM Input 2 3 10 2" xfId="2169" xr:uid="{00000000-0005-0000-0000-000075080000}"/>
    <cellStyle name="BM Input 2 3 10 2 2" xfId="2170" xr:uid="{00000000-0005-0000-0000-000076080000}"/>
    <cellStyle name="BM Input 2 3 10 3" xfId="2171" xr:uid="{00000000-0005-0000-0000-000077080000}"/>
    <cellStyle name="BM Input 2 3 11" xfId="2172" xr:uid="{00000000-0005-0000-0000-000078080000}"/>
    <cellStyle name="BM Input 2 3 11 2" xfId="2173" xr:uid="{00000000-0005-0000-0000-000079080000}"/>
    <cellStyle name="BM Input 2 3 11 2 2" xfId="2174" xr:uid="{00000000-0005-0000-0000-00007A080000}"/>
    <cellStyle name="BM Input 2 3 11 3" xfId="2175" xr:uid="{00000000-0005-0000-0000-00007B080000}"/>
    <cellStyle name="BM Input 2 3 12" xfId="2176" xr:uid="{00000000-0005-0000-0000-00007C080000}"/>
    <cellStyle name="BM Input 2 3 12 2" xfId="2177" xr:uid="{00000000-0005-0000-0000-00007D080000}"/>
    <cellStyle name="BM Input 2 3 12 2 2" xfId="2178" xr:uid="{00000000-0005-0000-0000-00007E080000}"/>
    <cellStyle name="BM Input 2 3 12 3" xfId="2179" xr:uid="{00000000-0005-0000-0000-00007F080000}"/>
    <cellStyle name="BM Input 2 3 13" xfId="2180" xr:uid="{00000000-0005-0000-0000-000080080000}"/>
    <cellStyle name="BM Input 2 3 13 2" xfId="2181" xr:uid="{00000000-0005-0000-0000-000081080000}"/>
    <cellStyle name="BM Input 2 3 13 2 2" xfId="2182" xr:uid="{00000000-0005-0000-0000-000082080000}"/>
    <cellStyle name="BM Input 2 3 13 3" xfId="2183" xr:uid="{00000000-0005-0000-0000-000083080000}"/>
    <cellStyle name="BM Input 2 3 14" xfId="2184" xr:uid="{00000000-0005-0000-0000-000084080000}"/>
    <cellStyle name="BM Input 2 3 14 2" xfId="2185" xr:uid="{00000000-0005-0000-0000-000085080000}"/>
    <cellStyle name="BM Input 2 3 14 2 2" xfId="2186" xr:uid="{00000000-0005-0000-0000-000086080000}"/>
    <cellStyle name="BM Input 2 3 14 3" xfId="2187" xr:uid="{00000000-0005-0000-0000-000087080000}"/>
    <cellStyle name="BM Input 2 3 15" xfId="2188" xr:uid="{00000000-0005-0000-0000-000088080000}"/>
    <cellStyle name="BM Input 2 3 15 2" xfId="2189" xr:uid="{00000000-0005-0000-0000-000089080000}"/>
    <cellStyle name="BM Input 2 3 15 2 2" xfId="2190" xr:uid="{00000000-0005-0000-0000-00008A080000}"/>
    <cellStyle name="BM Input 2 3 15 3" xfId="2191" xr:uid="{00000000-0005-0000-0000-00008B080000}"/>
    <cellStyle name="BM Input 2 3 16" xfId="2192" xr:uid="{00000000-0005-0000-0000-00008C080000}"/>
    <cellStyle name="BM Input 2 3 16 2" xfId="2193" xr:uid="{00000000-0005-0000-0000-00008D080000}"/>
    <cellStyle name="BM Input 2 3 16 2 2" xfId="2194" xr:uid="{00000000-0005-0000-0000-00008E080000}"/>
    <cellStyle name="BM Input 2 3 16 3" xfId="2195" xr:uid="{00000000-0005-0000-0000-00008F080000}"/>
    <cellStyle name="BM Input 2 3 17" xfId="2196" xr:uid="{00000000-0005-0000-0000-000090080000}"/>
    <cellStyle name="BM Input 2 3 17 2" xfId="2197" xr:uid="{00000000-0005-0000-0000-000091080000}"/>
    <cellStyle name="BM Input 2 3 17 2 2" xfId="2198" xr:uid="{00000000-0005-0000-0000-000092080000}"/>
    <cellStyle name="BM Input 2 3 17 3" xfId="2199" xr:uid="{00000000-0005-0000-0000-000093080000}"/>
    <cellStyle name="BM Input 2 3 18" xfId="2200" xr:uid="{00000000-0005-0000-0000-000094080000}"/>
    <cellStyle name="BM Input 2 3 18 2" xfId="2201" xr:uid="{00000000-0005-0000-0000-000095080000}"/>
    <cellStyle name="BM Input 2 3 19" xfId="2202" xr:uid="{00000000-0005-0000-0000-000096080000}"/>
    <cellStyle name="BM Input 2 3 2" xfId="2203" xr:uid="{00000000-0005-0000-0000-000097080000}"/>
    <cellStyle name="BM Input 2 3 2 10" xfId="2204" xr:uid="{00000000-0005-0000-0000-000098080000}"/>
    <cellStyle name="BM Input 2 3 2 10 2" xfId="2205" xr:uid="{00000000-0005-0000-0000-000099080000}"/>
    <cellStyle name="BM Input 2 3 2 10 2 2" xfId="2206" xr:uid="{00000000-0005-0000-0000-00009A080000}"/>
    <cellStyle name="BM Input 2 3 2 10 3" xfId="2207" xr:uid="{00000000-0005-0000-0000-00009B080000}"/>
    <cellStyle name="BM Input 2 3 2 11" xfId="2208" xr:uid="{00000000-0005-0000-0000-00009C080000}"/>
    <cellStyle name="BM Input 2 3 2 11 2" xfId="2209" xr:uid="{00000000-0005-0000-0000-00009D080000}"/>
    <cellStyle name="BM Input 2 3 2 11 2 2" xfId="2210" xr:uid="{00000000-0005-0000-0000-00009E080000}"/>
    <cellStyle name="BM Input 2 3 2 11 3" xfId="2211" xr:uid="{00000000-0005-0000-0000-00009F080000}"/>
    <cellStyle name="BM Input 2 3 2 12" xfId="2212" xr:uid="{00000000-0005-0000-0000-0000A0080000}"/>
    <cellStyle name="BM Input 2 3 2 12 2" xfId="2213" xr:uid="{00000000-0005-0000-0000-0000A1080000}"/>
    <cellStyle name="BM Input 2 3 2 12 2 2" xfId="2214" xr:uid="{00000000-0005-0000-0000-0000A2080000}"/>
    <cellStyle name="BM Input 2 3 2 12 3" xfId="2215" xr:uid="{00000000-0005-0000-0000-0000A3080000}"/>
    <cellStyle name="BM Input 2 3 2 13" xfId="2216" xr:uid="{00000000-0005-0000-0000-0000A4080000}"/>
    <cellStyle name="BM Input 2 3 2 13 2" xfId="2217" xr:uid="{00000000-0005-0000-0000-0000A5080000}"/>
    <cellStyle name="BM Input 2 3 2 13 2 2" xfId="2218" xr:uid="{00000000-0005-0000-0000-0000A6080000}"/>
    <cellStyle name="BM Input 2 3 2 13 3" xfId="2219" xr:uid="{00000000-0005-0000-0000-0000A7080000}"/>
    <cellStyle name="BM Input 2 3 2 14" xfId="2220" xr:uid="{00000000-0005-0000-0000-0000A8080000}"/>
    <cellStyle name="BM Input 2 3 2 14 2" xfId="2221" xr:uid="{00000000-0005-0000-0000-0000A9080000}"/>
    <cellStyle name="BM Input 2 3 2 14 2 2" xfId="2222" xr:uid="{00000000-0005-0000-0000-0000AA080000}"/>
    <cellStyle name="BM Input 2 3 2 14 3" xfId="2223" xr:uid="{00000000-0005-0000-0000-0000AB080000}"/>
    <cellStyle name="BM Input 2 3 2 15" xfId="2224" xr:uid="{00000000-0005-0000-0000-0000AC080000}"/>
    <cellStyle name="BM Input 2 3 2 15 2" xfId="2225" xr:uid="{00000000-0005-0000-0000-0000AD080000}"/>
    <cellStyle name="BM Input 2 3 2 15 2 2" xfId="2226" xr:uid="{00000000-0005-0000-0000-0000AE080000}"/>
    <cellStyle name="BM Input 2 3 2 15 3" xfId="2227" xr:uid="{00000000-0005-0000-0000-0000AF080000}"/>
    <cellStyle name="BM Input 2 3 2 16" xfId="2228" xr:uid="{00000000-0005-0000-0000-0000B0080000}"/>
    <cellStyle name="BM Input 2 3 2 16 2" xfId="2229" xr:uid="{00000000-0005-0000-0000-0000B1080000}"/>
    <cellStyle name="BM Input 2 3 2 16 2 2" xfId="2230" xr:uid="{00000000-0005-0000-0000-0000B2080000}"/>
    <cellStyle name="BM Input 2 3 2 16 3" xfId="2231" xr:uid="{00000000-0005-0000-0000-0000B3080000}"/>
    <cellStyle name="BM Input 2 3 2 17" xfId="2232" xr:uid="{00000000-0005-0000-0000-0000B4080000}"/>
    <cellStyle name="BM Input 2 3 2 17 2" xfId="2233" xr:uid="{00000000-0005-0000-0000-0000B5080000}"/>
    <cellStyle name="BM Input 2 3 2 17 2 2" xfId="2234" xr:uid="{00000000-0005-0000-0000-0000B6080000}"/>
    <cellStyle name="BM Input 2 3 2 17 3" xfId="2235" xr:uid="{00000000-0005-0000-0000-0000B7080000}"/>
    <cellStyle name="BM Input 2 3 2 18" xfId="2236" xr:uid="{00000000-0005-0000-0000-0000B8080000}"/>
    <cellStyle name="BM Input 2 3 2 18 2" xfId="2237" xr:uid="{00000000-0005-0000-0000-0000B9080000}"/>
    <cellStyle name="BM Input 2 3 2 18 2 2" xfId="2238" xr:uid="{00000000-0005-0000-0000-0000BA080000}"/>
    <cellStyle name="BM Input 2 3 2 18 3" xfId="2239" xr:uid="{00000000-0005-0000-0000-0000BB080000}"/>
    <cellStyle name="BM Input 2 3 2 19" xfId="2240" xr:uid="{00000000-0005-0000-0000-0000BC080000}"/>
    <cellStyle name="BM Input 2 3 2 19 2" xfId="2241" xr:uid="{00000000-0005-0000-0000-0000BD080000}"/>
    <cellStyle name="BM Input 2 3 2 19 2 2" xfId="2242" xr:uid="{00000000-0005-0000-0000-0000BE080000}"/>
    <cellStyle name="BM Input 2 3 2 19 3" xfId="2243" xr:uid="{00000000-0005-0000-0000-0000BF080000}"/>
    <cellStyle name="BM Input 2 3 2 2" xfId="2244" xr:uid="{00000000-0005-0000-0000-0000C0080000}"/>
    <cellStyle name="BM Input 2 3 2 2 2" xfId="2245" xr:uid="{00000000-0005-0000-0000-0000C1080000}"/>
    <cellStyle name="BM Input 2 3 2 2 2 2" xfId="2246" xr:uid="{00000000-0005-0000-0000-0000C2080000}"/>
    <cellStyle name="BM Input 2 3 2 2 3" xfId="2247" xr:uid="{00000000-0005-0000-0000-0000C3080000}"/>
    <cellStyle name="BM Input 2 3 2 2 4" xfId="2248" xr:uid="{00000000-0005-0000-0000-0000C4080000}"/>
    <cellStyle name="BM Input 2 3 2 20" xfId="2249" xr:uid="{00000000-0005-0000-0000-0000C5080000}"/>
    <cellStyle name="BM Input 2 3 2 20 2" xfId="2250" xr:uid="{00000000-0005-0000-0000-0000C6080000}"/>
    <cellStyle name="BM Input 2 3 2 20 2 2" xfId="2251" xr:uid="{00000000-0005-0000-0000-0000C7080000}"/>
    <cellStyle name="BM Input 2 3 2 20 3" xfId="2252" xr:uid="{00000000-0005-0000-0000-0000C8080000}"/>
    <cellStyle name="BM Input 2 3 2 21" xfId="2253" xr:uid="{00000000-0005-0000-0000-0000C9080000}"/>
    <cellStyle name="BM Input 2 3 2 21 2" xfId="2254" xr:uid="{00000000-0005-0000-0000-0000CA080000}"/>
    <cellStyle name="BM Input 2 3 2 22" xfId="2255" xr:uid="{00000000-0005-0000-0000-0000CB080000}"/>
    <cellStyle name="BM Input 2 3 2 23" xfId="2256" xr:uid="{00000000-0005-0000-0000-0000CC080000}"/>
    <cellStyle name="BM Input 2 3 2 3" xfId="2257" xr:uid="{00000000-0005-0000-0000-0000CD080000}"/>
    <cellStyle name="BM Input 2 3 2 3 2" xfId="2258" xr:uid="{00000000-0005-0000-0000-0000CE080000}"/>
    <cellStyle name="BM Input 2 3 2 3 2 2" xfId="2259" xr:uid="{00000000-0005-0000-0000-0000CF080000}"/>
    <cellStyle name="BM Input 2 3 2 3 3" xfId="2260" xr:uid="{00000000-0005-0000-0000-0000D0080000}"/>
    <cellStyle name="BM Input 2 3 2 3 4" xfId="2261" xr:uid="{00000000-0005-0000-0000-0000D1080000}"/>
    <cellStyle name="BM Input 2 3 2 4" xfId="2262" xr:uid="{00000000-0005-0000-0000-0000D2080000}"/>
    <cellStyle name="BM Input 2 3 2 4 2" xfId="2263" xr:uid="{00000000-0005-0000-0000-0000D3080000}"/>
    <cellStyle name="BM Input 2 3 2 4 2 2" xfId="2264" xr:uid="{00000000-0005-0000-0000-0000D4080000}"/>
    <cellStyle name="BM Input 2 3 2 4 3" xfId="2265" xr:uid="{00000000-0005-0000-0000-0000D5080000}"/>
    <cellStyle name="BM Input 2 3 2 5" xfId="2266" xr:uid="{00000000-0005-0000-0000-0000D6080000}"/>
    <cellStyle name="BM Input 2 3 2 5 2" xfId="2267" xr:uid="{00000000-0005-0000-0000-0000D7080000}"/>
    <cellStyle name="BM Input 2 3 2 5 2 2" xfId="2268" xr:uid="{00000000-0005-0000-0000-0000D8080000}"/>
    <cellStyle name="BM Input 2 3 2 5 3" xfId="2269" xr:uid="{00000000-0005-0000-0000-0000D9080000}"/>
    <cellStyle name="BM Input 2 3 2 6" xfId="2270" xr:uid="{00000000-0005-0000-0000-0000DA080000}"/>
    <cellStyle name="BM Input 2 3 2 6 2" xfId="2271" xr:uid="{00000000-0005-0000-0000-0000DB080000}"/>
    <cellStyle name="BM Input 2 3 2 6 2 2" xfId="2272" xr:uid="{00000000-0005-0000-0000-0000DC080000}"/>
    <cellStyle name="BM Input 2 3 2 6 3" xfId="2273" xr:uid="{00000000-0005-0000-0000-0000DD080000}"/>
    <cellStyle name="BM Input 2 3 2 7" xfId="2274" xr:uid="{00000000-0005-0000-0000-0000DE080000}"/>
    <cellStyle name="BM Input 2 3 2 7 2" xfId="2275" xr:uid="{00000000-0005-0000-0000-0000DF080000}"/>
    <cellStyle name="BM Input 2 3 2 7 2 2" xfId="2276" xr:uid="{00000000-0005-0000-0000-0000E0080000}"/>
    <cellStyle name="BM Input 2 3 2 7 3" xfId="2277" xr:uid="{00000000-0005-0000-0000-0000E1080000}"/>
    <cellStyle name="BM Input 2 3 2 8" xfId="2278" xr:uid="{00000000-0005-0000-0000-0000E2080000}"/>
    <cellStyle name="BM Input 2 3 2 8 2" xfId="2279" xr:uid="{00000000-0005-0000-0000-0000E3080000}"/>
    <cellStyle name="BM Input 2 3 2 8 2 2" xfId="2280" xr:uid="{00000000-0005-0000-0000-0000E4080000}"/>
    <cellStyle name="BM Input 2 3 2 8 3" xfId="2281" xr:uid="{00000000-0005-0000-0000-0000E5080000}"/>
    <cellStyle name="BM Input 2 3 2 9" xfId="2282" xr:uid="{00000000-0005-0000-0000-0000E6080000}"/>
    <cellStyle name="BM Input 2 3 2 9 2" xfId="2283" xr:uid="{00000000-0005-0000-0000-0000E7080000}"/>
    <cellStyle name="BM Input 2 3 2 9 2 2" xfId="2284" xr:uid="{00000000-0005-0000-0000-0000E8080000}"/>
    <cellStyle name="BM Input 2 3 2 9 3" xfId="2285" xr:uid="{00000000-0005-0000-0000-0000E9080000}"/>
    <cellStyle name="BM Input 2 3 20" xfId="2286" xr:uid="{00000000-0005-0000-0000-0000EA080000}"/>
    <cellStyle name="BM Input 2 3 3" xfId="2287" xr:uid="{00000000-0005-0000-0000-0000EB080000}"/>
    <cellStyle name="BM Input 2 3 3 2" xfId="2288" xr:uid="{00000000-0005-0000-0000-0000EC080000}"/>
    <cellStyle name="BM Input 2 3 3 2 2" xfId="2289" xr:uid="{00000000-0005-0000-0000-0000ED080000}"/>
    <cellStyle name="BM Input 2 3 3 3" xfId="2290" xr:uid="{00000000-0005-0000-0000-0000EE080000}"/>
    <cellStyle name="BM Input 2 3 3 4" xfId="2291" xr:uid="{00000000-0005-0000-0000-0000EF080000}"/>
    <cellStyle name="BM Input 2 3 4" xfId="2292" xr:uid="{00000000-0005-0000-0000-0000F0080000}"/>
    <cellStyle name="BM Input 2 3 4 2" xfId="2293" xr:uid="{00000000-0005-0000-0000-0000F1080000}"/>
    <cellStyle name="BM Input 2 3 4 2 2" xfId="2294" xr:uid="{00000000-0005-0000-0000-0000F2080000}"/>
    <cellStyle name="BM Input 2 3 4 3" xfId="2295" xr:uid="{00000000-0005-0000-0000-0000F3080000}"/>
    <cellStyle name="BM Input 2 3 4 4" xfId="2296" xr:uid="{00000000-0005-0000-0000-0000F4080000}"/>
    <cellStyle name="BM Input 2 3 5" xfId="2297" xr:uid="{00000000-0005-0000-0000-0000F5080000}"/>
    <cellStyle name="BM Input 2 3 5 2" xfId="2298" xr:uid="{00000000-0005-0000-0000-0000F6080000}"/>
    <cellStyle name="BM Input 2 3 5 2 2" xfId="2299" xr:uid="{00000000-0005-0000-0000-0000F7080000}"/>
    <cellStyle name="BM Input 2 3 5 3" xfId="2300" xr:uid="{00000000-0005-0000-0000-0000F8080000}"/>
    <cellStyle name="BM Input 2 3 6" xfId="2301" xr:uid="{00000000-0005-0000-0000-0000F9080000}"/>
    <cellStyle name="BM Input 2 3 6 2" xfId="2302" xr:uid="{00000000-0005-0000-0000-0000FA080000}"/>
    <cellStyle name="BM Input 2 3 6 2 2" xfId="2303" xr:uid="{00000000-0005-0000-0000-0000FB080000}"/>
    <cellStyle name="BM Input 2 3 6 3" xfId="2304" xr:uid="{00000000-0005-0000-0000-0000FC080000}"/>
    <cellStyle name="BM Input 2 3 7" xfId="2305" xr:uid="{00000000-0005-0000-0000-0000FD080000}"/>
    <cellStyle name="BM Input 2 3 7 2" xfId="2306" xr:uid="{00000000-0005-0000-0000-0000FE080000}"/>
    <cellStyle name="BM Input 2 3 7 2 2" xfId="2307" xr:uid="{00000000-0005-0000-0000-0000FF080000}"/>
    <cellStyle name="BM Input 2 3 7 3" xfId="2308" xr:uid="{00000000-0005-0000-0000-000000090000}"/>
    <cellStyle name="BM Input 2 3 8" xfId="2309" xr:uid="{00000000-0005-0000-0000-000001090000}"/>
    <cellStyle name="BM Input 2 3 8 2" xfId="2310" xr:uid="{00000000-0005-0000-0000-000002090000}"/>
    <cellStyle name="BM Input 2 3 8 2 2" xfId="2311" xr:uid="{00000000-0005-0000-0000-000003090000}"/>
    <cellStyle name="BM Input 2 3 8 3" xfId="2312" xr:uid="{00000000-0005-0000-0000-000004090000}"/>
    <cellStyle name="BM Input 2 3 9" xfId="2313" xr:uid="{00000000-0005-0000-0000-000005090000}"/>
    <cellStyle name="BM Input 2 3 9 2" xfId="2314" xr:uid="{00000000-0005-0000-0000-000006090000}"/>
    <cellStyle name="BM Input 2 3 9 2 2" xfId="2315" xr:uid="{00000000-0005-0000-0000-000007090000}"/>
    <cellStyle name="BM Input 2 3 9 3" xfId="2316" xr:uid="{00000000-0005-0000-0000-000008090000}"/>
    <cellStyle name="BM Input 2 4" xfId="2317" xr:uid="{00000000-0005-0000-0000-000009090000}"/>
    <cellStyle name="BM Input 2 4 10" xfId="2318" xr:uid="{00000000-0005-0000-0000-00000A090000}"/>
    <cellStyle name="BM Input 2 4 10 2" xfId="2319" xr:uid="{00000000-0005-0000-0000-00000B090000}"/>
    <cellStyle name="BM Input 2 4 10 2 2" xfId="2320" xr:uid="{00000000-0005-0000-0000-00000C090000}"/>
    <cellStyle name="BM Input 2 4 10 3" xfId="2321" xr:uid="{00000000-0005-0000-0000-00000D090000}"/>
    <cellStyle name="BM Input 2 4 11" xfId="2322" xr:uid="{00000000-0005-0000-0000-00000E090000}"/>
    <cellStyle name="BM Input 2 4 11 2" xfId="2323" xr:uid="{00000000-0005-0000-0000-00000F090000}"/>
    <cellStyle name="BM Input 2 4 11 2 2" xfId="2324" xr:uid="{00000000-0005-0000-0000-000010090000}"/>
    <cellStyle name="BM Input 2 4 11 3" xfId="2325" xr:uid="{00000000-0005-0000-0000-000011090000}"/>
    <cellStyle name="BM Input 2 4 12" xfId="2326" xr:uid="{00000000-0005-0000-0000-000012090000}"/>
    <cellStyle name="BM Input 2 4 12 2" xfId="2327" xr:uid="{00000000-0005-0000-0000-000013090000}"/>
    <cellStyle name="BM Input 2 4 12 2 2" xfId="2328" xr:uid="{00000000-0005-0000-0000-000014090000}"/>
    <cellStyle name="BM Input 2 4 12 3" xfId="2329" xr:uid="{00000000-0005-0000-0000-000015090000}"/>
    <cellStyle name="BM Input 2 4 13" xfId="2330" xr:uid="{00000000-0005-0000-0000-000016090000}"/>
    <cellStyle name="BM Input 2 4 13 2" xfId="2331" xr:uid="{00000000-0005-0000-0000-000017090000}"/>
    <cellStyle name="BM Input 2 4 13 2 2" xfId="2332" xr:uid="{00000000-0005-0000-0000-000018090000}"/>
    <cellStyle name="BM Input 2 4 13 3" xfId="2333" xr:uid="{00000000-0005-0000-0000-000019090000}"/>
    <cellStyle name="BM Input 2 4 14" xfId="2334" xr:uid="{00000000-0005-0000-0000-00001A090000}"/>
    <cellStyle name="BM Input 2 4 14 2" xfId="2335" xr:uid="{00000000-0005-0000-0000-00001B090000}"/>
    <cellStyle name="BM Input 2 4 14 2 2" xfId="2336" xr:uid="{00000000-0005-0000-0000-00001C090000}"/>
    <cellStyle name="BM Input 2 4 14 3" xfId="2337" xr:uid="{00000000-0005-0000-0000-00001D090000}"/>
    <cellStyle name="BM Input 2 4 15" xfId="2338" xr:uid="{00000000-0005-0000-0000-00001E090000}"/>
    <cellStyle name="BM Input 2 4 15 2" xfId="2339" xr:uid="{00000000-0005-0000-0000-00001F090000}"/>
    <cellStyle name="BM Input 2 4 15 2 2" xfId="2340" xr:uid="{00000000-0005-0000-0000-000020090000}"/>
    <cellStyle name="BM Input 2 4 15 3" xfId="2341" xr:uid="{00000000-0005-0000-0000-000021090000}"/>
    <cellStyle name="BM Input 2 4 16" xfId="2342" xr:uid="{00000000-0005-0000-0000-000022090000}"/>
    <cellStyle name="BM Input 2 4 16 2" xfId="2343" xr:uid="{00000000-0005-0000-0000-000023090000}"/>
    <cellStyle name="BM Input 2 4 16 2 2" xfId="2344" xr:uid="{00000000-0005-0000-0000-000024090000}"/>
    <cellStyle name="BM Input 2 4 16 3" xfId="2345" xr:uid="{00000000-0005-0000-0000-000025090000}"/>
    <cellStyle name="BM Input 2 4 17" xfId="2346" xr:uid="{00000000-0005-0000-0000-000026090000}"/>
    <cellStyle name="BM Input 2 4 17 2" xfId="2347" xr:uid="{00000000-0005-0000-0000-000027090000}"/>
    <cellStyle name="BM Input 2 4 17 2 2" xfId="2348" xr:uid="{00000000-0005-0000-0000-000028090000}"/>
    <cellStyle name="BM Input 2 4 17 3" xfId="2349" xr:uid="{00000000-0005-0000-0000-000029090000}"/>
    <cellStyle name="BM Input 2 4 18" xfId="2350" xr:uid="{00000000-0005-0000-0000-00002A090000}"/>
    <cellStyle name="BM Input 2 4 18 2" xfId="2351" xr:uid="{00000000-0005-0000-0000-00002B090000}"/>
    <cellStyle name="BM Input 2 4 18 2 2" xfId="2352" xr:uid="{00000000-0005-0000-0000-00002C090000}"/>
    <cellStyle name="BM Input 2 4 18 3" xfId="2353" xr:uid="{00000000-0005-0000-0000-00002D090000}"/>
    <cellStyle name="BM Input 2 4 19" xfId="2354" xr:uid="{00000000-0005-0000-0000-00002E090000}"/>
    <cellStyle name="BM Input 2 4 19 2" xfId="2355" xr:uid="{00000000-0005-0000-0000-00002F090000}"/>
    <cellStyle name="BM Input 2 4 19 2 2" xfId="2356" xr:uid="{00000000-0005-0000-0000-000030090000}"/>
    <cellStyle name="BM Input 2 4 19 3" xfId="2357" xr:uid="{00000000-0005-0000-0000-000031090000}"/>
    <cellStyle name="BM Input 2 4 2" xfId="2358" xr:uid="{00000000-0005-0000-0000-000032090000}"/>
    <cellStyle name="BM Input 2 4 2 10" xfId="2359" xr:uid="{00000000-0005-0000-0000-000033090000}"/>
    <cellStyle name="BM Input 2 4 2 10 2" xfId="2360" xr:uid="{00000000-0005-0000-0000-000034090000}"/>
    <cellStyle name="BM Input 2 4 2 10 2 2" xfId="2361" xr:uid="{00000000-0005-0000-0000-000035090000}"/>
    <cellStyle name="BM Input 2 4 2 10 3" xfId="2362" xr:uid="{00000000-0005-0000-0000-000036090000}"/>
    <cellStyle name="BM Input 2 4 2 11" xfId="2363" xr:uid="{00000000-0005-0000-0000-000037090000}"/>
    <cellStyle name="BM Input 2 4 2 11 2" xfId="2364" xr:uid="{00000000-0005-0000-0000-000038090000}"/>
    <cellStyle name="BM Input 2 4 2 11 2 2" xfId="2365" xr:uid="{00000000-0005-0000-0000-000039090000}"/>
    <cellStyle name="BM Input 2 4 2 11 3" xfId="2366" xr:uid="{00000000-0005-0000-0000-00003A090000}"/>
    <cellStyle name="BM Input 2 4 2 12" xfId="2367" xr:uid="{00000000-0005-0000-0000-00003B090000}"/>
    <cellStyle name="BM Input 2 4 2 12 2" xfId="2368" xr:uid="{00000000-0005-0000-0000-00003C090000}"/>
    <cellStyle name="BM Input 2 4 2 12 2 2" xfId="2369" xr:uid="{00000000-0005-0000-0000-00003D090000}"/>
    <cellStyle name="BM Input 2 4 2 12 3" xfId="2370" xr:uid="{00000000-0005-0000-0000-00003E090000}"/>
    <cellStyle name="BM Input 2 4 2 13" xfId="2371" xr:uid="{00000000-0005-0000-0000-00003F090000}"/>
    <cellStyle name="BM Input 2 4 2 13 2" xfId="2372" xr:uid="{00000000-0005-0000-0000-000040090000}"/>
    <cellStyle name="BM Input 2 4 2 13 2 2" xfId="2373" xr:uid="{00000000-0005-0000-0000-000041090000}"/>
    <cellStyle name="BM Input 2 4 2 13 3" xfId="2374" xr:uid="{00000000-0005-0000-0000-000042090000}"/>
    <cellStyle name="BM Input 2 4 2 14" xfId="2375" xr:uid="{00000000-0005-0000-0000-000043090000}"/>
    <cellStyle name="BM Input 2 4 2 14 2" xfId="2376" xr:uid="{00000000-0005-0000-0000-000044090000}"/>
    <cellStyle name="BM Input 2 4 2 14 2 2" xfId="2377" xr:uid="{00000000-0005-0000-0000-000045090000}"/>
    <cellStyle name="BM Input 2 4 2 14 3" xfId="2378" xr:uid="{00000000-0005-0000-0000-000046090000}"/>
    <cellStyle name="BM Input 2 4 2 15" xfId="2379" xr:uid="{00000000-0005-0000-0000-000047090000}"/>
    <cellStyle name="BM Input 2 4 2 15 2" xfId="2380" xr:uid="{00000000-0005-0000-0000-000048090000}"/>
    <cellStyle name="BM Input 2 4 2 15 2 2" xfId="2381" xr:uid="{00000000-0005-0000-0000-000049090000}"/>
    <cellStyle name="BM Input 2 4 2 15 3" xfId="2382" xr:uid="{00000000-0005-0000-0000-00004A090000}"/>
    <cellStyle name="BM Input 2 4 2 16" xfId="2383" xr:uid="{00000000-0005-0000-0000-00004B090000}"/>
    <cellStyle name="BM Input 2 4 2 16 2" xfId="2384" xr:uid="{00000000-0005-0000-0000-00004C090000}"/>
    <cellStyle name="BM Input 2 4 2 16 2 2" xfId="2385" xr:uid="{00000000-0005-0000-0000-00004D090000}"/>
    <cellStyle name="BM Input 2 4 2 16 3" xfId="2386" xr:uid="{00000000-0005-0000-0000-00004E090000}"/>
    <cellStyle name="BM Input 2 4 2 17" xfId="2387" xr:uid="{00000000-0005-0000-0000-00004F090000}"/>
    <cellStyle name="BM Input 2 4 2 17 2" xfId="2388" xr:uid="{00000000-0005-0000-0000-000050090000}"/>
    <cellStyle name="BM Input 2 4 2 17 2 2" xfId="2389" xr:uid="{00000000-0005-0000-0000-000051090000}"/>
    <cellStyle name="BM Input 2 4 2 17 3" xfId="2390" xr:uid="{00000000-0005-0000-0000-000052090000}"/>
    <cellStyle name="BM Input 2 4 2 18" xfId="2391" xr:uid="{00000000-0005-0000-0000-000053090000}"/>
    <cellStyle name="BM Input 2 4 2 18 2" xfId="2392" xr:uid="{00000000-0005-0000-0000-000054090000}"/>
    <cellStyle name="BM Input 2 4 2 18 2 2" xfId="2393" xr:uid="{00000000-0005-0000-0000-000055090000}"/>
    <cellStyle name="BM Input 2 4 2 18 3" xfId="2394" xr:uid="{00000000-0005-0000-0000-000056090000}"/>
    <cellStyle name="BM Input 2 4 2 19" xfId="2395" xr:uid="{00000000-0005-0000-0000-000057090000}"/>
    <cellStyle name="BM Input 2 4 2 19 2" xfId="2396" xr:uid="{00000000-0005-0000-0000-000058090000}"/>
    <cellStyle name="BM Input 2 4 2 19 2 2" xfId="2397" xr:uid="{00000000-0005-0000-0000-000059090000}"/>
    <cellStyle name="BM Input 2 4 2 19 3" xfId="2398" xr:uid="{00000000-0005-0000-0000-00005A090000}"/>
    <cellStyle name="BM Input 2 4 2 2" xfId="2399" xr:uid="{00000000-0005-0000-0000-00005B090000}"/>
    <cellStyle name="BM Input 2 4 2 2 2" xfId="2400" xr:uid="{00000000-0005-0000-0000-00005C090000}"/>
    <cellStyle name="BM Input 2 4 2 2 2 2" xfId="2401" xr:uid="{00000000-0005-0000-0000-00005D090000}"/>
    <cellStyle name="BM Input 2 4 2 2 3" xfId="2402" xr:uid="{00000000-0005-0000-0000-00005E090000}"/>
    <cellStyle name="BM Input 2 4 2 2 4" xfId="2403" xr:uid="{00000000-0005-0000-0000-00005F090000}"/>
    <cellStyle name="BM Input 2 4 2 20" xfId="2404" xr:uid="{00000000-0005-0000-0000-000060090000}"/>
    <cellStyle name="BM Input 2 4 2 20 2" xfId="2405" xr:uid="{00000000-0005-0000-0000-000061090000}"/>
    <cellStyle name="BM Input 2 4 2 20 2 2" xfId="2406" xr:uid="{00000000-0005-0000-0000-000062090000}"/>
    <cellStyle name="BM Input 2 4 2 20 3" xfId="2407" xr:uid="{00000000-0005-0000-0000-000063090000}"/>
    <cellStyle name="BM Input 2 4 2 21" xfId="2408" xr:uid="{00000000-0005-0000-0000-000064090000}"/>
    <cellStyle name="BM Input 2 4 2 21 2" xfId="2409" xr:uid="{00000000-0005-0000-0000-000065090000}"/>
    <cellStyle name="BM Input 2 4 2 22" xfId="2410" xr:uid="{00000000-0005-0000-0000-000066090000}"/>
    <cellStyle name="BM Input 2 4 2 23" xfId="2411" xr:uid="{00000000-0005-0000-0000-000067090000}"/>
    <cellStyle name="BM Input 2 4 2 3" xfId="2412" xr:uid="{00000000-0005-0000-0000-000068090000}"/>
    <cellStyle name="BM Input 2 4 2 3 2" xfId="2413" xr:uid="{00000000-0005-0000-0000-000069090000}"/>
    <cellStyle name="BM Input 2 4 2 3 2 2" xfId="2414" xr:uid="{00000000-0005-0000-0000-00006A090000}"/>
    <cellStyle name="BM Input 2 4 2 3 3" xfId="2415" xr:uid="{00000000-0005-0000-0000-00006B090000}"/>
    <cellStyle name="BM Input 2 4 2 4" xfId="2416" xr:uid="{00000000-0005-0000-0000-00006C090000}"/>
    <cellStyle name="BM Input 2 4 2 4 2" xfId="2417" xr:uid="{00000000-0005-0000-0000-00006D090000}"/>
    <cellStyle name="BM Input 2 4 2 4 2 2" xfId="2418" xr:uid="{00000000-0005-0000-0000-00006E090000}"/>
    <cellStyle name="BM Input 2 4 2 4 3" xfId="2419" xr:uid="{00000000-0005-0000-0000-00006F090000}"/>
    <cellStyle name="BM Input 2 4 2 5" xfId="2420" xr:uid="{00000000-0005-0000-0000-000070090000}"/>
    <cellStyle name="BM Input 2 4 2 5 2" xfId="2421" xr:uid="{00000000-0005-0000-0000-000071090000}"/>
    <cellStyle name="BM Input 2 4 2 5 2 2" xfId="2422" xr:uid="{00000000-0005-0000-0000-000072090000}"/>
    <cellStyle name="BM Input 2 4 2 5 3" xfId="2423" xr:uid="{00000000-0005-0000-0000-000073090000}"/>
    <cellStyle name="BM Input 2 4 2 6" xfId="2424" xr:uid="{00000000-0005-0000-0000-000074090000}"/>
    <cellStyle name="BM Input 2 4 2 6 2" xfId="2425" xr:uid="{00000000-0005-0000-0000-000075090000}"/>
    <cellStyle name="BM Input 2 4 2 6 2 2" xfId="2426" xr:uid="{00000000-0005-0000-0000-000076090000}"/>
    <cellStyle name="BM Input 2 4 2 6 3" xfId="2427" xr:uid="{00000000-0005-0000-0000-000077090000}"/>
    <cellStyle name="BM Input 2 4 2 7" xfId="2428" xr:uid="{00000000-0005-0000-0000-000078090000}"/>
    <cellStyle name="BM Input 2 4 2 7 2" xfId="2429" xr:uid="{00000000-0005-0000-0000-000079090000}"/>
    <cellStyle name="BM Input 2 4 2 7 2 2" xfId="2430" xr:uid="{00000000-0005-0000-0000-00007A090000}"/>
    <cellStyle name="BM Input 2 4 2 7 3" xfId="2431" xr:uid="{00000000-0005-0000-0000-00007B090000}"/>
    <cellStyle name="BM Input 2 4 2 8" xfId="2432" xr:uid="{00000000-0005-0000-0000-00007C090000}"/>
    <cellStyle name="BM Input 2 4 2 8 2" xfId="2433" xr:uid="{00000000-0005-0000-0000-00007D090000}"/>
    <cellStyle name="BM Input 2 4 2 8 2 2" xfId="2434" xr:uid="{00000000-0005-0000-0000-00007E090000}"/>
    <cellStyle name="BM Input 2 4 2 8 3" xfId="2435" xr:uid="{00000000-0005-0000-0000-00007F090000}"/>
    <cellStyle name="BM Input 2 4 2 9" xfId="2436" xr:uid="{00000000-0005-0000-0000-000080090000}"/>
    <cellStyle name="BM Input 2 4 2 9 2" xfId="2437" xr:uid="{00000000-0005-0000-0000-000081090000}"/>
    <cellStyle name="BM Input 2 4 2 9 2 2" xfId="2438" xr:uid="{00000000-0005-0000-0000-000082090000}"/>
    <cellStyle name="BM Input 2 4 2 9 3" xfId="2439" xr:uid="{00000000-0005-0000-0000-000083090000}"/>
    <cellStyle name="BM Input 2 4 20" xfId="2440" xr:uid="{00000000-0005-0000-0000-000084090000}"/>
    <cellStyle name="BM Input 2 4 20 2" xfId="2441" xr:uid="{00000000-0005-0000-0000-000085090000}"/>
    <cellStyle name="BM Input 2 4 20 2 2" xfId="2442" xr:uid="{00000000-0005-0000-0000-000086090000}"/>
    <cellStyle name="BM Input 2 4 20 3" xfId="2443" xr:uid="{00000000-0005-0000-0000-000087090000}"/>
    <cellStyle name="BM Input 2 4 21" xfId="2444" xr:uid="{00000000-0005-0000-0000-000088090000}"/>
    <cellStyle name="BM Input 2 4 21 2" xfId="2445" xr:uid="{00000000-0005-0000-0000-000089090000}"/>
    <cellStyle name="BM Input 2 4 21 2 2" xfId="2446" xr:uid="{00000000-0005-0000-0000-00008A090000}"/>
    <cellStyle name="BM Input 2 4 21 3" xfId="2447" xr:uid="{00000000-0005-0000-0000-00008B090000}"/>
    <cellStyle name="BM Input 2 4 22" xfId="2448" xr:uid="{00000000-0005-0000-0000-00008C090000}"/>
    <cellStyle name="BM Input 2 4 22 2" xfId="2449" xr:uid="{00000000-0005-0000-0000-00008D090000}"/>
    <cellStyle name="BM Input 2 4 23" xfId="2450" xr:uid="{00000000-0005-0000-0000-00008E090000}"/>
    <cellStyle name="BM Input 2 4 24" xfId="2451" xr:uid="{00000000-0005-0000-0000-00008F090000}"/>
    <cellStyle name="BM Input 2 4 3" xfId="2452" xr:uid="{00000000-0005-0000-0000-000090090000}"/>
    <cellStyle name="BM Input 2 4 3 2" xfId="2453" xr:uid="{00000000-0005-0000-0000-000091090000}"/>
    <cellStyle name="BM Input 2 4 3 2 2" xfId="2454" xr:uid="{00000000-0005-0000-0000-000092090000}"/>
    <cellStyle name="BM Input 2 4 3 3" xfId="2455" xr:uid="{00000000-0005-0000-0000-000093090000}"/>
    <cellStyle name="BM Input 2 4 3 4" xfId="2456" xr:uid="{00000000-0005-0000-0000-000094090000}"/>
    <cellStyle name="BM Input 2 4 4" xfId="2457" xr:uid="{00000000-0005-0000-0000-000095090000}"/>
    <cellStyle name="BM Input 2 4 4 2" xfId="2458" xr:uid="{00000000-0005-0000-0000-000096090000}"/>
    <cellStyle name="BM Input 2 4 4 2 2" xfId="2459" xr:uid="{00000000-0005-0000-0000-000097090000}"/>
    <cellStyle name="BM Input 2 4 4 3" xfId="2460" xr:uid="{00000000-0005-0000-0000-000098090000}"/>
    <cellStyle name="BM Input 2 4 4 4" xfId="2461" xr:uid="{00000000-0005-0000-0000-000099090000}"/>
    <cellStyle name="BM Input 2 4 5" xfId="2462" xr:uid="{00000000-0005-0000-0000-00009A090000}"/>
    <cellStyle name="BM Input 2 4 5 2" xfId="2463" xr:uid="{00000000-0005-0000-0000-00009B090000}"/>
    <cellStyle name="BM Input 2 4 5 2 2" xfId="2464" xr:uid="{00000000-0005-0000-0000-00009C090000}"/>
    <cellStyle name="BM Input 2 4 5 3" xfId="2465" xr:uid="{00000000-0005-0000-0000-00009D090000}"/>
    <cellStyle name="BM Input 2 4 6" xfId="2466" xr:uid="{00000000-0005-0000-0000-00009E090000}"/>
    <cellStyle name="BM Input 2 4 6 2" xfId="2467" xr:uid="{00000000-0005-0000-0000-00009F090000}"/>
    <cellStyle name="BM Input 2 4 6 2 2" xfId="2468" xr:uid="{00000000-0005-0000-0000-0000A0090000}"/>
    <cellStyle name="BM Input 2 4 6 3" xfId="2469" xr:uid="{00000000-0005-0000-0000-0000A1090000}"/>
    <cellStyle name="BM Input 2 4 7" xfId="2470" xr:uid="{00000000-0005-0000-0000-0000A2090000}"/>
    <cellStyle name="BM Input 2 4 7 2" xfId="2471" xr:uid="{00000000-0005-0000-0000-0000A3090000}"/>
    <cellStyle name="BM Input 2 4 7 2 2" xfId="2472" xr:uid="{00000000-0005-0000-0000-0000A4090000}"/>
    <cellStyle name="BM Input 2 4 7 3" xfId="2473" xr:uid="{00000000-0005-0000-0000-0000A5090000}"/>
    <cellStyle name="BM Input 2 4 8" xfId="2474" xr:uid="{00000000-0005-0000-0000-0000A6090000}"/>
    <cellStyle name="BM Input 2 4 8 2" xfId="2475" xr:uid="{00000000-0005-0000-0000-0000A7090000}"/>
    <cellStyle name="BM Input 2 4 8 2 2" xfId="2476" xr:uid="{00000000-0005-0000-0000-0000A8090000}"/>
    <cellStyle name="BM Input 2 4 8 3" xfId="2477" xr:uid="{00000000-0005-0000-0000-0000A9090000}"/>
    <cellStyle name="BM Input 2 4 9" xfId="2478" xr:uid="{00000000-0005-0000-0000-0000AA090000}"/>
    <cellStyle name="BM Input 2 4 9 2" xfId="2479" xr:uid="{00000000-0005-0000-0000-0000AB090000}"/>
    <cellStyle name="BM Input 2 4 9 2 2" xfId="2480" xr:uid="{00000000-0005-0000-0000-0000AC090000}"/>
    <cellStyle name="BM Input 2 4 9 3" xfId="2481" xr:uid="{00000000-0005-0000-0000-0000AD090000}"/>
    <cellStyle name="BM Input 2 5" xfId="2482" xr:uid="{00000000-0005-0000-0000-0000AE090000}"/>
    <cellStyle name="BM Input 2 5 10" xfId="2483" xr:uid="{00000000-0005-0000-0000-0000AF090000}"/>
    <cellStyle name="BM Input 2 5 10 2" xfId="2484" xr:uid="{00000000-0005-0000-0000-0000B0090000}"/>
    <cellStyle name="BM Input 2 5 10 2 2" xfId="2485" xr:uid="{00000000-0005-0000-0000-0000B1090000}"/>
    <cellStyle name="BM Input 2 5 10 3" xfId="2486" xr:uid="{00000000-0005-0000-0000-0000B2090000}"/>
    <cellStyle name="BM Input 2 5 11" xfId="2487" xr:uid="{00000000-0005-0000-0000-0000B3090000}"/>
    <cellStyle name="BM Input 2 5 11 2" xfId="2488" xr:uid="{00000000-0005-0000-0000-0000B4090000}"/>
    <cellStyle name="BM Input 2 5 11 2 2" xfId="2489" xr:uid="{00000000-0005-0000-0000-0000B5090000}"/>
    <cellStyle name="BM Input 2 5 11 3" xfId="2490" xr:uid="{00000000-0005-0000-0000-0000B6090000}"/>
    <cellStyle name="BM Input 2 5 12" xfId="2491" xr:uid="{00000000-0005-0000-0000-0000B7090000}"/>
    <cellStyle name="BM Input 2 5 12 2" xfId="2492" xr:uid="{00000000-0005-0000-0000-0000B8090000}"/>
    <cellStyle name="BM Input 2 5 12 2 2" xfId="2493" xr:uid="{00000000-0005-0000-0000-0000B9090000}"/>
    <cellStyle name="BM Input 2 5 12 3" xfId="2494" xr:uid="{00000000-0005-0000-0000-0000BA090000}"/>
    <cellStyle name="BM Input 2 5 13" xfId="2495" xr:uid="{00000000-0005-0000-0000-0000BB090000}"/>
    <cellStyle name="BM Input 2 5 13 2" xfId="2496" xr:uid="{00000000-0005-0000-0000-0000BC090000}"/>
    <cellStyle name="BM Input 2 5 13 2 2" xfId="2497" xr:uid="{00000000-0005-0000-0000-0000BD090000}"/>
    <cellStyle name="BM Input 2 5 13 3" xfId="2498" xr:uid="{00000000-0005-0000-0000-0000BE090000}"/>
    <cellStyle name="BM Input 2 5 14" xfId="2499" xr:uid="{00000000-0005-0000-0000-0000BF090000}"/>
    <cellStyle name="BM Input 2 5 14 2" xfId="2500" xr:uid="{00000000-0005-0000-0000-0000C0090000}"/>
    <cellStyle name="BM Input 2 5 14 2 2" xfId="2501" xr:uid="{00000000-0005-0000-0000-0000C1090000}"/>
    <cellStyle name="BM Input 2 5 14 3" xfId="2502" xr:uid="{00000000-0005-0000-0000-0000C2090000}"/>
    <cellStyle name="BM Input 2 5 15" xfId="2503" xr:uid="{00000000-0005-0000-0000-0000C3090000}"/>
    <cellStyle name="BM Input 2 5 15 2" xfId="2504" xr:uid="{00000000-0005-0000-0000-0000C4090000}"/>
    <cellStyle name="BM Input 2 5 15 2 2" xfId="2505" xr:uid="{00000000-0005-0000-0000-0000C5090000}"/>
    <cellStyle name="BM Input 2 5 15 3" xfId="2506" xr:uid="{00000000-0005-0000-0000-0000C6090000}"/>
    <cellStyle name="BM Input 2 5 16" xfId="2507" xr:uid="{00000000-0005-0000-0000-0000C7090000}"/>
    <cellStyle name="BM Input 2 5 16 2" xfId="2508" xr:uid="{00000000-0005-0000-0000-0000C8090000}"/>
    <cellStyle name="BM Input 2 5 16 2 2" xfId="2509" xr:uid="{00000000-0005-0000-0000-0000C9090000}"/>
    <cellStyle name="BM Input 2 5 16 3" xfId="2510" xr:uid="{00000000-0005-0000-0000-0000CA090000}"/>
    <cellStyle name="BM Input 2 5 17" xfId="2511" xr:uid="{00000000-0005-0000-0000-0000CB090000}"/>
    <cellStyle name="BM Input 2 5 17 2" xfId="2512" xr:uid="{00000000-0005-0000-0000-0000CC090000}"/>
    <cellStyle name="BM Input 2 5 17 2 2" xfId="2513" xr:uid="{00000000-0005-0000-0000-0000CD090000}"/>
    <cellStyle name="BM Input 2 5 17 3" xfId="2514" xr:uid="{00000000-0005-0000-0000-0000CE090000}"/>
    <cellStyle name="BM Input 2 5 18" xfId="2515" xr:uid="{00000000-0005-0000-0000-0000CF090000}"/>
    <cellStyle name="BM Input 2 5 18 2" xfId="2516" xr:uid="{00000000-0005-0000-0000-0000D0090000}"/>
    <cellStyle name="BM Input 2 5 18 2 2" xfId="2517" xr:uid="{00000000-0005-0000-0000-0000D1090000}"/>
    <cellStyle name="BM Input 2 5 18 3" xfId="2518" xr:uid="{00000000-0005-0000-0000-0000D2090000}"/>
    <cellStyle name="BM Input 2 5 19" xfId="2519" xr:uid="{00000000-0005-0000-0000-0000D3090000}"/>
    <cellStyle name="BM Input 2 5 19 2" xfId="2520" xr:uid="{00000000-0005-0000-0000-0000D4090000}"/>
    <cellStyle name="BM Input 2 5 19 2 2" xfId="2521" xr:uid="{00000000-0005-0000-0000-0000D5090000}"/>
    <cellStyle name="BM Input 2 5 19 3" xfId="2522" xr:uid="{00000000-0005-0000-0000-0000D6090000}"/>
    <cellStyle name="BM Input 2 5 2" xfId="2523" xr:uid="{00000000-0005-0000-0000-0000D7090000}"/>
    <cellStyle name="BM Input 2 5 2 2" xfId="2524" xr:uid="{00000000-0005-0000-0000-0000D8090000}"/>
    <cellStyle name="BM Input 2 5 2 2 2" xfId="2525" xr:uid="{00000000-0005-0000-0000-0000D9090000}"/>
    <cellStyle name="BM Input 2 5 2 3" xfId="2526" xr:uid="{00000000-0005-0000-0000-0000DA090000}"/>
    <cellStyle name="BM Input 2 5 2 4" xfId="2527" xr:uid="{00000000-0005-0000-0000-0000DB090000}"/>
    <cellStyle name="BM Input 2 5 20" xfId="2528" xr:uid="{00000000-0005-0000-0000-0000DC090000}"/>
    <cellStyle name="BM Input 2 5 20 2" xfId="2529" xr:uid="{00000000-0005-0000-0000-0000DD090000}"/>
    <cellStyle name="BM Input 2 5 20 2 2" xfId="2530" xr:uid="{00000000-0005-0000-0000-0000DE090000}"/>
    <cellStyle name="BM Input 2 5 20 3" xfId="2531" xr:uid="{00000000-0005-0000-0000-0000DF090000}"/>
    <cellStyle name="BM Input 2 5 21" xfId="2532" xr:uid="{00000000-0005-0000-0000-0000E0090000}"/>
    <cellStyle name="BM Input 2 5 21 2" xfId="2533" xr:uid="{00000000-0005-0000-0000-0000E1090000}"/>
    <cellStyle name="BM Input 2 5 22" xfId="2534" xr:uid="{00000000-0005-0000-0000-0000E2090000}"/>
    <cellStyle name="BM Input 2 5 23" xfId="2535" xr:uid="{00000000-0005-0000-0000-0000E3090000}"/>
    <cellStyle name="BM Input 2 5 3" xfId="2536" xr:uid="{00000000-0005-0000-0000-0000E4090000}"/>
    <cellStyle name="BM Input 2 5 3 2" xfId="2537" xr:uid="{00000000-0005-0000-0000-0000E5090000}"/>
    <cellStyle name="BM Input 2 5 3 2 2" xfId="2538" xr:uid="{00000000-0005-0000-0000-0000E6090000}"/>
    <cellStyle name="BM Input 2 5 3 3" xfId="2539" xr:uid="{00000000-0005-0000-0000-0000E7090000}"/>
    <cellStyle name="BM Input 2 5 4" xfId="2540" xr:uid="{00000000-0005-0000-0000-0000E8090000}"/>
    <cellStyle name="BM Input 2 5 4 2" xfId="2541" xr:uid="{00000000-0005-0000-0000-0000E9090000}"/>
    <cellStyle name="BM Input 2 5 4 2 2" xfId="2542" xr:uid="{00000000-0005-0000-0000-0000EA090000}"/>
    <cellStyle name="BM Input 2 5 4 3" xfId="2543" xr:uid="{00000000-0005-0000-0000-0000EB090000}"/>
    <cellStyle name="BM Input 2 5 5" xfId="2544" xr:uid="{00000000-0005-0000-0000-0000EC090000}"/>
    <cellStyle name="BM Input 2 5 5 2" xfId="2545" xr:uid="{00000000-0005-0000-0000-0000ED090000}"/>
    <cellStyle name="BM Input 2 5 5 2 2" xfId="2546" xr:uid="{00000000-0005-0000-0000-0000EE090000}"/>
    <cellStyle name="BM Input 2 5 5 3" xfId="2547" xr:uid="{00000000-0005-0000-0000-0000EF090000}"/>
    <cellStyle name="BM Input 2 5 6" xfId="2548" xr:uid="{00000000-0005-0000-0000-0000F0090000}"/>
    <cellStyle name="BM Input 2 5 6 2" xfId="2549" xr:uid="{00000000-0005-0000-0000-0000F1090000}"/>
    <cellStyle name="BM Input 2 5 6 2 2" xfId="2550" xr:uid="{00000000-0005-0000-0000-0000F2090000}"/>
    <cellStyle name="BM Input 2 5 6 3" xfId="2551" xr:uid="{00000000-0005-0000-0000-0000F3090000}"/>
    <cellStyle name="BM Input 2 5 7" xfId="2552" xr:uid="{00000000-0005-0000-0000-0000F4090000}"/>
    <cellStyle name="BM Input 2 5 7 2" xfId="2553" xr:uid="{00000000-0005-0000-0000-0000F5090000}"/>
    <cellStyle name="BM Input 2 5 7 2 2" xfId="2554" xr:uid="{00000000-0005-0000-0000-0000F6090000}"/>
    <cellStyle name="BM Input 2 5 7 3" xfId="2555" xr:uid="{00000000-0005-0000-0000-0000F7090000}"/>
    <cellStyle name="BM Input 2 5 8" xfId="2556" xr:uid="{00000000-0005-0000-0000-0000F8090000}"/>
    <cellStyle name="BM Input 2 5 8 2" xfId="2557" xr:uid="{00000000-0005-0000-0000-0000F9090000}"/>
    <cellStyle name="BM Input 2 5 8 2 2" xfId="2558" xr:uid="{00000000-0005-0000-0000-0000FA090000}"/>
    <cellStyle name="BM Input 2 5 8 3" xfId="2559" xr:uid="{00000000-0005-0000-0000-0000FB090000}"/>
    <cellStyle name="BM Input 2 5 9" xfId="2560" xr:uid="{00000000-0005-0000-0000-0000FC090000}"/>
    <cellStyle name="BM Input 2 5 9 2" xfId="2561" xr:uid="{00000000-0005-0000-0000-0000FD090000}"/>
    <cellStyle name="BM Input 2 5 9 2 2" xfId="2562" xr:uid="{00000000-0005-0000-0000-0000FE090000}"/>
    <cellStyle name="BM Input 2 5 9 3" xfId="2563" xr:uid="{00000000-0005-0000-0000-0000FF090000}"/>
    <cellStyle name="BM Input 2 6" xfId="2564" xr:uid="{00000000-0005-0000-0000-0000000A0000}"/>
    <cellStyle name="BM Input 2 6 2" xfId="2565" xr:uid="{00000000-0005-0000-0000-0000010A0000}"/>
    <cellStyle name="BM Input 2 6 2 2" xfId="2566" xr:uid="{00000000-0005-0000-0000-0000020A0000}"/>
    <cellStyle name="BM Input 2 6 3" xfId="2567" xr:uid="{00000000-0005-0000-0000-0000030A0000}"/>
    <cellStyle name="BM Input 2 6 4" xfId="2568" xr:uid="{00000000-0005-0000-0000-0000040A0000}"/>
    <cellStyle name="BM Input 2 7" xfId="2569" xr:uid="{00000000-0005-0000-0000-0000050A0000}"/>
    <cellStyle name="BM Input 2 7 2" xfId="2570" xr:uid="{00000000-0005-0000-0000-0000060A0000}"/>
    <cellStyle name="BM Input 2 7 2 2" xfId="2571" xr:uid="{00000000-0005-0000-0000-0000070A0000}"/>
    <cellStyle name="BM Input 2 7 3" xfId="2572" xr:uid="{00000000-0005-0000-0000-0000080A0000}"/>
    <cellStyle name="BM Input 2 8" xfId="2573" xr:uid="{00000000-0005-0000-0000-0000090A0000}"/>
    <cellStyle name="BM Input 2 8 2" xfId="2574" xr:uid="{00000000-0005-0000-0000-00000A0A0000}"/>
    <cellStyle name="BM Input 2 8 2 2" xfId="2575" xr:uid="{00000000-0005-0000-0000-00000B0A0000}"/>
    <cellStyle name="BM Input 2 8 3" xfId="2576" xr:uid="{00000000-0005-0000-0000-00000C0A0000}"/>
    <cellStyle name="BM Input 2 9" xfId="2577" xr:uid="{00000000-0005-0000-0000-00000D0A0000}"/>
    <cellStyle name="BM Input 2 9 2" xfId="2578" xr:uid="{00000000-0005-0000-0000-00000E0A0000}"/>
    <cellStyle name="BM Input 2 9 2 2" xfId="2579" xr:uid="{00000000-0005-0000-0000-00000F0A0000}"/>
    <cellStyle name="BM Input 2 9 3" xfId="2580" xr:uid="{00000000-0005-0000-0000-0000100A0000}"/>
    <cellStyle name="BM Input 20" xfId="2581" xr:uid="{00000000-0005-0000-0000-0000110A0000}"/>
    <cellStyle name="BM Input 20 2" xfId="2582" xr:uid="{00000000-0005-0000-0000-0000120A0000}"/>
    <cellStyle name="BM Input 20 2 2" xfId="2583" xr:uid="{00000000-0005-0000-0000-0000130A0000}"/>
    <cellStyle name="BM Input 20 3" xfId="2584" xr:uid="{00000000-0005-0000-0000-0000140A0000}"/>
    <cellStyle name="BM Input 21" xfId="2585" xr:uid="{00000000-0005-0000-0000-0000150A0000}"/>
    <cellStyle name="BM Input 21 2" xfId="2586" xr:uid="{00000000-0005-0000-0000-0000160A0000}"/>
    <cellStyle name="BM Input 21 2 2" xfId="2587" xr:uid="{00000000-0005-0000-0000-0000170A0000}"/>
    <cellStyle name="BM Input 21 3" xfId="2588" xr:uid="{00000000-0005-0000-0000-0000180A0000}"/>
    <cellStyle name="BM Input 22" xfId="2589" xr:uid="{00000000-0005-0000-0000-0000190A0000}"/>
    <cellStyle name="BM Input 22 2" xfId="2590" xr:uid="{00000000-0005-0000-0000-00001A0A0000}"/>
    <cellStyle name="BM Input 23" xfId="2591" xr:uid="{00000000-0005-0000-0000-00001B0A0000}"/>
    <cellStyle name="BM Input 24" xfId="2592" xr:uid="{00000000-0005-0000-0000-00001C0A0000}"/>
    <cellStyle name="BM Input 25" xfId="2593" xr:uid="{00000000-0005-0000-0000-00001D0A0000}"/>
    <cellStyle name="BM Input 26" xfId="2594" xr:uid="{00000000-0005-0000-0000-00001E0A0000}"/>
    <cellStyle name="BM Input 27" xfId="2595" xr:uid="{00000000-0005-0000-0000-00001F0A0000}"/>
    <cellStyle name="BM Input 3" xfId="2596" xr:uid="{00000000-0005-0000-0000-0000200A0000}"/>
    <cellStyle name="BM Input 3 10" xfId="2597" xr:uid="{00000000-0005-0000-0000-0000210A0000}"/>
    <cellStyle name="BM Input 3 10 2" xfId="2598" xr:uid="{00000000-0005-0000-0000-0000220A0000}"/>
    <cellStyle name="BM Input 3 10 2 2" xfId="2599" xr:uid="{00000000-0005-0000-0000-0000230A0000}"/>
    <cellStyle name="BM Input 3 10 3" xfId="2600" xr:uid="{00000000-0005-0000-0000-0000240A0000}"/>
    <cellStyle name="BM Input 3 11" xfId="2601" xr:uid="{00000000-0005-0000-0000-0000250A0000}"/>
    <cellStyle name="BM Input 3 11 2" xfId="2602" xr:uid="{00000000-0005-0000-0000-0000260A0000}"/>
    <cellStyle name="BM Input 3 11 2 2" xfId="2603" xr:uid="{00000000-0005-0000-0000-0000270A0000}"/>
    <cellStyle name="BM Input 3 11 3" xfId="2604" xr:uid="{00000000-0005-0000-0000-0000280A0000}"/>
    <cellStyle name="BM Input 3 12" xfId="2605" xr:uid="{00000000-0005-0000-0000-0000290A0000}"/>
    <cellStyle name="BM Input 3 12 2" xfId="2606" xr:uid="{00000000-0005-0000-0000-00002A0A0000}"/>
    <cellStyle name="BM Input 3 12 2 2" xfId="2607" xr:uid="{00000000-0005-0000-0000-00002B0A0000}"/>
    <cellStyle name="BM Input 3 12 3" xfId="2608" xr:uid="{00000000-0005-0000-0000-00002C0A0000}"/>
    <cellStyle name="BM Input 3 13" xfId="2609" xr:uid="{00000000-0005-0000-0000-00002D0A0000}"/>
    <cellStyle name="BM Input 3 13 2" xfId="2610" xr:uid="{00000000-0005-0000-0000-00002E0A0000}"/>
    <cellStyle name="BM Input 3 13 2 2" xfId="2611" xr:uid="{00000000-0005-0000-0000-00002F0A0000}"/>
    <cellStyle name="BM Input 3 13 3" xfId="2612" xr:uid="{00000000-0005-0000-0000-0000300A0000}"/>
    <cellStyle name="BM Input 3 14" xfId="2613" xr:uid="{00000000-0005-0000-0000-0000310A0000}"/>
    <cellStyle name="BM Input 3 14 2" xfId="2614" xr:uid="{00000000-0005-0000-0000-0000320A0000}"/>
    <cellStyle name="BM Input 3 14 2 2" xfId="2615" xr:uid="{00000000-0005-0000-0000-0000330A0000}"/>
    <cellStyle name="BM Input 3 14 3" xfId="2616" xr:uid="{00000000-0005-0000-0000-0000340A0000}"/>
    <cellStyle name="BM Input 3 15" xfId="2617" xr:uid="{00000000-0005-0000-0000-0000350A0000}"/>
    <cellStyle name="BM Input 3 15 2" xfId="2618" xr:uid="{00000000-0005-0000-0000-0000360A0000}"/>
    <cellStyle name="BM Input 3 15 2 2" xfId="2619" xr:uid="{00000000-0005-0000-0000-0000370A0000}"/>
    <cellStyle name="BM Input 3 15 3" xfId="2620" xr:uid="{00000000-0005-0000-0000-0000380A0000}"/>
    <cellStyle name="BM Input 3 16" xfId="2621" xr:uid="{00000000-0005-0000-0000-0000390A0000}"/>
    <cellStyle name="BM Input 3 16 2" xfId="2622" xr:uid="{00000000-0005-0000-0000-00003A0A0000}"/>
    <cellStyle name="BM Input 3 16 2 2" xfId="2623" xr:uid="{00000000-0005-0000-0000-00003B0A0000}"/>
    <cellStyle name="BM Input 3 16 3" xfId="2624" xr:uid="{00000000-0005-0000-0000-00003C0A0000}"/>
    <cellStyle name="BM Input 3 17" xfId="2625" xr:uid="{00000000-0005-0000-0000-00003D0A0000}"/>
    <cellStyle name="BM Input 3 17 2" xfId="2626" xr:uid="{00000000-0005-0000-0000-00003E0A0000}"/>
    <cellStyle name="BM Input 3 17 2 2" xfId="2627" xr:uid="{00000000-0005-0000-0000-00003F0A0000}"/>
    <cellStyle name="BM Input 3 17 3" xfId="2628" xr:uid="{00000000-0005-0000-0000-0000400A0000}"/>
    <cellStyle name="BM Input 3 18" xfId="2629" xr:uid="{00000000-0005-0000-0000-0000410A0000}"/>
    <cellStyle name="BM Input 3 18 2" xfId="2630" xr:uid="{00000000-0005-0000-0000-0000420A0000}"/>
    <cellStyle name="BM Input 3 19" xfId="2631" xr:uid="{00000000-0005-0000-0000-0000430A0000}"/>
    <cellStyle name="BM Input 3 2" xfId="2632" xr:uid="{00000000-0005-0000-0000-0000440A0000}"/>
    <cellStyle name="BM Input 3 2 10" xfId="2633" xr:uid="{00000000-0005-0000-0000-0000450A0000}"/>
    <cellStyle name="BM Input 3 2 10 2" xfId="2634" xr:uid="{00000000-0005-0000-0000-0000460A0000}"/>
    <cellStyle name="BM Input 3 2 10 2 2" xfId="2635" xr:uid="{00000000-0005-0000-0000-0000470A0000}"/>
    <cellStyle name="BM Input 3 2 10 3" xfId="2636" xr:uid="{00000000-0005-0000-0000-0000480A0000}"/>
    <cellStyle name="BM Input 3 2 11" xfId="2637" xr:uid="{00000000-0005-0000-0000-0000490A0000}"/>
    <cellStyle name="BM Input 3 2 11 2" xfId="2638" xr:uid="{00000000-0005-0000-0000-00004A0A0000}"/>
    <cellStyle name="BM Input 3 2 11 2 2" xfId="2639" xr:uid="{00000000-0005-0000-0000-00004B0A0000}"/>
    <cellStyle name="BM Input 3 2 11 3" xfId="2640" xr:uid="{00000000-0005-0000-0000-00004C0A0000}"/>
    <cellStyle name="BM Input 3 2 12" xfId="2641" xr:uid="{00000000-0005-0000-0000-00004D0A0000}"/>
    <cellStyle name="BM Input 3 2 12 2" xfId="2642" xr:uid="{00000000-0005-0000-0000-00004E0A0000}"/>
    <cellStyle name="BM Input 3 2 12 2 2" xfId="2643" xr:uid="{00000000-0005-0000-0000-00004F0A0000}"/>
    <cellStyle name="BM Input 3 2 12 3" xfId="2644" xr:uid="{00000000-0005-0000-0000-0000500A0000}"/>
    <cellStyle name="BM Input 3 2 13" xfId="2645" xr:uid="{00000000-0005-0000-0000-0000510A0000}"/>
    <cellStyle name="BM Input 3 2 13 2" xfId="2646" xr:uid="{00000000-0005-0000-0000-0000520A0000}"/>
    <cellStyle name="BM Input 3 2 13 2 2" xfId="2647" xr:uid="{00000000-0005-0000-0000-0000530A0000}"/>
    <cellStyle name="BM Input 3 2 13 3" xfId="2648" xr:uid="{00000000-0005-0000-0000-0000540A0000}"/>
    <cellStyle name="BM Input 3 2 14" xfId="2649" xr:uid="{00000000-0005-0000-0000-0000550A0000}"/>
    <cellStyle name="BM Input 3 2 14 2" xfId="2650" xr:uid="{00000000-0005-0000-0000-0000560A0000}"/>
    <cellStyle name="BM Input 3 2 14 2 2" xfId="2651" xr:uid="{00000000-0005-0000-0000-0000570A0000}"/>
    <cellStyle name="BM Input 3 2 14 3" xfId="2652" xr:uid="{00000000-0005-0000-0000-0000580A0000}"/>
    <cellStyle name="BM Input 3 2 15" xfId="2653" xr:uid="{00000000-0005-0000-0000-0000590A0000}"/>
    <cellStyle name="BM Input 3 2 15 2" xfId="2654" xr:uid="{00000000-0005-0000-0000-00005A0A0000}"/>
    <cellStyle name="BM Input 3 2 15 2 2" xfId="2655" xr:uid="{00000000-0005-0000-0000-00005B0A0000}"/>
    <cellStyle name="BM Input 3 2 15 3" xfId="2656" xr:uid="{00000000-0005-0000-0000-00005C0A0000}"/>
    <cellStyle name="BM Input 3 2 16" xfId="2657" xr:uid="{00000000-0005-0000-0000-00005D0A0000}"/>
    <cellStyle name="BM Input 3 2 16 2" xfId="2658" xr:uid="{00000000-0005-0000-0000-00005E0A0000}"/>
    <cellStyle name="BM Input 3 2 16 2 2" xfId="2659" xr:uid="{00000000-0005-0000-0000-00005F0A0000}"/>
    <cellStyle name="BM Input 3 2 16 3" xfId="2660" xr:uid="{00000000-0005-0000-0000-0000600A0000}"/>
    <cellStyle name="BM Input 3 2 17" xfId="2661" xr:uid="{00000000-0005-0000-0000-0000610A0000}"/>
    <cellStyle name="BM Input 3 2 17 2" xfId="2662" xr:uid="{00000000-0005-0000-0000-0000620A0000}"/>
    <cellStyle name="BM Input 3 2 17 2 2" xfId="2663" xr:uid="{00000000-0005-0000-0000-0000630A0000}"/>
    <cellStyle name="BM Input 3 2 17 3" xfId="2664" xr:uid="{00000000-0005-0000-0000-0000640A0000}"/>
    <cellStyle name="BM Input 3 2 18" xfId="2665" xr:uid="{00000000-0005-0000-0000-0000650A0000}"/>
    <cellStyle name="BM Input 3 2 18 2" xfId="2666" xr:uid="{00000000-0005-0000-0000-0000660A0000}"/>
    <cellStyle name="BM Input 3 2 18 2 2" xfId="2667" xr:uid="{00000000-0005-0000-0000-0000670A0000}"/>
    <cellStyle name="BM Input 3 2 18 3" xfId="2668" xr:uid="{00000000-0005-0000-0000-0000680A0000}"/>
    <cellStyle name="BM Input 3 2 19" xfId="2669" xr:uid="{00000000-0005-0000-0000-0000690A0000}"/>
    <cellStyle name="BM Input 3 2 19 2" xfId="2670" xr:uid="{00000000-0005-0000-0000-00006A0A0000}"/>
    <cellStyle name="BM Input 3 2 19 2 2" xfId="2671" xr:uid="{00000000-0005-0000-0000-00006B0A0000}"/>
    <cellStyle name="BM Input 3 2 19 3" xfId="2672" xr:uid="{00000000-0005-0000-0000-00006C0A0000}"/>
    <cellStyle name="BM Input 3 2 2" xfId="2673" xr:uid="{00000000-0005-0000-0000-00006D0A0000}"/>
    <cellStyle name="BM Input 3 2 2 2" xfId="2674" xr:uid="{00000000-0005-0000-0000-00006E0A0000}"/>
    <cellStyle name="BM Input 3 2 2 2 2" xfId="2675" xr:uid="{00000000-0005-0000-0000-00006F0A0000}"/>
    <cellStyle name="BM Input 3 2 2 2 2 2" xfId="2676" xr:uid="{00000000-0005-0000-0000-0000700A0000}"/>
    <cellStyle name="BM Input 3 2 2 2 3" xfId="2677" xr:uid="{00000000-0005-0000-0000-0000710A0000}"/>
    <cellStyle name="BM Input 3 2 2 2 4" xfId="2678" xr:uid="{00000000-0005-0000-0000-0000720A0000}"/>
    <cellStyle name="BM Input 3 2 2 3" xfId="2679" xr:uid="{00000000-0005-0000-0000-0000730A0000}"/>
    <cellStyle name="BM Input 3 2 2 3 2" xfId="2680" xr:uid="{00000000-0005-0000-0000-0000740A0000}"/>
    <cellStyle name="BM Input 3 2 2 4" xfId="2681" xr:uid="{00000000-0005-0000-0000-0000750A0000}"/>
    <cellStyle name="BM Input 3 2 2 5" xfId="2682" xr:uid="{00000000-0005-0000-0000-0000760A0000}"/>
    <cellStyle name="BM Input 3 2 20" xfId="2683" xr:uid="{00000000-0005-0000-0000-0000770A0000}"/>
    <cellStyle name="BM Input 3 2 20 2" xfId="2684" xr:uid="{00000000-0005-0000-0000-0000780A0000}"/>
    <cellStyle name="BM Input 3 2 20 2 2" xfId="2685" xr:uid="{00000000-0005-0000-0000-0000790A0000}"/>
    <cellStyle name="BM Input 3 2 20 3" xfId="2686" xr:uid="{00000000-0005-0000-0000-00007A0A0000}"/>
    <cellStyle name="BM Input 3 2 21" xfId="2687" xr:uid="{00000000-0005-0000-0000-00007B0A0000}"/>
    <cellStyle name="BM Input 3 2 21 2" xfId="2688" xr:uid="{00000000-0005-0000-0000-00007C0A0000}"/>
    <cellStyle name="BM Input 3 2 22" xfId="2689" xr:uid="{00000000-0005-0000-0000-00007D0A0000}"/>
    <cellStyle name="BM Input 3 2 23" xfId="2690" xr:uid="{00000000-0005-0000-0000-00007E0A0000}"/>
    <cellStyle name="BM Input 3 2 3" xfId="2691" xr:uid="{00000000-0005-0000-0000-00007F0A0000}"/>
    <cellStyle name="BM Input 3 2 3 2" xfId="2692" xr:uid="{00000000-0005-0000-0000-0000800A0000}"/>
    <cellStyle name="BM Input 3 2 3 2 2" xfId="2693" xr:uid="{00000000-0005-0000-0000-0000810A0000}"/>
    <cellStyle name="BM Input 3 2 3 2 3" xfId="2694" xr:uid="{00000000-0005-0000-0000-0000820A0000}"/>
    <cellStyle name="BM Input 3 2 3 3" xfId="2695" xr:uid="{00000000-0005-0000-0000-0000830A0000}"/>
    <cellStyle name="BM Input 3 2 3 3 2" xfId="2696" xr:uid="{00000000-0005-0000-0000-0000840A0000}"/>
    <cellStyle name="BM Input 3 2 3 4" xfId="2697" xr:uid="{00000000-0005-0000-0000-0000850A0000}"/>
    <cellStyle name="BM Input 3 2 4" xfId="2698" xr:uid="{00000000-0005-0000-0000-0000860A0000}"/>
    <cellStyle name="BM Input 3 2 4 2" xfId="2699" xr:uid="{00000000-0005-0000-0000-0000870A0000}"/>
    <cellStyle name="BM Input 3 2 4 2 2" xfId="2700" xr:uid="{00000000-0005-0000-0000-0000880A0000}"/>
    <cellStyle name="BM Input 3 2 4 3" xfId="2701" xr:uid="{00000000-0005-0000-0000-0000890A0000}"/>
    <cellStyle name="BM Input 3 2 4 4" xfId="2702" xr:uid="{00000000-0005-0000-0000-00008A0A0000}"/>
    <cellStyle name="BM Input 3 2 5" xfId="2703" xr:uid="{00000000-0005-0000-0000-00008B0A0000}"/>
    <cellStyle name="BM Input 3 2 5 2" xfId="2704" xr:uid="{00000000-0005-0000-0000-00008C0A0000}"/>
    <cellStyle name="BM Input 3 2 5 2 2" xfId="2705" xr:uid="{00000000-0005-0000-0000-00008D0A0000}"/>
    <cellStyle name="BM Input 3 2 5 3" xfId="2706" xr:uid="{00000000-0005-0000-0000-00008E0A0000}"/>
    <cellStyle name="BM Input 3 2 5 4" xfId="2707" xr:uid="{00000000-0005-0000-0000-00008F0A0000}"/>
    <cellStyle name="BM Input 3 2 6" xfId="2708" xr:uid="{00000000-0005-0000-0000-0000900A0000}"/>
    <cellStyle name="BM Input 3 2 6 2" xfId="2709" xr:uid="{00000000-0005-0000-0000-0000910A0000}"/>
    <cellStyle name="BM Input 3 2 6 2 2" xfId="2710" xr:uid="{00000000-0005-0000-0000-0000920A0000}"/>
    <cellStyle name="BM Input 3 2 6 3" xfId="2711" xr:uid="{00000000-0005-0000-0000-0000930A0000}"/>
    <cellStyle name="BM Input 3 2 7" xfId="2712" xr:uid="{00000000-0005-0000-0000-0000940A0000}"/>
    <cellStyle name="BM Input 3 2 7 2" xfId="2713" xr:uid="{00000000-0005-0000-0000-0000950A0000}"/>
    <cellStyle name="BM Input 3 2 7 2 2" xfId="2714" xr:uid="{00000000-0005-0000-0000-0000960A0000}"/>
    <cellStyle name="BM Input 3 2 7 3" xfId="2715" xr:uid="{00000000-0005-0000-0000-0000970A0000}"/>
    <cellStyle name="BM Input 3 2 8" xfId="2716" xr:uid="{00000000-0005-0000-0000-0000980A0000}"/>
    <cellStyle name="BM Input 3 2 8 2" xfId="2717" xr:uid="{00000000-0005-0000-0000-0000990A0000}"/>
    <cellStyle name="BM Input 3 2 8 2 2" xfId="2718" xr:uid="{00000000-0005-0000-0000-00009A0A0000}"/>
    <cellStyle name="BM Input 3 2 8 3" xfId="2719" xr:uid="{00000000-0005-0000-0000-00009B0A0000}"/>
    <cellStyle name="BM Input 3 2 9" xfId="2720" xr:uid="{00000000-0005-0000-0000-00009C0A0000}"/>
    <cellStyle name="BM Input 3 2 9 2" xfId="2721" xr:uid="{00000000-0005-0000-0000-00009D0A0000}"/>
    <cellStyle name="BM Input 3 2 9 2 2" xfId="2722" xr:uid="{00000000-0005-0000-0000-00009E0A0000}"/>
    <cellStyle name="BM Input 3 2 9 3" xfId="2723" xr:uid="{00000000-0005-0000-0000-00009F0A0000}"/>
    <cellStyle name="BM Input 3 20" xfId="2724" xr:uid="{00000000-0005-0000-0000-0000A00A0000}"/>
    <cellStyle name="BM Input 3 3" xfId="2725" xr:uid="{00000000-0005-0000-0000-0000A10A0000}"/>
    <cellStyle name="BM Input 3 3 2" xfId="2726" xr:uid="{00000000-0005-0000-0000-0000A20A0000}"/>
    <cellStyle name="BM Input 3 3 2 2" xfId="2727" xr:uid="{00000000-0005-0000-0000-0000A30A0000}"/>
    <cellStyle name="BM Input 3 3 2 2 2" xfId="2728" xr:uid="{00000000-0005-0000-0000-0000A40A0000}"/>
    <cellStyle name="BM Input 3 3 2 3" xfId="2729" xr:uid="{00000000-0005-0000-0000-0000A50A0000}"/>
    <cellStyle name="BM Input 3 3 2 4" xfId="2730" xr:uid="{00000000-0005-0000-0000-0000A60A0000}"/>
    <cellStyle name="BM Input 3 3 3" xfId="2731" xr:uid="{00000000-0005-0000-0000-0000A70A0000}"/>
    <cellStyle name="BM Input 3 3 3 2" xfId="2732" xr:uid="{00000000-0005-0000-0000-0000A80A0000}"/>
    <cellStyle name="BM Input 3 3 4" xfId="2733" xr:uid="{00000000-0005-0000-0000-0000A90A0000}"/>
    <cellStyle name="BM Input 3 3 5" xfId="2734" xr:uid="{00000000-0005-0000-0000-0000AA0A0000}"/>
    <cellStyle name="BM Input 3 4" xfId="2735" xr:uid="{00000000-0005-0000-0000-0000AB0A0000}"/>
    <cellStyle name="BM Input 3 4 2" xfId="2736" xr:uid="{00000000-0005-0000-0000-0000AC0A0000}"/>
    <cellStyle name="BM Input 3 4 2 2" xfId="2737" xr:uid="{00000000-0005-0000-0000-0000AD0A0000}"/>
    <cellStyle name="BM Input 3 4 2 3" xfId="2738" xr:uid="{00000000-0005-0000-0000-0000AE0A0000}"/>
    <cellStyle name="BM Input 3 4 3" xfId="2739" xr:uid="{00000000-0005-0000-0000-0000AF0A0000}"/>
    <cellStyle name="BM Input 3 4 3 2" xfId="2740" xr:uid="{00000000-0005-0000-0000-0000B00A0000}"/>
    <cellStyle name="BM Input 3 4 4" xfId="2741" xr:uid="{00000000-0005-0000-0000-0000B10A0000}"/>
    <cellStyle name="BM Input 3 5" xfId="2742" xr:uid="{00000000-0005-0000-0000-0000B20A0000}"/>
    <cellStyle name="BM Input 3 5 2" xfId="2743" xr:uid="{00000000-0005-0000-0000-0000B30A0000}"/>
    <cellStyle name="BM Input 3 5 2 2" xfId="2744" xr:uid="{00000000-0005-0000-0000-0000B40A0000}"/>
    <cellStyle name="BM Input 3 5 2 3" xfId="2745" xr:uid="{00000000-0005-0000-0000-0000B50A0000}"/>
    <cellStyle name="BM Input 3 5 3" xfId="2746" xr:uid="{00000000-0005-0000-0000-0000B60A0000}"/>
    <cellStyle name="BM Input 3 5 4" xfId="2747" xr:uid="{00000000-0005-0000-0000-0000B70A0000}"/>
    <cellStyle name="BM Input 3 6" xfId="2748" xr:uid="{00000000-0005-0000-0000-0000B80A0000}"/>
    <cellStyle name="BM Input 3 6 2" xfId="2749" xr:uid="{00000000-0005-0000-0000-0000B90A0000}"/>
    <cellStyle name="BM Input 3 6 2 2" xfId="2750" xr:uid="{00000000-0005-0000-0000-0000BA0A0000}"/>
    <cellStyle name="BM Input 3 6 3" xfId="2751" xr:uid="{00000000-0005-0000-0000-0000BB0A0000}"/>
    <cellStyle name="BM Input 3 6 4" xfId="2752" xr:uid="{00000000-0005-0000-0000-0000BC0A0000}"/>
    <cellStyle name="BM Input 3 7" xfId="2753" xr:uid="{00000000-0005-0000-0000-0000BD0A0000}"/>
    <cellStyle name="BM Input 3 7 2" xfId="2754" xr:uid="{00000000-0005-0000-0000-0000BE0A0000}"/>
    <cellStyle name="BM Input 3 7 2 2" xfId="2755" xr:uid="{00000000-0005-0000-0000-0000BF0A0000}"/>
    <cellStyle name="BM Input 3 7 3" xfId="2756" xr:uid="{00000000-0005-0000-0000-0000C00A0000}"/>
    <cellStyle name="BM Input 3 8" xfId="2757" xr:uid="{00000000-0005-0000-0000-0000C10A0000}"/>
    <cellStyle name="BM Input 3 8 2" xfId="2758" xr:uid="{00000000-0005-0000-0000-0000C20A0000}"/>
    <cellStyle name="BM Input 3 8 2 2" xfId="2759" xr:uid="{00000000-0005-0000-0000-0000C30A0000}"/>
    <cellStyle name="BM Input 3 8 3" xfId="2760" xr:uid="{00000000-0005-0000-0000-0000C40A0000}"/>
    <cellStyle name="BM Input 3 9" xfId="2761" xr:uid="{00000000-0005-0000-0000-0000C50A0000}"/>
    <cellStyle name="BM Input 3 9 2" xfId="2762" xr:uid="{00000000-0005-0000-0000-0000C60A0000}"/>
    <cellStyle name="BM Input 3 9 2 2" xfId="2763" xr:uid="{00000000-0005-0000-0000-0000C70A0000}"/>
    <cellStyle name="BM Input 3 9 3" xfId="2764" xr:uid="{00000000-0005-0000-0000-0000C80A0000}"/>
    <cellStyle name="BM Input 4" xfId="2765" xr:uid="{00000000-0005-0000-0000-0000C90A0000}"/>
    <cellStyle name="BM Input 4 10" xfId="2766" xr:uid="{00000000-0005-0000-0000-0000CA0A0000}"/>
    <cellStyle name="BM Input 4 10 2" xfId="2767" xr:uid="{00000000-0005-0000-0000-0000CB0A0000}"/>
    <cellStyle name="BM Input 4 10 2 2" xfId="2768" xr:uid="{00000000-0005-0000-0000-0000CC0A0000}"/>
    <cellStyle name="BM Input 4 10 3" xfId="2769" xr:uid="{00000000-0005-0000-0000-0000CD0A0000}"/>
    <cellStyle name="BM Input 4 11" xfId="2770" xr:uid="{00000000-0005-0000-0000-0000CE0A0000}"/>
    <cellStyle name="BM Input 4 11 2" xfId="2771" xr:uid="{00000000-0005-0000-0000-0000CF0A0000}"/>
    <cellStyle name="BM Input 4 11 2 2" xfId="2772" xr:uid="{00000000-0005-0000-0000-0000D00A0000}"/>
    <cellStyle name="BM Input 4 11 3" xfId="2773" xr:uid="{00000000-0005-0000-0000-0000D10A0000}"/>
    <cellStyle name="BM Input 4 12" xfId="2774" xr:uid="{00000000-0005-0000-0000-0000D20A0000}"/>
    <cellStyle name="BM Input 4 12 2" xfId="2775" xr:uid="{00000000-0005-0000-0000-0000D30A0000}"/>
    <cellStyle name="BM Input 4 12 2 2" xfId="2776" xr:uid="{00000000-0005-0000-0000-0000D40A0000}"/>
    <cellStyle name="BM Input 4 12 3" xfId="2777" xr:uid="{00000000-0005-0000-0000-0000D50A0000}"/>
    <cellStyle name="BM Input 4 13" xfId="2778" xr:uid="{00000000-0005-0000-0000-0000D60A0000}"/>
    <cellStyle name="BM Input 4 13 2" xfId="2779" xr:uid="{00000000-0005-0000-0000-0000D70A0000}"/>
    <cellStyle name="BM Input 4 13 2 2" xfId="2780" xr:uid="{00000000-0005-0000-0000-0000D80A0000}"/>
    <cellStyle name="BM Input 4 13 3" xfId="2781" xr:uid="{00000000-0005-0000-0000-0000D90A0000}"/>
    <cellStyle name="BM Input 4 14" xfId="2782" xr:uid="{00000000-0005-0000-0000-0000DA0A0000}"/>
    <cellStyle name="BM Input 4 14 2" xfId="2783" xr:uid="{00000000-0005-0000-0000-0000DB0A0000}"/>
    <cellStyle name="BM Input 4 14 2 2" xfId="2784" xr:uid="{00000000-0005-0000-0000-0000DC0A0000}"/>
    <cellStyle name="BM Input 4 14 3" xfId="2785" xr:uid="{00000000-0005-0000-0000-0000DD0A0000}"/>
    <cellStyle name="BM Input 4 15" xfId="2786" xr:uid="{00000000-0005-0000-0000-0000DE0A0000}"/>
    <cellStyle name="BM Input 4 15 2" xfId="2787" xr:uid="{00000000-0005-0000-0000-0000DF0A0000}"/>
    <cellStyle name="BM Input 4 15 2 2" xfId="2788" xr:uid="{00000000-0005-0000-0000-0000E00A0000}"/>
    <cellStyle name="BM Input 4 15 3" xfId="2789" xr:uid="{00000000-0005-0000-0000-0000E10A0000}"/>
    <cellStyle name="BM Input 4 16" xfId="2790" xr:uid="{00000000-0005-0000-0000-0000E20A0000}"/>
    <cellStyle name="BM Input 4 16 2" xfId="2791" xr:uid="{00000000-0005-0000-0000-0000E30A0000}"/>
    <cellStyle name="BM Input 4 16 2 2" xfId="2792" xr:uid="{00000000-0005-0000-0000-0000E40A0000}"/>
    <cellStyle name="BM Input 4 16 3" xfId="2793" xr:uid="{00000000-0005-0000-0000-0000E50A0000}"/>
    <cellStyle name="BM Input 4 17" xfId="2794" xr:uid="{00000000-0005-0000-0000-0000E60A0000}"/>
    <cellStyle name="BM Input 4 17 2" xfId="2795" xr:uid="{00000000-0005-0000-0000-0000E70A0000}"/>
    <cellStyle name="BM Input 4 17 2 2" xfId="2796" xr:uid="{00000000-0005-0000-0000-0000E80A0000}"/>
    <cellStyle name="BM Input 4 17 3" xfId="2797" xr:uid="{00000000-0005-0000-0000-0000E90A0000}"/>
    <cellStyle name="BM Input 4 18" xfId="2798" xr:uid="{00000000-0005-0000-0000-0000EA0A0000}"/>
    <cellStyle name="BM Input 4 18 2" xfId="2799" xr:uid="{00000000-0005-0000-0000-0000EB0A0000}"/>
    <cellStyle name="BM Input 4 19" xfId="2800" xr:uid="{00000000-0005-0000-0000-0000EC0A0000}"/>
    <cellStyle name="BM Input 4 2" xfId="2801" xr:uid="{00000000-0005-0000-0000-0000ED0A0000}"/>
    <cellStyle name="BM Input 4 2 10" xfId="2802" xr:uid="{00000000-0005-0000-0000-0000EE0A0000}"/>
    <cellStyle name="BM Input 4 2 10 2" xfId="2803" xr:uid="{00000000-0005-0000-0000-0000EF0A0000}"/>
    <cellStyle name="BM Input 4 2 10 2 2" xfId="2804" xr:uid="{00000000-0005-0000-0000-0000F00A0000}"/>
    <cellStyle name="BM Input 4 2 10 3" xfId="2805" xr:uid="{00000000-0005-0000-0000-0000F10A0000}"/>
    <cellStyle name="BM Input 4 2 11" xfId="2806" xr:uid="{00000000-0005-0000-0000-0000F20A0000}"/>
    <cellStyle name="BM Input 4 2 11 2" xfId="2807" xr:uid="{00000000-0005-0000-0000-0000F30A0000}"/>
    <cellStyle name="BM Input 4 2 11 2 2" xfId="2808" xr:uid="{00000000-0005-0000-0000-0000F40A0000}"/>
    <cellStyle name="BM Input 4 2 11 3" xfId="2809" xr:uid="{00000000-0005-0000-0000-0000F50A0000}"/>
    <cellStyle name="BM Input 4 2 12" xfId="2810" xr:uid="{00000000-0005-0000-0000-0000F60A0000}"/>
    <cellStyle name="BM Input 4 2 12 2" xfId="2811" xr:uid="{00000000-0005-0000-0000-0000F70A0000}"/>
    <cellStyle name="BM Input 4 2 12 2 2" xfId="2812" xr:uid="{00000000-0005-0000-0000-0000F80A0000}"/>
    <cellStyle name="BM Input 4 2 12 3" xfId="2813" xr:uid="{00000000-0005-0000-0000-0000F90A0000}"/>
    <cellStyle name="BM Input 4 2 13" xfId="2814" xr:uid="{00000000-0005-0000-0000-0000FA0A0000}"/>
    <cellStyle name="BM Input 4 2 13 2" xfId="2815" xr:uid="{00000000-0005-0000-0000-0000FB0A0000}"/>
    <cellStyle name="BM Input 4 2 13 2 2" xfId="2816" xr:uid="{00000000-0005-0000-0000-0000FC0A0000}"/>
    <cellStyle name="BM Input 4 2 13 3" xfId="2817" xr:uid="{00000000-0005-0000-0000-0000FD0A0000}"/>
    <cellStyle name="BM Input 4 2 14" xfId="2818" xr:uid="{00000000-0005-0000-0000-0000FE0A0000}"/>
    <cellStyle name="BM Input 4 2 14 2" xfId="2819" xr:uid="{00000000-0005-0000-0000-0000FF0A0000}"/>
    <cellStyle name="BM Input 4 2 14 2 2" xfId="2820" xr:uid="{00000000-0005-0000-0000-0000000B0000}"/>
    <cellStyle name="BM Input 4 2 14 3" xfId="2821" xr:uid="{00000000-0005-0000-0000-0000010B0000}"/>
    <cellStyle name="BM Input 4 2 15" xfId="2822" xr:uid="{00000000-0005-0000-0000-0000020B0000}"/>
    <cellStyle name="BM Input 4 2 15 2" xfId="2823" xr:uid="{00000000-0005-0000-0000-0000030B0000}"/>
    <cellStyle name="BM Input 4 2 15 2 2" xfId="2824" xr:uid="{00000000-0005-0000-0000-0000040B0000}"/>
    <cellStyle name="BM Input 4 2 15 3" xfId="2825" xr:uid="{00000000-0005-0000-0000-0000050B0000}"/>
    <cellStyle name="BM Input 4 2 16" xfId="2826" xr:uid="{00000000-0005-0000-0000-0000060B0000}"/>
    <cellStyle name="BM Input 4 2 16 2" xfId="2827" xr:uid="{00000000-0005-0000-0000-0000070B0000}"/>
    <cellStyle name="BM Input 4 2 16 2 2" xfId="2828" xr:uid="{00000000-0005-0000-0000-0000080B0000}"/>
    <cellStyle name="BM Input 4 2 16 3" xfId="2829" xr:uid="{00000000-0005-0000-0000-0000090B0000}"/>
    <cellStyle name="BM Input 4 2 17" xfId="2830" xr:uid="{00000000-0005-0000-0000-00000A0B0000}"/>
    <cellStyle name="BM Input 4 2 17 2" xfId="2831" xr:uid="{00000000-0005-0000-0000-00000B0B0000}"/>
    <cellStyle name="BM Input 4 2 17 2 2" xfId="2832" xr:uid="{00000000-0005-0000-0000-00000C0B0000}"/>
    <cellStyle name="BM Input 4 2 17 3" xfId="2833" xr:uid="{00000000-0005-0000-0000-00000D0B0000}"/>
    <cellStyle name="BM Input 4 2 18" xfId="2834" xr:uid="{00000000-0005-0000-0000-00000E0B0000}"/>
    <cellStyle name="BM Input 4 2 18 2" xfId="2835" xr:uid="{00000000-0005-0000-0000-00000F0B0000}"/>
    <cellStyle name="BM Input 4 2 18 2 2" xfId="2836" xr:uid="{00000000-0005-0000-0000-0000100B0000}"/>
    <cellStyle name="BM Input 4 2 18 3" xfId="2837" xr:uid="{00000000-0005-0000-0000-0000110B0000}"/>
    <cellStyle name="BM Input 4 2 19" xfId="2838" xr:uid="{00000000-0005-0000-0000-0000120B0000}"/>
    <cellStyle name="BM Input 4 2 19 2" xfId="2839" xr:uid="{00000000-0005-0000-0000-0000130B0000}"/>
    <cellStyle name="BM Input 4 2 19 2 2" xfId="2840" xr:uid="{00000000-0005-0000-0000-0000140B0000}"/>
    <cellStyle name="BM Input 4 2 19 3" xfId="2841" xr:uid="{00000000-0005-0000-0000-0000150B0000}"/>
    <cellStyle name="BM Input 4 2 2" xfId="2842" xr:uid="{00000000-0005-0000-0000-0000160B0000}"/>
    <cellStyle name="BM Input 4 2 2 2" xfId="2843" xr:uid="{00000000-0005-0000-0000-0000170B0000}"/>
    <cellStyle name="BM Input 4 2 2 2 2" xfId="2844" xr:uid="{00000000-0005-0000-0000-0000180B0000}"/>
    <cellStyle name="BM Input 4 2 2 2 2 2" xfId="2845" xr:uid="{00000000-0005-0000-0000-0000190B0000}"/>
    <cellStyle name="BM Input 4 2 2 2 3" xfId="2846" xr:uid="{00000000-0005-0000-0000-00001A0B0000}"/>
    <cellStyle name="BM Input 4 2 2 2 4" xfId="2847" xr:uid="{00000000-0005-0000-0000-00001B0B0000}"/>
    <cellStyle name="BM Input 4 2 2 3" xfId="2848" xr:uid="{00000000-0005-0000-0000-00001C0B0000}"/>
    <cellStyle name="BM Input 4 2 2 3 2" xfId="2849" xr:uid="{00000000-0005-0000-0000-00001D0B0000}"/>
    <cellStyle name="BM Input 4 2 2 4" xfId="2850" xr:uid="{00000000-0005-0000-0000-00001E0B0000}"/>
    <cellStyle name="BM Input 4 2 2 5" xfId="2851" xr:uid="{00000000-0005-0000-0000-00001F0B0000}"/>
    <cellStyle name="BM Input 4 2 20" xfId="2852" xr:uid="{00000000-0005-0000-0000-0000200B0000}"/>
    <cellStyle name="BM Input 4 2 20 2" xfId="2853" xr:uid="{00000000-0005-0000-0000-0000210B0000}"/>
    <cellStyle name="BM Input 4 2 20 2 2" xfId="2854" xr:uid="{00000000-0005-0000-0000-0000220B0000}"/>
    <cellStyle name="BM Input 4 2 20 3" xfId="2855" xr:uid="{00000000-0005-0000-0000-0000230B0000}"/>
    <cellStyle name="BM Input 4 2 21" xfId="2856" xr:uid="{00000000-0005-0000-0000-0000240B0000}"/>
    <cellStyle name="BM Input 4 2 21 2" xfId="2857" xr:uid="{00000000-0005-0000-0000-0000250B0000}"/>
    <cellStyle name="BM Input 4 2 22" xfId="2858" xr:uid="{00000000-0005-0000-0000-0000260B0000}"/>
    <cellStyle name="BM Input 4 2 23" xfId="2859" xr:uid="{00000000-0005-0000-0000-0000270B0000}"/>
    <cellStyle name="BM Input 4 2 3" xfId="2860" xr:uid="{00000000-0005-0000-0000-0000280B0000}"/>
    <cellStyle name="BM Input 4 2 3 2" xfId="2861" xr:uid="{00000000-0005-0000-0000-0000290B0000}"/>
    <cellStyle name="BM Input 4 2 3 2 2" xfId="2862" xr:uid="{00000000-0005-0000-0000-00002A0B0000}"/>
    <cellStyle name="BM Input 4 2 3 2 3" xfId="2863" xr:uid="{00000000-0005-0000-0000-00002B0B0000}"/>
    <cellStyle name="BM Input 4 2 3 3" xfId="2864" xr:uid="{00000000-0005-0000-0000-00002C0B0000}"/>
    <cellStyle name="BM Input 4 2 3 3 2" xfId="2865" xr:uid="{00000000-0005-0000-0000-00002D0B0000}"/>
    <cellStyle name="BM Input 4 2 3 4" xfId="2866" xr:uid="{00000000-0005-0000-0000-00002E0B0000}"/>
    <cellStyle name="BM Input 4 2 4" xfId="2867" xr:uid="{00000000-0005-0000-0000-00002F0B0000}"/>
    <cellStyle name="BM Input 4 2 4 2" xfId="2868" xr:uid="{00000000-0005-0000-0000-0000300B0000}"/>
    <cellStyle name="BM Input 4 2 4 2 2" xfId="2869" xr:uid="{00000000-0005-0000-0000-0000310B0000}"/>
    <cellStyle name="BM Input 4 2 4 3" xfId="2870" xr:uid="{00000000-0005-0000-0000-0000320B0000}"/>
    <cellStyle name="BM Input 4 2 4 4" xfId="2871" xr:uid="{00000000-0005-0000-0000-0000330B0000}"/>
    <cellStyle name="BM Input 4 2 5" xfId="2872" xr:uid="{00000000-0005-0000-0000-0000340B0000}"/>
    <cellStyle name="BM Input 4 2 5 2" xfId="2873" xr:uid="{00000000-0005-0000-0000-0000350B0000}"/>
    <cellStyle name="BM Input 4 2 5 2 2" xfId="2874" xr:uid="{00000000-0005-0000-0000-0000360B0000}"/>
    <cellStyle name="BM Input 4 2 5 3" xfId="2875" xr:uid="{00000000-0005-0000-0000-0000370B0000}"/>
    <cellStyle name="BM Input 4 2 5 4" xfId="2876" xr:uid="{00000000-0005-0000-0000-0000380B0000}"/>
    <cellStyle name="BM Input 4 2 6" xfId="2877" xr:uid="{00000000-0005-0000-0000-0000390B0000}"/>
    <cellStyle name="BM Input 4 2 6 2" xfId="2878" xr:uid="{00000000-0005-0000-0000-00003A0B0000}"/>
    <cellStyle name="BM Input 4 2 6 2 2" xfId="2879" xr:uid="{00000000-0005-0000-0000-00003B0B0000}"/>
    <cellStyle name="BM Input 4 2 6 3" xfId="2880" xr:uid="{00000000-0005-0000-0000-00003C0B0000}"/>
    <cellStyle name="BM Input 4 2 7" xfId="2881" xr:uid="{00000000-0005-0000-0000-00003D0B0000}"/>
    <cellStyle name="BM Input 4 2 7 2" xfId="2882" xr:uid="{00000000-0005-0000-0000-00003E0B0000}"/>
    <cellStyle name="BM Input 4 2 7 2 2" xfId="2883" xr:uid="{00000000-0005-0000-0000-00003F0B0000}"/>
    <cellStyle name="BM Input 4 2 7 3" xfId="2884" xr:uid="{00000000-0005-0000-0000-0000400B0000}"/>
    <cellStyle name="BM Input 4 2 8" xfId="2885" xr:uid="{00000000-0005-0000-0000-0000410B0000}"/>
    <cellStyle name="BM Input 4 2 8 2" xfId="2886" xr:uid="{00000000-0005-0000-0000-0000420B0000}"/>
    <cellStyle name="BM Input 4 2 8 2 2" xfId="2887" xr:uid="{00000000-0005-0000-0000-0000430B0000}"/>
    <cellStyle name="BM Input 4 2 8 3" xfId="2888" xr:uid="{00000000-0005-0000-0000-0000440B0000}"/>
    <cellStyle name="BM Input 4 2 9" xfId="2889" xr:uid="{00000000-0005-0000-0000-0000450B0000}"/>
    <cellStyle name="BM Input 4 2 9 2" xfId="2890" xr:uid="{00000000-0005-0000-0000-0000460B0000}"/>
    <cellStyle name="BM Input 4 2 9 2 2" xfId="2891" xr:uid="{00000000-0005-0000-0000-0000470B0000}"/>
    <cellStyle name="BM Input 4 2 9 3" xfId="2892" xr:uid="{00000000-0005-0000-0000-0000480B0000}"/>
    <cellStyle name="BM Input 4 20" xfId="2893" xr:uid="{00000000-0005-0000-0000-0000490B0000}"/>
    <cellStyle name="BM Input 4 3" xfId="2894" xr:uid="{00000000-0005-0000-0000-00004A0B0000}"/>
    <cellStyle name="BM Input 4 3 2" xfId="2895" xr:uid="{00000000-0005-0000-0000-00004B0B0000}"/>
    <cellStyle name="BM Input 4 3 2 2" xfId="2896" xr:uid="{00000000-0005-0000-0000-00004C0B0000}"/>
    <cellStyle name="BM Input 4 3 2 2 2" xfId="2897" xr:uid="{00000000-0005-0000-0000-00004D0B0000}"/>
    <cellStyle name="BM Input 4 3 2 3" xfId="2898" xr:uid="{00000000-0005-0000-0000-00004E0B0000}"/>
    <cellStyle name="BM Input 4 3 2 4" xfId="2899" xr:uid="{00000000-0005-0000-0000-00004F0B0000}"/>
    <cellStyle name="BM Input 4 3 3" xfId="2900" xr:uid="{00000000-0005-0000-0000-0000500B0000}"/>
    <cellStyle name="BM Input 4 3 3 2" xfId="2901" xr:uid="{00000000-0005-0000-0000-0000510B0000}"/>
    <cellStyle name="BM Input 4 3 4" xfId="2902" xr:uid="{00000000-0005-0000-0000-0000520B0000}"/>
    <cellStyle name="BM Input 4 3 5" xfId="2903" xr:uid="{00000000-0005-0000-0000-0000530B0000}"/>
    <cellStyle name="BM Input 4 4" xfId="2904" xr:uid="{00000000-0005-0000-0000-0000540B0000}"/>
    <cellStyle name="BM Input 4 4 2" xfId="2905" xr:uid="{00000000-0005-0000-0000-0000550B0000}"/>
    <cellStyle name="BM Input 4 4 2 2" xfId="2906" xr:uid="{00000000-0005-0000-0000-0000560B0000}"/>
    <cellStyle name="BM Input 4 4 2 3" xfId="2907" xr:uid="{00000000-0005-0000-0000-0000570B0000}"/>
    <cellStyle name="BM Input 4 4 3" xfId="2908" xr:uid="{00000000-0005-0000-0000-0000580B0000}"/>
    <cellStyle name="BM Input 4 4 3 2" xfId="2909" xr:uid="{00000000-0005-0000-0000-0000590B0000}"/>
    <cellStyle name="BM Input 4 4 4" xfId="2910" xr:uid="{00000000-0005-0000-0000-00005A0B0000}"/>
    <cellStyle name="BM Input 4 5" xfId="2911" xr:uid="{00000000-0005-0000-0000-00005B0B0000}"/>
    <cellStyle name="BM Input 4 5 2" xfId="2912" xr:uid="{00000000-0005-0000-0000-00005C0B0000}"/>
    <cellStyle name="BM Input 4 5 2 2" xfId="2913" xr:uid="{00000000-0005-0000-0000-00005D0B0000}"/>
    <cellStyle name="BM Input 4 5 2 3" xfId="2914" xr:uid="{00000000-0005-0000-0000-00005E0B0000}"/>
    <cellStyle name="BM Input 4 5 3" xfId="2915" xr:uid="{00000000-0005-0000-0000-00005F0B0000}"/>
    <cellStyle name="BM Input 4 5 4" xfId="2916" xr:uid="{00000000-0005-0000-0000-0000600B0000}"/>
    <cellStyle name="BM Input 4 6" xfId="2917" xr:uid="{00000000-0005-0000-0000-0000610B0000}"/>
    <cellStyle name="BM Input 4 6 2" xfId="2918" xr:uid="{00000000-0005-0000-0000-0000620B0000}"/>
    <cellStyle name="BM Input 4 6 2 2" xfId="2919" xr:uid="{00000000-0005-0000-0000-0000630B0000}"/>
    <cellStyle name="BM Input 4 6 3" xfId="2920" xr:uid="{00000000-0005-0000-0000-0000640B0000}"/>
    <cellStyle name="BM Input 4 6 4" xfId="2921" xr:uid="{00000000-0005-0000-0000-0000650B0000}"/>
    <cellStyle name="BM Input 4 7" xfId="2922" xr:uid="{00000000-0005-0000-0000-0000660B0000}"/>
    <cellStyle name="BM Input 4 7 2" xfId="2923" xr:uid="{00000000-0005-0000-0000-0000670B0000}"/>
    <cellStyle name="BM Input 4 7 2 2" xfId="2924" xr:uid="{00000000-0005-0000-0000-0000680B0000}"/>
    <cellStyle name="BM Input 4 7 3" xfId="2925" xr:uid="{00000000-0005-0000-0000-0000690B0000}"/>
    <cellStyle name="BM Input 4 8" xfId="2926" xr:uid="{00000000-0005-0000-0000-00006A0B0000}"/>
    <cellStyle name="BM Input 4 8 2" xfId="2927" xr:uid="{00000000-0005-0000-0000-00006B0B0000}"/>
    <cellStyle name="BM Input 4 8 2 2" xfId="2928" xr:uid="{00000000-0005-0000-0000-00006C0B0000}"/>
    <cellStyle name="BM Input 4 8 3" xfId="2929" xr:uid="{00000000-0005-0000-0000-00006D0B0000}"/>
    <cellStyle name="BM Input 4 9" xfId="2930" xr:uid="{00000000-0005-0000-0000-00006E0B0000}"/>
    <cellStyle name="BM Input 4 9 2" xfId="2931" xr:uid="{00000000-0005-0000-0000-00006F0B0000}"/>
    <cellStyle name="BM Input 4 9 2 2" xfId="2932" xr:uid="{00000000-0005-0000-0000-0000700B0000}"/>
    <cellStyle name="BM Input 4 9 3" xfId="2933" xr:uid="{00000000-0005-0000-0000-0000710B0000}"/>
    <cellStyle name="BM Input 5" xfId="2934" xr:uid="{00000000-0005-0000-0000-0000720B0000}"/>
    <cellStyle name="BM Input 5 10" xfId="2935" xr:uid="{00000000-0005-0000-0000-0000730B0000}"/>
    <cellStyle name="BM Input 5 10 2" xfId="2936" xr:uid="{00000000-0005-0000-0000-0000740B0000}"/>
    <cellStyle name="BM Input 5 10 2 2" xfId="2937" xr:uid="{00000000-0005-0000-0000-0000750B0000}"/>
    <cellStyle name="BM Input 5 10 3" xfId="2938" xr:uid="{00000000-0005-0000-0000-0000760B0000}"/>
    <cellStyle name="BM Input 5 11" xfId="2939" xr:uid="{00000000-0005-0000-0000-0000770B0000}"/>
    <cellStyle name="BM Input 5 11 2" xfId="2940" xr:uid="{00000000-0005-0000-0000-0000780B0000}"/>
    <cellStyle name="BM Input 5 11 2 2" xfId="2941" xr:uid="{00000000-0005-0000-0000-0000790B0000}"/>
    <cellStyle name="BM Input 5 11 3" xfId="2942" xr:uid="{00000000-0005-0000-0000-00007A0B0000}"/>
    <cellStyle name="BM Input 5 12" xfId="2943" xr:uid="{00000000-0005-0000-0000-00007B0B0000}"/>
    <cellStyle name="BM Input 5 12 2" xfId="2944" xr:uid="{00000000-0005-0000-0000-00007C0B0000}"/>
    <cellStyle name="BM Input 5 12 2 2" xfId="2945" xr:uid="{00000000-0005-0000-0000-00007D0B0000}"/>
    <cellStyle name="BM Input 5 12 3" xfId="2946" xr:uid="{00000000-0005-0000-0000-00007E0B0000}"/>
    <cellStyle name="BM Input 5 13" xfId="2947" xr:uid="{00000000-0005-0000-0000-00007F0B0000}"/>
    <cellStyle name="BM Input 5 13 2" xfId="2948" xr:uid="{00000000-0005-0000-0000-0000800B0000}"/>
    <cellStyle name="BM Input 5 13 2 2" xfId="2949" xr:uid="{00000000-0005-0000-0000-0000810B0000}"/>
    <cellStyle name="BM Input 5 13 3" xfId="2950" xr:uid="{00000000-0005-0000-0000-0000820B0000}"/>
    <cellStyle name="BM Input 5 14" xfId="2951" xr:uid="{00000000-0005-0000-0000-0000830B0000}"/>
    <cellStyle name="BM Input 5 14 2" xfId="2952" xr:uid="{00000000-0005-0000-0000-0000840B0000}"/>
    <cellStyle name="BM Input 5 14 2 2" xfId="2953" xr:uid="{00000000-0005-0000-0000-0000850B0000}"/>
    <cellStyle name="BM Input 5 14 3" xfId="2954" xr:uid="{00000000-0005-0000-0000-0000860B0000}"/>
    <cellStyle name="BM Input 5 15" xfId="2955" xr:uid="{00000000-0005-0000-0000-0000870B0000}"/>
    <cellStyle name="BM Input 5 15 2" xfId="2956" xr:uid="{00000000-0005-0000-0000-0000880B0000}"/>
    <cellStyle name="BM Input 5 15 2 2" xfId="2957" xr:uid="{00000000-0005-0000-0000-0000890B0000}"/>
    <cellStyle name="BM Input 5 15 3" xfId="2958" xr:uid="{00000000-0005-0000-0000-00008A0B0000}"/>
    <cellStyle name="BM Input 5 16" xfId="2959" xr:uid="{00000000-0005-0000-0000-00008B0B0000}"/>
    <cellStyle name="BM Input 5 16 2" xfId="2960" xr:uid="{00000000-0005-0000-0000-00008C0B0000}"/>
    <cellStyle name="BM Input 5 16 2 2" xfId="2961" xr:uid="{00000000-0005-0000-0000-00008D0B0000}"/>
    <cellStyle name="BM Input 5 16 3" xfId="2962" xr:uid="{00000000-0005-0000-0000-00008E0B0000}"/>
    <cellStyle name="BM Input 5 17" xfId="2963" xr:uid="{00000000-0005-0000-0000-00008F0B0000}"/>
    <cellStyle name="BM Input 5 17 2" xfId="2964" xr:uid="{00000000-0005-0000-0000-0000900B0000}"/>
    <cellStyle name="BM Input 5 17 2 2" xfId="2965" xr:uid="{00000000-0005-0000-0000-0000910B0000}"/>
    <cellStyle name="BM Input 5 17 3" xfId="2966" xr:uid="{00000000-0005-0000-0000-0000920B0000}"/>
    <cellStyle name="BM Input 5 18" xfId="2967" xr:uid="{00000000-0005-0000-0000-0000930B0000}"/>
    <cellStyle name="BM Input 5 18 2" xfId="2968" xr:uid="{00000000-0005-0000-0000-0000940B0000}"/>
    <cellStyle name="BM Input 5 18 2 2" xfId="2969" xr:uid="{00000000-0005-0000-0000-0000950B0000}"/>
    <cellStyle name="BM Input 5 18 3" xfId="2970" xr:uid="{00000000-0005-0000-0000-0000960B0000}"/>
    <cellStyle name="BM Input 5 19" xfId="2971" xr:uid="{00000000-0005-0000-0000-0000970B0000}"/>
    <cellStyle name="BM Input 5 19 2" xfId="2972" xr:uid="{00000000-0005-0000-0000-0000980B0000}"/>
    <cellStyle name="BM Input 5 19 2 2" xfId="2973" xr:uid="{00000000-0005-0000-0000-0000990B0000}"/>
    <cellStyle name="BM Input 5 19 3" xfId="2974" xr:uid="{00000000-0005-0000-0000-00009A0B0000}"/>
    <cellStyle name="BM Input 5 2" xfId="2975" xr:uid="{00000000-0005-0000-0000-00009B0B0000}"/>
    <cellStyle name="BM Input 5 2 10" xfId="2976" xr:uid="{00000000-0005-0000-0000-00009C0B0000}"/>
    <cellStyle name="BM Input 5 2 10 2" xfId="2977" xr:uid="{00000000-0005-0000-0000-00009D0B0000}"/>
    <cellStyle name="BM Input 5 2 10 2 2" xfId="2978" xr:uid="{00000000-0005-0000-0000-00009E0B0000}"/>
    <cellStyle name="BM Input 5 2 10 3" xfId="2979" xr:uid="{00000000-0005-0000-0000-00009F0B0000}"/>
    <cellStyle name="BM Input 5 2 11" xfId="2980" xr:uid="{00000000-0005-0000-0000-0000A00B0000}"/>
    <cellStyle name="BM Input 5 2 11 2" xfId="2981" xr:uid="{00000000-0005-0000-0000-0000A10B0000}"/>
    <cellStyle name="BM Input 5 2 11 2 2" xfId="2982" xr:uid="{00000000-0005-0000-0000-0000A20B0000}"/>
    <cellStyle name="BM Input 5 2 11 3" xfId="2983" xr:uid="{00000000-0005-0000-0000-0000A30B0000}"/>
    <cellStyle name="BM Input 5 2 12" xfId="2984" xr:uid="{00000000-0005-0000-0000-0000A40B0000}"/>
    <cellStyle name="BM Input 5 2 12 2" xfId="2985" xr:uid="{00000000-0005-0000-0000-0000A50B0000}"/>
    <cellStyle name="BM Input 5 2 12 2 2" xfId="2986" xr:uid="{00000000-0005-0000-0000-0000A60B0000}"/>
    <cellStyle name="BM Input 5 2 12 3" xfId="2987" xr:uid="{00000000-0005-0000-0000-0000A70B0000}"/>
    <cellStyle name="BM Input 5 2 13" xfId="2988" xr:uid="{00000000-0005-0000-0000-0000A80B0000}"/>
    <cellStyle name="BM Input 5 2 13 2" xfId="2989" xr:uid="{00000000-0005-0000-0000-0000A90B0000}"/>
    <cellStyle name="BM Input 5 2 13 2 2" xfId="2990" xr:uid="{00000000-0005-0000-0000-0000AA0B0000}"/>
    <cellStyle name="BM Input 5 2 13 3" xfId="2991" xr:uid="{00000000-0005-0000-0000-0000AB0B0000}"/>
    <cellStyle name="BM Input 5 2 14" xfId="2992" xr:uid="{00000000-0005-0000-0000-0000AC0B0000}"/>
    <cellStyle name="BM Input 5 2 14 2" xfId="2993" xr:uid="{00000000-0005-0000-0000-0000AD0B0000}"/>
    <cellStyle name="BM Input 5 2 14 2 2" xfId="2994" xr:uid="{00000000-0005-0000-0000-0000AE0B0000}"/>
    <cellStyle name="BM Input 5 2 14 3" xfId="2995" xr:uid="{00000000-0005-0000-0000-0000AF0B0000}"/>
    <cellStyle name="BM Input 5 2 15" xfId="2996" xr:uid="{00000000-0005-0000-0000-0000B00B0000}"/>
    <cellStyle name="BM Input 5 2 15 2" xfId="2997" xr:uid="{00000000-0005-0000-0000-0000B10B0000}"/>
    <cellStyle name="BM Input 5 2 15 2 2" xfId="2998" xr:uid="{00000000-0005-0000-0000-0000B20B0000}"/>
    <cellStyle name="BM Input 5 2 15 3" xfId="2999" xr:uid="{00000000-0005-0000-0000-0000B30B0000}"/>
    <cellStyle name="BM Input 5 2 16" xfId="3000" xr:uid="{00000000-0005-0000-0000-0000B40B0000}"/>
    <cellStyle name="BM Input 5 2 16 2" xfId="3001" xr:uid="{00000000-0005-0000-0000-0000B50B0000}"/>
    <cellStyle name="BM Input 5 2 16 2 2" xfId="3002" xr:uid="{00000000-0005-0000-0000-0000B60B0000}"/>
    <cellStyle name="BM Input 5 2 16 3" xfId="3003" xr:uid="{00000000-0005-0000-0000-0000B70B0000}"/>
    <cellStyle name="BM Input 5 2 17" xfId="3004" xr:uid="{00000000-0005-0000-0000-0000B80B0000}"/>
    <cellStyle name="BM Input 5 2 17 2" xfId="3005" xr:uid="{00000000-0005-0000-0000-0000B90B0000}"/>
    <cellStyle name="BM Input 5 2 17 2 2" xfId="3006" xr:uid="{00000000-0005-0000-0000-0000BA0B0000}"/>
    <cellStyle name="BM Input 5 2 17 3" xfId="3007" xr:uid="{00000000-0005-0000-0000-0000BB0B0000}"/>
    <cellStyle name="BM Input 5 2 18" xfId="3008" xr:uid="{00000000-0005-0000-0000-0000BC0B0000}"/>
    <cellStyle name="BM Input 5 2 18 2" xfId="3009" xr:uid="{00000000-0005-0000-0000-0000BD0B0000}"/>
    <cellStyle name="BM Input 5 2 18 2 2" xfId="3010" xr:uid="{00000000-0005-0000-0000-0000BE0B0000}"/>
    <cellStyle name="BM Input 5 2 18 3" xfId="3011" xr:uid="{00000000-0005-0000-0000-0000BF0B0000}"/>
    <cellStyle name="BM Input 5 2 19" xfId="3012" xr:uid="{00000000-0005-0000-0000-0000C00B0000}"/>
    <cellStyle name="BM Input 5 2 19 2" xfId="3013" xr:uid="{00000000-0005-0000-0000-0000C10B0000}"/>
    <cellStyle name="BM Input 5 2 19 2 2" xfId="3014" xr:uid="{00000000-0005-0000-0000-0000C20B0000}"/>
    <cellStyle name="BM Input 5 2 19 3" xfId="3015" xr:uid="{00000000-0005-0000-0000-0000C30B0000}"/>
    <cellStyle name="BM Input 5 2 2" xfId="3016" xr:uid="{00000000-0005-0000-0000-0000C40B0000}"/>
    <cellStyle name="BM Input 5 2 2 2" xfId="3017" xr:uid="{00000000-0005-0000-0000-0000C50B0000}"/>
    <cellStyle name="BM Input 5 2 2 2 2" xfId="3018" xr:uid="{00000000-0005-0000-0000-0000C60B0000}"/>
    <cellStyle name="BM Input 5 2 2 2 3" xfId="3019" xr:uid="{00000000-0005-0000-0000-0000C70B0000}"/>
    <cellStyle name="BM Input 5 2 2 3" xfId="3020" xr:uid="{00000000-0005-0000-0000-0000C80B0000}"/>
    <cellStyle name="BM Input 5 2 2 3 2" xfId="3021" xr:uid="{00000000-0005-0000-0000-0000C90B0000}"/>
    <cellStyle name="BM Input 5 2 2 4" xfId="3022" xr:uid="{00000000-0005-0000-0000-0000CA0B0000}"/>
    <cellStyle name="BM Input 5 2 20" xfId="3023" xr:uid="{00000000-0005-0000-0000-0000CB0B0000}"/>
    <cellStyle name="BM Input 5 2 20 2" xfId="3024" xr:uid="{00000000-0005-0000-0000-0000CC0B0000}"/>
    <cellStyle name="BM Input 5 2 20 2 2" xfId="3025" xr:uid="{00000000-0005-0000-0000-0000CD0B0000}"/>
    <cellStyle name="BM Input 5 2 20 3" xfId="3026" xr:uid="{00000000-0005-0000-0000-0000CE0B0000}"/>
    <cellStyle name="BM Input 5 2 21" xfId="3027" xr:uid="{00000000-0005-0000-0000-0000CF0B0000}"/>
    <cellStyle name="BM Input 5 2 21 2" xfId="3028" xr:uid="{00000000-0005-0000-0000-0000D00B0000}"/>
    <cellStyle name="BM Input 5 2 22" xfId="3029" xr:uid="{00000000-0005-0000-0000-0000D10B0000}"/>
    <cellStyle name="BM Input 5 2 23" xfId="3030" xr:uid="{00000000-0005-0000-0000-0000D20B0000}"/>
    <cellStyle name="BM Input 5 2 3" xfId="3031" xr:uid="{00000000-0005-0000-0000-0000D30B0000}"/>
    <cellStyle name="BM Input 5 2 3 2" xfId="3032" xr:uid="{00000000-0005-0000-0000-0000D40B0000}"/>
    <cellStyle name="BM Input 5 2 3 2 2" xfId="3033" xr:uid="{00000000-0005-0000-0000-0000D50B0000}"/>
    <cellStyle name="BM Input 5 2 3 3" xfId="3034" xr:uid="{00000000-0005-0000-0000-0000D60B0000}"/>
    <cellStyle name="BM Input 5 2 3 4" xfId="3035" xr:uid="{00000000-0005-0000-0000-0000D70B0000}"/>
    <cellStyle name="BM Input 5 2 4" xfId="3036" xr:uid="{00000000-0005-0000-0000-0000D80B0000}"/>
    <cellStyle name="BM Input 5 2 4 2" xfId="3037" xr:uid="{00000000-0005-0000-0000-0000D90B0000}"/>
    <cellStyle name="BM Input 5 2 4 2 2" xfId="3038" xr:uid="{00000000-0005-0000-0000-0000DA0B0000}"/>
    <cellStyle name="BM Input 5 2 4 3" xfId="3039" xr:uid="{00000000-0005-0000-0000-0000DB0B0000}"/>
    <cellStyle name="BM Input 5 2 4 4" xfId="3040" xr:uid="{00000000-0005-0000-0000-0000DC0B0000}"/>
    <cellStyle name="BM Input 5 2 5" xfId="3041" xr:uid="{00000000-0005-0000-0000-0000DD0B0000}"/>
    <cellStyle name="BM Input 5 2 5 2" xfId="3042" xr:uid="{00000000-0005-0000-0000-0000DE0B0000}"/>
    <cellStyle name="BM Input 5 2 5 2 2" xfId="3043" xr:uid="{00000000-0005-0000-0000-0000DF0B0000}"/>
    <cellStyle name="BM Input 5 2 5 3" xfId="3044" xr:uid="{00000000-0005-0000-0000-0000E00B0000}"/>
    <cellStyle name="BM Input 5 2 6" xfId="3045" xr:uid="{00000000-0005-0000-0000-0000E10B0000}"/>
    <cellStyle name="BM Input 5 2 6 2" xfId="3046" xr:uid="{00000000-0005-0000-0000-0000E20B0000}"/>
    <cellStyle name="BM Input 5 2 6 2 2" xfId="3047" xr:uid="{00000000-0005-0000-0000-0000E30B0000}"/>
    <cellStyle name="BM Input 5 2 6 3" xfId="3048" xr:uid="{00000000-0005-0000-0000-0000E40B0000}"/>
    <cellStyle name="BM Input 5 2 7" xfId="3049" xr:uid="{00000000-0005-0000-0000-0000E50B0000}"/>
    <cellStyle name="BM Input 5 2 7 2" xfId="3050" xr:uid="{00000000-0005-0000-0000-0000E60B0000}"/>
    <cellStyle name="BM Input 5 2 7 2 2" xfId="3051" xr:uid="{00000000-0005-0000-0000-0000E70B0000}"/>
    <cellStyle name="BM Input 5 2 7 3" xfId="3052" xr:uid="{00000000-0005-0000-0000-0000E80B0000}"/>
    <cellStyle name="BM Input 5 2 8" xfId="3053" xr:uid="{00000000-0005-0000-0000-0000E90B0000}"/>
    <cellStyle name="BM Input 5 2 8 2" xfId="3054" xr:uid="{00000000-0005-0000-0000-0000EA0B0000}"/>
    <cellStyle name="BM Input 5 2 8 2 2" xfId="3055" xr:uid="{00000000-0005-0000-0000-0000EB0B0000}"/>
    <cellStyle name="BM Input 5 2 8 3" xfId="3056" xr:uid="{00000000-0005-0000-0000-0000EC0B0000}"/>
    <cellStyle name="BM Input 5 2 9" xfId="3057" xr:uid="{00000000-0005-0000-0000-0000ED0B0000}"/>
    <cellStyle name="BM Input 5 2 9 2" xfId="3058" xr:uid="{00000000-0005-0000-0000-0000EE0B0000}"/>
    <cellStyle name="BM Input 5 2 9 2 2" xfId="3059" xr:uid="{00000000-0005-0000-0000-0000EF0B0000}"/>
    <cellStyle name="BM Input 5 2 9 3" xfId="3060" xr:uid="{00000000-0005-0000-0000-0000F00B0000}"/>
    <cellStyle name="BM Input 5 20" xfId="3061" xr:uid="{00000000-0005-0000-0000-0000F10B0000}"/>
    <cellStyle name="BM Input 5 20 2" xfId="3062" xr:uid="{00000000-0005-0000-0000-0000F20B0000}"/>
    <cellStyle name="BM Input 5 20 2 2" xfId="3063" xr:uid="{00000000-0005-0000-0000-0000F30B0000}"/>
    <cellStyle name="BM Input 5 20 3" xfId="3064" xr:uid="{00000000-0005-0000-0000-0000F40B0000}"/>
    <cellStyle name="BM Input 5 21" xfId="3065" xr:uid="{00000000-0005-0000-0000-0000F50B0000}"/>
    <cellStyle name="BM Input 5 21 2" xfId="3066" xr:uid="{00000000-0005-0000-0000-0000F60B0000}"/>
    <cellStyle name="BM Input 5 21 2 2" xfId="3067" xr:uid="{00000000-0005-0000-0000-0000F70B0000}"/>
    <cellStyle name="BM Input 5 21 3" xfId="3068" xr:uid="{00000000-0005-0000-0000-0000F80B0000}"/>
    <cellStyle name="BM Input 5 22" xfId="3069" xr:uid="{00000000-0005-0000-0000-0000F90B0000}"/>
    <cellStyle name="BM Input 5 22 2" xfId="3070" xr:uid="{00000000-0005-0000-0000-0000FA0B0000}"/>
    <cellStyle name="BM Input 5 23" xfId="3071" xr:uid="{00000000-0005-0000-0000-0000FB0B0000}"/>
    <cellStyle name="BM Input 5 24" xfId="3072" xr:uid="{00000000-0005-0000-0000-0000FC0B0000}"/>
    <cellStyle name="BM Input 5 3" xfId="3073" xr:uid="{00000000-0005-0000-0000-0000FD0B0000}"/>
    <cellStyle name="BM Input 5 3 2" xfId="3074" xr:uid="{00000000-0005-0000-0000-0000FE0B0000}"/>
    <cellStyle name="BM Input 5 3 2 2" xfId="3075" xr:uid="{00000000-0005-0000-0000-0000FF0B0000}"/>
    <cellStyle name="BM Input 5 3 2 3" xfId="3076" xr:uid="{00000000-0005-0000-0000-0000000C0000}"/>
    <cellStyle name="BM Input 5 3 3" xfId="3077" xr:uid="{00000000-0005-0000-0000-0000010C0000}"/>
    <cellStyle name="BM Input 5 3 3 2" xfId="3078" xr:uid="{00000000-0005-0000-0000-0000020C0000}"/>
    <cellStyle name="BM Input 5 3 4" xfId="3079" xr:uid="{00000000-0005-0000-0000-0000030C0000}"/>
    <cellStyle name="BM Input 5 4" xfId="3080" xr:uid="{00000000-0005-0000-0000-0000040C0000}"/>
    <cellStyle name="BM Input 5 4 2" xfId="3081" xr:uid="{00000000-0005-0000-0000-0000050C0000}"/>
    <cellStyle name="BM Input 5 4 2 2" xfId="3082" xr:uid="{00000000-0005-0000-0000-0000060C0000}"/>
    <cellStyle name="BM Input 5 4 3" xfId="3083" xr:uid="{00000000-0005-0000-0000-0000070C0000}"/>
    <cellStyle name="BM Input 5 4 4" xfId="3084" xr:uid="{00000000-0005-0000-0000-0000080C0000}"/>
    <cellStyle name="BM Input 5 5" xfId="3085" xr:uid="{00000000-0005-0000-0000-0000090C0000}"/>
    <cellStyle name="BM Input 5 5 2" xfId="3086" xr:uid="{00000000-0005-0000-0000-00000A0C0000}"/>
    <cellStyle name="BM Input 5 5 2 2" xfId="3087" xr:uid="{00000000-0005-0000-0000-00000B0C0000}"/>
    <cellStyle name="BM Input 5 5 3" xfId="3088" xr:uid="{00000000-0005-0000-0000-00000C0C0000}"/>
    <cellStyle name="BM Input 5 5 4" xfId="3089" xr:uid="{00000000-0005-0000-0000-00000D0C0000}"/>
    <cellStyle name="BM Input 5 6" xfId="3090" xr:uid="{00000000-0005-0000-0000-00000E0C0000}"/>
    <cellStyle name="BM Input 5 6 2" xfId="3091" xr:uid="{00000000-0005-0000-0000-00000F0C0000}"/>
    <cellStyle name="BM Input 5 6 2 2" xfId="3092" xr:uid="{00000000-0005-0000-0000-0000100C0000}"/>
    <cellStyle name="BM Input 5 6 3" xfId="3093" xr:uid="{00000000-0005-0000-0000-0000110C0000}"/>
    <cellStyle name="BM Input 5 7" xfId="3094" xr:uid="{00000000-0005-0000-0000-0000120C0000}"/>
    <cellStyle name="BM Input 5 7 2" xfId="3095" xr:uid="{00000000-0005-0000-0000-0000130C0000}"/>
    <cellStyle name="BM Input 5 7 2 2" xfId="3096" xr:uid="{00000000-0005-0000-0000-0000140C0000}"/>
    <cellStyle name="BM Input 5 7 3" xfId="3097" xr:uid="{00000000-0005-0000-0000-0000150C0000}"/>
    <cellStyle name="BM Input 5 8" xfId="3098" xr:uid="{00000000-0005-0000-0000-0000160C0000}"/>
    <cellStyle name="BM Input 5 8 2" xfId="3099" xr:uid="{00000000-0005-0000-0000-0000170C0000}"/>
    <cellStyle name="BM Input 5 8 2 2" xfId="3100" xr:uid="{00000000-0005-0000-0000-0000180C0000}"/>
    <cellStyle name="BM Input 5 8 3" xfId="3101" xr:uid="{00000000-0005-0000-0000-0000190C0000}"/>
    <cellStyle name="BM Input 5 9" xfId="3102" xr:uid="{00000000-0005-0000-0000-00001A0C0000}"/>
    <cellStyle name="BM Input 5 9 2" xfId="3103" xr:uid="{00000000-0005-0000-0000-00001B0C0000}"/>
    <cellStyle name="BM Input 5 9 2 2" xfId="3104" xr:uid="{00000000-0005-0000-0000-00001C0C0000}"/>
    <cellStyle name="BM Input 5 9 3" xfId="3105" xr:uid="{00000000-0005-0000-0000-00001D0C0000}"/>
    <cellStyle name="BM Input 6" xfId="3106" xr:uid="{00000000-0005-0000-0000-00001E0C0000}"/>
    <cellStyle name="BM Input 6 10" xfId="3107" xr:uid="{00000000-0005-0000-0000-00001F0C0000}"/>
    <cellStyle name="BM Input 6 10 2" xfId="3108" xr:uid="{00000000-0005-0000-0000-0000200C0000}"/>
    <cellStyle name="BM Input 6 10 2 2" xfId="3109" xr:uid="{00000000-0005-0000-0000-0000210C0000}"/>
    <cellStyle name="BM Input 6 10 3" xfId="3110" xr:uid="{00000000-0005-0000-0000-0000220C0000}"/>
    <cellStyle name="BM Input 6 11" xfId="3111" xr:uid="{00000000-0005-0000-0000-0000230C0000}"/>
    <cellStyle name="BM Input 6 11 2" xfId="3112" xr:uid="{00000000-0005-0000-0000-0000240C0000}"/>
    <cellStyle name="BM Input 6 11 2 2" xfId="3113" xr:uid="{00000000-0005-0000-0000-0000250C0000}"/>
    <cellStyle name="BM Input 6 11 3" xfId="3114" xr:uid="{00000000-0005-0000-0000-0000260C0000}"/>
    <cellStyle name="BM Input 6 12" xfId="3115" xr:uid="{00000000-0005-0000-0000-0000270C0000}"/>
    <cellStyle name="BM Input 6 12 2" xfId="3116" xr:uid="{00000000-0005-0000-0000-0000280C0000}"/>
    <cellStyle name="BM Input 6 12 2 2" xfId="3117" xr:uid="{00000000-0005-0000-0000-0000290C0000}"/>
    <cellStyle name="BM Input 6 12 3" xfId="3118" xr:uid="{00000000-0005-0000-0000-00002A0C0000}"/>
    <cellStyle name="BM Input 6 13" xfId="3119" xr:uid="{00000000-0005-0000-0000-00002B0C0000}"/>
    <cellStyle name="BM Input 6 13 2" xfId="3120" xr:uid="{00000000-0005-0000-0000-00002C0C0000}"/>
    <cellStyle name="BM Input 6 13 2 2" xfId="3121" xr:uid="{00000000-0005-0000-0000-00002D0C0000}"/>
    <cellStyle name="BM Input 6 13 3" xfId="3122" xr:uid="{00000000-0005-0000-0000-00002E0C0000}"/>
    <cellStyle name="BM Input 6 14" xfId="3123" xr:uid="{00000000-0005-0000-0000-00002F0C0000}"/>
    <cellStyle name="BM Input 6 14 2" xfId="3124" xr:uid="{00000000-0005-0000-0000-0000300C0000}"/>
    <cellStyle name="BM Input 6 14 2 2" xfId="3125" xr:uid="{00000000-0005-0000-0000-0000310C0000}"/>
    <cellStyle name="BM Input 6 14 3" xfId="3126" xr:uid="{00000000-0005-0000-0000-0000320C0000}"/>
    <cellStyle name="BM Input 6 15" xfId="3127" xr:uid="{00000000-0005-0000-0000-0000330C0000}"/>
    <cellStyle name="BM Input 6 15 2" xfId="3128" xr:uid="{00000000-0005-0000-0000-0000340C0000}"/>
    <cellStyle name="BM Input 6 15 2 2" xfId="3129" xr:uid="{00000000-0005-0000-0000-0000350C0000}"/>
    <cellStyle name="BM Input 6 15 3" xfId="3130" xr:uid="{00000000-0005-0000-0000-0000360C0000}"/>
    <cellStyle name="BM Input 6 16" xfId="3131" xr:uid="{00000000-0005-0000-0000-0000370C0000}"/>
    <cellStyle name="BM Input 6 16 2" xfId="3132" xr:uid="{00000000-0005-0000-0000-0000380C0000}"/>
    <cellStyle name="BM Input 6 16 2 2" xfId="3133" xr:uid="{00000000-0005-0000-0000-0000390C0000}"/>
    <cellStyle name="BM Input 6 16 3" xfId="3134" xr:uid="{00000000-0005-0000-0000-00003A0C0000}"/>
    <cellStyle name="BM Input 6 17" xfId="3135" xr:uid="{00000000-0005-0000-0000-00003B0C0000}"/>
    <cellStyle name="BM Input 6 17 2" xfId="3136" xr:uid="{00000000-0005-0000-0000-00003C0C0000}"/>
    <cellStyle name="BM Input 6 17 2 2" xfId="3137" xr:uid="{00000000-0005-0000-0000-00003D0C0000}"/>
    <cellStyle name="BM Input 6 17 3" xfId="3138" xr:uid="{00000000-0005-0000-0000-00003E0C0000}"/>
    <cellStyle name="BM Input 6 18" xfId="3139" xr:uid="{00000000-0005-0000-0000-00003F0C0000}"/>
    <cellStyle name="BM Input 6 18 2" xfId="3140" xr:uid="{00000000-0005-0000-0000-0000400C0000}"/>
    <cellStyle name="BM Input 6 18 2 2" xfId="3141" xr:uid="{00000000-0005-0000-0000-0000410C0000}"/>
    <cellStyle name="BM Input 6 18 3" xfId="3142" xr:uid="{00000000-0005-0000-0000-0000420C0000}"/>
    <cellStyle name="BM Input 6 19" xfId="3143" xr:uid="{00000000-0005-0000-0000-0000430C0000}"/>
    <cellStyle name="BM Input 6 19 2" xfId="3144" xr:uid="{00000000-0005-0000-0000-0000440C0000}"/>
    <cellStyle name="BM Input 6 19 2 2" xfId="3145" xr:uid="{00000000-0005-0000-0000-0000450C0000}"/>
    <cellStyle name="BM Input 6 19 3" xfId="3146" xr:uid="{00000000-0005-0000-0000-0000460C0000}"/>
    <cellStyle name="BM Input 6 2" xfId="3147" xr:uid="{00000000-0005-0000-0000-0000470C0000}"/>
    <cellStyle name="BM Input 6 2 2" xfId="3148" xr:uid="{00000000-0005-0000-0000-0000480C0000}"/>
    <cellStyle name="BM Input 6 2 2 2" xfId="3149" xr:uid="{00000000-0005-0000-0000-0000490C0000}"/>
    <cellStyle name="BM Input 6 2 2 3" xfId="3150" xr:uid="{00000000-0005-0000-0000-00004A0C0000}"/>
    <cellStyle name="BM Input 6 2 3" xfId="3151" xr:uid="{00000000-0005-0000-0000-00004B0C0000}"/>
    <cellStyle name="BM Input 6 2 3 2" xfId="3152" xr:uid="{00000000-0005-0000-0000-00004C0C0000}"/>
    <cellStyle name="BM Input 6 2 4" xfId="3153" xr:uid="{00000000-0005-0000-0000-00004D0C0000}"/>
    <cellStyle name="BM Input 6 20" xfId="3154" xr:uid="{00000000-0005-0000-0000-00004E0C0000}"/>
    <cellStyle name="BM Input 6 20 2" xfId="3155" xr:uid="{00000000-0005-0000-0000-00004F0C0000}"/>
    <cellStyle name="BM Input 6 20 2 2" xfId="3156" xr:uid="{00000000-0005-0000-0000-0000500C0000}"/>
    <cellStyle name="BM Input 6 20 3" xfId="3157" xr:uid="{00000000-0005-0000-0000-0000510C0000}"/>
    <cellStyle name="BM Input 6 21" xfId="3158" xr:uid="{00000000-0005-0000-0000-0000520C0000}"/>
    <cellStyle name="BM Input 6 21 2" xfId="3159" xr:uid="{00000000-0005-0000-0000-0000530C0000}"/>
    <cellStyle name="BM Input 6 22" xfId="3160" xr:uid="{00000000-0005-0000-0000-0000540C0000}"/>
    <cellStyle name="BM Input 6 23" xfId="3161" xr:uid="{00000000-0005-0000-0000-0000550C0000}"/>
    <cellStyle name="BM Input 6 3" xfId="3162" xr:uid="{00000000-0005-0000-0000-0000560C0000}"/>
    <cellStyle name="BM Input 6 3 2" xfId="3163" xr:uid="{00000000-0005-0000-0000-0000570C0000}"/>
    <cellStyle name="BM Input 6 3 2 2" xfId="3164" xr:uid="{00000000-0005-0000-0000-0000580C0000}"/>
    <cellStyle name="BM Input 6 3 3" xfId="3165" xr:uid="{00000000-0005-0000-0000-0000590C0000}"/>
    <cellStyle name="BM Input 6 3 4" xfId="3166" xr:uid="{00000000-0005-0000-0000-00005A0C0000}"/>
    <cellStyle name="BM Input 6 4" xfId="3167" xr:uid="{00000000-0005-0000-0000-00005B0C0000}"/>
    <cellStyle name="BM Input 6 4 2" xfId="3168" xr:uid="{00000000-0005-0000-0000-00005C0C0000}"/>
    <cellStyle name="BM Input 6 4 2 2" xfId="3169" xr:uid="{00000000-0005-0000-0000-00005D0C0000}"/>
    <cellStyle name="BM Input 6 4 3" xfId="3170" xr:uid="{00000000-0005-0000-0000-00005E0C0000}"/>
    <cellStyle name="BM Input 6 4 4" xfId="3171" xr:uid="{00000000-0005-0000-0000-00005F0C0000}"/>
    <cellStyle name="BM Input 6 5" xfId="3172" xr:uid="{00000000-0005-0000-0000-0000600C0000}"/>
    <cellStyle name="BM Input 6 5 2" xfId="3173" xr:uid="{00000000-0005-0000-0000-0000610C0000}"/>
    <cellStyle name="BM Input 6 5 2 2" xfId="3174" xr:uid="{00000000-0005-0000-0000-0000620C0000}"/>
    <cellStyle name="BM Input 6 5 3" xfId="3175" xr:uid="{00000000-0005-0000-0000-0000630C0000}"/>
    <cellStyle name="BM Input 6 6" xfId="3176" xr:uid="{00000000-0005-0000-0000-0000640C0000}"/>
    <cellStyle name="BM Input 6 6 2" xfId="3177" xr:uid="{00000000-0005-0000-0000-0000650C0000}"/>
    <cellStyle name="BM Input 6 6 2 2" xfId="3178" xr:uid="{00000000-0005-0000-0000-0000660C0000}"/>
    <cellStyle name="BM Input 6 6 3" xfId="3179" xr:uid="{00000000-0005-0000-0000-0000670C0000}"/>
    <cellStyle name="BM Input 6 7" xfId="3180" xr:uid="{00000000-0005-0000-0000-0000680C0000}"/>
    <cellStyle name="BM Input 6 7 2" xfId="3181" xr:uid="{00000000-0005-0000-0000-0000690C0000}"/>
    <cellStyle name="BM Input 6 7 2 2" xfId="3182" xr:uid="{00000000-0005-0000-0000-00006A0C0000}"/>
    <cellStyle name="BM Input 6 7 3" xfId="3183" xr:uid="{00000000-0005-0000-0000-00006B0C0000}"/>
    <cellStyle name="BM Input 6 8" xfId="3184" xr:uid="{00000000-0005-0000-0000-00006C0C0000}"/>
    <cellStyle name="BM Input 6 8 2" xfId="3185" xr:uid="{00000000-0005-0000-0000-00006D0C0000}"/>
    <cellStyle name="BM Input 6 8 2 2" xfId="3186" xr:uid="{00000000-0005-0000-0000-00006E0C0000}"/>
    <cellStyle name="BM Input 6 8 3" xfId="3187" xr:uid="{00000000-0005-0000-0000-00006F0C0000}"/>
    <cellStyle name="BM Input 6 9" xfId="3188" xr:uid="{00000000-0005-0000-0000-0000700C0000}"/>
    <cellStyle name="BM Input 6 9 2" xfId="3189" xr:uid="{00000000-0005-0000-0000-0000710C0000}"/>
    <cellStyle name="BM Input 6 9 2 2" xfId="3190" xr:uid="{00000000-0005-0000-0000-0000720C0000}"/>
    <cellStyle name="BM Input 6 9 3" xfId="3191" xr:uid="{00000000-0005-0000-0000-0000730C0000}"/>
    <cellStyle name="BM Input 7" xfId="3192" xr:uid="{00000000-0005-0000-0000-0000740C0000}"/>
    <cellStyle name="BM Input 7 2" xfId="3193" xr:uid="{00000000-0005-0000-0000-0000750C0000}"/>
    <cellStyle name="BM Input 7 2 2" xfId="3194" xr:uid="{00000000-0005-0000-0000-0000760C0000}"/>
    <cellStyle name="BM Input 7 2 3" xfId="3195" xr:uid="{00000000-0005-0000-0000-0000770C0000}"/>
    <cellStyle name="BM Input 7 3" xfId="3196" xr:uid="{00000000-0005-0000-0000-0000780C0000}"/>
    <cellStyle name="BM Input 7 3 2" xfId="3197" xr:uid="{00000000-0005-0000-0000-0000790C0000}"/>
    <cellStyle name="BM Input 7 4" xfId="3198" xr:uid="{00000000-0005-0000-0000-00007A0C0000}"/>
    <cellStyle name="BM Input 8" xfId="3199" xr:uid="{00000000-0005-0000-0000-00007B0C0000}"/>
    <cellStyle name="BM Input 8 2" xfId="3200" xr:uid="{00000000-0005-0000-0000-00007C0C0000}"/>
    <cellStyle name="BM Input 8 2 2" xfId="3201" xr:uid="{00000000-0005-0000-0000-00007D0C0000}"/>
    <cellStyle name="BM Input 8 2 3" xfId="3202" xr:uid="{00000000-0005-0000-0000-00007E0C0000}"/>
    <cellStyle name="BM Input 8 3" xfId="3203" xr:uid="{00000000-0005-0000-0000-00007F0C0000}"/>
    <cellStyle name="BM Input 8 4" xfId="3204" xr:uid="{00000000-0005-0000-0000-0000800C0000}"/>
    <cellStyle name="BM Input 9" xfId="3205" xr:uid="{00000000-0005-0000-0000-0000810C0000}"/>
    <cellStyle name="BM Input 9 2" xfId="3206" xr:uid="{00000000-0005-0000-0000-0000820C0000}"/>
    <cellStyle name="BM Input 9 2 2" xfId="3207" xr:uid="{00000000-0005-0000-0000-0000830C0000}"/>
    <cellStyle name="BM Input 9 3" xfId="3208" xr:uid="{00000000-0005-0000-0000-0000840C0000}"/>
    <cellStyle name="BM Input 9 4" xfId="3209" xr:uid="{00000000-0005-0000-0000-0000850C0000}"/>
    <cellStyle name="BM Input External Link" xfId="3210" xr:uid="{00000000-0005-0000-0000-0000860C0000}"/>
    <cellStyle name="BM Input External Link 10" xfId="3211" xr:uid="{00000000-0005-0000-0000-0000870C0000}"/>
    <cellStyle name="BM Input External Link 10 2" xfId="3212" xr:uid="{00000000-0005-0000-0000-0000880C0000}"/>
    <cellStyle name="BM Input External Link 10 2 2" xfId="3213" xr:uid="{00000000-0005-0000-0000-0000890C0000}"/>
    <cellStyle name="BM Input External Link 10 3" xfId="3214" xr:uid="{00000000-0005-0000-0000-00008A0C0000}"/>
    <cellStyle name="BM Input External Link 11" xfId="3215" xr:uid="{00000000-0005-0000-0000-00008B0C0000}"/>
    <cellStyle name="BM Input External Link 11 2" xfId="3216" xr:uid="{00000000-0005-0000-0000-00008C0C0000}"/>
    <cellStyle name="BM Input External Link 11 2 2" xfId="3217" xr:uid="{00000000-0005-0000-0000-00008D0C0000}"/>
    <cellStyle name="BM Input External Link 11 3" xfId="3218" xr:uid="{00000000-0005-0000-0000-00008E0C0000}"/>
    <cellStyle name="BM Input External Link 12" xfId="3219" xr:uid="{00000000-0005-0000-0000-00008F0C0000}"/>
    <cellStyle name="BM Input External Link 12 2" xfId="3220" xr:uid="{00000000-0005-0000-0000-0000900C0000}"/>
    <cellStyle name="BM Input External Link 12 2 2" xfId="3221" xr:uid="{00000000-0005-0000-0000-0000910C0000}"/>
    <cellStyle name="BM Input External Link 12 3" xfId="3222" xr:uid="{00000000-0005-0000-0000-0000920C0000}"/>
    <cellStyle name="BM Input External Link 13" xfId="3223" xr:uid="{00000000-0005-0000-0000-0000930C0000}"/>
    <cellStyle name="BM Input External Link 13 2" xfId="3224" xr:uid="{00000000-0005-0000-0000-0000940C0000}"/>
    <cellStyle name="BM Input External Link 13 2 2" xfId="3225" xr:uid="{00000000-0005-0000-0000-0000950C0000}"/>
    <cellStyle name="BM Input External Link 13 3" xfId="3226" xr:uid="{00000000-0005-0000-0000-0000960C0000}"/>
    <cellStyle name="BM Input External Link 14" xfId="3227" xr:uid="{00000000-0005-0000-0000-0000970C0000}"/>
    <cellStyle name="BM Input External Link 14 2" xfId="3228" xr:uid="{00000000-0005-0000-0000-0000980C0000}"/>
    <cellStyle name="BM Input External Link 14 2 2" xfId="3229" xr:uid="{00000000-0005-0000-0000-0000990C0000}"/>
    <cellStyle name="BM Input External Link 14 3" xfId="3230" xr:uid="{00000000-0005-0000-0000-00009A0C0000}"/>
    <cellStyle name="BM Input External Link 15" xfId="3231" xr:uid="{00000000-0005-0000-0000-00009B0C0000}"/>
    <cellStyle name="BM Input External Link 15 2" xfId="3232" xr:uid="{00000000-0005-0000-0000-00009C0C0000}"/>
    <cellStyle name="BM Input External Link 15 2 2" xfId="3233" xr:uid="{00000000-0005-0000-0000-00009D0C0000}"/>
    <cellStyle name="BM Input External Link 15 3" xfId="3234" xr:uid="{00000000-0005-0000-0000-00009E0C0000}"/>
    <cellStyle name="BM Input External Link 16" xfId="3235" xr:uid="{00000000-0005-0000-0000-00009F0C0000}"/>
    <cellStyle name="BM Input External Link 16 2" xfId="3236" xr:uid="{00000000-0005-0000-0000-0000A00C0000}"/>
    <cellStyle name="BM Input External Link 16 2 2" xfId="3237" xr:uid="{00000000-0005-0000-0000-0000A10C0000}"/>
    <cellStyle name="BM Input External Link 16 3" xfId="3238" xr:uid="{00000000-0005-0000-0000-0000A20C0000}"/>
    <cellStyle name="BM Input External Link 17" xfId="3239" xr:uid="{00000000-0005-0000-0000-0000A30C0000}"/>
    <cellStyle name="BM Input External Link 17 2" xfId="3240" xr:uid="{00000000-0005-0000-0000-0000A40C0000}"/>
    <cellStyle name="BM Input External Link 17 2 2" xfId="3241" xr:uid="{00000000-0005-0000-0000-0000A50C0000}"/>
    <cellStyle name="BM Input External Link 17 3" xfId="3242" xr:uid="{00000000-0005-0000-0000-0000A60C0000}"/>
    <cellStyle name="BM Input External Link 18" xfId="3243" xr:uid="{00000000-0005-0000-0000-0000A70C0000}"/>
    <cellStyle name="BM Input External Link 18 2" xfId="3244" xr:uid="{00000000-0005-0000-0000-0000A80C0000}"/>
    <cellStyle name="BM Input External Link 18 2 2" xfId="3245" xr:uid="{00000000-0005-0000-0000-0000A90C0000}"/>
    <cellStyle name="BM Input External Link 18 3" xfId="3246" xr:uid="{00000000-0005-0000-0000-0000AA0C0000}"/>
    <cellStyle name="BM Input External Link 19" xfId="3247" xr:uid="{00000000-0005-0000-0000-0000AB0C0000}"/>
    <cellStyle name="BM Input External Link 19 2" xfId="3248" xr:uid="{00000000-0005-0000-0000-0000AC0C0000}"/>
    <cellStyle name="BM Input External Link 19 2 2" xfId="3249" xr:uid="{00000000-0005-0000-0000-0000AD0C0000}"/>
    <cellStyle name="BM Input External Link 19 3" xfId="3250" xr:uid="{00000000-0005-0000-0000-0000AE0C0000}"/>
    <cellStyle name="BM Input External Link 2" xfId="3251" xr:uid="{00000000-0005-0000-0000-0000AF0C0000}"/>
    <cellStyle name="BM Input External Link 2 10" xfId="3252" xr:uid="{00000000-0005-0000-0000-0000B00C0000}"/>
    <cellStyle name="BM Input External Link 2 10 2" xfId="3253" xr:uid="{00000000-0005-0000-0000-0000B10C0000}"/>
    <cellStyle name="BM Input External Link 2 10 2 2" xfId="3254" xr:uid="{00000000-0005-0000-0000-0000B20C0000}"/>
    <cellStyle name="BM Input External Link 2 10 3" xfId="3255" xr:uid="{00000000-0005-0000-0000-0000B30C0000}"/>
    <cellStyle name="BM Input External Link 2 11" xfId="3256" xr:uid="{00000000-0005-0000-0000-0000B40C0000}"/>
    <cellStyle name="BM Input External Link 2 11 2" xfId="3257" xr:uid="{00000000-0005-0000-0000-0000B50C0000}"/>
    <cellStyle name="BM Input External Link 2 11 2 2" xfId="3258" xr:uid="{00000000-0005-0000-0000-0000B60C0000}"/>
    <cellStyle name="BM Input External Link 2 11 3" xfId="3259" xr:uid="{00000000-0005-0000-0000-0000B70C0000}"/>
    <cellStyle name="BM Input External Link 2 12" xfId="3260" xr:uid="{00000000-0005-0000-0000-0000B80C0000}"/>
    <cellStyle name="BM Input External Link 2 12 2" xfId="3261" xr:uid="{00000000-0005-0000-0000-0000B90C0000}"/>
    <cellStyle name="BM Input External Link 2 12 2 2" xfId="3262" xr:uid="{00000000-0005-0000-0000-0000BA0C0000}"/>
    <cellStyle name="BM Input External Link 2 12 3" xfId="3263" xr:uid="{00000000-0005-0000-0000-0000BB0C0000}"/>
    <cellStyle name="BM Input External Link 2 13" xfId="3264" xr:uid="{00000000-0005-0000-0000-0000BC0C0000}"/>
    <cellStyle name="BM Input External Link 2 13 2" xfId="3265" xr:uid="{00000000-0005-0000-0000-0000BD0C0000}"/>
    <cellStyle name="BM Input External Link 2 13 2 2" xfId="3266" xr:uid="{00000000-0005-0000-0000-0000BE0C0000}"/>
    <cellStyle name="BM Input External Link 2 13 3" xfId="3267" xr:uid="{00000000-0005-0000-0000-0000BF0C0000}"/>
    <cellStyle name="BM Input External Link 2 14" xfId="3268" xr:uid="{00000000-0005-0000-0000-0000C00C0000}"/>
    <cellStyle name="BM Input External Link 2 14 2" xfId="3269" xr:uid="{00000000-0005-0000-0000-0000C10C0000}"/>
    <cellStyle name="BM Input External Link 2 14 2 2" xfId="3270" xr:uid="{00000000-0005-0000-0000-0000C20C0000}"/>
    <cellStyle name="BM Input External Link 2 14 3" xfId="3271" xr:uid="{00000000-0005-0000-0000-0000C30C0000}"/>
    <cellStyle name="BM Input External Link 2 15" xfId="3272" xr:uid="{00000000-0005-0000-0000-0000C40C0000}"/>
    <cellStyle name="BM Input External Link 2 15 2" xfId="3273" xr:uid="{00000000-0005-0000-0000-0000C50C0000}"/>
    <cellStyle name="BM Input External Link 2 15 2 2" xfId="3274" xr:uid="{00000000-0005-0000-0000-0000C60C0000}"/>
    <cellStyle name="BM Input External Link 2 15 3" xfId="3275" xr:uid="{00000000-0005-0000-0000-0000C70C0000}"/>
    <cellStyle name="BM Input External Link 2 16" xfId="3276" xr:uid="{00000000-0005-0000-0000-0000C80C0000}"/>
    <cellStyle name="BM Input External Link 2 16 2" xfId="3277" xr:uid="{00000000-0005-0000-0000-0000C90C0000}"/>
    <cellStyle name="BM Input External Link 2 16 2 2" xfId="3278" xr:uid="{00000000-0005-0000-0000-0000CA0C0000}"/>
    <cellStyle name="BM Input External Link 2 16 3" xfId="3279" xr:uid="{00000000-0005-0000-0000-0000CB0C0000}"/>
    <cellStyle name="BM Input External Link 2 17" xfId="3280" xr:uid="{00000000-0005-0000-0000-0000CC0C0000}"/>
    <cellStyle name="BM Input External Link 2 17 2" xfId="3281" xr:uid="{00000000-0005-0000-0000-0000CD0C0000}"/>
    <cellStyle name="BM Input External Link 2 17 2 2" xfId="3282" xr:uid="{00000000-0005-0000-0000-0000CE0C0000}"/>
    <cellStyle name="BM Input External Link 2 17 3" xfId="3283" xr:uid="{00000000-0005-0000-0000-0000CF0C0000}"/>
    <cellStyle name="BM Input External Link 2 18" xfId="3284" xr:uid="{00000000-0005-0000-0000-0000D00C0000}"/>
    <cellStyle name="BM Input External Link 2 18 2" xfId="3285" xr:uid="{00000000-0005-0000-0000-0000D10C0000}"/>
    <cellStyle name="BM Input External Link 2 18 2 2" xfId="3286" xr:uid="{00000000-0005-0000-0000-0000D20C0000}"/>
    <cellStyle name="BM Input External Link 2 18 3" xfId="3287" xr:uid="{00000000-0005-0000-0000-0000D30C0000}"/>
    <cellStyle name="BM Input External Link 2 19" xfId="3288" xr:uid="{00000000-0005-0000-0000-0000D40C0000}"/>
    <cellStyle name="BM Input External Link 2 19 2" xfId="3289" xr:uid="{00000000-0005-0000-0000-0000D50C0000}"/>
    <cellStyle name="BM Input External Link 2 19 2 2" xfId="3290" xr:uid="{00000000-0005-0000-0000-0000D60C0000}"/>
    <cellStyle name="BM Input External Link 2 19 3" xfId="3291" xr:uid="{00000000-0005-0000-0000-0000D70C0000}"/>
    <cellStyle name="BM Input External Link 2 2" xfId="3292" xr:uid="{00000000-0005-0000-0000-0000D80C0000}"/>
    <cellStyle name="BM Input External Link 2 2 10" xfId="3293" xr:uid="{00000000-0005-0000-0000-0000D90C0000}"/>
    <cellStyle name="BM Input External Link 2 2 10 2" xfId="3294" xr:uid="{00000000-0005-0000-0000-0000DA0C0000}"/>
    <cellStyle name="BM Input External Link 2 2 10 2 2" xfId="3295" xr:uid="{00000000-0005-0000-0000-0000DB0C0000}"/>
    <cellStyle name="BM Input External Link 2 2 10 3" xfId="3296" xr:uid="{00000000-0005-0000-0000-0000DC0C0000}"/>
    <cellStyle name="BM Input External Link 2 2 11" xfId="3297" xr:uid="{00000000-0005-0000-0000-0000DD0C0000}"/>
    <cellStyle name="BM Input External Link 2 2 11 2" xfId="3298" xr:uid="{00000000-0005-0000-0000-0000DE0C0000}"/>
    <cellStyle name="BM Input External Link 2 2 11 2 2" xfId="3299" xr:uid="{00000000-0005-0000-0000-0000DF0C0000}"/>
    <cellStyle name="BM Input External Link 2 2 11 3" xfId="3300" xr:uid="{00000000-0005-0000-0000-0000E00C0000}"/>
    <cellStyle name="BM Input External Link 2 2 12" xfId="3301" xr:uid="{00000000-0005-0000-0000-0000E10C0000}"/>
    <cellStyle name="BM Input External Link 2 2 12 2" xfId="3302" xr:uid="{00000000-0005-0000-0000-0000E20C0000}"/>
    <cellStyle name="BM Input External Link 2 2 12 2 2" xfId="3303" xr:uid="{00000000-0005-0000-0000-0000E30C0000}"/>
    <cellStyle name="BM Input External Link 2 2 12 3" xfId="3304" xr:uid="{00000000-0005-0000-0000-0000E40C0000}"/>
    <cellStyle name="BM Input External Link 2 2 13" xfId="3305" xr:uid="{00000000-0005-0000-0000-0000E50C0000}"/>
    <cellStyle name="BM Input External Link 2 2 13 2" xfId="3306" xr:uid="{00000000-0005-0000-0000-0000E60C0000}"/>
    <cellStyle name="BM Input External Link 2 2 13 2 2" xfId="3307" xr:uid="{00000000-0005-0000-0000-0000E70C0000}"/>
    <cellStyle name="BM Input External Link 2 2 13 3" xfId="3308" xr:uid="{00000000-0005-0000-0000-0000E80C0000}"/>
    <cellStyle name="BM Input External Link 2 2 14" xfId="3309" xr:uid="{00000000-0005-0000-0000-0000E90C0000}"/>
    <cellStyle name="BM Input External Link 2 2 14 2" xfId="3310" xr:uid="{00000000-0005-0000-0000-0000EA0C0000}"/>
    <cellStyle name="BM Input External Link 2 2 14 2 2" xfId="3311" xr:uid="{00000000-0005-0000-0000-0000EB0C0000}"/>
    <cellStyle name="BM Input External Link 2 2 14 3" xfId="3312" xr:uid="{00000000-0005-0000-0000-0000EC0C0000}"/>
    <cellStyle name="BM Input External Link 2 2 15" xfId="3313" xr:uid="{00000000-0005-0000-0000-0000ED0C0000}"/>
    <cellStyle name="BM Input External Link 2 2 15 2" xfId="3314" xr:uid="{00000000-0005-0000-0000-0000EE0C0000}"/>
    <cellStyle name="BM Input External Link 2 2 15 2 2" xfId="3315" xr:uid="{00000000-0005-0000-0000-0000EF0C0000}"/>
    <cellStyle name="BM Input External Link 2 2 15 3" xfId="3316" xr:uid="{00000000-0005-0000-0000-0000F00C0000}"/>
    <cellStyle name="BM Input External Link 2 2 16" xfId="3317" xr:uid="{00000000-0005-0000-0000-0000F10C0000}"/>
    <cellStyle name="BM Input External Link 2 2 16 2" xfId="3318" xr:uid="{00000000-0005-0000-0000-0000F20C0000}"/>
    <cellStyle name="BM Input External Link 2 2 16 2 2" xfId="3319" xr:uid="{00000000-0005-0000-0000-0000F30C0000}"/>
    <cellStyle name="BM Input External Link 2 2 16 3" xfId="3320" xr:uid="{00000000-0005-0000-0000-0000F40C0000}"/>
    <cellStyle name="BM Input External Link 2 2 17" xfId="3321" xr:uid="{00000000-0005-0000-0000-0000F50C0000}"/>
    <cellStyle name="BM Input External Link 2 2 17 2" xfId="3322" xr:uid="{00000000-0005-0000-0000-0000F60C0000}"/>
    <cellStyle name="BM Input External Link 2 2 17 2 2" xfId="3323" xr:uid="{00000000-0005-0000-0000-0000F70C0000}"/>
    <cellStyle name="BM Input External Link 2 2 17 3" xfId="3324" xr:uid="{00000000-0005-0000-0000-0000F80C0000}"/>
    <cellStyle name="BM Input External Link 2 2 18" xfId="3325" xr:uid="{00000000-0005-0000-0000-0000F90C0000}"/>
    <cellStyle name="BM Input External Link 2 2 18 2" xfId="3326" xr:uid="{00000000-0005-0000-0000-0000FA0C0000}"/>
    <cellStyle name="BM Input External Link 2 2 19" xfId="3327" xr:uid="{00000000-0005-0000-0000-0000FB0C0000}"/>
    <cellStyle name="BM Input External Link 2 2 2" xfId="3328" xr:uid="{00000000-0005-0000-0000-0000FC0C0000}"/>
    <cellStyle name="BM Input External Link 2 2 2 10" xfId="3329" xr:uid="{00000000-0005-0000-0000-0000FD0C0000}"/>
    <cellStyle name="BM Input External Link 2 2 2 10 2" xfId="3330" xr:uid="{00000000-0005-0000-0000-0000FE0C0000}"/>
    <cellStyle name="BM Input External Link 2 2 2 10 2 2" xfId="3331" xr:uid="{00000000-0005-0000-0000-0000FF0C0000}"/>
    <cellStyle name="BM Input External Link 2 2 2 10 3" xfId="3332" xr:uid="{00000000-0005-0000-0000-0000000D0000}"/>
    <cellStyle name="BM Input External Link 2 2 2 11" xfId="3333" xr:uid="{00000000-0005-0000-0000-0000010D0000}"/>
    <cellStyle name="BM Input External Link 2 2 2 11 2" xfId="3334" xr:uid="{00000000-0005-0000-0000-0000020D0000}"/>
    <cellStyle name="BM Input External Link 2 2 2 11 2 2" xfId="3335" xr:uid="{00000000-0005-0000-0000-0000030D0000}"/>
    <cellStyle name="BM Input External Link 2 2 2 11 3" xfId="3336" xr:uid="{00000000-0005-0000-0000-0000040D0000}"/>
    <cellStyle name="BM Input External Link 2 2 2 12" xfId="3337" xr:uid="{00000000-0005-0000-0000-0000050D0000}"/>
    <cellStyle name="BM Input External Link 2 2 2 12 2" xfId="3338" xr:uid="{00000000-0005-0000-0000-0000060D0000}"/>
    <cellStyle name="BM Input External Link 2 2 2 12 2 2" xfId="3339" xr:uid="{00000000-0005-0000-0000-0000070D0000}"/>
    <cellStyle name="BM Input External Link 2 2 2 12 3" xfId="3340" xr:uid="{00000000-0005-0000-0000-0000080D0000}"/>
    <cellStyle name="BM Input External Link 2 2 2 13" xfId="3341" xr:uid="{00000000-0005-0000-0000-0000090D0000}"/>
    <cellStyle name="BM Input External Link 2 2 2 13 2" xfId="3342" xr:uid="{00000000-0005-0000-0000-00000A0D0000}"/>
    <cellStyle name="BM Input External Link 2 2 2 13 2 2" xfId="3343" xr:uid="{00000000-0005-0000-0000-00000B0D0000}"/>
    <cellStyle name="BM Input External Link 2 2 2 13 3" xfId="3344" xr:uid="{00000000-0005-0000-0000-00000C0D0000}"/>
    <cellStyle name="BM Input External Link 2 2 2 14" xfId="3345" xr:uid="{00000000-0005-0000-0000-00000D0D0000}"/>
    <cellStyle name="BM Input External Link 2 2 2 14 2" xfId="3346" xr:uid="{00000000-0005-0000-0000-00000E0D0000}"/>
    <cellStyle name="BM Input External Link 2 2 2 14 2 2" xfId="3347" xr:uid="{00000000-0005-0000-0000-00000F0D0000}"/>
    <cellStyle name="BM Input External Link 2 2 2 14 3" xfId="3348" xr:uid="{00000000-0005-0000-0000-0000100D0000}"/>
    <cellStyle name="BM Input External Link 2 2 2 15" xfId="3349" xr:uid="{00000000-0005-0000-0000-0000110D0000}"/>
    <cellStyle name="BM Input External Link 2 2 2 15 2" xfId="3350" xr:uid="{00000000-0005-0000-0000-0000120D0000}"/>
    <cellStyle name="BM Input External Link 2 2 2 15 2 2" xfId="3351" xr:uid="{00000000-0005-0000-0000-0000130D0000}"/>
    <cellStyle name="BM Input External Link 2 2 2 15 3" xfId="3352" xr:uid="{00000000-0005-0000-0000-0000140D0000}"/>
    <cellStyle name="BM Input External Link 2 2 2 16" xfId="3353" xr:uid="{00000000-0005-0000-0000-0000150D0000}"/>
    <cellStyle name="BM Input External Link 2 2 2 16 2" xfId="3354" xr:uid="{00000000-0005-0000-0000-0000160D0000}"/>
    <cellStyle name="BM Input External Link 2 2 2 16 2 2" xfId="3355" xr:uid="{00000000-0005-0000-0000-0000170D0000}"/>
    <cellStyle name="BM Input External Link 2 2 2 16 3" xfId="3356" xr:uid="{00000000-0005-0000-0000-0000180D0000}"/>
    <cellStyle name="BM Input External Link 2 2 2 17" xfId="3357" xr:uid="{00000000-0005-0000-0000-0000190D0000}"/>
    <cellStyle name="BM Input External Link 2 2 2 17 2" xfId="3358" xr:uid="{00000000-0005-0000-0000-00001A0D0000}"/>
    <cellStyle name="BM Input External Link 2 2 2 17 2 2" xfId="3359" xr:uid="{00000000-0005-0000-0000-00001B0D0000}"/>
    <cellStyle name="BM Input External Link 2 2 2 17 3" xfId="3360" xr:uid="{00000000-0005-0000-0000-00001C0D0000}"/>
    <cellStyle name="BM Input External Link 2 2 2 18" xfId="3361" xr:uid="{00000000-0005-0000-0000-00001D0D0000}"/>
    <cellStyle name="BM Input External Link 2 2 2 18 2" xfId="3362" xr:uid="{00000000-0005-0000-0000-00001E0D0000}"/>
    <cellStyle name="BM Input External Link 2 2 2 18 2 2" xfId="3363" xr:uid="{00000000-0005-0000-0000-00001F0D0000}"/>
    <cellStyle name="BM Input External Link 2 2 2 18 3" xfId="3364" xr:uid="{00000000-0005-0000-0000-0000200D0000}"/>
    <cellStyle name="BM Input External Link 2 2 2 19" xfId="3365" xr:uid="{00000000-0005-0000-0000-0000210D0000}"/>
    <cellStyle name="BM Input External Link 2 2 2 19 2" xfId="3366" xr:uid="{00000000-0005-0000-0000-0000220D0000}"/>
    <cellStyle name="BM Input External Link 2 2 2 19 2 2" xfId="3367" xr:uid="{00000000-0005-0000-0000-0000230D0000}"/>
    <cellStyle name="BM Input External Link 2 2 2 19 3" xfId="3368" xr:uid="{00000000-0005-0000-0000-0000240D0000}"/>
    <cellStyle name="BM Input External Link 2 2 2 2" xfId="3369" xr:uid="{00000000-0005-0000-0000-0000250D0000}"/>
    <cellStyle name="BM Input External Link 2 2 2 2 2" xfId="3370" xr:uid="{00000000-0005-0000-0000-0000260D0000}"/>
    <cellStyle name="BM Input External Link 2 2 2 2 2 2" xfId="3371" xr:uid="{00000000-0005-0000-0000-0000270D0000}"/>
    <cellStyle name="BM Input External Link 2 2 2 2 2 3" xfId="3372" xr:uid="{00000000-0005-0000-0000-0000280D0000}"/>
    <cellStyle name="BM Input External Link 2 2 2 2 3" xfId="3373" xr:uid="{00000000-0005-0000-0000-0000290D0000}"/>
    <cellStyle name="BM Input External Link 2 2 2 2 3 2" xfId="3374" xr:uid="{00000000-0005-0000-0000-00002A0D0000}"/>
    <cellStyle name="BM Input External Link 2 2 2 2 4" xfId="3375" xr:uid="{00000000-0005-0000-0000-00002B0D0000}"/>
    <cellStyle name="BM Input External Link 2 2 2 20" xfId="3376" xr:uid="{00000000-0005-0000-0000-00002C0D0000}"/>
    <cellStyle name="BM Input External Link 2 2 2 20 2" xfId="3377" xr:uid="{00000000-0005-0000-0000-00002D0D0000}"/>
    <cellStyle name="BM Input External Link 2 2 2 20 2 2" xfId="3378" xr:uid="{00000000-0005-0000-0000-00002E0D0000}"/>
    <cellStyle name="BM Input External Link 2 2 2 20 3" xfId="3379" xr:uid="{00000000-0005-0000-0000-00002F0D0000}"/>
    <cellStyle name="BM Input External Link 2 2 2 21" xfId="3380" xr:uid="{00000000-0005-0000-0000-0000300D0000}"/>
    <cellStyle name="BM Input External Link 2 2 2 21 2" xfId="3381" xr:uid="{00000000-0005-0000-0000-0000310D0000}"/>
    <cellStyle name="BM Input External Link 2 2 2 22" xfId="3382" xr:uid="{00000000-0005-0000-0000-0000320D0000}"/>
    <cellStyle name="BM Input External Link 2 2 2 23" xfId="3383" xr:uid="{00000000-0005-0000-0000-0000330D0000}"/>
    <cellStyle name="BM Input External Link 2 2 2 3" xfId="3384" xr:uid="{00000000-0005-0000-0000-0000340D0000}"/>
    <cellStyle name="BM Input External Link 2 2 2 3 2" xfId="3385" xr:uid="{00000000-0005-0000-0000-0000350D0000}"/>
    <cellStyle name="BM Input External Link 2 2 2 3 2 2" xfId="3386" xr:uid="{00000000-0005-0000-0000-0000360D0000}"/>
    <cellStyle name="BM Input External Link 2 2 2 3 3" xfId="3387" xr:uid="{00000000-0005-0000-0000-0000370D0000}"/>
    <cellStyle name="BM Input External Link 2 2 2 3 4" xfId="3388" xr:uid="{00000000-0005-0000-0000-0000380D0000}"/>
    <cellStyle name="BM Input External Link 2 2 2 4" xfId="3389" xr:uid="{00000000-0005-0000-0000-0000390D0000}"/>
    <cellStyle name="BM Input External Link 2 2 2 4 2" xfId="3390" xr:uid="{00000000-0005-0000-0000-00003A0D0000}"/>
    <cellStyle name="BM Input External Link 2 2 2 4 2 2" xfId="3391" xr:uid="{00000000-0005-0000-0000-00003B0D0000}"/>
    <cellStyle name="BM Input External Link 2 2 2 4 3" xfId="3392" xr:uid="{00000000-0005-0000-0000-00003C0D0000}"/>
    <cellStyle name="BM Input External Link 2 2 2 4 4" xfId="3393" xr:uid="{00000000-0005-0000-0000-00003D0D0000}"/>
    <cellStyle name="BM Input External Link 2 2 2 5" xfId="3394" xr:uid="{00000000-0005-0000-0000-00003E0D0000}"/>
    <cellStyle name="BM Input External Link 2 2 2 5 2" xfId="3395" xr:uid="{00000000-0005-0000-0000-00003F0D0000}"/>
    <cellStyle name="BM Input External Link 2 2 2 5 2 2" xfId="3396" xr:uid="{00000000-0005-0000-0000-0000400D0000}"/>
    <cellStyle name="BM Input External Link 2 2 2 5 3" xfId="3397" xr:uid="{00000000-0005-0000-0000-0000410D0000}"/>
    <cellStyle name="BM Input External Link 2 2 2 6" xfId="3398" xr:uid="{00000000-0005-0000-0000-0000420D0000}"/>
    <cellStyle name="BM Input External Link 2 2 2 6 2" xfId="3399" xr:uid="{00000000-0005-0000-0000-0000430D0000}"/>
    <cellStyle name="BM Input External Link 2 2 2 6 2 2" xfId="3400" xr:uid="{00000000-0005-0000-0000-0000440D0000}"/>
    <cellStyle name="BM Input External Link 2 2 2 6 3" xfId="3401" xr:uid="{00000000-0005-0000-0000-0000450D0000}"/>
    <cellStyle name="BM Input External Link 2 2 2 7" xfId="3402" xr:uid="{00000000-0005-0000-0000-0000460D0000}"/>
    <cellStyle name="BM Input External Link 2 2 2 7 2" xfId="3403" xr:uid="{00000000-0005-0000-0000-0000470D0000}"/>
    <cellStyle name="BM Input External Link 2 2 2 7 2 2" xfId="3404" xr:uid="{00000000-0005-0000-0000-0000480D0000}"/>
    <cellStyle name="BM Input External Link 2 2 2 7 3" xfId="3405" xr:uid="{00000000-0005-0000-0000-0000490D0000}"/>
    <cellStyle name="BM Input External Link 2 2 2 8" xfId="3406" xr:uid="{00000000-0005-0000-0000-00004A0D0000}"/>
    <cellStyle name="BM Input External Link 2 2 2 8 2" xfId="3407" xr:uid="{00000000-0005-0000-0000-00004B0D0000}"/>
    <cellStyle name="BM Input External Link 2 2 2 8 2 2" xfId="3408" xr:uid="{00000000-0005-0000-0000-00004C0D0000}"/>
    <cellStyle name="BM Input External Link 2 2 2 8 3" xfId="3409" xr:uid="{00000000-0005-0000-0000-00004D0D0000}"/>
    <cellStyle name="BM Input External Link 2 2 2 9" xfId="3410" xr:uid="{00000000-0005-0000-0000-00004E0D0000}"/>
    <cellStyle name="BM Input External Link 2 2 2 9 2" xfId="3411" xr:uid="{00000000-0005-0000-0000-00004F0D0000}"/>
    <cellStyle name="BM Input External Link 2 2 2 9 2 2" xfId="3412" xr:uid="{00000000-0005-0000-0000-0000500D0000}"/>
    <cellStyle name="BM Input External Link 2 2 2 9 3" xfId="3413" xr:uid="{00000000-0005-0000-0000-0000510D0000}"/>
    <cellStyle name="BM Input External Link 2 2 20" xfId="3414" xr:uid="{00000000-0005-0000-0000-0000520D0000}"/>
    <cellStyle name="BM Input External Link 2 2 3" xfId="3415" xr:uid="{00000000-0005-0000-0000-0000530D0000}"/>
    <cellStyle name="BM Input External Link 2 2 3 2" xfId="3416" xr:uid="{00000000-0005-0000-0000-0000540D0000}"/>
    <cellStyle name="BM Input External Link 2 2 3 2 2" xfId="3417" xr:uid="{00000000-0005-0000-0000-0000550D0000}"/>
    <cellStyle name="BM Input External Link 2 2 3 2 3" xfId="3418" xr:uid="{00000000-0005-0000-0000-0000560D0000}"/>
    <cellStyle name="BM Input External Link 2 2 3 3" xfId="3419" xr:uid="{00000000-0005-0000-0000-0000570D0000}"/>
    <cellStyle name="BM Input External Link 2 2 3 3 2" xfId="3420" xr:uid="{00000000-0005-0000-0000-0000580D0000}"/>
    <cellStyle name="BM Input External Link 2 2 3 4" xfId="3421" xr:uid="{00000000-0005-0000-0000-0000590D0000}"/>
    <cellStyle name="BM Input External Link 2 2 4" xfId="3422" xr:uid="{00000000-0005-0000-0000-00005A0D0000}"/>
    <cellStyle name="BM Input External Link 2 2 4 2" xfId="3423" xr:uid="{00000000-0005-0000-0000-00005B0D0000}"/>
    <cellStyle name="BM Input External Link 2 2 4 2 2" xfId="3424" xr:uid="{00000000-0005-0000-0000-00005C0D0000}"/>
    <cellStyle name="BM Input External Link 2 2 4 3" xfId="3425" xr:uid="{00000000-0005-0000-0000-00005D0D0000}"/>
    <cellStyle name="BM Input External Link 2 2 4 4" xfId="3426" xr:uid="{00000000-0005-0000-0000-00005E0D0000}"/>
    <cellStyle name="BM Input External Link 2 2 5" xfId="3427" xr:uid="{00000000-0005-0000-0000-00005F0D0000}"/>
    <cellStyle name="BM Input External Link 2 2 5 2" xfId="3428" xr:uid="{00000000-0005-0000-0000-0000600D0000}"/>
    <cellStyle name="BM Input External Link 2 2 5 2 2" xfId="3429" xr:uid="{00000000-0005-0000-0000-0000610D0000}"/>
    <cellStyle name="BM Input External Link 2 2 5 3" xfId="3430" xr:uid="{00000000-0005-0000-0000-0000620D0000}"/>
    <cellStyle name="BM Input External Link 2 2 5 4" xfId="3431" xr:uid="{00000000-0005-0000-0000-0000630D0000}"/>
    <cellStyle name="BM Input External Link 2 2 6" xfId="3432" xr:uid="{00000000-0005-0000-0000-0000640D0000}"/>
    <cellStyle name="BM Input External Link 2 2 6 2" xfId="3433" xr:uid="{00000000-0005-0000-0000-0000650D0000}"/>
    <cellStyle name="BM Input External Link 2 2 6 2 2" xfId="3434" xr:uid="{00000000-0005-0000-0000-0000660D0000}"/>
    <cellStyle name="BM Input External Link 2 2 6 3" xfId="3435" xr:uid="{00000000-0005-0000-0000-0000670D0000}"/>
    <cellStyle name="BM Input External Link 2 2 7" xfId="3436" xr:uid="{00000000-0005-0000-0000-0000680D0000}"/>
    <cellStyle name="BM Input External Link 2 2 7 2" xfId="3437" xr:uid="{00000000-0005-0000-0000-0000690D0000}"/>
    <cellStyle name="BM Input External Link 2 2 7 2 2" xfId="3438" xr:uid="{00000000-0005-0000-0000-00006A0D0000}"/>
    <cellStyle name="BM Input External Link 2 2 7 3" xfId="3439" xr:uid="{00000000-0005-0000-0000-00006B0D0000}"/>
    <cellStyle name="BM Input External Link 2 2 8" xfId="3440" xr:uid="{00000000-0005-0000-0000-00006C0D0000}"/>
    <cellStyle name="BM Input External Link 2 2 8 2" xfId="3441" xr:uid="{00000000-0005-0000-0000-00006D0D0000}"/>
    <cellStyle name="BM Input External Link 2 2 8 2 2" xfId="3442" xr:uid="{00000000-0005-0000-0000-00006E0D0000}"/>
    <cellStyle name="BM Input External Link 2 2 8 3" xfId="3443" xr:uid="{00000000-0005-0000-0000-00006F0D0000}"/>
    <cellStyle name="BM Input External Link 2 2 9" xfId="3444" xr:uid="{00000000-0005-0000-0000-0000700D0000}"/>
    <cellStyle name="BM Input External Link 2 2 9 2" xfId="3445" xr:uid="{00000000-0005-0000-0000-0000710D0000}"/>
    <cellStyle name="BM Input External Link 2 2 9 2 2" xfId="3446" xr:uid="{00000000-0005-0000-0000-0000720D0000}"/>
    <cellStyle name="BM Input External Link 2 2 9 3" xfId="3447" xr:uid="{00000000-0005-0000-0000-0000730D0000}"/>
    <cellStyle name="BM Input External Link 2 20" xfId="3448" xr:uid="{00000000-0005-0000-0000-0000740D0000}"/>
    <cellStyle name="BM Input External Link 2 20 2" xfId="3449" xr:uid="{00000000-0005-0000-0000-0000750D0000}"/>
    <cellStyle name="BM Input External Link 2 20 2 2" xfId="3450" xr:uid="{00000000-0005-0000-0000-0000760D0000}"/>
    <cellStyle name="BM Input External Link 2 20 3" xfId="3451" xr:uid="{00000000-0005-0000-0000-0000770D0000}"/>
    <cellStyle name="BM Input External Link 2 21" xfId="3452" xr:uid="{00000000-0005-0000-0000-0000780D0000}"/>
    <cellStyle name="BM Input External Link 2 21 2" xfId="3453" xr:uid="{00000000-0005-0000-0000-0000790D0000}"/>
    <cellStyle name="BM Input External Link 2 22" xfId="3454" xr:uid="{00000000-0005-0000-0000-00007A0D0000}"/>
    <cellStyle name="BM Input External Link 2 23" xfId="3455" xr:uid="{00000000-0005-0000-0000-00007B0D0000}"/>
    <cellStyle name="BM Input External Link 2 3" xfId="3456" xr:uid="{00000000-0005-0000-0000-00007C0D0000}"/>
    <cellStyle name="BM Input External Link 2 3 10" xfId="3457" xr:uid="{00000000-0005-0000-0000-00007D0D0000}"/>
    <cellStyle name="BM Input External Link 2 3 10 2" xfId="3458" xr:uid="{00000000-0005-0000-0000-00007E0D0000}"/>
    <cellStyle name="BM Input External Link 2 3 10 2 2" xfId="3459" xr:uid="{00000000-0005-0000-0000-00007F0D0000}"/>
    <cellStyle name="BM Input External Link 2 3 10 3" xfId="3460" xr:uid="{00000000-0005-0000-0000-0000800D0000}"/>
    <cellStyle name="BM Input External Link 2 3 11" xfId="3461" xr:uid="{00000000-0005-0000-0000-0000810D0000}"/>
    <cellStyle name="BM Input External Link 2 3 11 2" xfId="3462" xr:uid="{00000000-0005-0000-0000-0000820D0000}"/>
    <cellStyle name="BM Input External Link 2 3 11 2 2" xfId="3463" xr:uid="{00000000-0005-0000-0000-0000830D0000}"/>
    <cellStyle name="BM Input External Link 2 3 11 3" xfId="3464" xr:uid="{00000000-0005-0000-0000-0000840D0000}"/>
    <cellStyle name="BM Input External Link 2 3 12" xfId="3465" xr:uid="{00000000-0005-0000-0000-0000850D0000}"/>
    <cellStyle name="BM Input External Link 2 3 12 2" xfId="3466" xr:uid="{00000000-0005-0000-0000-0000860D0000}"/>
    <cellStyle name="BM Input External Link 2 3 12 2 2" xfId="3467" xr:uid="{00000000-0005-0000-0000-0000870D0000}"/>
    <cellStyle name="BM Input External Link 2 3 12 3" xfId="3468" xr:uid="{00000000-0005-0000-0000-0000880D0000}"/>
    <cellStyle name="BM Input External Link 2 3 13" xfId="3469" xr:uid="{00000000-0005-0000-0000-0000890D0000}"/>
    <cellStyle name="BM Input External Link 2 3 13 2" xfId="3470" xr:uid="{00000000-0005-0000-0000-00008A0D0000}"/>
    <cellStyle name="BM Input External Link 2 3 13 2 2" xfId="3471" xr:uid="{00000000-0005-0000-0000-00008B0D0000}"/>
    <cellStyle name="BM Input External Link 2 3 13 3" xfId="3472" xr:uid="{00000000-0005-0000-0000-00008C0D0000}"/>
    <cellStyle name="BM Input External Link 2 3 14" xfId="3473" xr:uid="{00000000-0005-0000-0000-00008D0D0000}"/>
    <cellStyle name="BM Input External Link 2 3 14 2" xfId="3474" xr:uid="{00000000-0005-0000-0000-00008E0D0000}"/>
    <cellStyle name="BM Input External Link 2 3 14 2 2" xfId="3475" xr:uid="{00000000-0005-0000-0000-00008F0D0000}"/>
    <cellStyle name="BM Input External Link 2 3 14 3" xfId="3476" xr:uid="{00000000-0005-0000-0000-0000900D0000}"/>
    <cellStyle name="BM Input External Link 2 3 15" xfId="3477" xr:uid="{00000000-0005-0000-0000-0000910D0000}"/>
    <cellStyle name="BM Input External Link 2 3 15 2" xfId="3478" xr:uid="{00000000-0005-0000-0000-0000920D0000}"/>
    <cellStyle name="BM Input External Link 2 3 15 2 2" xfId="3479" xr:uid="{00000000-0005-0000-0000-0000930D0000}"/>
    <cellStyle name="BM Input External Link 2 3 15 3" xfId="3480" xr:uid="{00000000-0005-0000-0000-0000940D0000}"/>
    <cellStyle name="BM Input External Link 2 3 16" xfId="3481" xr:uid="{00000000-0005-0000-0000-0000950D0000}"/>
    <cellStyle name="BM Input External Link 2 3 16 2" xfId="3482" xr:uid="{00000000-0005-0000-0000-0000960D0000}"/>
    <cellStyle name="BM Input External Link 2 3 16 2 2" xfId="3483" xr:uid="{00000000-0005-0000-0000-0000970D0000}"/>
    <cellStyle name="BM Input External Link 2 3 16 3" xfId="3484" xr:uid="{00000000-0005-0000-0000-0000980D0000}"/>
    <cellStyle name="BM Input External Link 2 3 17" xfId="3485" xr:uid="{00000000-0005-0000-0000-0000990D0000}"/>
    <cellStyle name="BM Input External Link 2 3 17 2" xfId="3486" xr:uid="{00000000-0005-0000-0000-00009A0D0000}"/>
    <cellStyle name="BM Input External Link 2 3 17 2 2" xfId="3487" xr:uid="{00000000-0005-0000-0000-00009B0D0000}"/>
    <cellStyle name="BM Input External Link 2 3 17 3" xfId="3488" xr:uid="{00000000-0005-0000-0000-00009C0D0000}"/>
    <cellStyle name="BM Input External Link 2 3 18" xfId="3489" xr:uid="{00000000-0005-0000-0000-00009D0D0000}"/>
    <cellStyle name="BM Input External Link 2 3 18 2" xfId="3490" xr:uid="{00000000-0005-0000-0000-00009E0D0000}"/>
    <cellStyle name="BM Input External Link 2 3 19" xfId="3491" xr:uid="{00000000-0005-0000-0000-00009F0D0000}"/>
    <cellStyle name="BM Input External Link 2 3 2" xfId="3492" xr:uid="{00000000-0005-0000-0000-0000A00D0000}"/>
    <cellStyle name="BM Input External Link 2 3 2 10" xfId="3493" xr:uid="{00000000-0005-0000-0000-0000A10D0000}"/>
    <cellStyle name="BM Input External Link 2 3 2 10 2" xfId="3494" xr:uid="{00000000-0005-0000-0000-0000A20D0000}"/>
    <cellStyle name="BM Input External Link 2 3 2 10 2 2" xfId="3495" xr:uid="{00000000-0005-0000-0000-0000A30D0000}"/>
    <cellStyle name="BM Input External Link 2 3 2 10 3" xfId="3496" xr:uid="{00000000-0005-0000-0000-0000A40D0000}"/>
    <cellStyle name="BM Input External Link 2 3 2 11" xfId="3497" xr:uid="{00000000-0005-0000-0000-0000A50D0000}"/>
    <cellStyle name="BM Input External Link 2 3 2 11 2" xfId="3498" xr:uid="{00000000-0005-0000-0000-0000A60D0000}"/>
    <cellStyle name="BM Input External Link 2 3 2 11 2 2" xfId="3499" xr:uid="{00000000-0005-0000-0000-0000A70D0000}"/>
    <cellStyle name="BM Input External Link 2 3 2 11 3" xfId="3500" xr:uid="{00000000-0005-0000-0000-0000A80D0000}"/>
    <cellStyle name="BM Input External Link 2 3 2 12" xfId="3501" xr:uid="{00000000-0005-0000-0000-0000A90D0000}"/>
    <cellStyle name="BM Input External Link 2 3 2 12 2" xfId="3502" xr:uid="{00000000-0005-0000-0000-0000AA0D0000}"/>
    <cellStyle name="BM Input External Link 2 3 2 12 2 2" xfId="3503" xr:uid="{00000000-0005-0000-0000-0000AB0D0000}"/>
    <cellStyle name="BM Input External Link 2 3 2 12 3" xfId="3504" xr:uid="{00000000-0005-0000-0000-0000AC0D0000}"/>
    <cellStyle name="BM Input External Link 2 3 2 13" xfId="3505" xr:uid="{00000000-0005-0000-0000-0000AD0D0000}"/>
    <cellStyle name="BM Input External Link 2 3 2 13 2" xfId="3506" xr:uid="{00000000-0005-0000-0000-0000AE0D0000}"/>
    <cellStyle name="BM Input External Link 2 3 2 13 2 2" xfId="3507" xr:uid="{00000000-0005-0000-0000-0000AF0D0000}"/>
    <cellStyle name="BM Input External Link 2 3 2 13 3" xfId="3508" xr:uid="{00000000-0005-0000-0000-0000B00D0000}"/>
    <cellStyle name="BM Input External Link 2 3 2 14" xfId="3509" xr:uid="{00000000-0005-0000-0000-0000B10D0000}"/>
    <cellStyle name="BM Input External Link 2 3 2 14 2" xfId="3510" xr:uid="{00000000-0005-0000-0000-0000B20D0000}"/>
    <cellStyle name="BM Input External Link 2 3 2 14 2 2" xfId="3511" xr:uid="{00000000-0005-0000-0000-0000B30D0000}"/>
    <cellStyle name="BM Input External Link 2 3 2 14 3" xfId="3512" xr:uid="{00000000-0005-0000-0000-0000B40D0000}"/>
    <cellStyle name="BM Input External Link 2 3 2 15" xfId="3513" xr:uid="{00000000-0005-0000-0000-0000B50D0000}"/>
    <cellStyle name="BM Input External Link 2 3 2 15 2" xfId="3514" xr:uid="{00000000-0005-0000-0000-0000B60D0000}"/>
    <cellStyle name="BM Input External Link 2 3 2 15 2 2" xfId="3515" xr:uid="{00000000-0005-0000-0000-0000B70D0000}"/>
    <cellStyle name="BM Input External Link 2 3 2 15 3" xfId="3516" xr:uid="{00000000-0005-0000-0000-0000B80D0000}"/>
    <cellStyle name="BM Input External Link 2 3 2 16" xfId="3517" xr:uid="{00000000-0005-0000-0000-0000B90D0000}"/>
    <cellStyle name="BM Input External Link 2 3 2 16 2" xfId="3518" xr:uid="{00000000-0005-0000-0000-0000BA0D0000}"/>
    <cellStyle name="BM Input External Link 2 3 2 16 2 2" xfId="3519" xr:uid="{00000000-0005-0000-0000-0000BB0D0000}"/>
    <cellStyle name="BM Input External Link 2 3 2 16 3" xfId="3520" xr:uid="{00000000-0005-0000-0000-0000BC0D0000}"/>
    <cellStyle name="BM Input External Link 2 3 2 17" xfId="3521" xr:uid="{00000000-0005-0000-0000-0000BD0D0000}"/>
    <cellStyle name="BM Input External Link 2 3 2 17 2" xfId="3522" xr:uid="{00000000-0005-0000-0000-0000BE0D0000}"/>
    <cellStyle name="BM Input External Link 2 3 2 17 2 2" xfId="3523" xr:uid="{00000000-0005-0000-0000-0000BF0D0000}"/>
    <cellStyle name="BM Input External Link 2 3 2 17 3" xfId="3524" xr:uid="{00000000-0005-0000-0000-0000C00D0000}"/>
    <cellStyle name="BM Input External Link 2 3 2 18" xfId="3525" xr:uid="{00000000-0005-0000-0000-0000C10D0000}"/>
    <cellStyle name="BM Input External Link 2 3 2 18 2" xfId="3526" xr:uid="{00000000-0005-0000-0000-0000C20D0000}"/>
    <cellStyle name="BM Input External Link 2 3 2 18 2 2" xfId="3527" xr:uid="{00000000-0005-0000-0000-0000C30D0000}"/>
    <cellStyle name="BM Input External Link 2 3 2 18 3" xfId="3528" xr:uid="{00000000-0005-0000-0000-0000C40D0000}"/>
    <cellStyle name="BM Input External Link 2 3 2 19" xfId="3529" xr:uid="{00000000-0005-0000-0000-0000C50D0000}"/>
    <cellStyle name="BM Input External Link 2 3 2 19 2" xfId="3530" xr:uid="{00000000-0005-0000-0000-0000C60D0000}"/>
    <cellStyle name="BM Input External Link 2 3 2 19 2 2" xfId="3531" xr:uid="{00000000-0005-0000-0000-0000C70D0000}"/>
    <cellStyle name="BM Input External Link 2 3 2 19 3" xfId="3532" xr:uid="{00000000-0005-0000-0000-0000C80D0000}"/>
    <cellStyle name="BM Input External Link 2 3 2 2" xfId="3533" xr:uid="{00000000-0005-0000-0000-0000C90D0000}"/>
    <cellStyle name="BM Input External Link 2 3 2 2 2" xfId="3534" xr:uid="{00000000-0005-0000-0000-0000CA0D0000}"/>
    <cellStyle name="BM Input External Link 2 3 2 2 2 2" xfId="3535" xr:uid="{00000000-0005-0000-0000-0000CB0D0000}"/>
    <cellStyle name="BM Input External Link 2 3 2 2 3" xfId="3536" xr:uid="{00000000-0005-0000-0000-0000CC0D0000}"/>
    <cellStyle name="BM Input External Link 2 3 2 2 4" xfId="3537" xr:uid="{00000000-0005-0000-0000-0000CD0D0000}"/>
    <cellStyle name="BM Input External Link 2 3 2 20" xfId="3538" xr:uid="{00000000-0005-0000-0000-0000CE0D0000}"/>
    <cellStyle name="BM Input External Link 2 3 2 20 2" xfId="3539" xr:uid="{00000000-0005-0000-0000-0000CF0D0000}"/>
    <cellStyle name="BM Input External Link 2 3 2 20 2 2" xfId="3540" xr:uid="{00000000-0005-0000-0000-0000D00D0000}"/>
    <cellStyle name="BM Input External Link 2 3 2 20 3" xfId="3541" xr:uid="{00000000-0005-0000-0000-0000D10D0000}"/>
    <cellStyle name="BM Input External Link 2 3 2 21" xfId="3542" xr:uid="{00000000-0005-0000-0000-0000D20D0000}"/>
    <cellStyle name="BM Input External Link 2 3 2 21 2" xfId="3543" xr:uid="{00000000-0005-0000-0000-0000D30D0000}"/>
    <cellStyle name="BM Input External Link 2 3 2 22" xfId="3544" xr:uid="{00000000-0005-0000-0000-0000D40D0000}"/>
    <cellStyle name="BM Input External Link 2 3 2 23" xfId="3545" xr:uid="{00000000-0005-0000-0000-0000D50D0000}"/>
    <cellStyle name="BM Input External Link 2 3 2 3" xfId="3546" xr:uid="{00000000-0005-0000-0000-0000D60D0000}"/>
    <cellStyle name="BM Input External Link 2 3 2 3 2" xfId="3547" xr:uid="{00000000-0005-0000-0000-0000D70D0000}"/>
    <cellStyle name="BM Input External Link 2 3 2 3 2 2" xfId="3548" xr:uid="{00000000-0005-0000-0000-0000D80D0000}"/>
    <cellStyle name="BM Input External Link 2 3 2 3 3" xfId="3549" xr:uid="{00000000-0005-0000-0000-0000D90D0000}"/>
    <cellStyle name="BM Input External Link 2 3 2 3 4" xfId="3550" xr:uid="{00000000-0005-0000-0000-0000DA0D0000}"/>
    <cellStyle name="BM Input External Link 2 3 2 4" xfId="3551" xr:uid="{00000000-0005-0000-0000-0000DB0D0000}"/>
    <cellStyle name="BM Input External Link 2 3 2 4 2" xfId="3552" xr:uid="{00000000-0005-0000-0000-0000DC0D0000}"/>
    <cellStyle name="BM Input External Link 2 3 2 4 2 2" xfId="3553" xr:uid="{00000000-0005-0000-0000-0000DD0D0000}"/>
    <cellStyle name="BM Input External Link 2 3 2 4 3" xfId="3554" xr:uid="{00000000-0005-0000-0000-0000DE0D0000}"/>
    <cellStyle name="BM Input External Link 2 3 2 5" xfId="3555" xr:uid="{00000000-0005-0000-0000-0000DF0D0000}"/>
    <cellStyle name="BM Input External Link 2 3 2 5 2" xfId="3556" xr:uid="{00000000-0005-0000-0000-0000E00D0000}"/>
    <cellStyle name="BM Input External Link 2 3 2 5 2 2" xfId="3557" xr:uid="{00000000-0005-0000-0000-0000E10D0000}"/>
    <cellStyle name="BM Input External Link 2 3 2 5 3" xfId="3558" xr:uid="{00000000-0005-0000-0000-0000E20D0000}"/>
    <cellStyle name="BM Input External Link 2 3 2 6" xfId="3559" xr:uid="{00000000-0005-0000-0000-0000E30D0000}"/>
    <cellStyle name="BM Input External Link 2 3 2 6 2" xfId="3560" xr:uid="{00000000-0005-0000-0000-0000E40D0000}"/>
    <cellStyle name="BM Input External Link 2 3 2 6 2 2" xfId="3561" xr:uid="{00000000-0005-0000-0000-0000E50D0000}"/>
    <cellStyle name="BM Input External Link 2 3 2 6 3" xfId="3562" xr:uid="{00000000-0005-0000-0000-0000E60D0000}"/>
    <cellStyle name="BM Input External Link 2 3 2 7" xfId="3563" xr:uid="{00000000-0005-0000-0000-0000E70D0000}"/>
    <cellStyle name="BM Input External Link 2 3 2 7 2" xfId="3564" xr:uid="{00000000-0005-0000-0000-0000E80D0000}"/>
    <cellStyle name="BM Input External Link 2 3 2 7 2 2" xfId="3565" xr:uid="{00000000-0005-0000-0000-0000E90D0000}"/>
    <cellStyle name="BM Input External Link 2 3 2 7 3" xfId="3566" xr:uid="{00000000-0005-0000-0000-0000EA0D0000}"/>
    <cellStyle name="BM Input External Link 2 3 2 8" xfId="3567" xr:uid="{00000000-0005-0000-0000-0000EB0D0000}"/>
    <cellStyle name="BM Input External Link 2 3 2 8 2" xfId="3568" xr:uid="{00000000-0005-0000-0000-0000EC0D0000}"/>
    <cellStyle name="BM Input External Link 2 3 2 8 2 2" xfId="3569" xr:uid="{00000000-0005-0000-0000-0000ED0D0000}"/>
    <cellStyle name="BM Input External Link 2 3 2 8 3" xfId="3570" xr:uid="{00000000-0005-0000-0000-0000EE0D0000}"/>
    <cellStyle name="BM Input External Link 2 3 2 9" xfId="3571" xr:uid="{00000000-0005-0000-0000-0000EF0D0000}"/>
    <cellStyle name="BM Input External Link 2 3 2 9 2" xfId="3572" xr:uid="{00000000-0005-0000-0000-0000F00D0000}"/>
    <cellStyle name="BM Input External Link 2 3 2 9 2 2" xfId="3573" xr:uid="{00000000-0005-0000-0000-0000F10D0000}"/>
    <cellStyle name="BM Input External Link 2 3 2 9 3" xfId="3574" xr:uid="{00000000-0005-0000-0000-0000F20D0000}"/>
    <cellStyle name="BM Input External Link 2 3 20" xfId="3575" xr:uid="{00000000-0005-0000-0000-0000F30D0000}"/>
    <cellStyle name="BM Input External Link 2 3 3" xfId="3576" xr:uid="{00000000-0005-0000-0000-0000F40D0000}"/>
    <cellStyle name="BM Input External Link 2 3 3 2" xfId="3577" xr:uid="{00000000-0005-0000-0000-0000F50D0000}"/>
    <cellStyle name="BM Input External Link 2 3 3 2 2" xfId="3578" xr:uid="{00000000-0005-0000-0000-0000F60D0000}"/>
    <cellStyle name="BM Input External Link 2 3 3 3" xfId="3579" xr:uid="{00000000-0005-0000-0000-0000F70D0000}"/>
    <cellStyle name="BM Input External Link 2 3 3 4" xfId="3580" xr:uid="{00000000-0005-0000-0000-0000F80D0000}"/>
    <cellStyle name="BM Input External Link 2 3 4" xfId="3581" xr:uid="{00000000-0005-0000-0000-0000F90D0000}"/>
    <cellStyle name="BM Input External Link 2 3 4 2" xfId="3582" xr:uid="{00000000-0005-0000-0000-0000FA0D0000}"/>
    <cellStyle name="BM Input External Link 2 3 4 2 2" xfId="3583" xr:uid="{00000000-0005-0000-0000-0000FB0D0000}"/>
    <cellStyle name="BM Input External Link 2 3 4 3" xfId="3584" xr:uid="{00000000-0005-0000-0000-0000FC0D0000}"/>
    <cellStyle name="BM Input External Link 2 3 4 4" xfId="3585" xr:uid="{00000000-0005-0000-0000-0000FD0D0000}"/>
    <cellStyle name="BM Input External Link 2 3 5" xfId="3586" xr:uid="{00000000-0005-0000-0000-0000FE0D0000}"/>
    <cellStyle name="BM Input External Link 2 3 5 2" xfId="3587" xr:uid="{00000000-0005-0000-0000-0000FF0D0000}"/>
    <cellStyle name="BM Input External Link 2 3 5 2 2" xfId="3588" xr:uid="{00000000-0005-0000-0000-0000000E0000}"/>
    <cellStyle name="BM Input External Link 2 3 5 3" xfId="3589" xr:uid="{00000000-0005-0000-0000-0000010E0000}"/>
    <cellStyle name="BM Input External Link 2 3 6" xfId="3590" xr:uid="{00000000-0005-0000-0000-0000020E0000}"/>
    <cellStyle name="BM Input External Link 2 3 6 2" xfId="3591" xr:uid="{00000000-0005-0000-0000-0000030E0000}"/>
    <cellStyle name="BM Input External Link 2 3 6 2 2" xfId="3592" xr:uid="{00000000-0005-0000-0000-0000040E0000}"/>
    <cellStyle name="BM Input External Link 2 3 6 3" xfId="3593" xr:uid="{00000000-0005-0000-0000-0000050E0000}"/>
    <cellStyle name="BM Input External Link 2 3 7" xfId="3594" xr:uid="{00000000-0005-0000-0000-0000060E0000}"/>
    <cellStyle name="BM Input External Link 2 3 7 2" xfId="3595" xr:uid="{00000000-0005-0000-0000-0000070E0000}"/>
    <cellStyle name="BM Input External Link 2 3 7 2 2" xfId="3596" xr:uid="{00000000-0005-0000-0000-0000080E0000}"/>
    <cellStyle name="BM Input External Link 2 3 7 3" xfId="3597" xr:uid="{00000000-0005-0000-0000-0000090E0000}"/>
    <cellStyle name="BM Input External Link 2 3 8" xfId="3598" xr:uid="{00000000-0005-0000-0000-00000A0E0000}"/>
    <cellStyle name="BM Input External Link 2 3 8 2" xfId="3599" xr:uid="{00000000-0005-0000-0000-00000B0E0000}"/>
    <cellStyle name="BM Input External Link 2 3 8 2 2" xfId="3600" xr:uid="{00000000-0005-0000-0000-00000C0E0000}"/>
    <cellStyle name="BM Input External Link 2 3 8 3" xfId="3601" xr:uid="{00000000-0005-0000-0000-00000D0E0000}"/>
    <cellStyle name="BM Input External Link 2 3 9" xfId="3602" xr:uid="{00000000-0005-0000-0000-00000E0E0000}"/>
    <cellStyle name="BM Input External Link 2 3 9 2" xfId="3603" xr:uid="{00000000-0005-0000-0000-00000F0E0000}"/>
    <cellStyle name="BM Input External Link 2 3 9 2 2" xfId="3604" xr:uid="{00000000-0005-0000-0000-0000100E0000}"/>
    <cellStyle name="BM Input External Link 2 3 9 3" xfId="3605" xr:uid="{00000000-0005-0000-0000-0000110E0000}"/>
    <cellStyle name="BM Input External Link 2 4" xfId="3606" xr:uid="{00000000-0005-0000-0000-0000120E0000}"/>
    <cellStyle name="BM Input External Link 2 4 10" xfId="3607" xr:uid="{00000000-0005-0000-0000-0000130E0000}"/>
    <cellStyle name="BM Input External Link 2 4 10 2" xfId="3608" xr:uid="{00000000-0005-0000-0000-0000140E0000}"/>
    <cellStyle name="BM Input External Link 2 4 10 2 2" xfId="3609" xr:uid="{00000000-0005-0000-0000-0000150E0000}"/>
    <cellStyle name="BM Input External Link 2 4 10 3" xfId="3610" xr:uid="{00000000-0005-0000-0000-0000160E0000}"/>
    <cellStyle name="BM Input External Link 2 4 11" xfId="3611" xr:uid="{00000000-0005-0000-0000-0000170E0000}"/>
    <cellStyle name="BM Input External Link 2 4 11 2" xfId="3612" xr:uid="{00000000-0005-0000-0000-0000180E0000}"/>
    <cellStyle name="BM Input External Link 2 4 11 2 2" xfId="3613" xr:uid="{00000000-0005-0000-0000-0000190E0000}"/>
    <cellStyle name="BM Input External Link 2 4 11 3" xfId="3614" xr:uid="{00000000-0005-0000-0000-00001A0E0000}"/>
    <cellStyle name="BM Input External Link 2 4 12" xfId="3615" xr:uid="{00000000-0005-0000-0000-00001B0E0000}"/>
    <cellStyle name="BM Input External Link 2 4 12 2" xfId="3616" xr:uid="{00000000-0005-0000-0000-00001C0E0000}"/>
    <cellStyle name="BM Input External Link 2 4 12 2 2" xfId="3617" xr:uid="{00000000-0005-0000-0000-00001D0E0000}"/>
    <cellStyle name="BM Input External Link 2 4 12 3" xfId="3618" xr:uid="{00000000-0005-0000-0000-00001E0E0000}"/>
    <cellStyle name="BM Input External Link 2 4 13" xfId="3619" xr:uid="{00000000-0005-0000-0000-00001F0E0000}"/>
    <cellStyle name="BM Input External Link 2 4 13 2" xfId="3620" xr:uid="{00000000-0005-0000-0000-0000200E0000}"/>
    <cellStyle name="BM Input External Link 2 4 13 2 2" xfId="3621" xr:uid="{00000000-0005-0000-0000-0000210E0000}"/>
    <cellStyle name="BM Input External Link 2 4 13 3" xfId="3622" xr:uid="{00000000-0005-0000-0000-0000220E0000}"/>
    <cellStyle name="BM Input External Link 2 4 14" xfId="3623" xr:uid="{00000000-0005-0000-0000-0000230E0000}"/>
    <cellStyle name="BM Input External Link 2 4 14 2" xfId="3624" xr:uid="{00000000-0005-0000-0000-0000240E0000}"/>
    <cellStyle name="BM Input External Link 2 4 14 2 2" xfId="3625" xr:uid="{00000000-0005-0000-0000-0000250E0000}"/>
    <cellStyle name="BM Input External Link 2 4 14 3" xfId="3626" xr:uid="{00000000-0005-0000-0000-0000260E0000}"/>
    <cellStyle name="BM Input External Link 2 4 15" xfId="3627" xr:uid="{00000000-0005-0000-0000-0000270E0000}"/>
    <cellStyle name="BM Input External Link 2 4 15 2" xfId="3628" xr:uid="{00000000-0005-0000-0000-0000280E0000}"/>
    <cellStyle name="BM Input External Link 2 4 15 2 2" xfId="3629" xr:uid="{00000000-0005-0000-0000-0000290E0000}"/>
    <cellStyle name="BM Input External Link 2 4 15 3" xfId="3630" xr:uid="{00000000-0005-0000-0000-00002A0E0000}"/>
    <cellStyle name="BM Input External Link 2 4 16" xfId="3631" xr:uid="{00000000-0005-0000-0000-00002B0E0000}"/>
    <cellStyle name="BM Input External Link 2 4 16 2" xfId="3632" xr:uid="{00000000-0005-0000-0000-00002C0E0000}"/>
    <cellStyle name="BM Input External Link 2 4 16 2 2" xfId="3633" xr:uid="{00000000-0005-0000-0000-00002D0E0000}"/>
    <cellStyle name="BM Input External Link 2 4 16 3" xfId="3634" xr:uid="{00000000-0005-0000-0000-00002E0E0000}"/>
    <cellStyle name="BM Input External Link 2 4 17" xfId="3635" xr:uid="{00000000-0005-0000-0000-00002F0E0000}"/>
    <cellStyle name="BM Input External Link 2 4 17 2" xfId="3636" xr:uid="{00000000-0005-0000-0000-0000300E0000}"/>
    <cellStyle name="BM Input External Link 2 4 17 2 2" xfId="3637" xr:uid="{00000000-0005-0000-0000-0000310E0000}"/>
    <cellStyle name="BM Input External Link 2 4 17 3" xfId="3638" xr:uid="{00000000-0005-0000-0000-0000320E0000}"/>
    <cellStyle name="BM Input External Link 2 4 18" xfId="3639" xr:uid="{00000000-0005-0000-0000-0000330E0000}"/>
    <cellStyle name="BM Input External Link 2 4 18 2" xfId="3640" xr:uid="{00000000-0005-0000-0000-0000340E0000}"/>
    <cellStyle name="BM Input External Link 2 4 18 2 2" xfId="3641" xr:uid="{00000000-0005-0000-0000-0000350E0000}"/>
    <cellStyle name="BM Input External Link 2 4 18 3" xfId="3642" xr:uid="{00000000-0005-0000-0000-0000360E0000}"/>
    <cellStyle name="BM Input External Link 2 4 19" xfId="3643" xr:uid="{00000000-0005-0000-0000-0000370E0000}"/>
    <cellStyle name="BM Input External Link 2 4 19 2" xfId="3644" xr:uid="{00000000-0005-0000-0000-0000380E0000}"/>
    <cellStyle name="BM Input External Link 2 4 19 2 2" xfId="3645" xr:uid="{00000000-0005-0000-0000-0000390E0000}"/>
    <cellStyle name="BM Input External Link 2 4 19 3" xfId="3646" xr:uid="{00000000-0005-0000-0000-00003A0E0000}"/>
    <cellStyle name="BM Input External Link 2 4 2" xfId="3647" xr:uid="{00000000-0005-0000-0000-00003B0E0000}"/>
    <cellStyle name="BM Input External Link 2 4 2 10" xfId="3648" xr:uid="{00000000-0005-0000-0000-00003C0E0000}"/>
    <cellStyle name="BM Input External Link 2 4 2 10 2" xfId="3649" xr:uid="{00000000-0005-0000-0000-00003D0E0000}"/>
    <cellStyle name="BM Input External Link 2 4 2 10 2 2" xfId="3650" xr:uid="{00000000-0005-0000-0000-00003E0E0000}"/>
    <cellStyle name="BM Input External Link 2 4 2 10 3" xfId="3651" xr:uid="{00000000-0005-0000-0000-00003F0E0000}"/>
    <cellStyle name="BM Input External Link 2 4 2 11" xfId="3652" xr:uid="{00000000-0005-0000-0000-0000400E0000}"/>
    <cellStyle name="BM Input External Link 2 4 2 11 2" xfId="3653" xr:uid="{00000000-0005-0000-0000-0000410E0000}"/>
    <cellStyle name="BM Input External Link 2 4 2 11 2 2" xfId="3654" xr:uid="{00000000-0005-0000-0000-0000420E0000}"/>
    <cellStyle name="BM Input External Link 2 4 2 11 3" xfId="3655" xr:uid="{00000000-0005-0000-0000-0000430E0000}"/>
    <cellStyle name="BM Input External Link 2 4 2 12" xfId="3656" xr:uid="{00000000-0005-0000-0000-0000440E0000}"/>
    <cellStyle name="BM Input External Link 2 4 2 12 2" xfId="3657" xr:uid="{00000000-0005-0000-0000-0000450E0000}"/>
    <cellStyle name="BM Input External Link 2 4 2 12 2 2" xfId="3658" xr:uid="{00000000-0005-0000-0000-0000460E0000}"/>
    <cellStyle name="BM Input External Link 2 4 2 12 3" xfId="3659" xr:uid="{00000000-0005-0000-0000-0000470E0000}"/>
    <cellStyle name="BM Input External Link 2 4 2 13" xfId="3660" xr:uid="{00000000-0005-0000-0000-0000480E0000}"/>
    <cellStyle name="BM Input External Link 2 4 2 13 2" xfId="3661" xr:uid="{00000000-0005-0000-0000-0000490E0000}"/>
    <cellStyle name="BM Input External Link 2 4 2 13 2 2" xfId="3662" xr:uid="{00000000-0005-0000-0000-00004A0E0000}"/>
    <cellStyle name="BM Input External Link 2 4 2 13 3" xfId="3663" xr:uid="{00000000-0005-0000-0000-00004B0E0000}"/>
    <cellStyle name="BM Input External Link 2 4 2 14" xfId="3664" xr:uid="{00000000-0005-0000-0000-00004C0E0000}"/>
    <cellStyle name="BM Input External Link 2 4 2 14 2" xfId="3665" xr:uid="{00000000-0005-0000-0000-00004D0E0000}"/>
    <cellStyle name="BM Input External Link 2 4 2 14 2 2" xfId="3666" xr:uid="{00000000-0005-0000-0000-00004E0E0000}"/>
    <cellStyle name="BM Input External Link 2 4 2 14 3" xfId="3667" xr:uid="{00000000-0005-0000-0000-00004F0E0000}"/>
    <cellStyle name="BM Input External Link 2 4 2 15" xfId="3668" xr:uid="{00000000-0005-0000-0000-0000500E0000}"/>
    <cellStyle name="BM Input External Link 2 4 2 15 2" xfId="3669" xr:uid="{00000000-0005-0000-0000-0000510E0000}"/>
    <cellStyle name="BM Input External Link 2 4 2 15 2 2" xfId="3670" xr:uid="{00000000-0005-0000-0000-0000520E0000}"/>
    <cellStyle name="BM Input External Link 2 4 2 15 3" xfId="3671" xr:uid="{00000000-0005-0000-0000-0000530E0000}"/>
    <cellStyle name="BM Input External Link 2 4 2 16" xfId="3672" xr:uid="{00000000-0005-0000-0000-0000540E0000}"/>
    <cellStyle name="BM Input External Link 2 4 2 16 2" xfId="3673" xr:uid="{00000000-0005-0000-0000-0000550E0000}"/>
    <cellStyle name="BM Input External Link 2 4 2 16 2 2" xfId="3674" xr:uid="{00000000-0005-0000-0000-0000560E0000}"/>
    <cellStyle name="BM Input External Link 2 4 2 16 3" xfId="3675" xr:uid="{00000000-0005-0000-0000-0000570E0000}"/>
    <cellStyle name="BM Input External Link 2 4 2 17" xfId="3676" xr:uid="{00000000-0005-0000-0000-0000580E0000}"/>
    <cellStyle name="BM Input External Link 2 4 2 17 2" xfId="3677" xr:uid="{00000000-0005-0000-0000-0000590E0000}"/>
    <cellStyle name="BM Input External Link 2 4 2 17 2 2" xfId="3678" xr:uid="{00000000-0005-0000-0000-00005A0E0000}"/>
    <cellStyle name="BM Input External Link 2 4 2 17 3" xfId="3679" xr:uid="{00000000-0005-0000-0000-00005B0E0000}"/>
    <cellStyle name="BM Input External Link 2 4 2 18" xfId="3680" xr:uid="{00000000-0005-0000-0000-00005C0E0000}"/>
    <cellStyle name="BM Input External Link 2 4 2 18 2" xfId="3681" xr:uid="{00000000-0005-0000-0000-00005D0E0000}"/>
    <cellStyle name="BM Input External Link 2 4 2 18 2 2" xfId="3682" xr:uid="{00000000-0005-0000-0000-00005E0E0000}"/>
    <cellStyle name="BM Input External Link 2 4 2 18 3" xfId="3683" xr:uid="{00000000-0005-0000-0000-00005F0E0000}"/>
    <cellStyle name="BM Input External Link 2 4 2 19" xfId="3684" xr:uid="{00000000-0005-0000-0000-0000600E0000}"/>
    <cellStyle name="BM Input External Link 2 4 2 19 2" xfId="3685" xr:uid="{00000000-0005-0000-0000-0000610E0000}"/>
    <cellStyle name="BM Input External Link 2 4 2 19 2 2" xfId="3686" xr:uid="{00000000-0005-0000-0000-0000620E0000}"/>
    <cellStyle name="BM Input External Link 2 4 2 19 3" xfId="3687" xr:uid="{00000000-0005-0000-0000-0000630E0000}"/>
    <cellStyle name="BM Input External Link 2 4 2 2" xfId="3688" xr:uid="{00000000-0005-0000-0000-0000640E0000}"/>
    <cellStyle name="BM Input External Link 2 4 2 2 2" xfId="3689" xr:uid="{00000000-0005-0000-0000-0000650E0000}"/>
    <cellStyle name="BM Input External Link 2 4 2 2 2 2" xfId="3690" xr:uid="{00000000-0005-0000-0000-0000660E0000}"/>
    <cellStyle name="BM Input External Link 2 4 2 2 3" xfId="3691" xr:uid="{00000000-0005-0000-0000-0000670E0000}"/>
    <cellStyle name="BM Input External Link 2 4 2 2 4" xfId="3692" xr:uid="{00000000-0005-0000-0000-0000680E0000}"/>
    <cellStyle name="BM Input External Link 2 4 2 20" xfId="3693" xr:uid="{00000000-0005-0000-0000-0000690E0000}"/>
    <cellStyle name="BM Input External Link 2 4 2 20 2" xfId="3694" xr:uid="{00000000-0005-0000-0000-00006A0E0000}"/>
    <cellStyle name="BM Input External Link 2 4 2 20 2 2" xfId="3695" xr:uid="{00000000-0005-0000-0000-00006B0E0000}"/>
    <cellStyle name="BM Input External Link 2 4 2 20 3" xfId="3696" xr:uid="{00000000-0005-0000-0000-00006C0E0000}"/>
    <cellStyle name="BM Input External Link 2 4 2 21" xfId="3697" xr:uid="{00000000-0005-0000-0000-00006D0E0000}"/>
    <cellStyle name="BM Input External Link 2 4 2 21 2" xfId="3698" xr:uid="{00000000-0005-0000-0000-00006E0E0000}"/>
    <cellStyle name="BM Input External Link 2 4 2 22" xfId="3699" xr:uid="{00000000-0005-0000-0000-00006F0E0000}"/>
    <cellStyle name="BM Input External Link 2 4 2 23" xfId="3700" xr:uid="{00000000-0005-0000-0000-0000700E0000}"/>
    <cellStyle name="BM Input External Link 2 4 2 3" xfId="3701" xr:uid="{00000000-0005-0000-0000-0000710E0000}"/>
    <cellStyle name="BM Input External Link 2 4 2 3 2" xfId="3702" xr:uid="{00000000-0005-0000-0000-0000720E0000}"/>
    <cellStyle name="BM Input External Link 2 4 2 3 2 2" xfId="3703" xr:uid="{00000000-0005-0000-0000-0000730E0000}"/>
    <cellStyle name="BM Input External Link 2 4 2 3 3" xfId="3704" xr:uid="{00000000-0005-0000-0000-0000740E0000}"/>
    <cellStyle name="BM Input External Link 2 4 2 4" xfId="3705" xr:uid="{00000000-0005-0000-0000-0000750E0000}"/>
    <cellStyle name="BM Input External Link 2 4 2 4 2" xfId="3706" xr:uid="{00000000-0005-0000-0000-0000760E0000}"/>
    <cellStyle name="BM Input External Link 2 4 2 4 2 2" xfId="3707" xr:uid="{00000000-0005-0000-0000-0000770E0000}"/>
    <cellStyle name="BM Input External Link 2 4 2 4 3" xfId="3708" xr:uid="{00000000-0005-0000-0000-0000780E0000}"/>
    <cellStyle name="BM Input External Link 2 4 2 5" xfId="3709" xr:uid="{00000000-0005-0000-0000-0000790E0000}"/>
    <cellStyle name="BM Input External Link 2 4 2 5 2" xfId="3710" xr:uid="{00000000-0005-0000-0000-00007A0E0000}"/>
    <cellStyle name="BM Input External Link 2 4 2 5 2 2" xfId="3711" xr:uid="{00000000-0005-0000-0000-00007B0E0000}"/>
    <cellStyle name="BM Input External Link 2 4 2 5 3" xfId="3712" xr:uid="{00000000-0005-0000-0000-00007C0E0000}"/>
    <cellStyle name="BM Input External Link 2 4 2 6" xfId="3713" xr:uid="{00000000-0005-0000-0000-00007D0E0000}"/>
    <cellStyle name="BM Input External Link 2 4 2 6 2" xfId="3714" xr:uid="{00000000-0005-0000-0000-00007E0E0000}"/>
    <cellStyle name="BM Input External Link 2 4 2 6 2 2" xfId="3715" xr:uid="{00000000-0005-0000-0000-00007F0E0000}"/>
    <cellStyle name="BM Input External Link 2 4 2 6 3" xfId="3716" xr:uid="{00000000-0005-0000-0000-0000800E0000}"/>
    <cellStyle name="BM Input External Link 2 4 2 7" xfId="3717" xr:uid="{00000000-0005-0000-0000-0000810E0000}"/>
    <cellStyle name="BM Input External Link 2 4 2 7 2" xfId="3718" xr:uid="{00000000-0005-0000-0000-0000820E0000}"/>
    <cellStyle name="BM Input External Link 2 4 2 7 2 2" xfId="3719" xr:uid="{00000000-0005-0000-0000-0000830E0000}"/>
    <cellStyle name="BM Input External Link 2 4 2 7 3" xfId="3720" xr:uid="{00000000-0005-0000-0000-0000840E0000}"/>
    <cellStyle name="BM Input External Link 2 4 2 8" xfId="3721" xr:uid="{00000000-0005-0000-0000-0000850E0000}"/>
    <cellStyle name="BM Input External Link 2 4 2 8 2" xfId="3722" xr:uid="{00000000-0005-0000-0000-0000860E0000}"/>
    <cellStyle name="BM Input External Link 2 4 2 8 2 2" xfId="3723" xr:uid="{00000000-0005-0000-0000-0000870E0000}"/>
    <cellStyle name="BM Input External Link 2 4 2 8 3" xfId="3724" xr:uid="{00000000-0005-0000-0000-0000880E0000}"/>
    <cellStyle name="BM Input External Link 2 4 2 9" xfId="3725" xr:uid="{00000000-0005-0000-0000-0000890E0000}"/>
    <cellStyle name="BM Input External Link 2 4 2 9 2" xfId="3726" xr:uid="{00000000-0005-0000-0000-00008A0E0000}"/>
    <cellStyle name="BM Input External Link 2 4 2 9 2 2" xfId="3727" xr:uid="{00000000-0005-0000-0000-00008B0E0000}"/>
    <cellStyle name="BM Input External Link 2 4 2 9 3" xfId="3728" xr:uid="{00000000-0005-0000-0000-00008C0E0000}"/>
    <cellStyle name="BM Input External Link 2 4 20" xfId="3729" xr:uid="{00000000-0005-0000-0000-00008D0E0000}"/>
    <cellStyle name="BM Input External Link 2 4 20 2" xfId="3730" xr:uid="{00000000-0005-0000-0000-00008E0E0000}"/>
    <cellStyle name="BM Input External Link 2 4 20 2 2" xfId="3731" xr:uid="{00000000-0005-0000-0000-00008F0E0000}"/>
    <cellStyle name="BM Input External Link 2 4 20 3" xfId="3732" xr:uid="{00000000-0005-0000-0000-0000900E0000}"/>
    <cellStyle name="BM Input External Link 2 4 21" xfId="3733" xr:uid="{00000000-0005-0000-0000-0000910E0000}"/>
    <cellStyle name="BM Input External Link 2 4 21 2" xfId="3734" xr:uid="{00000000-0005-0000-0000-0000920E0000}"/>
    <cellStyle name="BM Input External Link 2 4 21 2 2" xfId="3735" xr:uid="{00000000-0005-0000-0000-0000930E0000}"/>
    <cellStyle name="BM Input External Link 2 4 21 3" xfId="3736" xr:uid="{00000000-0005-0000-0000-0000940E0000}"/>
    <cellStyle name="BM Input External Link 2 4 22" xfId="3737" xr:uid="{00000000-0005-0000-0000-0000950E0000}"/>
    <cellStyle name="BM Input External Link 2 4 22 2" xfId="3738" xr:uid="{00000000-0005-0000-0000-0000960E0000}"/>
    <cellStyle name="BM Input External Link 2 4 23" xfId="3739" xr:uid="{00000000-0005-0000-0000-0000970E0000}"/>
    <cellStyle name="BM Input External Link 2 4 24" xfId="3740" xr:uid="{00000000-0005-0000-0000-0000980E0000}"/>
    <cellStyle name="BM Input External Link 2 4 3" xfId="3741" xr:uid="{00000000-0005-0000-0000-0000990E0000}"/>
    <cellStyle name="BM Input External Link 2 4 3 2" xfId="3742" xr:uid="{00000000-0005-0000-0000-00009A0E0000}"/>
    <cellStyle name="BM Input External Link 2 4 3 2 2" xfId="3743" xr:uid="{00000000-0005-0000-0000-00009B0E0000}"/>
    <cellStyle name="BM Input External Link 2 4 3 3" xfId="3744" xr:uid="{00000000-0005-0000-0000-00009C0E0000}"/>
    <cellStyle name="BM Input External Link 2 4 3 4" xfId="3745" xr:uid="{00000000-0005-0000-0000-00009D0E0000}"/>
    <cellStyle name="BM Input External Link 2 4 4" xfId="3746" xr:uid="{00000000-0005-0000-0000-00009E0E0000}"/>
    <cellStyle name="BM Input External Link 2 4 4 2" xfId="3747" xr:uid="{00000000-0005-0000-0000-00009F0E0000}"/>
    <cellStyle name="BM Input External Link 2 4 4 2 2" xfId="3748" xr:uid="{00000000-0005-0000-0000-0000A00E0000}"/>
    <cellStyle name="BM Input External Link 2 4 4 3" xfId="3749" xr:uid="{00000000-0005-0000-0000-0000A10E0000}"/>
    <cellStyle name="BM Input External Link 2 4 4 4" xfId="3750" xr:uid="{00000000-0005-0000-0000-0000A20E0000}"/>
    <cellStyle name="BM Input External Link 2 4 5" xfId="3751" xr:uid="{00000000-0005-0000-0000-0000A30E0000}"/>
    <cellStyle name="BM Input External Link 2 4 5 2" xfId="3752" xr:uid="{00000000-0005-0000-0000-0000A40E0000}"/>
    <cellStyle name="BM Input External Link 2 4 5 2 2" xfId="3753" xr:uid="{00000000-0005-0000-0000-0000A50E0000}"/>
    <cellStyle name="BM Input External Link 2 4 5 3" xfId="3754" xr:uid="{00000000-0005-0000-0000-0000A60E0000}"/>
    <cellStyle name="BM Input External Link 2 4 6" xfId="3755" xr:uid="{00000000-0005-0000-0000-0000A70E0000}"/>
    <cellStyle name="BM Input External Link 2 4 6 2" xfId="3756" xr:uid="{00000000-0005-0000-0000-0000A80E0000}"/>
    <cellStyle name="BM Input External Link 2 4 6 2 2" xfId="3757" xr:uid="{00000000-0005-0000-0000-0000A90E0000}"/>
    <cellStyle name="BM Input External Link 2 4 6 3" xfId="3758" xr:uid="{00000000-0005-0000-0000-0000AA0E0000}"/>
    <cellStyle name="BM Input External Link 2 4 7" xfId="3759" xr:uid="{00000000-0005-0000-0000-0000AB0E0000}"/>
    <cellStyle name="BM Input External Link 2 4 7 2" xfId="3760" xr:uid="{00000000-0005-0000-0000-0000AC0E0000}"/>
    <cellStyle name="BM Input External Link 2 4 7 2 2" xfId="3761" xr:uid="{00000000-0005-0000-0000-0000AD0E0000}"/>
    <cellStyle name="BM Input External Link 2 4 7 3" xfId="3762" xr:uid="{00000000-0005-0000-0000-0000AE0E0000}"/>
    <cellStyle name="BM Input External Link 2 4 8" xfId="3763" xr:uid="{00000000-0005-0000-0000-0000AF0E0000}"/>
    <cellStyle name="BM Input External Link 2 4 8 2" xfId="3764" xr:uid="{00000000-0005-0000-0000-0000B00E0000}"/>
    <cellStyle name="BM Input External Link 2 4 8 2 2" xfId="3765" xr:uid="{00000000-0005-0000-0000-0000B10E0000}"/>
    <cellStyle name="BM Input External Link 2 4 8 3" xfId="3766" xr:uid="{00000000-0005-0000-0000-0000B20E0000}"/>
    <cellStyle name="BM Input External Link 2 4 9" xfId="3767" xr:uid="{00000000-0005-0000-0000-0000B30E0000}"/>
    <cellStyle name="BM Input External Link 2 4 9 2" xfId="3768" xr:uid="{00000000-0005-0000-0000-0000B40E0000}"/>
    <cellStyle name="BM Input External Link 2 4 9 2 2" xfId="3769" xr:uid="{00000000-0005-0000-0000-0000B50E0000}"/>
    <cellStyle name="BM Input External Link 2 4 9 3" xfId="3770" xr:uid="{00000000-0005-0000-0000-0000B60E0000}"/>
    <cellStyle name="BM Input External Link 2 5" xfId="3771" xr:uid="{00000000-0005-0000-0000-0000B70E0000}"/>
    <cellStyle name="BM Input External Link 2 5 10" xfId="3772" xr:uid="{00000000-0005-0000-0000-0000B80E0000}"/>
    <cellStyle name="BM Input External Link 2 5 10 2" xfId="3773" xr:uid="{00000000-0005-0000-0000-0000B90E0000}"/>
    <cellStyle name="BM Input External Link 2 5 10 2 2" xfId="3774" xr:uid="{00000000-0005-0000-0000-0000BA0E0000}"/>
    <cellStyle name="BM Input External Link 2 5 10 3" xfId="3775" xr:uid="{00000000-0005-0000-0000-0000BB0E0000}"/>
    <cellStyle name="BM Input External Link 2 5 11" xfId="3776" xr:uid="{00000000-0005-0000-0000-0000BC0E0000}"/>
    <cellStyle name="BM Input External Link 2 5 11 2" xfId="3777" xr:uid="{00000000-0005-0000-0000-0000BD0E0000}"/>
    <cellStyle name="BM Input External Link 2 5 11 2 2" xfId="3778" xr:uid="{00000000-0005-0000-0000-0000BE0E0000}"/>
    <cellStyle name="BM Input External Link 2 5 11 3" xfId="3779" xr:uid="{00000000-0005-0000-0000-0000BF0E0000}"/>
    <cellStyle name="BM Input External Link 2 5 12" xfId="3780" xr:uid="{00000000-0005-0000-0000-0000C00E0000}"/>
    <cellStyle name="BM Input External Link 2 5 12 2" xfId="3781" xr:uid="{00000000-0005-0000-0000-0000C10E0000}"/>
    <cellStyle name="BM Input External Link 2 5 12 2 2" xfId="3782" xr:uid="{00000000-0005-0000-0000-0000C20E0000}"/>
    <cellStyle name="BM Input External Link 2 5 12 3" xfId="3783" xr:uid="{00000000-0005-0000-0000-0000C30E0000}"/>
    <cellStyle name="BM Input External Link 2 5 13" xfId="3784" xr:uid="{00000000-0005-0000-0000-0000C40E0000}"/>
    <cellStyle name="BM Input External Link 2 5 13 2" xfId="3785" xr:uid="{00000000-0005-0000-0000-0000C50E0000}"/>
    <cellStyle name="BM Input External Link 2 5 13 2 2" xfId="3786" xr:uid="{00000000-0005-0000-0000-0000C60E0000}"/>
    <cellStyle name="BM Input External Link 2 5 13 3" xfId="3787" xr:uid="{00000000-0005-0000-0000-0000C70E0000}"/>
    <cellStyle name="BM Input External Link 2 5 14" xfId="3788" xr:uid="{00000000-0005-0000-0000-0000C80E0000}"/>
    <cellStyle name="BM Input External Link 2 5 14 2" xfId="3789" xr:uid="{00000000-0005-0000-0000-0000C90E0000}"/>
    <cellStyle name="BM Input External Link 2 5 14 2 2" xfId="3790" xr:uid="{00000000-0005-0000-0000-0000CA0E0000}"/>
    <cellStyle name="BM Input External Link 2 5 14 3" xfId="3791" xr:uid="{00000000-0005-0000-0000-0000CB0E0000}"/>
    <cellStyle name="BM Input External Link 2 5 15" xfId="3792" xr:uid="{00000000-0005-0000-0000-0000CC0E0000}"/>
    <cellStyle name="BM Input External Link 2 5 15 2" xfId="3793" xr:uid="{00000000-0005-0000-0000-0000CD0E0000}"/>
    <cellStyle name="BM Input External Link 2 5 15 2 2" xfId="3794" xr:uid="{00000000-0005-0000-0000-0000CE0E0000}"/>
    <cellStyle name="BM Input External Link 2 5 15 3" xfId="3795" xr:uid="{00000000-0005-0000-0000-0000CF0E0000}"/>
    <cellStyle name="BM Input External Link 2 5 16" xfId="3796" xr:uid="{00000000-0005-0000-0000-0000D00E0000}"/>
    <cellStyle name="BM Input External Link 2 5 16 2" xfId="3797" xr:uid="{00000000-0005-0000-0000-0000D10E0000}"/>
    <cellStyle name="BM Input External Link 2 5 16 2 2" xfId="3798" xr:uid="{00000000-0005-0000-0000-0000D20E0000}"/>
    <cellStyle name="BM Input External Link 2 5 16 3" xfId="3799" xr:uid="{00000000-0005-0000-0000-0000D30E0000}"/>
    <cellStyle name="BM Input External Link 2 5 17" xfId="3800" xr:uid="{00000000-0005-0000-0000-0000D40E0000}"/>
    <cellStyle name="BM Input External Link 2 5 17 2" xfId="3801" xr:uid="{00000000-0005-0000-0000-0000D50E0000}"/>
    <cellStyle name="BM Input External Link 2 5 17 2 2" xfId="3802" xr:uid="{00000000-0005-0000-0000-0000D60E0000}"/>
    <cellStyle name="BM Input External Link 2 5 17 3" xfId="3803" xr:uid="{00000000-0005-0000-0000-0000D70E0000}"/>
    <cellStyle name="BM Input External Link 2 5 18" xfId="3804" xr:uid="{00000000-0005-0000-0000-0000D80E0000}"/>
    <cellStyle name="BM Input External Link 2 5 18 2" xfId="3805" xr:uid="{00000000-0005-0000-0000-0000D90E0000}"/>
    <cellStyle name="BM Input External Link 2 5 18 2 2" xfId="3806" xr:uid="{00000000-0005-0000-0000-0000DA0E0000}"/>
    <cellStyle name="BM Input External Link 2 5 18 3" xfId="3807" xr:uid="{00000000-0005-0000-0000-0000DB0E0000}"/>
    <cellStyle name="BM Input External Link 2 5 19" xfId="3808" xr:uid="{00000000-0005-0000-0000-0000DC0E0000}"/>
    <cellStyle name="BM Input External Link 2 5 19 2" xfId="3809" xr:uid="{00000000-0005-0000-0000-0000DD0E0000}"/>
    <cellStyle name="BM Input External Link 2 5 19 2 2" xfId="3810" xr:uid="{00000000-0005-0000-0000-0000DE0E0000}"/>
    <cellStyle name="BM Input External Link 2 5 19 3" xfId="3811" xr:uid="{00000000-0005-0000-0000-0000DF0E0000}"/>
    <cellStyle name="BM Input External Link 2 5 2" xfId="3812" xr:uid="{00000000-0005-0000-0000-0000E00E0000}"/>
    <cellStyle name="BM Input External Link 2 5 2 2" xfId="3813" xr:uid="{00000000-0005-0000-0000-0000E10E0000}"/>
    <cellStyle name="BM Input External Link 2 5 2 2 2" xfId="3814" xr:uid="{00000000-0005-0000-0000-0000E20E0000}"/>
    <cellStyle name="BM Input External Link 2 5 2 3" xfId="3815" xr:uid="{00000000-0005-0000-0000-0000E30E0000}"/>
    <cellStyle name="BM Input External Link 2 5 2 4" xfId="3816" xr:uid="{00000000-0005-0000-0000-0000E40E0000}"/>
    <cellStyle name="BM Input External Link 2 5 20" xfId="3817" xr:uid="{00000000-0005-0000-0000-0000E50E0000}"/>
    <cellStyle name="BM Input External Link 2 5 20 2" xfId="3818" xr:uid="{00000000-0005-0000-0000-0000E60E0000}"/>
    <cellStyle name="BM Input External Link 2 5 20 2 2" xfId="3819" xr:uid="{00000000-0005-0000-0000-0000E70E0000}"/>
    <cellStyle name="BM Input External Link 2 5 20 3" xfId="3820" xr:uid="{00000000-0005-0000-0000-0000E80E0000}"/>
    <cellStyle name="BM Input External Link 2 5 21" xfId="3821" xr:uid="{00000000-0005-0000-0000-0000E90E0000}"/>
    <cellStyle name="BM Input External Link 2 5 21 2" xfId="3822" xr:uid="{00000000-0005-0000-0000-0000EA0E0000}"/>
    <cellStyle name="BM Input External Link 2 5 22" xfId="3823" xr:uid="{00000000-0005-0000-0000-0000EB0E0000}"/>
    <cellStyle name="BM Input External Link 2 5 23" xfId="3824" xr:uid="{00000000-0005-0000-0000-0000EC0E0000}"/>
    <cellStyle name="BM Input External Link 2 5 3" xfId="3825" xr:uid="{00000000-0005-0000-0000-0000ED0E0000}"/>
    <cellStyle name="BM Input External Link 2 5 3 2" xfId="3826" xr:uid="{00000000-0005-0000-0000-0000EE0E0000}"/>
    <cellStyle name="BM Input External Link 2 5 3 2 2" xfId="3827" xr:uid="{00000000-0005-0000-0000-0000EF0E0000}"/>
    <cellStyle name="BM Input External Link 2 5 3 3" xfId="3828" xr:uid="{00000000-0005-0000-0000-0000F00E0000}"/>
    <cellStyle name="BM Input External Link 2 5 4" xfId="3829" xr:uid="{00000000-0005-0000-0000-0000F10E0000}"/>
    <cellStyle name="BM Input External Link 2 5 4 2" xfId="3830" xr:uid="{00000000-0005-0000-0000-0000F20E0000}"/>
    <cellStyle name="BM Input External Link 2 5 4 2 2" xfId="3831" xr:uid="{00000000-0005-0000-0000-0000F30E0000}"/>
    <cellStyle name="BM Input External Link 2 5 4 3" xfId="3832" xr:uid="{00000000-0005-0000-0000-0000F40E0000}"/>
    <cellStyle name="BM Input External Link 2 5 5" xfId="3833" xr:uid="{00000000-0005-0000-0000-0000F50E0000}"/>
    <cellStyle name="BM Input External Link 2 5 5 2" xfId="3834" xr:uid="{00000000-0005-0000-0000-0000F60E0000}"/>
    <cellStyle name="BM Input External Link 2 5 5 2 2" xfId="3835" xr:uid="{00000000-0005-0000-0000-0000F70E0000}"/>
    <cellStyle name="BM Input External Link 2 5 5 3" xfId="3836" xr:uid="{00000000-0005-0000-0000-0000F80E0000}"/>
    <cellStyle name="BM Input External Link 2 5 6" xfId="3837" xr:uid="{00000000-0005-0000-0000-0000F90E0000}"/>
    <cellStyle name="BM Input External Link 2 5 6 2" xfId="3838" xr:uid="{00000000-0005-0000-0000-0000FA0E0000}"/>
    <cellStyle name="BM Input External Link 2 5 6 2 2" xfId="3839" xr:uid="{00000000-0005-0000-0000-0000FB0E0000}"/>
    <cellStyle name="BM Input External Link 2 5 6 3" xfId="3840" xr:uid="{00000000-0005-0000-0000-0000FC0E0000}"/>
    <cellStyle name="BM Input External Link 2 5 7" xfId="3841" xr:uid="{00000000-0005-0000-0000-0000FD0E0000}"/>
    <cellStyle name="BM Input External Link 2 5 7 2" xfId="3842" xr:uid="{00000000-0005-0000-0000-0000FE0E0000}"/>
    <cellStyle name="BM Input External Link 2 5 7 2 2" xfId="3843" xr:uid="{00000000-0005-0000-0000-0000FF0E0000}"/>
    <cellStyle name="BM Input External Link 2 5 7 3" xfId="3844" xr:uid="{00000000-0005-0000-0000-0000000F0000}"/>
    <cellStyle name="BM Input External Link 2 5 8" xfId="3845" xr:uid="{00000000-0005-0000-0000-0000010F0000}"/>
    <cellStyle name="BM Input External Link 2 5 8 2" xfId="3846" xr:uid="{00000000-0005-0000-0000-0000020F0000}"/>
    <cellStyle name="BM Input External Link 2 5 8 2 2" xfId="3847" xr:uid="{00000000-0005-0000-0000-0000030F0000}"/>
    <cellStyle name="BM Input External Link 2 5 8 3" xfId="3848" xr:uid="{00000000-0005-0000-0000-0000040F0000}"/>
    <cellStyle name="BM Input External Link 2 5 9" xfId="3849" xr:uid="{00000000-0005-0000-0000-0000050F0000}"/>
    <cellStyle name="BM Input External Link 2 5 9 2" xfId="3850" xr:uid="{00000000-0005-0000-0000-0000060F0000}"/>
    <cellStyle name="BM Input External Link 2 5 9 2 2" xfId="3851" xr:uid="{00000000-0005-0000-0000-0000070F0000}"/>
    <cellStyle name="BM Input External Link 2 5 9 3" xfId="3852" xr:uid="{00000000-0005-0000-0000-0000080F0000}"/>
    <cellStyle name="BM Input External Link 2 6" xfId="3853" xr:uid="{00000000-0005-0000-0000-0000090F0000}"/>
    <cellStyle name="BM Input External Link 2 6 2" xfId="3854" xr:uid="{00000000-0005-0000-0000-00000A0F0000}"/>
    <cellStyle name="BM Input External Link 2 6 2 2" xfId="3855" xr:uid="{00000000-0005-0000-0000-00000B0F0000}"/>
    <cellStyle name="BM Input External Link 2 6 3" xfId="3856" xr:uid="{00000000-0005-0000-0000-00000C0F0000}"/>
    <cellStyle name="BM Input External Link 2 6 4" xfId="3857" xr:uid="{00000000-0005-0000-0000-00000D0F0000}"/>
    <cellStyle name="BM Input External Link 2 7" xfId="3858" xr:uid="{00000000-0005-0000-0000-00000E0F0000}"/>
    <cellStyle name="BM Input External Link 2 7 2" xfId="3859" xr:uid="{00000000-0005-0000-0000-00000F0F0000}"/>
    <cellStyle name="BM Input External Link 2 7 2 2" xfId="3860" xr:uid="{00000000-0005-0000-0000-0000100F0000}"/>
    <cellStyle name="BM Input External Link 2 7 3" xfId="3861" xr:uid="{00000000-0005-0000-0000-0000110F0000}"/>
    <cellStyle name="BM Input External Link 2 8" xfId="3862" xr:uid="{00000000-0005-0000-0000-0000120F0000}"/>
    <cellStyle name="BM Input External Link 2 8 2" xfId="3863" xr:uid="{00000000-0005-0000-0000-0000130F0000}"/>
    <cellStyle name="BM Input External Link 2 8 2 2" xfId="3864" xr:uid="{00000000-0005-0000-0000-0000140F0000}"/>
    <cellStyle name="BM Input External Link 2 8 3" xfId="3865" xr:uid="{00000000-0005-0000-0000-0000150F0000}"/>
    <cellStyle name="BM Input External Link 2 9" xfId="3866" xr:uid="{00000000-0005-0000-0000-0000160F0000}"/>
    <cellStyle name="BM Input External Link 2 9 2" xfId="3867" xr:uid="{00000000-0005-0000-0000-0000170F0000}"/>
    <cellStyle name="BM Input External Link 2 9 2 2" xfId="3868" xr:uid="{00000000-0005-0000-0000-0000180F0000}"/>
    <cellStyle name="BM Input External Link 2 9 3" xfId="3869" xr:uid="{00000000-0005-0000-0000-0000190F0000}"/>
    <cellStyle name="BM Input External Link 20" xfId="3870" xr:uid="{00000000-0005-0000-0000-00001A0F0000}"/>
    <cellStyle name="BM Input External Link 20 2" xfId="3871" xr:uid="{00000000-0005-0000-0000-00001B0F0000}"/>
    <cellStyle name="BM Input External Link 20 2 2" xfId="3872" xr:uid="{00000000-0005-0000-0000-00001C0F0000}"/>
    <cellStyle name="BM Input External Link 20 3" xfId="3873" xr:uid="{00000000-0005-0000-0000-00001D0F0000}"/>
    <cellStyle name="BM Input External Link 21" xfId="3874" xr:uid="{00000000-0005-0000-0000-00001E0F0000}"/>
    <cellStyle name="BM Input External Link 21 2" xfId="3875" xr:uid="{00000000-0005-0000-0000-00001F0F0000}"/>
    <cellStyle name="BM Input External Link 21 2 2" xfId="3876" xr:uid="{00000000-0005-0000-0000-0000200F0000}"/>
    <cellStyle name="BM Input External Link 21 3" xfId="3877" xr:uid="{00000000-0005-0000-0000-0000210F0000}"/>
    <cellStyle name="BM Input External Link 22" xfId="3878" xr:uid="{00000000-0005-0000-0000-0000220F0000}"/>
    <cellStyle name="BM Input External Link 22 2" xfId="3879" xr:uid="{00000000-0005-0000-0000-0000230F0000}"/>
    <cellStyle name="BM Input External Link 23" xfId="3880" xr:uid="{00000000-0005-0000-0000-0000240F0000}"/>
    <cellStyle name="BM Input External Link 24" xfId="3881" xr:uid="{00000000-0005-0000-0000-0000250F0000}"/>
    <cellStyle name="BM Input External Link 25" xfId="3882" xr:uid="{00000000-0005-0000-0000-0000260F0000}"/>
    <cellStyle name="BM Input External Link 26" xfId="3883" xr:uid="{00000000-0005-0000-0000-0000270F0000}"/>
    <cellStyle name="BM Input External Link 27" xfId="3884" xr:uid="{00000000-0005-0000-0000-0000280F0000}"/>
    <cellStyle name="BM Input External Link 3" xfId="3885" xr:uid="{00000000-0005-0000-0000-0000290F0000}"/>
    <cellStyle name="BM Input External Link 3 10" xfId="3886" xr:uid="{00000000-0005-0000-0000-00002A0F0000}"/>
    <cellStyle name="BM Input External Link 3 10 2" xfId="3887" xr:uid="{00000000-0005-0000-0000-00002B0F0000}"/>
    <cellStyle name="BM Input External Link 3 10 2 2" xfId="3888" xr:uid="{00000000-0005-0000-0000-00002C0F0000}"/>
    <cellStyle name="BM Input External Link 3 10 3" xfId="3889" xr:uid="{00000000-0005-0000-0000-00002D0F0000}"/>
    <cellStyle name="BM Input External Link 3 11" xfId="3890" xr:uid="{00000000-0005-0000-0000-00002E0F0000}"/>
    <cellStyle name="BM Input External Link 3 11 2" xfId="3891" xr:uid="{00000000-0005-0000-0000-00002F0F0000}"/>
    <cellStyle name="BM Input External Link 3 11 2 2" xfId="3892" xr:uid="{00000000-0005-0000-0000-0000300F0000}"/>
    <cellStyle name="BM Input External Link 3 11 3" xfId="3893" xr:uid="{00000000-0005-0000-0000-0000310F0000}"/>
    <cellStyle name="BM Input External Link 3 12" xfId="3894" xr:uid="{00000000-0005-0000-0000-0000320F0000}"/>
    <cellStyle name="BM Input External Link 3 12 2" xfId="3895" xr:uid="{00000000-0005-0000-0000-0000330F0000}"/>
    <cellStyle name="BM Input External Link 3 12 2 2" xfId="3896" xr:uid="{00000000-0005-0000-0000-0000340F0000}"/>
    <cellStyle name="BM Input External Link 3 12 3" xfId="3897" xr:uid="{00000000-0005-0000-0000-0000350F0000}"/>
    <cellStyle name="BM Input External Link 3 13" xfId="3898" xr:uid="{00000000-0005-0000-0000-0000360F0000}"/>
    <cellStyle name="BM Input External Link 3 13 2" xfId="3899" xr:uid="{00000000-0005-0000-0000-0000370F0000}"/>
    <cellStyle name="BM Input External Link 3 13 2 2" xfId="3900" xr:uid="{00000000-0005-0000-0000-0000380F0000}"/>
    <cellStyle name="BM Input External Link 3 13 3" xfId="3901" xr:uid="{00000000-0005-0000-0000-0000390F0000}"/>
    <cellStyle name="BM Input External Link 3 14" xfId="3902" xr:uid="{00000000-0005-0000-0000-00003A0F0000}"/>
    <cellStyle name="BM Input External Link 3 14 2" xfId="3903" xr:uid="{00000000-0005-0000-0000-00003B0F0000}"/>
    <cellStyle name="BM Input External Link 3 14 2 2" xfId="3904" xr:uid="{00000000-0005-0000-0000-00003C0F0000}"/>
    <cellStyle name="BM Input External Link 3 14 3" xfId="3905" xr:uid="{00000000-0005-0000-0000-00003D0F0000}"/>
    <cellStyle name="BM Input External Link 3 15" xfId="3906" xr:uid="{00000000-0005-0000-0000-00003E0F0000}"/>
    <cellStyle name="BM Input External Link 3 15 2" xfId="3907" xr:uid="{00000000-0005-0000-0000-00003F0F0000}"/>
    <cellStyle name="BM Input External Link 3 15 2 2" xfId="3908" xr:uid="{00000000-0005-0000-0000-0000400F0000}"/>
    <cellStyle name="BM Input External Link 3 15 3" xfId="3909" xr:uid="{00000000-0005-0000-0000-0000410F0000}"/>
    <cellStyle name="BM Input External Link 3 16" xfId="3910" xr:uid="{00000000-0005-0000-0000-0000420F0000}"/>
    <cellStyle name="BM Input External Link 3 16 2" xfId="3911" xr:uid="{00000000-0005-0000-0000-0000430F0000}"/>
    <cellStyle name="BM Input External Link 3 16 2 2" xfId="3912" xr:uid="{00000000-0005-0000-0000-0000440F0000}"/>
    <cellStyle name="BM Input External Link 3 16 3" xfId="3913" xr:uid="{00000000-0005-0000-0000-0000450F0000}"/>
    <cellStyle name="BM Input External Link 3 17" xfId="3914" xr:uid="{00000000-0005-0000-0000-0000460F0000}"/>
    <cellStyle name="BM Input External Link 3 17 2" xfId="3915" xr:uid="{00000000-0005-0000-0000-0000470F0000}"/>
    <cellStyle name="BM Input External Link 3 17 2 2" xfId="3916" xr:uid="{00000000-0005-0000-0000-0000480F0000}"/>
    <cellStyle name="BM Input External Link 3 17 3" xfId="3917" xr:uid="{00000000-0005-0000-0000-0000490F0000}"/>
    <cellStyle name="BM Input External Link 3 18" xfId="3918" xr:uid="{00000000-0005-0000-0000-00004A0F0000}"/>
    <cellStyle name="BM Input External Link 3 18 2" xfId="3919" xr:uid="{00000000-0005-0000-0000-00004B0F0000}"/>
    <cellStyle name="BM Input External Link 3 19" xfId="3920" xr:uid="{00000000-0005-0000-0000-00004C0F0000}"/>
    <cellStyle name="BM Input External Link 3 2" xfId="3921" xr:uid="{00000000-0005-0000-0000-00004D0F0000}"/>
    <cellStyle name="BM Input External Link 3 2 10" xfId="3922" xr:uid="{00000000-0005-0000-0000-00004E0F0000}"/>
    <cellStyle name="BM Input External Link 3 2 10 2" xfId="3923" xr:uid="{00000000-0005-0000-0000-00004F0F0000}"/>
    <cellStyle name="BM Input External Link 3 2 10 2 2" xfId="3924" xr:uid="{00000000-0005-0000-0000-0000500F0000}"/>
    <cellStyle name="BM Input External Link 3 2 10 3" xfId="3925" xr:uid="{00000000-0005-0000-0000-0000510F0000}"/>
    <cellStyle name="BM Input External Link 3 2 11" xfId="3926" xr:uid="{00000000-0005-0000-0000-0000520F0000}"/>
    <cellStyle name="BM Input External Link 3 2 11 2" xfId="3927" xr:uid="{00000000-0005-0000-0000-0000530F0000}"/>
    <cellStyle name="BM Input External Link 3 2 11 2 2" xfId="3928" xr:uid="{00000000-0005-0000-0000-0000540F0000}"/>
    <cellStyle name="BM Input External Link 3 2 11 3" xfId="3929" xr:uid="{00000000-0005-0000-0000-0000550F0000}"/>
    <cellStyle name="BM Input External Link 3 2 12" xfId="3930" xr:uid="{00000000-0005-0000-0000-0000560F0000}"/>
    <cellStyle name="BM Input External Link 3 2 12 2" xfId="3931" xr:uid="{00000000-0005-0000-0000-0000570F0000}"/>
    <cellStyle name="BM Input External Link 3 2 12 2 2" xfId="3932" xr:uid="{00000000-0005-0000-0000-0000580F0000}"/>
    <cellStyle name="BM Input External Link 3 2 12 3" xfId="3933" xr:uid="{00000000-0005-0000-0000-0000590F0000}"/>
    <cellStyle name="BM Input External Link 3 2 13" xfId="3934" xr:uid="{00000000-0005-0000-0000-00005A0F0000}"/>
    <cellStyle name="BM Input External Link 3 2 13 2" xfId="3935" xr:uid="{00000000-0005-0000-0000-00005B0F0000}"/>
    <cellStyle name="BM Input External Link 3 2 13 2 2" xfId="3936" xr:uid="{00000000-0005-0000-0000-00005C0F0000}"/>
    <cellStyle name="BM Input External Link 3 2 13 3" xfId="3937" xr:uid="{00000000-0005-0000-0000-00005D0F0000}"/>
    <cellStyle name="BM Input External Link 3 2 14" xfId="3938" xr:uid="{00000000-0005-0000-0000-00005E0F0000}"/>
    <cellStyle name="BM Input External Link 3 2 14 2" xfId="3939" xr:uid="{00000000-0005-0000-0000-00005F0F0000}"/>
    <cellStyle name="BM Input External Link 3 2 14 2 2" xfId="3940" xr:uid="{00000000-0005-0000-0000-0000600F0000}"/>
    <cellStyle name="BM Input External Link 3 2 14 3" xfId="3941" xr:uid="{00000000-0005-0000-0000-0000610F0000}"/>
    <cellStyle name="BM Input External Link 3 2 15" xfId="3942" xr:uid="{00000000-0005-0000-0000-0000620F0000}"/>
    <cellStyle name="BM Input External Link 3 2 15 2" xfId="3943" xr:uid="{00000000-0005-0000-0000-0000630F0000}"/>
    <cellStyle name="BM Input External Link 3 2 15 2 2" xfId="3944" xr:uid="{00000000-0005-0000-0000-0000640F0000}"/>
    <cellStyle name="BM Input External Link 3 2 15 3" xfId="3945" xr:uid="{00000000-0005-0000-0000-0000650F0000}"/>
    <cellStyle name="BM Input External Link 3 2 16" xfId="3946" xr:uid="{00000000-0005-0000-0000-0000660F0000}"/>
    <cellStyle name="BM Input External Link 3 2 16 2" xfId="3947" xr:uid="{00000000-0005-0000-0000-0000670F0000}"/>
    <cellStyle name="BM Input External Link 3 2 16 2 2" xfId="3948" xr:uid="{00000000-0005-0000-0000-0000680F0000}"/>
    <cellStyle name="BM Input External Link 3 2 16 3" xfId="3949" xr:uid="{00000000-0005-0000-0000-0000690F0000}"/>
    <cellStyle name="BM Input External Link 3 2 17" xfId="3950" xr:uid="{00000000-0005-0000-0000-00006A0F0000}"/>
    <cellStyle name="BM Input External Link 3 2 17 2" xfId="3951" xr:uid="{00000000-0005-0000-0000-00006B0F0000}"/>
    <cellStyle name="BM Input External Link 3 2 17 2 2" xfId="3952" xr:uid="{00000000-0005-0000-0000-00006C0F0000}"/>
    <cellStyle name="BM Input External Link 3 2 17 3" xfId="3953" xr:uid="{00000000-0005-0000-0000-00006D0F0000}"/>
    <cellStyle name="BM Input External Link 3 2 18" xfId="3954" xr:uid="{00000000-0005-0000-0000-00006E0F0000}"/>
    <cellStyle name="BM Input External Link 3 2 18 2" xfId="3955" xr:uid="{00000000-0005-0000-0000-00006F0F0000}"/>
    <cellStyle name="BM Input External Link 3 2 18 2 2" xfId="3956" xr:uid="{00000000-0005-0000-0000-0000700F0000}"/>
    <cellStyle name="BM Input External Link 3 2 18 3" xfId="3957" xr:uid="{00000000-0005-0000-0000-0000710F0000}"/>
    <cellStyle name="BM Input External Link 3 2 19" xfId="3958" xr:uid="{00000000-0005-0000-0000-0000720F0000}"/>
    <cellStyle name="BM Input External Link 3 2 19 2" xfId="3959" xr:uid="{00000000-0005-0000-0000-0000730F0000}"/>
    <cellStyle name="BM Input External Link 3 2 19 2 2" xfId="3960" xr:uid="{00000000-0005-0000-0000-0000740F0000}"/>
    <cellStyle name="BM Input External Link 3 2 19 3" xfId="3961" xr:uid="{00000000-0005-0000-0000-0000750F0000}"/>
    <cellStyle name="BM Input External Link 3 2 2" xfId="3962" xr:uid="{00000000-0005-0000-0000-0000760F0000}"/>
    <cellStyle name="BM Input External Link 3 2 2 2" xfId="3963" xr:uid="{00000000-0005-0000-0000-0000770F0000}"/>
    <cellStyle name="BM Input External Link 3 2 2 2 2" xfId="3964" xr:uid="{00000000-0005-0000-0000-0000780F0000}"/>
    <cellStyle name="BM Input External Link 3 2 2 2 2 2" xfId="3965" xr:uid="{00000000-0005-0000-0000-0000790F0000}"/>
    <cellStyle name="BM Input External Link 3 2 2 2 3" xfId="3966" xr:uid="{00000000-0005-0000-0000-00007A0F0000}"/>
    <cellStyle name="BM Input External Link 3 2 2 2 4" xfId="3967" xr:uid="{00000000-0005-0000-0000-00007B0F0000}"/>
    <cellStyle name="BM Input External Link 3 2 2 3" xfId="3968" xr:uid="{00000000-0005-0000-0000-00007C0F0000}"/>
    <cellStyle name="BM Input External Link 3 2 2 3 2" xfId="3969" xr:uid="{00000000-0005-0000-0000-00007D0F0000}"/>
    <cellStyle name="BM Input External Link 3 2 2 4" xfId="3970" xr:uid="{00000000-0005-0000-0000-00007E0F0000}"/>
    <cellStyle name="BM Input External Link 3 2 2 5" xfId="3971" xr:uid="{00000000-0005-0000-0000-00007F0F0000}"/>
    <cellStyle name="BM Input External Link 3 2 20" xfId="3972" xr:uid="{00000000-0005-0000-0000-0000800F0000}"/>
    <cellStyle name="BM Input External Link 3 2 20 2" xfId="3973" xr:uid="{00000000-0005-0000-0000-0000810F0000}"/>
    <cellStyle name="BM Input External Link 3 2 20 2 2" xfId="3974" xr:uid="{00000000-0005-0000-0000-0000820F0000}"/>
    <cellStyle name="BM Input External Link 3 2 20 3" xfId="3975" xr:uid="{00000000-0005-0000-0000-0000830F0000}"/>
    <cellStyle name="BM Input External Link 3 2 21" xfId="3976" xr:uid="{00000000-0005-0000-0000-0000840F0000}"/>
    <cellStyle name="BM Input External Link 3 2 21 2" xfId="3977" xr:uid="{00000000-0005-0000-0000-0000850F0000}"/>
    <cellStyle name="BM Input External Link 3 2 22" xfId="3978" xr:uid="{00000000-0005-0000-0000-0000860F0000}"/>
    <cellStyle name="BM Input External Link 3 2 23" xfId="3979" xr:uid="{00000000-0005-0000-0000-0000870F0000}"/>
    <cellStyle name="BM Input External Link 3 2 3" xfId="3980" xr:uid="{00000000-0005-0000-0000-0000880F0000}"/>
    <cellStyle name="BM Input External Link 3 2 3 2" xfId="3981" xr:uid="{00000000-0005-0000-0000-0000890F0000}"/>
    <cellStyle name="BM Input External Link 3 2 3 2 2" xfId="3982" xr:uid="{00000000-0005-0000-0000-00008A0F0000}"/>
    <cellStyle name="BM Input External Link 3 2 3 2 3" xfId="3983" xr:uid="{00000000-0005-0000-0000-00008B0F0000}"/>
    <cellStyle name="BM Input External Link 3 2 3 3" xfId="3984" xr:uid="{00000000-0005-0000-0000-00008C0F0000}"/>
    <cellStyle name="BM Input External Link 3 2 3 3 2" xfId="3985" xr:uid="{00000000-0005-0000-0000-00008D0F0000}"/>
    <cellStyle name="BM Input External Link 3 2 3 4" xfId="3986" xr:uid="{00000000-0005-0000-0000-00008E0F0000}"/>
    <cellStyle name="BM Input External Link 3 2 4" xfId="3987" xr:uid="{00000000-0005-0000-0000-00008F0F0000}"/>
    <cellStyle name="BM Input External Link 3 2 4 2" xfId="3988" xr:uid="{00000000-0005-0000-0000-0000900F0000}"/>
    <cellStyle name="BM Input External Link 3 2 4 2 2" xfId="3989" xr:uid="{00000000-0005-0000-0000-0000910F0000}"/>
    <cellStyle name="BM Input External Link 3 2 4 3" xfId="3990" xr:uid="{00000000-0005-0000-0000-0000920F0000}"/>
    <cellStyle name="BM Input External Link 3 2 4 4" xfId="3991" xr:uid="{00000000-0005-0000-0000-0000930F0000}"/>
    <cellStyle name="BM Input External Link 3 2 5" xfId="3992" xr:uid="{00000000-0005-0000-0000-0000940F0000}"/>
    <cellStyle name="BM Input External Link 3 2 5 2" xfId="3993" xr:uid="{00000000-0005-0000-0000-0000950F0000}"/>
    <cellStyle name="BM Input External Link 3 2 5 2 2" xfId="3994" xr:uid="{00000000-0005-0000-0000-0000960F0000}"/>
    <cellStyle name="BM Input External Link 3 2 5 3" xfId="3995" xr:uid="{00000000-0005-0000-0000-0000970F0000}"/>
    <cellStyle name="BM Input External Link 3 2 5 4" xfId="3996" xr:uid="{00000000-0005-0000-0000-0000980F0000}"/>
    <cellStyle name="BM Input External Link 3 2 6" xfId="3997" xr:uid="{00000000-0005-0000-0000-0000990F0000}"/>
    <cellStyle name="BM Input External Link 3 2 6 2" xfId="3998" xr:uid="{00000000-0005-0000-0000-00009A0F0000}"/>
    <cellStyle name="BM Input External Link 3 2 6 2 2" xfId="3999" xr:uid="{00000000-0005-0000-0000-00009B0F0000}"/>
    <cellStyle name="BM Input External Link 3 2 6 3" xfId="4000" xr:uid="{00000000-0005-0000-0000-00009C0F0000}"/>
    <cellStyle name="BM Input External Link 3 2 7" xfId="4001" xr:uid="{00000000-0005-0000-0000-00009D0F0000}"/>
    <cellStyle name="BM Input External Link 3 2 7 2" xfId="4002" xr:uid="{00000000-0005-0000-0000-00009E0F0000}"/>
    <cellStyle name="BM Input External Link 3 2 7 2 2" xfId="4003" xr:uid="{00000000-0005-0000-0000-00009F0F0000}"/>
    <cellStyle name="BM Input External Link 3 2 7 3" xfId="4004" xr:uid="{00000000-0005-0000-0000-0000A00F0000}"/>
    <cellStyle name="BM Input External Link 3 2 8" xfId="4005" xr:uid="{00000000-0005-0000-0000-0000A10F0000}"/>
    <cellStyle name="BM Input External Link 3 2 8 2" xfId="4006" xr:uid="{00000000-0005-0000-0000-0000A20F0000}"/>
    <cellStyle name="BM Input External Link 3 2 8 2 2" xfId="4007" xr:uid="{00000000-0005-0000-0000-0000A30F0000}"/>
    <cellStyle name="BM Input External Link 3 2 8 3" xfId="4008" xr:uid="{00000000-0005-0000-0000-0000A40F0000}"/>
    <cellStyle name="BM Input External Link 3 2 9" xfId="4009" xr:uid="{00000000-0005-0000-0000-0000A50F0000}"/>
    <cellStyle name="BM Input External Link 3 2 9 2" xfId="4010" xr:uid="{00000000-0005-0000-0000-0000A60F0000}"/>
    <cellStyle name="BM Input External Link 3 2 9 2 2" xfId="4011" xr:uid="{00000000-0005-0000-0000-0000A70F0000}"/>
    <cellStyle name="BM Input External Link 3 2 9 3" xfId="4012" xr:uid="{00000000-0005-0000-0000-0000A80F0000}"/>
    <cellStyle name="BM Input External Link 3 20" xfId="4013" xr:uid="{00000000-0005-0000-0000-0000A90F0000}"/>
    <cellStyle name="BM Input External Link 3 3" xfId="4014" xr:uid="{00000000-0005-0000-0000-0000AA0F0000}"/>
    <cellStyle name="BM Input External Link 3 3 2" xfId="4015" xr:uid="{00000000-0005-0000-0000-0000AB0F0000}"/>
    <cellStyle name="BM Input External Link 3 3 2 2" xfId="4016" xr:uid="{00000000-0005-0000-0000-0000AC0F0000}"/>
    <cellStyle name="BM Input External Link 3 3 2 2 2" xfId="4017" xr:uid="{00000000-0005-0000-0000-0000AD0F0000}"/>
    <cellStyle name="BM Input External Link 3 3 2 3" xfId="4018" xr:uid="{00000000-0005-0000-0000-0000AE0F0000}"/>
    <cellStyle name="BM Input External Link 3 3 2 4" xfId="4019" xr:uid="{00000000-0005-0000-0000-0000AF0F0000}"/>
    <cellStyle name="BM Input External Link 3 3 3" xfId="4020" xr:uid="{00000000-0005-0000-0000-0000B00F0000}"/>
    <cellStyle name="BM Input External Link 3 3 3 2" xfId="4021" xr:uid="{00000000-0005-0000-0000-0000B10F0000}"/>
    <cellStyle name="BM Input External Link 3 3 4" xfId="4022" xr:uid="{00000000-0005-0000-0000-0000B20F0000}"/>
    <cellStyle name="BM Input External Link 3 3 5" xfId="4023" xr:uid="{00000000-0005-0000-0000-0000B30F0000}"/>
    <cellStyle name="BM Input External Link 3 4" xfId="4024" xr:uid="{00000000-0005-0000-0000-0000B40F0000}"/>
    <cellStyle name="BM Input External Link 3 4 2" xfId="4025" xr:uid="{00000000-0005-0000-0000-0000B50F0000}"/>
    <cellStyle name="BM Input External Link 3 4 2 2" xfId="4026" xr:uid="{00000000-0005-0000-0000-0000B60F0000}"/>
    <cellStyle name="BM Input External Link 3 4 2 3" xfId="4027" xr:uid="{00000000-0005-0000-0000-0000B70F0000}"/>
    <cellStyle name="BM Input External Link 3 4 3" xfId="4028" xr:uid="{00000000-0005-0000-0000-0000B80F0000}"/>
    <cellStyle name="BM Input External Link 3 4 3 2" xfId="4029" xr:uid="{00000000-0005-0000-0000-0000B90F0000}"/>
    <cellStyle name="BM Input External Link 3 4 4" xfId="4030" xr:uid="{00000000-0005-0000-0000-0000BA0F0000}"/>
    <cellStyle name="BM Input External Link 3 5" xfId="4031" xr:uid="{00000000-0005-0000-0000-0000BB0F0000}"/>
    <cellStyle name="BM Input External Link 3 5 2" xfId="4032" xr:uid="{00000000-0005-0000-0000-0000BC0F0000}"/>
    <cellStyle name="BM Input External Link 3 5 2 2" xfId="4033" xr:uid="{00000000-0005-0000-0000-0000BD0F0000}"/>
    <cellStyle name="BM Input External Link 3 5 2 3" xfId="4034" xr:uid="{00000000-0005-0000-0000-0000BE0F0000}"/>
    <cellStyle name="BM Input External Link 3 5 3" xfId="4035" xr:uid="{00000000-0005-0000-0000-0000BF0F0000}"/>
    <cellStyle name="BM Input External Link 3 5 4" xfId="4036" xr:uid="{00000000-0005-0000-0000-0000C00F0000}"/>
    <cellStyle name="BM Input External Link 3 6" xfId="4037" xr:uid="{00000000-0005-0000-0000-0000C10F0000}"/>
    <cellStyle name="BM Input External Link 3 6 2" xfId="4038" xr:uid="{00000000-0005-0000-0000-0000C20F0000}"/>
    <cellStyle name="BM Input External Link 3 6 2 2" xfId="4039" xr:uid="{00000000-0005-0000-0000-0000C30F0000}"/>
    <cellStyle name="BM Input External Link 3 6 3" xfId="4040" xr:uid="{00000000-0005-0000-0000-0000C40F0000}"/>
    <cellStyle name="BM Input External Link 3 6 4" xfId="4041" xr:uid="{00000000-0005-0000-0000-0000C50F0000}"/>
    <cellStyle name="BM Input External Link 3 7" xfId="4042" xr:uid="{00000000-0005-0000-0000-0000C60F0000}"/>
    <cellStyle name="BM Input External Link 3 7 2" xfId="4043" xr:uid="{00000000-0005-0000-0000-0000C70F0000}"/>
    <cellStyle name="BM Input External Link 3 7 2 2" xfId="4044" xr:uid="{00000000-0005-0000-0000-0000C80F0000}"/>
    <cellStyle name="BM Input External Link 3 7 3" xfId="4045" xr:uid="{00000000-0005-0000-0000-0000C90F0000}"/>
    <cellStyle name="BM Input External Link 3 8" xfId="4046" xr:uid="{00000000-0005-0000-0000-0000CA0F0000}"/>
    <cellStyle name="BM Input External Link 3 8 2" xfId="4047" xr:uid="{00000000-0005-0000-0000-0000CB0F0000}"/>
    <cellStyle name="BM Input External Link 3 8 2 2" xfId="4048" xr:uid="{00000000-0005-0000-0000-0000CC0F0000}"/>
    <cellStyle name="BM Input External Link 3 8 3" xfId="4049" xr:uid="{00000000-0005-0000-0000-0000CD0F0000}"/>
    <cellStyle name="BM Input External Link 3 9" xfId="4050" xr:uid="{00000000-0005-0000-0000-0000CE0F0000}"/>
    <cellStyle name="BM Input External Link 3 9 2" xfId="4051" xr:uid="{00000000-0005-0000-0000-0000CF0F0000}"/>
    <cellStyle name="BM Input External Link 3 9 2 2" xfId="4052" xr:uid="{00000000-0005-0000-0000-0000D00F0000}"/>
    <cellStyle name="BM Input External Link 3 9 3" xfId="4053" xr:uid="{00000000-0005-0000-0000-0000D10F0000}"/>
    <cellStyle name="BM Input External Link 4" xfId="4054" xr:uid="{00000000-0005-0000-0000-0000D20F0000}"/>
    <cellStyle name="BM Input External Link 4 10" xfId="4055" xr:uid="{00000000-0005-0000-0000-0000D30F0000}"/>
    <cellStyle name="BM Input External Link 4 10 2" xfId="4056" xr:uid="{00000000-0005-0000-0000-0000D40F0000}"/>
    <cellStyle name="BM Input External Link 4 10 2 2" xfId="4057" xr:uid="{00000000-0005-0000-0000-0000D50F0000}"/>
    <cellStyle name="BM Input External Link 4 10 3" xfId="4058" xr:uid="{00000000-0005-0000-0000-0000D60F0000}"/>
    <cellStyle name="BM Input External Link 4 11" xfId="4059" xr:uid="{00000000-0005-0000-0000-0000D70F0000}"/>
    <cellStyle name="BM Input External Link 4 11 2" xfId="4060" xr:uid="{00000000-0005-0000-0000-0000D80F0000}"/>
    <cellStyle name="BM Input External Link 4 11 2 2" xfId="4061" xr:uid="{00000000-0005-0000-0000-0000D90F0000}"/>
    <cellStyle name="BM Input External Link 4 11 3" xfId="4062" xr:uid="{00000000-0005-0000-0000-0000DA0F0000}"/>
    <cellStyle name="BM Input External Link 4 12" xfId="4063" xr:uid="{00000000-0005-0000-0000-0000DB0F0000}"/>
    <cellStyle name="BM Input External Link 4 12 2" xfId="4064" xr:uid="{00000000-0005-0000-0000-0000DC0F0000}"/>
    <cellStyle name="BM Input External Link 4 12 2 2" xfId="4065" xr:uid="{00000000-0005-0000-0000-0000DD0F0000}"/>
    <cellStyle name="BM Input External Link 4 12 3" xfId="4066" xr:uid="{00000000-0005-0000-0000-0000DE0F0000}"/>
    <cellStyle name="BM Input External Link 4 13" xfId="4067" xr:uid="{00000000-0005-0000-0000-0000DF0F0000}"/>
    <cellStyle name="BM Input External Link 4 13 2" xfId="4068" xr:uid="{00000000-0005-0000-0000-0000E00F0000}"/>
    <cellStyle name="BM Input External Link 4 13 2 2" xfId="4069" xr:uid="{00000000-0005-0000-0000-0000E10F0000}"/>
    <cellStyle name="BM Input External Link 4 13 3" xfId="4070" xr:uid="{00000000-0005-0000-0000-0000E20F0000}"/>
    <cellStyle name="BM Input External Link 4 14" xfId="4071" xr:uid="{00000000-0005-0000-0000-0000E30F0000}"/>
    <cellStyle name="BM Input External Link 4 14 2" xfId="4072" xr:uid="{00000000-0005-0000-0000-0000E40F0000}"/>
    <cellStyle name="BM Input External Link 4 14 2 2" xfId="4073" xr:uid="{00000000-0005-0000-0000-0000E50F0000}"/>
    <cellStyle name="BM Input External Link 4 14 3" xfId="4074" xr:uid="{00000000-0005-0000-0000-0000E60F0000}"/>
    <cellStyle name="BM Input External Link 4 15" xfId="4075" xr:uid="{00000000-0005-0000-0000-0000E70F0000}"/>
    <cellStyle name="BM Input External Link 4 15 2" xfId="4076" xr:uid="{00000000-0005-0000-0000-0000E80F0000}"/>
    <cellStyle name="BM Input External Link 4 15 2 2" xfId="4077" xr:uid="{00000000-0005-0000-0000-0000E90F0000}"/>
    <cellStyle name="BM Input External Link 4 15 3" xfId="4078" xr:uid="{00000000-0005-0000-0000-0000EA0F0000}"/>
    <cellStyle name="BM Input External Link 4 16" xfId="4079" xr:uid="{00000000-0005-0000-0000-0000EB0F0000}"/>
    <cellStyle name="BM Input External Link 4 16 2" xfId="4080" xr:uid="{00000000-0005-0000-0000-0000EC0F0000}"/>
    <cellStyle name="BM Input External Link 4 16 2 2" xfId="4081" xr:uid="{00000000-0005-0000-0000-0000ED0F0000}"/>
    <cellStyle name="BM Input External Link 4 16 3" xfId="4082" xr:uid="{00000000-0005-0000-0000-0000EE0F0000}"/>
    <cellStyle name="BM Input External Link 4 17" xfId="4083" xr:uid="{00000000-0005-0000-0000-0000EF0F0000}"/>
    <cellStyle name="BM Input External Link 4 17 2" xfId="4084" xr:uid="{00000000-0005-0000-0000-0000F00F0000}"/>
    <cellStyle name="BM Input External Link 4 17 2 2" xfId="4085" xr:uid="{00000000-0005-0000-0000-0000F10F0000}"/>
    <cellStyle name="BM Input External Link 4 17 3" xfId="4086" xr:uid="{00000000-0005-0000-0000-0000F20F0000}"/>
    <cellStyle name="BM Input External Link 4 18" xfId="4087" xr:uid="{00000000-0005-0000-0000-0000F30F0000}"/>
    <cellStyle name="BM Input External Link 4 18 2" xfId="4088" xr:uid="{00000000-0005-0000-0000-0000F40F0000}"/>
    <cellStyle name="BM Input External Link 4 19" xfId="4089" xr:uid="{00000000-0005-0000-0000-0000F50F0000}"/>
    <cellStyle name="BM Input External Link 4 2" xfId="4090" xr:uid="{00000000-0005-0000-0000-0000F60F0000}"/>
    <cellStyle name="BM Input External Link 4 2 10" xfId="4091" xr:uid="{00000000-0005-0000-0000-0000F70F0000}"/>
    <cellStyle name="BM Input External Link 4 2 10 2" xfId="4092" xr:uid="{00000000-0005-0000-0000-0000F80F0000}"/>
    <cellStyle name="BM Input External Link 4 2 10 2 2" xfId="4093" xr:uid="{00000000-0005-0000-0000-0000F90F0000}"/>
    <cellStyle name="BM Input External Link 4 2 10 3" xfId="4094" xr:uid="{00000000-0005-0000-0000-0000FA0F0000}"/>
    <cellStyle name="BM Input External Link 4 2 11" xfId="4095" xr:uid="{00000000-0005-0000-0000-0000FB0F0000}"/>
    <cellStyle name="BM Input External Link 4 2 11 2" xfId="4096" xr:uid="{00000000-0005-0000-0000-0000FC0F0000}"/>
    <cellStyle name="BM Input External Link 4 2 11 2 2" xfId="4097" xr:uid="{00000000-0005-0000-0000-0000FD0F0000}"/>
    <cellStyle name="BM Input External Link 4 2 11 3" xfId="4098" xr:uid="{00000000-0005-0000-0000-0000FE0F0000}"/>
    <cellStyle name="BM Input External Link 4 2 12" xfId="4099" xr:uid="{00000000-0005-0000-0000-0000FF0F0000}"/>
    <cellStyle name="BM Input External Link 4 2 12 2" xfId="4100" xr:uid="{00000000-0005-0000-0000-000000100000}"/>
    <cellStyle name="BM Input External Link 4 2 12 2 2" xfId="4101" xr:uid="{00000000-0005-0000-0000-000001100000}"/>
    <cellStyle name="BM Input External Link 4 2 12 3" xfId="4102" xr:uid="{00000000-0005-0000-0000-000002100000}"/>
    <cellStyle name="BM Input External Link 4 2 13" xfId="4103" xr:uid="{00000000-0005-0000-0000-000003100000}"/>
    <cellStyle name="BM Input External Link 4 2 13 2" xfId="4104" xr:uid="{00000000-0005-0000-0000-000004100000}"/>
    <cellStyle name="BM Input External Link 4 2 13 2 2" xfId="4105" xr:uid="{00000000-0005-0000-0000-000005100000}"/>
    <cellStyle name="BM Input External Link 4 2 13 3" xfId="4106" xr:uid="{00000000-0005-0000-0000-000006100000}"/>
    <cellStyle name="BM Input External Link 4 2 14" xfId="4107" xr:uid="{00000000-0005-0000-0000-000007100000}"/>
    <cellStyle name="BM Input External Link 4 2 14 2" xfId="4108" xr:uid="{00000000-0005-0000-0000-000008100000}"/>
    <cellStyle name="BM Input External Link 4 2 14 2 2" xfId="4109" xr:uid="{00000000-0005-0000-0000-000009100000}"/>
    <cellStyle name="BM Input External Link 4 2 14 3" xfId="4110" xr:uid="{00000000-0005-0000-0000-00000A100000}"/>
    <cellStyle name="BM Input External Link 4 2 15" xfId="4111" xr:uid="{00000000-0005-0000-0000-00000B100000}"/>
    <cellStyle name="BM Input External Link 4 2 15 2" xfId="4112" xr:uid="{00000000-0005-0000-0000-00000C100000}"/>
    <cellStyle name="BM Input External Link 4 2 15 2 2" xfId="4113" xr:uid="{00000000-0005-0000-0000-00000D100000}"/>
    <cellStyle name="BM Input External Link 4 2 15 3" xfId="4114" xr:uid="{00000000-0005-0000-0000-00000E100000}"/>
    <cellStyle name="BM Input External Link 4 2 16" xfId="4115" xr:uid="{00000000-0005-0000-0000-00000F100000}"/>
    <cellStyle name="BM Input External Link 4 2 16 2" xfId="4116" xr:uid="{00000000-0005-0000-0000-000010100000}"/>
    <cellStyle name="BM Input External Link 4 2 16 2 2" xfId="4117" xr:uid="{00000000-0005-0000-0000-000011100000}"/>
    <cellStyle name="BM Input External Link 4 2 16 3" xfId="4118" xr:uid="{00000000-0005-0000-0000-000012100000}"/>
    <cellStyle name="BM Input External Link 4 2 17" xfId="4119" xr:uid="{00000000-0005-0000-0000-000013100000}"/>
    <cellStyle name="BM Input External Link 4 2 17 2" xfId="4120" xr:uid="{00000000-0005-0000-0000-000014100000}"/>
    <cellStyle name="BM Input External Link 4 2 17 2 2" xfId="4121" xr:uid="{00000000-0005-0000-0000-000015100000}"/>
    <cellStyle name="BM Input External Link 4 2 17 3" xfId="4122" xr:uid="{00000000-0005-0000-0000-000016100000}"/>
    <cellStyle name="BM Input External Link 4 2 18" xfId="4123" xr:uid="{00000000-0005-0000-0000-000017100000}"/>
    <cellStyle name="BM Input External Link 4 2 18 2" xfId="4124" xr:uid="{00000000-0005-0000-0000-000018100000}"/>
    <cellStyle name="BM Input External Link 4 2 18 2 2" xfId="4125" xr:uid="{00000000-0005-0000-0000-000019100000}"/>
    <cellStyle name="BM Input External Link 4 2 18 3" xfId="4126" xr:uid="{00000000-0005-0000-0000-00001A100000}"/>
    <cellStyle name="BM Input External Link 4 2 19" xfId="4127" xr:uid="{00000000-0005-0000-0000-00001B100000}"/>
    <cellStyle name="BM Input External Link 4 2 19 2" xfId="4128" xr:uid="{00000000-0005-0000-0000-00001C100000}"/>
    <cellStyle name="BM Input External Link 4 2 19 2 2" xfId="4129" xr:uid="{00000000-0005-0000-0000-00001D100000}"/>
    <cellStyle name="BM Input External Link 4 2 19 3" xfId="4130" xr:uid="{00000000-0005-0000-0000-00001E100000}"/>
    <cellStyle name="BM Input External Link 4 2 2" xfId="4131" xr:uid="{00000000-0005-0000-0000-00001F100000}"/>
    <cellStyle name="BM Input External Link 4 2 2 2" xfId="4132" xr:uid="{00000000-0005-0000-0000-000020100000}"/>
    <cellStyle name="BM Input External Link 4 2 2 2 2" xfId="4133" xr:uid="{00000000-0005-0000-0000-000021100000}"/>
    <cellStyle name="BM Input External Link 4 2 2 2 2 2" xfId="4134" xr:uid="{00000000-0005-0000-0000-000022100000}"/>
    <cellStyle name="BM Input External Link 4 2 2 2 3" xfId="4135" xr:uid="{00000000-0005-0000-0000-000023100000}"/>
    <cellStyle name="BM Input External Link 4 2 2 2 4" xfId="4136" xr:uid="{00000000-0005-0000-0000-000024100000}"/>
    <cellStyle name="BM Input External Link 4 2 2 3" xfId="4137" xr:uid="{00000000-0005-0000-0000-000025100000}"/>
    <cellStyle name="BM Input External Link 4 2 2 3 2" xfId="4138" xr:uid="{00000000-0005-0000-0000-000026100000}"/>
    <cellStyle name="BM Input External Link 4 2 2 4" xfId="4139" xr:uid="{00000000-0005-0000-0000-000027100000}"/>
    <cellStyle name="BM Input External Link 4 2 2 5" xfId="4140" xr:uid="{00000000-0005-0000-0000-000028100000}"/>
    <cellStyle name="BM Input External Link 4 2 20" xfId="4141" xr:uid="{00000000-0005-0000-0000-000029100000}"/>
    <cellStyle name="BM Input External Link 4 2 20 2" xfId="4142" xr:uid="{00000000-0005-0000-0000-00002A100000}"/>
    <cellStyle name="BM Input External Link 4 2 20 2 2" xfId="4143" xr:uid="{00000000-0005-0000-0000-00002B100000}"/>
    <cellStyle name="BM Input External Link 4 2 20 3" xfId="4144" xr:uid="{00000000-0005-0000-0000-00002C100000}"/>
    <cellStyle name="BM Input External Link 4 2 21" xfId="4145" xr:uid="{00000000-0005-0000-0000-00002D100000}"/>
    <cellStyle name="BM Input External Link 4 2 21 2" xfId="4146" xr:uid="{00000000-0005-0000-0000-00002E100000}"/>
    <cellStyle name="BM Input External Link 4 2 22" xfId="4147" xr:uid="{00000000-0005-0000-0000-00002F100000}"/>
    <cellStyle name="BM Input External Link 4 2 23" xfId="4148" xr:uid="{00000000-0005-0000-0000-000030100000}"/>
    <cellStyle name="BM Input External Link 4 2 3" xfId="4149" xr:uid="{00000000-0005-0000-0000-000031100000}"/>
    <cellStyle name="BM Input External Link 4 2 3 2" xfId="4150" xr:uid="{00000000-0005-0000-0000-000032100000}"/>
    <cellStyle name="BM Input External Link 4 2 3 2 2" xfId="4151" xr:uid="{00000000-0005-0000-0000-000033100000}"/>
    <cellStyle name="BM Input External Link 4 2 3 2 3" xfId="4152" xr:uid="{00000000-0005-0000-0000-000034100000}"/>
    <cellStyle name="BM Input External Link 4 2 3 3" xfId="4153" xr:uid="{00000000-0005-0000-0000-000035100000}"/>
    <cellStyle name="BM Input External Link 4 2 3 3 2" xfId="4154" xr:uid="{00000000-0005-0000-0000-000036100000}"/>
    <cellStyle name="BM Input External Link 4 2 3 4" xfId="4155" xr:uid="{00000000-0005-0000-0000-000037100000}"/>
    <cellStyle name="BM Input External Link 4 2 4" xfId="4156" xr:uid="{00000000-0005-0000-0000-000038100000}"/>
    <cellStyle name="BM Input External Link 4 2 4 2" xfId="4157" xr:uid="{00000000-0005-0000-0000-000039100000}"/>
    <cellStyle name="BM Input External Link 4 2 4 2 2" xfId="4158" xr:uid="{00000000-0005-0000-0000-00003A100000}"/>
    <cellStyle name="BM Input External Link 4 2 4 3" xfId="4159" xr:uid="{00000000-0005-0000-0000-00003B100000}"/>
    <cellStyle name="BM Input External Link 4 2 4 4" xfId="4160" xr:uid="{00000000-0005-0000-0000-00003C100000}"/>
    <cellStyle name="BM Input External Link 4 2 5" xfId="4161" xr:uid="{00000000-0005-0000-0000-00003D100000}"/>
    <cellStyle name="BM Input External Link 4 2 5 2" xfId="4162" xr:uid="{00000000-0005-0000-0000-00003E100000}"/>
    <cellStyle name="BM Input External Link 4 2 5 2 2" xfId="4163" xr:uid="{00000000-0005-0000-0000-00003F100000}"/>
    <cellStyle name="BM Input External Link 4 2 5 3" xfId="4164" xr:uid="{00000000-0005-0000-0000-000040100000}"/>
    <cellStyle name="BM Input External Link 4 2 5 4" xfId="4165" xr:uid="{00000000-0005-0000-0000-000041100000}"/>
    <cellStyle name="BM Input External Link 4 2 6" xfId="4166" xr:uid="{00000000-0005-0000-0000-000042100000}"/>
    <cellStyle name="BM Input External Link 4 2 6 2" xfId="4167" xr:uid="{00000000-0005-0000-0000-000043100000}"/>
    <cellStyle name="BM Input External Link 4 2 6 2 2" xfId="4168" xr:uid="{00000000-0005-0000-0000-000044100000}"/>
    <cellStyle name="BM Input External Link 4 2 6 3" xfId="4169" xr:uid="{00000000-0005-0000-0000-000045100000}"/>
    <cellStyle name="BM Input External Link 4 2 7" xfId="4170" xr:uid="{00000000-0005-0000-0000-000046100000}"/>
    <cellStyle name="BM Input External Link 4 2 7 2" xfId="4171" xr:uid="{00000000-0005-0000-0000-000047100000}"/>
    <cellStyle name="BM Input External Link 4 2 7 2 2" xfId="4172" xr:uid="{00000000-0005-0000-0000-000048100000}"/>
    <cellStyle name="BM Input External Link 4 2 7 3" xfId="4173" xr:uid="{00000000-0005-0000-0000-000049100000}"/>
    <cellStyle name="BM Input External Link 4 2 8" xfId="4174" xr:uid="{00000000-0005-0000-0000-00004A100000}"/>
    <cellStyle name="BM Input External Link 4 2 8 2" xfId="4175" xr:uid="{00000000-0005-0000-0000-00004B100000}"/>
    <cellStyle name="BM Input External Link 4 2 8 2 2" xfId="4176" xr:uid="{00000000-0005-0000-0000-00004C100000}"/>
    <cellStyle name="BM Input External Link 4 2 8 3" xfId="4177" xr:uid="{00000000-0005-0000-0000-00004D100000}"/>
    <cellStyle name="BM Input External Link 4 2 9" xfId="4178" xr:uid="{00000000-0005-0000-0000-00004E100000}"/>
    <cellStyle name="BM Input External Link 4 2 9 2" xfId="4179" xr:uid="{00000000-0005-0000-0000-00004F100000}"/>
    <cellStyle name="BM Input External Link 4 2 9 2 2" xfId="4180" xr:uid="{00000000-0005-0000-0000-000050100000}"/>
    <cellStyle name="BM Input External Link 4 2 9 3" xfId="4181" xr:uid="{00000000-0005-0000-0000-000051100000}"/>
    <cellStyle name="BM Input External Link 4 20" xfId="4182" xr:uid="{00000000-0005-0000-0000-000052100000}"/>
    <cellStyle name="BM Input External Link 4 3" xfId="4183" xr:uid="{00000000-0005-0000-0000-000053100000}"/>
    <cellStyle name="BM Input External Link 4 3 2" xfId="4184" xr:uid="{00000000-0005-0000-0000-000054100000}"/>
    <cellStyle name="BM Input External Link 4 3 2 2" xfId="4185" xr:uid="{00000000-0005-0000-0000-000055100000}"/>
    <cellStyle name="BM Input External Link 4 3 2 2 2" xfId="4186" xr:uid="{00000000-0005-0000-0000-000056100000}"/>
    <cellStyle name="BM Input External Link 4 3 2 3" xfId="4187" xr:uid="{00000000-0005-0000-0000-000057100000}"/>
    <cellStyle name="BM Input External Link 4 3 2 4" xfId="4188" xr:uid="{00000000-0005-0000-0000-000058100000}"/>
    <cellStyle name="BM Input External Link 4 3 3" xfId="4189" xr:uid="{00000000-0005-0000-0000-000059100000}"/>
    <cellStyle name="BM Input External Link 4 3 3 2" xfId="4190" xr:uid="{00000000-0005-0000-0000-00005A100000}"/>
    <cellStyle name="BM Input External Link 4 3 4" xfId="4191" xr:uid="{00000000-0005-0000-0000-00005B100000}"/>
    <cellStyle name="BM Input External Link 4 3 5" xfId="4192" xr:uid="{00000000-0005-0000-0000-00005C100000}"/>
    <cellStyle name="BM Input External Link 4 4" xfId="4193" xr:uid="{00000000-0005-0000-0000-00005D100000}"/>
    <cellStyle name="BM Input External Link 4 4 2" xfId="4194" xr:uid="{00000000-0005-0000-0000-00005E100000}"/>
    <cellStyle name="BM Input External Link 4 4 2 2" xfId="4195" xr:uid="{00000000-0005-0000-0000-00005F100000}"/>
    <cellStyle name="BM Input External Link 4 4 2 3" xfId="4196" xr:uid="{00000000-0005-0000-0000-000060100000}"/>
    <cellStyle name="BM Input External Link 4 4 3" xfId="4197" xr:uid="{00000000-0005-0000-0000-000061100000}"/>
    <cellStyle name="BM Input External Link 4 4 3 2" xfId="4198" xr:uid="{00000000-0005-0000-0000-000062100000}"/>
    <cellStyle name="BM Input External Link 4 4 4" xfId="4199" xr:uid="{00000000-0005-0000-0000-000063100000}"/>
    <cellStyle name="BM Input External Link 4 5" xfId="4200" xr:uid="{00000000-0005-0000-0000-000064100000}"/>
    <cellStyle name="BM Input External Link 4 5 2" xfId="4201" xr:uid="{00000000-0005-0000-0000-000065100000}"/>
    <cellStyle name="BM Input External Link 4 5 2 2" xfId="4202" xr:uid="{00000000-0005-0000-0000-000066100000}"/>
    <cellStyle name="BM Input External Link 4 5 2 3" xfId="4203" xr:uid="{00000000-0005-0000-0000-000067100000}"/>
    <cellStyle name="BM Input External Link 4 5 3" xfId="4204" xr:uid="{00000000-0005-0000-0000-000068100000}"/>
    <cellStyle name="BM Input External Link 4 5 4" xfId="4205" xr:uid="{00000000-0005-0000-0000-000069100000}"/>
    <cellStyle name="BM Input External Link 4 6" xfId="4206" xr:uid="{00000000-0005-0000-0000-00006A100000}"/>
    <cellStyle name="BM Input External Link 4 6 2" xfId="4207" xr:uid="{00000000-0005-0000-0000-00006B100000}"/>
    <cellStyle name="BM Input External Link 4 6 2 2" xfId="4208" xr:uid="{00000000-0005-0000-0000-00006C100000}"/>
    <cellStyle name="BM Input External Link 4 6 3" xfId="4209" xr:uid="{00000000-0005-0000-0000-00006D100000}"/>
    <cellStyle name="BM Input External Link 4 6 4" xfId="4210" xr:uid="{00000000-0005-0000-0000-00006E100000}"/>
    <cellStyle name="BM Input External Link 4 7" xfId="4211" xr:uid="{00000000-0005-0000-0000-00006F100000}"/>
    <cellStyle name="BM Input External Link 4 7 2" xfId="4212" xr:uid="{00000000-0005-0000-0000-000070100000}"/>
    <cellStyle name="BM Input External Link 4 7 2 2" xfId="4213" xr:uid="{00000000-0005-0000-0000-000071100000}"/>
    <cellStyle name="BM Input External Link 4 7 3" xfId="4214" xr:uid="{00000000-0005-0000-0000-000072100000}"/>
    <cellStyle name="BM Input External Link 4 8" xfId="4215" xr:uid="{00000000-0005-0000-0000-000073100000}"/>
    <cellStyle name="BM Input External Link 4 8 2" xfId="4216" xr:uid="{00000000-0005-0000-0000-000074100000}"/>
    <cellStyle name="BM Input External Link 4 8 2 2" xfId="4217" xr:uid="{00000000-0005-0000-0000-000075100000}"/>
    <cellStyle name="BM Input External Link 4 8 3" xfId="4218" xr:uid="{00000000-0005-0000-0000-000076100000}"/>
    <cellStyle name="BM Input External Link 4 9" xfId="4219" xr:uid="{00000000-0005-0000-0000-000077100000}"/>
    <cellStyle name="BM Input External Link 4 9 2" xfId="4220" xr:uid="{00000000-0005-0000-0000-000078100000}"/>
    <cellStyle name="BM Input External Link 4 9 2 2" xfId="4221" xr:uid="{00000000-0005-0000-0000-000079100000}"/>
    <cellStyle name="BM Input External Link 4 9 3" xfId="4222" xr:uid="{00000000-0005-0000-0000-00007A100000}"/>
    <cellStyle name="BM Input External Link 5" xfId="4223" xr:uid="{00000000-0005-0000-0000-00007B100000}"/>
    <cellStyle name="BM Input External Link 5 10" xfId="4224" xr:uid="{00000000-0005-0000-0000-00007C100000}"/>
    <cellStyle name="BM Input External Link 5 10 2" xfId="4225" xr:uid="{00000000-0005-0000-0000-00007D100000}"/>
    <cellStyle name="BM Input External Link 5 10 2 2" xfId="4226" xr:uid="{00000000-0005-0000-0000-00007E100000}"/>
    <cellStyle name="BM Input External Link 5 10 3" xfId="4227" xr:uid="{00000000-0005-0000-0000-00007F100000}"/>
    <cellStyle name="BM Input External Link 5 11" xfId="4228" xr:uid="{00000000-0005-0000-0000-000080100000}"/>
    <cellStyle name="BM Input External Link 5 11 2" xfId="4229" xr:uid="{00000000-0005-0000-0000-000081100000}"/>
    <cellStyle name="BM Input External Link 5 11 2 2" xfId="4230" xr:uid="{00000000-0005-0000-0000-000082100000}"/>
    <cellStyle name="BM Input External Link 5 11 3" xfId="4231" xr:uid="{00000000-0005-0000-0000-000083100000}"/>
    <cellStyle name="BM Input External Link 5 12" xfId="4232" xr:uid="{00000000-0005-0000-0000-000084100000}"/>
    <cellStyle name="BM Input External Link 5 12 2" xfId="4233" xr:uid="{00000000-0005-0000-0000-000085100000}"/>
    <cellStyle name="BM Input External Link 5 12 2 2" xfId="4234" xr:uid="{00000000-0005-0000-0000-000086100000}"/>
    <cellStyle name="BM Input External Link 5 12 3" xfId="4235" xr:uid="{00000000-0005-0000-0000-000087100000}"/>
    <cellStyle name="BM Input External Link 5 13" xfId="4236" xr:uid="{00000000-0005-0000-0000-000088100000}"/>
    <cellStyle name="BM Input External Link 5 13 2" xfId="4237" xr:uid="{00000000-0005-0000-0000-000089100000}"/>
    <cellStyle name="BM Input External Link 5 13 2 2" xfId="4238" xr:uid="{00000000-0005-0000-0000-00008A100000}"/>
    <cellStyle name="BM Input External Link 5 13 3" xfId="4239" xr:uid="{00000000-0005-0000-0000-00008B100000}"/>
    <cellStyle name="BM Input External Link 5 14" xfId="4240" xr:uid="{00000000-0005-0000-0000-00008C100000}"/>
    <cellStyle name="BM Input External Link 5 14 2" xfId="4241" xr:uid="{00000000-0005-0000-0000-00008D100000}"/>
    <cellStyle name="BM Input External Link 5 14 2 2" xfId="4242" xr:uid="{00000000-0005-0000-0000-00008E100000}"/>
    <cellStyle name="BM Input External Link 5 14 3" xfId="4243" xr:uid="{00000000-0005-0000-0000-00008F100000}"/>
    <cellStyle name="BM Input External Link 5 15" xfId="4244" xr:uid="{00000000-0005-0000-0000-000090100000}"/>
    <cellStyle name="BM Input External Link 5 15 2" xfId="4245" xr:uid="{00000000-0005-0000-0000-000091100000}"/>
    <cellStyle name="BM Input External Link 5 15 2 2" xfId="4246" xr:uid="{00000000-0005-0000-0000-000092100000}"/>
    <cellStyle name="BM Input External Link 5 15 3" xfId="4247" xr:uid="{00000000-0005-0000-0000-000093100000}"/>
    <cellStyle name="BM Input External Link 5 16" xfId="4248" xr:uid="{00000000-0005-0000-0000-000094100000}"/>
    <cellStyle name="BM Input External Link 5 16 2" xfId="4249" xr:uid="{00000000-0005-0000-0000-000095100000}"/>
    <cellStyle name="BM Input External Link 5 16 2 2" xfId="4250" xr:uid="{00000000-0005-0000-0000-000096100000}"/>
    <cellStyle name="BM Input External Link 5 16 3" xfId="4251" xr:uid="{00000000-0005-0000-0000-000097100000}"/>
    <cellStyle name="BM Input External Link 5 17" xfId="4252" xr:uid="{00000000-0005-0000-0000-000098100000}"/>
    <cellStyle name="BM Input External Link 5 17 2" xfId="4253" xr:uid="{00000000-0005-0000-0000-000099100000}"/>
    <cellStyle name="BM Input External Link 5 17 2 2" xfId="4254" xr:uid="{00000000-0005-0000-0000-00009A100000}"/>
    <cellStyle name="BM Input External Link 5 17 3" xfId="4255" xr:uid="{00000000-0005-0000-0000-00009B100000}"/>
    <cellStyle name="BM Input External Link 5 18" xfId="4256" xr:uid="{00000000-0005-0000-0000-00009C100000}"/>
    <cellStyle name="BM Input External Link 5 18 2" xfId="4257" xr:uid="{00000000-0005-0000-0000-00009D100000}"/>
    <cellStyle name="BM Input External Link 5 18 2 2" xfId="4258" xr:uid="{00000000-0005-0000-0000-00009E100000}"/>
    <cellStyle name="BM Input External Link 5 18 3" xfId="4259" xr:uid="{00000000-0005-0000-0000-00009F100000}"/>
    <cellStyle name="BM Input External Link 5 19" xfId="4260" xr:uid="{00000000-0005-0000-0000-0000A0100000}"/>
    <cellStyle name="BM Input External Link 5 19 2" xfId="4261" xr:uid="{00000000-0005-0000-0000-0000A1100000}"/>
    <cellStyle name="BM Input External Link 5 19 2 2" xfId="4262" xr:uid="{00000000-0005-0000-0000-0000A2100000}"/>
    <cellStyle name="BM Input External Link 5 19 3" xfId="4263" xr:uid="{00000000-0005-0000-0000-0000A3100000}"/>
    <cellStyle name="BM Input External Link 5 2" xfId="4264" xr:uid="{00000000-0005-0000-0000-0000A4100000}"/>
    <cellStyle name="BM Input External Link 5 2 10" xfId="4265" xr:uid="{00000000-0005-0000-0000-0000A5100000}"/>
    <cellStyle name="BM Input External Link 5 2 10 2" xfId="4266" xr:uid="{00000000-0005-0000-0000-0000A6100000}"/>
    <cellStyle name="BM Input External Link 5 2 10 2 2" xfId="4267" xr:uid="{00000000-0005-0000-0000-0000A7100000}"/>
    <cellStyle name="BM Input External Link 5 2 10 3" xfId="4268" xr:uid="{00000000-0005-0000-0000-0000A8100000}"/>
    <cellStyle name="BM Input External Link 5 2 11" xfId="4269" xr:uid="{00000000-0005-0000-0000-0000A9100000}"/>
    <cellStyle name="BM Input External Link 5 2 11 2" xfId="4270" xr:uid="{00000000-0005-0000-0000-0000AA100000}"/>
    <cellStyle name="BM Input External Link 5 2 11 2 2" xfId="4271" xr:uid="{00000000-0005-0000-0000-0000AB100000}"/>
    <cellStyle name="BM Input External Link 5 2 11 3" xfId="4272" xr:uid="{00000000-0005-0000-0000-0000AC100000}"/>
    <cellStyle name="BM Input External Link 5 2 12" xfId="4273" xr:uid="{00000000-0005-0000-0000-0000AD100000}"/>
    <cellStyle name="BM Input External Link 5 2 12 2" xfId="4274" xr:uid="{00000000-0005-0000-0000-0000AE100000}"/>
    <cellStyle name="BM Input External Link 5 2 12 2 2" xfId="4275" xr:uid="{00000000-0005-0000-0000-0000AF100000}"/>
    <cellStyle name="BM Input External Link 5 2 12 3" xfId="4276" xr:uid="{00000000-0005-0000-0000-0000B0100000}"/>
    <cellStyle name="BM Input External Link 5 2 13" xfId="4277" xr:uid="{00000000-0005-0000-0000-0000B1100000}"/>
    <cellStyle name="BM Input External Link 5 2 13 2" xfId="4278" xr:uid="{00000000-0005-0000-0000-0000B2100000}"/>
    <cellStyle name="BM Input External Link 5 2 13 2 2" xfId="4279" xr:uid="{00000000-0005-0000-0000-0000B3100000}"/>
    <cellStyle name="BM Input External Link 5 2 13 3" xfId="4280" xr:uid="{00000000-0005-0000-0000-0000B4100000}"/>
    <cellStyle name="BM Input External Link 5 2 14" xfId="4281" xr:uid="{00000000-0005-0000-0000-0000B5100000}"/>
    <cellStyle name="BM Input External Link 5 2 14 2" xfId="4282" xr:uid="{00000000-0005-0000-0000-0000B6100000}"/>
    <cellStyle name="BM Input External Link 5 2 14 2 2" xfId="4283" xr:uid="{00000000-0005-0000-0000-0000B7100000}"/>
    <cellStyle name="BM Input External Link 5 2 14 3" xfId="4284" xr:uid="{00000000-0005-0000-0000-0000B8100000}"/>
    <cellStyle name="BM Input External Link 5 2 15" xfId="4285" xr:uid="{00000000-0005-0000-0000-0000B9100000}"/>
    <cellStyle name="BM Input External Link 5 2 15 2" xfId="4286" xr:uid="{00000000-0005-0000-0000-0000BA100000}"/>
    <cellStyle name="BM Input External Link 5 2 15 2 2" xfId="4287" xr:uid="{00000000-0005-0000-0000-0000BB100000}"/>
    <cellStyle name="BM Input External Link 5 2 15 3" xfId="4288" xr:uid="{00000000-0005-0000-0000-0000BC100000}"/>
    <cellStyle name="BM Input External Link 5 2 16" xfId="4289" xr:uid="{00000000-0005-0000-0000-0000BD100000}"/>
    <cellStyle name="BM Input External Link 5 2 16 2" xfId="4290" xr:uid="{00000000-0005-0000-0000-0000BE100000}"/>
    <cellStyle name="BM Input External Link 5 2 16 2 2" xfId="4291" xr:uid="{00000000-0005-0000-0000-0000BF100000}"/>
    <cellStyle name="BM Input External Link 5 2 16 3" xfId="4292" xr:uid="{00000000-0005-0000-0000-0000C0100000}"/>
    <cellStyle name="BM Input External Link 5 2 17" xfId="4293" xr:uid="{00000000-0005-0000-0000-0000C1100000}"/>
    <cellStyle name="BM Input External Link 5 2 17 2" xfId="4294" xr:uid="{00000000-0005-0000-0000-0000C2100000}"/>
    <cellStyle name="BM Input External Link 5 2 17 2 2" xfId="4295" xr:uid="{00000000-0005-0000-0000-0000C3100000}"/>
    <cellStyle name="BM Input External Link 5 2 17 3" xfId="4296" xr:uid="{00000000-0005-0000-0000-0000C4100000}"/>
    <cellStyle name="BM Input External Link 5 2 18" xfId="4297" xr:uid="{00000000-0005-0000-0000-0000C5100000}"/>
    <cellStyle name="BM Input External Link 5 2 18 2" xfId="4298" xr:uid="{00000000-0005-0000-0000-0000C6100000}"/>
    <cellStyle name="BM Input External Link 5 2 18 2 2" xfId="4299" xr:uid="{00000000-0005-0000-0000-0000C7100000}"/>
    <cellStyle name="BM Input External Link 5 2 18 3" xfId="4300" xr:uid="{00000000-0005-0000-0000-0000C8100000}"/>
    <cellStyle name="BM Input External Link 5 2 19" xfId="4301" xr:uid="{00000000-0005-0000-0000-0000C9100000}"/>
    <cellStyle name="BM Input External Link 5 2 19 2" xfId="4302" xr:uid="{00000000-0005-0000-0000-0000CA100000}"/>
    <cellStyle name="BM Input External Link 5 2 19 2 2" xfId="4303" xr:uid="{00000000-0005-0000-0000-0000CB100000}"/>
    <cellStyle name="BM Input External Link 5 2 19 3" xfId="4304" xr:uid="{00000000-0005-0000-0000-0000CC100000}"/>
    <cellStyle name="BM Input External Link 5 2 2" xfId="4305" xr:uid="{00000000-0005-0000-0000-0000CD100000}"/>
    <cellStyle name="BM Input External Link 5 2 2 2" xfId="4306" xr:uid="{00000000-0005-0000-0000-0000CE100000}"/>
    <cellStyle name="BM Input External Link 5 2 2 2 2" xfId="4307" xr:uid="{00000000-0005-0000-0000-0000CF100000}"/>
    <cellStyle name="BM Input External Link 5 2 2 2 3" xfId="4308" xr:uid="{00000000-0005-0000-0000-0000D0100000}"/>
    <cellStyle name="BM Input External Link 5 2 2 3" xfId="4309" xr:uid="{00000000-0005-0000-0000-0000D1100000}"/>
    <cellStyle name="BM Input External Link 5 2 2 3 2" xfId="4310" xr:uid="{00000000-0005-0000-0000-0000D2100000}"/>
    <cellStyle name="BM Input External Link 5 2 2 4" xfId="4311" xr:uid="{00000000-0005-0000-0000-0000D3100000}"/>
    <cellStyle name="BM Input External Link 5 2 20" xfId="4312" xr:uid="{00000000-0005-0000-0000-0000D4100000}"/>
    <cellStyle name="BM Input External Link 5 2 20 2" xfId="4313" xr:uid="{00000000-0005-0000-0000-0000D5100000}"/>
    <cellStyle name="BM Input External Link 5 2 20 2 2" xfId="4314" xr:uid="{00000000-0005-0000-0000-0000D6100000}"/>
    <cellStyle name="BM Input External Link 5 2 20 3" xfId="4315" xr:uid="{00000000-0005-0000-0000-0000D7100000}"/>
    <cellStyle name="BM Input External Link 5 2 21" xfId="4316" xr:uid="{00000000-0005-0000-0000-0000D8100000}"/>
    <cellStyle name="BM Input External Link 5 2 21 2" xfId="4317" xr:uid="{00000000-0005-0000-0000-0000D9100000}"/>
    <cellStyle name="BM Input External Link 5 2 22" xfId="4318" xr:uid="{00000000-0005-0000-0000-0000DA100000}"/>
    <cellStyle name="BM Input External Link 5 2 23" xfId="4319" xr:uid="{00000000-0005-0000-0000-0000DB100000}"/>
    <cellStyle name="BM Input External Link 5 2 3" xfId="4320" xr:uid="{00000000-0005-0000-0000-0000DC100000}"/>
    <cellStyle name="BM Input External Link 5 2 3 2" xfId="4321" xr:uid="{00000000-0005-0000-0000-0000DD100000}"/>
    <cellStyle name="BM Input External Link 5 2 3 2 2" xfId="4322" xr:uid="{00000000-0005-0000-0000-0000DE100000}"/>
    <cellStyle name="BM Input External Link 5 2 3 3" xfId="4323" xr:uid="{00000000-0005-0000-0000-0000DF100000}"/>
    <cellStyle name="BM Input External Link 5 2 3 4" xfId="4324" xr:uid="{00000000-0005-0000-0000-0000E0100000}"/>
    <cellStyle name="BM Input External Link 5 2 4" xfId="4325" xr:uid="{00000000-0005-0000-0000-0000E1100000}"/>
    <cellStyle name="BM Input External Link 5 2 4 2" xfId="4326" xr:uid="{00000000-0005-0000-0000-0000E2100000}"/>
    <cellStyle name="BM Input External Link 5 2 4 2 2" xfId="4327" xr:uid="{00000000-0005-0000-0000-0000E3100000}"/>
    <cellStyle name="BM Input External Link 5 2 4 3" xfId="4328" xr:uid="{00000000-0005-0000-0000-0000E4100000}"/>
    <cellStyle name="BM Input External Link 5 2 4 4" xfId="4329" xr:uid="{00000000-0005-0000-0000-0000E5100000}"/>
    <cellStyle name="BM Input External Link 5 2 5" xfId="4330" xr:uid="{00000000-0005-0000-0000-0000E6100000}"/>
    <cellStyle name="BM Input External Link 5 2 5 2" xfId="4331" xr:uid="{00000000-0005-0000-0000-0000E7100000}"/>
    <cellStyle name="BM Input External Link 5 2 5 2 2" xfId="4332" xr:uid="{00000000-0005-0000-0000-0000E8100000}"/>
    <cellStyle name="BM Input External Link 5 2 5 3" xfId="4333" xr:uid="{00000000-0005-0000-0000-0000E9100000}"/>
    <cellStyle name="BM Input External Link 5 2 6" xfId="4334" xr:uid="{00000000-0005-0000-0000-0000EA100000}"/>
    <cellStyle name="BM Input External Link 5 2 6 2" xfId="4335" xr:uid="{00000000-0005-0000-0000-0000EB100000}"/>
    <cellStyle name="BM Input External Link 5 2 6 2 2" xfId="4336" xr:uid="{00000000-0005-0000-0000-0000EC100000}"/>
    <cellStyle name="BM Input External Link 5 2 6 3" xfId="4337" xr:uid="{00000000-0005-0000-0000-0000ED100000}"/>
    <cellStyle name="BM Input External Link 5 2 7" xfId="4338" xr:uid="{00000000-0005-0000-0000-0000EE100000}"/>
    <cellStyle name="BM Input External Link 5 2 7 2" xfId="4339" xr:uid="{00000000-0005-0000-0000-0000EF100000}"/>
    <cellStyle name="BM Input External Link 5 2 7 2 2" xfId="4340" xr:uid="{00000000-0005-0000-0000-0000F0100000}"/>
    <cellStyle name="BM Input External Link 5 2 7 3" xfId="4341" xr:uid="{00000000-0005-0000-0000-0000F1100000}"/>
    <cellStyle name="BM Input External Link 5 2 8" xfId="4342" xr:uid="{00000000-0005-0000-0000-0000F2100000}"/>
    <cellStyle name="BM Input External Link 5 2 8 2" xfId="4343" xr:uid="{00000000-0005-0000-0000-0000F3100000}"/>
    <cellStyle name="BM Input External Link 5 2 8 2 2" xfId="4344" xr:uid="{00000000-0005-0000-0000-0000F4100000}"/>
    <cellStyle name="BM Input External Link 5 2 8 3" xfId="4345" xr:uid="{00000000-0005-0000-0000-0000F5100000}"/>
    <cellStyle name="BM Input External Link 5 2 9" xfId="4346" xr:uid="{00000000-0005-0000-0000-0000F6100000}"/>
    <cellStyle name="BM Input External Link 5 2 9 2" xfId="4347" xr:uid="{00000000-0005-0000-0000-0000F7100000}"/>
    <cellStyle name="BM Input External Link 5 2 9 2 2" xfId="4348" xr:uid="{00000000-0005-0000-0000-0000F8100000}"/>
    <cellStyle name="BM Input External Link 5 2 9 3" xfId="4349" xr:uid="{00000000-0005-0000-0000-0000F9100000}"/>
    <cellStyle name="BM Input External Link 5 20" xfId="4350" xr:uid="{00000000-0005-0000-0000-0000FA100000}"/>
    <cellStyle name="BM Input External Link 5 20 2" xfId="4351" xr:uid="{00000000-0005-0000-0000-0000FB100000}"/>
    <cellStyle name="BM Input External Link 5 20 2 2" xfId="4352" xr:uid="{00000000-0005-0000-0000-0000FC100000}"/>
    <cellStyle name="BM Input External Link 5 20 3" xfId="4353" xr:uid="{00000000-0005-0000-0000-0000FD100000}"/>
    <cellStyle name="BM Input External Link 5 21" xfId="4354" xr:uid="{00000000-0005-0000-0000-0000FE100000}"/>
    <cellStyle name="BM Input External Link 5 21 2" xfId="4355" xr:uid="{00000000-0005-0000-0000-0000FF100000}"/>
    <cellStyle name="BM Input External Link 5 21 2 2" xfId="4356" xr:uid="{00000000-0005-0000-0000-000000110000}"/>
    <cellStyle name="BM Input External Link 5 21 3" xfId="4357" xr:uid="{00000000-0005-0000-0000-000001110000}"/>
    <cellStyle name="BM Input External Link 5 22" xfId="4358" xr:uid="{00000000-0005-0000-0000-000002110000}"/>
    <cellStyle name="BM Input External Link 5 22 2" xfId="4359" xr:uid="{00000000-0005-0000-0000-000003110000}"/>
    <cellStyle name="BM Input External Link 5 23" xfId="4360" xr:uid="{00000000-0005-0000-0000-000004110000}"/>
    <cellStyle name="BM Input External Link 5 24" xfId="4361" xr:uid="{00000000-0005-0000-0000-000005110000}"/>
    <cellStyle name="BM Input External Link 5 3" xfId="4362" xr:uid="{00000000-0005-0000-0000-000006110000}"/>
    <cellStyle name="BM Input External Link 5 3 2" xfId="4363" xr:uid="{00000000-0005-0000-0000-000007110000}"/>
    <cellStyle name="BM Input External Link 5 3 2 2" xfId="4364" xr:uid="{00000000-0005-0000-0000-000008110000}"/>
    <cellStyle name="BM Input External Link 5 3 2 3" xfId="4365" xr:uid="{00000000-0005-0000-0000-000009110000}"/>
    <cellStyle name="BM Input External Link 5 3 3" xfId="4366" xr:uid="{00000000-0005-0000-0000-00000A110000}"/>
    <cellStyle name="BM Input External Link 5 3 3 2" xfId="4367" xr:uid="{00000000-0005-0000-0000-00000B110000}"/>
    <cellStyle name="BM Input External Link 5 3 4" xfId="4368" xr:uid="{00000000-0005-0000-0000-00000C110000}"/>
    <cellStyle name="BM Input External Link 5 4" xfId="4369" xr:uid="{00000000-0005-0000-0000-00000D110000}"/>
    <cellStyle name="BM Input External Link 5 4 2" xfId="4370" xr:uid="{00000000-0005-0000-0000-00000E110000}"/>
    <cellStyle name="BM Input External Link 5 4 2 2" xfId="4371" xr:uid="{00000000-0005-0000-0000-00000F110000}"/>
    <cellStyle name="BM Input External Link 5 4 3" xfId="4372" xr:uid="{00000000-0005-0000-0000-000010110000}"/>
    <cellStyle name="BM Input External Link 5 4 4" xfId="4373" xr:uid="{00000000-0005-0000-0000-000011110000}"/>
    <cellStyle name="BM Input External Link 5 5" xfId="4374" xr:uid="{00000000-0005-0000-0000-000012110000}"/>
    <cellStyle name="BM Input External Link 5 5 2" xfId="4375" xr:uid="{00000000-0005-0000-0000-000013110000}"/>
    <cellStyle name="BM Input External Link 5 5 2 2" xfId="4376" xr:uid="{00000000-0005-0000-0000-000014110000}"/>
    <cellStyle name="BM Input External Link 5 5 3" xfId="4377" xr:uid="{00000000-0005-0000-0000-000015110000}"/>
    <cellStyle name="BM Input External Link 5 5 4" xfId="4378" xr:uid="{00000000-0005-0000-0000-000016110000}"/>
    <cellStyle name="BM Input External Link 5 6" xfId="4379" xr:uid="{00000000-0005-0000-0000-000017110000}"/>
    <cellStyle name="BM Input External Link 5 6 2" xfId="4380" xr:uid="{00000000-0005-0000-0000-000018110000}"/>
    <cellStyle name="BM Input External Link 5 6 2 2" xfId="4381" xr:uid="{00000000-0005-0000-0000-000019110000}"/>
    <cellStyle name="BM Input External Link 5 6 3" xfId="4382" xr:uid="{00000000-0005-0000-0000-00001A110000}"/>
    <cellStyle name="BM Input External Link 5 7" xfId="4383" xr:uid="{00000000-0005-0000-0000-00001B110000}"/>
    <cellStyle name="BM Input External Link 5 7 2" xfId="4384" xr:uid="{00000000-0005-0000-0000-00001C110000}"/>
    <cellStyle name="BM Input External Link 5 7 2 2" xfId="4385" xr:uid="{00000000-0005-0000-0000-00001D110000}"/>
    <cellStyle name="BM Input External Link 5 7 3" xfId="4386" xr:uid="{00000000-0005-0000-0000-00001E110000}"/>
    <cellStyle name="BM Input External Link 5 8" xfId="4387" xr:uid="{00000000-0005-0000-0000-00001F110000}"/>
    <cellStyle name="BM Input External Link 5 8 2" xfId="4388" xr:uid="{00000000-0005-0000-0000-000020110000}"/>
    <cellStyle name="BM Input External Link 5 8 2 2" xfId="4389" xr:uid="{00000000-0005-0000-0000-000021110000}"/>
    <cellStyle name="BM Input External Link 5 8 3" xfId="4390" xr:uid="{00000000-0005-0000-0000-000022110000}"/>
    <cellStyle name="BM Input External Link 5 9" xfId="4391" xr:uid="{00000000-0005-0000-0000-000023110000}"/>
    <cellStyle name="BM Input External Link 5 9 2" xfId="4392" xr:uid="{00000000-0005-0000-0000-000024110000}"/>
    <cellStyle name="BM Input External Link 5 9 2 2" xfId="4393" xr:uid="{00000000-0005-0000-0000-000025110000}"/>
    <cellStyle name="BM Input External Link 5 9 3" xfId="4394" xr:uid="{00000000-0005-0000-0000-000026110000}"/>
    <cellStyle name="BM Input External Link 6" xfId="4395" xr:uid="{00000000-0005-0000-0000-000027110000}"/>
    <cellStyle name="BM Input External Link 6 10" xfId="4396" xr:uid="{00000000-0005-0000-0000-000028110000}"/>
    <cellStyle name="BM Input External Link 6 10 2" xfId="4397" xr:uid="{00000000-0005-0000-0000-000029110000}"/>
    <cellStyle name="BM Input External Link 6 10 2 2" xfId="4398" xr:uid="{00000000-0005-0000-0000-00002A110000}"/>
    <cellStyle name="BM Input External Link 6 10 3" xfId="4399" xr:uid="{00000000-0005-0000-0000-00002B110000}"/>
    <cellStyle name="BM Input External Link 6 11" xfId="4400" xr:uid="{00000000-0005-0000-0000-00002C110000}"/>
    <cellStyle name="BM Input External Link 6 11 2" xfId="4401" xr:uid="{00000000-0005-0000-0000-00002D110000}"/>
    <cellStyle name="BM Input External Link 6 11 2 2" xfId="4402" xr:uid="{00000000-0005-0000-0000-00002E110000}"/>
    <cellStyle name="BM Input External Link 6 11 3" xfId="4403" xr:uid="{00000000-0005-0000-0000-00002F110000}"/>
    <cellStyle name="BM Input External Link 6 12" xfId="4404" xr:uid="{00000000-0005-0000-0000-000030110000}"/>
    <cellStyle name="BM Input External Link 6 12 2" xfId="4405" xr:uid="{00000000-0005-0000-0000-000031110000}"/>
    <cellStyle name="BM Input External Link 6 12 2 2" xfId="4406" xr:uid="{00000000-0005-0000-0000-000032110000}"/>
    <cellStyle name="BM Input External Link 6 12 3" xfId="4407" xr:uid="{00000000-0005-0000-0000-000033110000}"/>
    <cellStyle name="BM Input External Link 6 13" xfId="4408" xr:uid="{00000000-0005-0000-0000-000034110000}"/>
    <cellStyle name="BM Input External Link 6 13 2" xfId="4409" xr:uid="{00000000-0005-0000-0000-000035110000}"/>
    <cellStyle name="BM Input External Link 6 13 2 2" xfId="4410" xr:uid="{00000000-0005-0000-0000-000036110000}"/>
    <cellStyle name="BM Input External Link 6 13 3" xfId="4411" xr:uid="{00000000-0005-0000-0000-000037110000}"/>
    <cellStyle name="BM Input External Link 6 14" xfId="4412" xr:uid="{00000000-0005-0000-0000-000038110000}"/>
    <cellStyle name="BM Input External Link 6 14 2" xfId="4413" xr:uid="{00000000-0005-0000-0000-000039110000}"/>
    <cellStyle name="BM Input External Link 6 14 2 2" xfId="4414" xr:uid="{00000000-0005-0000-0000-00003A110000}"/>
    <cellStyle name="BM Input External Link 6 14 3" xfId="4415" xr:uid="{00000000-0005-0000-0000-00003B110000}"/>
    <cellStyle name="BM Input External Link 6 15" xfId="4416" xr:uid="{00000000-0005-0000-0000-00003C110000}"/>
    <cellStyle name="BM Input External Link 6 15 2" xfId="4417" xr:uid="{00000000-0005-0000-0000-00003D110000}"/>
    <cellStyle name="BM Input External Link 6 15 2 2" xfId="4418" xr:uid="{00000000-0005-0000-0000-00003E110000}"/>
    <cellStyle name="BM Input External Link 6 15 3" xfId="4419" xr:uid="{00000000-0005-0000-0000-00003F110000}"/>
    <cellStyle name="BM Input External Link 6 16" xfId="4420" xr:uid="{00000000-0005-0000-0000-000040110000}"/>
    <cellStyle name="BM Input External Link 6 16 2" xfId="4421" xr:uid="{00000000-0005-0000-0000-000041110000}"/>
    <cellStyle name="BM Input External Link 6 16 2 2" xfId="4422" xr:uid="{00000000-0005-0000-0000-000042110000}"/>
    <cellStyle name="BM Input External Link 6 16 3" xfId="4423" xr:uid="{00000000-0005-0000-0000-000043110000}"/>
    <cellStyle name="BM Input External Link 6 17" xfId="4424" xr:uid="{00000000-0005-0000-0000-000044110000}"/>
    <cellStyle name="BM Input External Link 6 17 2" xfId="4425" xr:uid="{00000000-0005-0000-0000-000045110000}"/>
    <cellStyle name="BM Input External Link 6 17 2 2" xfId="4426" xr:uid="{00000000-0005-0000-0000-000046110000}"/>
    <cellStyle name="BM Input External Link 6 17 3" xfId="4427" xr:uid="{00000000-0005-0000-0000-000047110000}"/>
    <cellStyle name="BM Input External Link 6 18" xfId="4428" xr:uid="{00000000-0005-0000-0000-000048110000}"/>
    <cellStyle name="BM Input External Link 6 18 2" xfId="4429" xr:uid="{00000000-0005-0000-0000-000049110000}"/>
    <cellStyle name="BM Input External Link 6 18 2 2" xfId="4430" xr:uid="{00000000-0005-0000-0000-00004A110000}"/>
    <cellStyle name="BM Input External Link 6 18 3" xfId="4431" xr:uid="{00000000-0005-0000-0000-00004B110000}"/>
    <cellStyle name="BM Input External Link 6 19" xfId="4432" xr:uid="{00000000-0005-0000-0000-00004C110000}"/>
    <cellStyle name="BM Input External Link 6 19 2" xfId="4433" xr:uid="{00000000-0005-0000-0000-00004D110000}"/>
    <cellStyle name="BM Input External Link 6 19 2 2" xfId="4434" xr:uid="{00000000-0005-0000-0000-00004E110000}"/>
    <cellStyle name="BM Input External Link 6 19 3" xfId="4435" xr:uid="{00000000-0005-0000-0000-00004F110000}"/>
    <cellStyle name="BM Input External Link 6 2" xfId="4436" xr:uid="{00000000-0005-0000-0000-000050110000}"/>
    <cellStyle name="BM Input External Link 6 2 2" xfId="4437" xr:uid="{00000000-0005-0000-0000-000051110000}"/>
    <cellStyle name="BM Input External Link 6 2 2 2" xfId="4438" xr:uid="{00000000-0005-0000-0000-000052110000}"/>
    <cellStyle name="BM Input External Link 6 2 2 3" xfId="4439" xr:uid="{00000000-0005-0000-0000-000053110000}"/>
    <cellStyle name="BM Input External Link 6 2 3" xfId="4440" xr:uid="{00000000-0005-0000-0000-000054110000}"/>
    <cellStyle name="BM Input External Link 6 2 3 2" xfId="4441" xr:uid="{00000000-0005-0000-0000-000055110000}"/>
    <cellStyle name="BM Input External Link 6 2 4" xfId="4442" xr:uid="{00000000-0005-0000-0000-000056110000}"/>
    <cellStyle name="BM Input External Link 6 20" xfId="4443" xr:uid="{00000000-0005-0000-0000-000057110000}"/>
    <cellStyle name="BM Input External Link 6 20 2" xfId="4444" xr:uid="{00000000-0005-0000-0000-000058110000}"/>
    <cellStyle name="BM Input External Link 6 20 2 2" xfId="4445" xr:uid="{00000000-0005-0000-0000-000059110000}"/>
    <cellStyle name="BM Input External Link 6 20 3" xfId="4446" xr:uid="{00000000-0005-0000-0000-00005A110000}"/>
    <cellStyle name="BM Input External Link 6 21" xfId="4447" xr:uid="{00000000-0005-0000-0000-00005B110000}"/>
    <cellStyle name="BM Input External Link 6 21 2" xfId="4448" xr:uid="{00000000-0005-0000-0000-00005C110000}"/>
    <cellStyle name="BM Input External Link 6 22" xfId="4449" xr:uid="{00000000-0005-0000-0000-00005D110000}"/>
    <cellStyle name="BM Input External Link 6 23" xfId="4450" xr:uid="{00000000-0005-0000-0000-00005E110000}"/>
    <cellStyle name="BM Input External Link 6 3" xfId="4451" xr:uid="{00000000-0005-0000-0000-00005F110000}"/>
    <cellStyle name="BM Input External Link 6 3 2" xfId="4452" xr:uid="{00000000-0005-0000-0000-000060110000}"/>
    <cellStyle name="BM Input External Link 6 3 2 2" xfId="4453" xr:uid="{00000000-0005-0000-0000-000061110000}"/>
    <cellStyle name="BM Input External Link 6 3 3" xfId="4454" xr:uid="{00000000-0005-0000-0000-000062110000}"/>
    <cellStyle name="BM Input External Link 6 3 4" xfId="4455" xr:uid="{00000000-0005-0000-0000-000063110000}"/>
    <cellStyle name="BM Input External Link 6 4" xfId="4456" xr:uid="{00000000-0005-0000-0000-000064110000}"/>
    <cellStyle name="BM Input External Link 6 4 2" xfId="4457" xr:uid="{00000000-0005-0000-0000-000065110000}"/>
    <cellStyle name="BM Input External Link 6 4 2 2" xfId="4458" xr:uid="{00000000-0005-0000-0000-000066110000}"/>
    <cellStyle name="BM Input External Link 6 4 3" xfId="4459" xr:uid="{00000000-0005-0000-0000-000067110000}"/>
    <cellStyle name="BM Input External Link 6 4 4" xfId="4460" xr:uid="{00000000-0005-0000-0000-000068110000}"/>
    <cellStyle name="BM Input External Link 6 5" xfId="4461" xr:uid="{00000000-0005-0000-0000-000069110000}"/>
    <cellStyle name="BM Input External Link 6 5 2" xfId="4462" xr:uid="{00000000-0005-0000-0000-00006A110000}"/>
    <cellStyle name="BM Input External Link 6 5 2 2" xfId="4463" xr:uid="{00000000-0005-0000-0000-00006B110000}"/>
    <cellStyle name="BM Input External Link 6 5 3" xfId="4464" xr:uid="{00000000-0005-0000-0000-00006C110000}"/>
    <cellStyle name="BM Input External Link 6 6" xfId="4465" xr:uid="{00000000-0005-0000-0000-00006D110000}"/>
    <cellStyle name="BM Input External Link 6 6 2" xfId="4466" xr:uid="{00000000-0005-0000-0000-00006E110000}"/>
    <cellStyle name="BM Input External Link 6 6 2 2" xfId="4467" xr:uid="{00000000-0005-0000-0000-00006F110000}"/>
    <cellStyle name="BM Input External Link 6 6 3" xfId="4468" xr:uid="{00000000-0005-0000-0000-000070110000}"/>
    <cellStyle name="BM Input External Link 6 7" xfId="4469" xr:uid="{00000000-0005-0000-0000-000071110000}"/>
    <cellStyle name="BM Input External Link 6 7 2" xfId="4470" xr:uid="{00000000-0005-0000-0000-000072110000}"/>
    <cellStyle name="BM Input External Link 6 7 2 2" xfId="4471" xr:uid="{00000000-0005-0000-0000-000073110000}"/>
    <cellStyle name="BM Input External Link 6 7 3" xfId="4472" xr:uid="{00000000-0005-0000-0000-000074110000}"/>
    <cellStyle name="BM Input External Link 6 8" xfId="4473" xr:uid="{00000000-0005-0000-0000-000075110000}"/>
    <cellStyle name="BM Input External Link 6 8 2" xfId="4474" xr:uid="{00000000-0005-0000-0000-000076110000}"/>
    <cellStyle name="BM Input External Link 6 8 2 2" xfId="4475" xr:uid="{00000000-0005-0000-0000-000077110000}"/>
    <cellStyle name="BM Input External Link 6 8 3" xfId="4476" xr:uid="{00000000-0005-0000-0000-000078110000}"/>
    <cellStyle name="BM Input External Link 6 9" xfId="4477" xr:uid="{00000000-0005-0000-0000-000079110000}"/>
    <cellStyle name="BM Input External Link 6 9 2" xfId="4478" xr:uid="{00000000-0005-0000-0000-00007A110000}"/>
    <cellStyle name="BM Input External Link 6 9 2 2" xfId="4479" xr:uid="{00000000-0005-0000-0000-00007B110000}"/>
    <cellStyle name="BM Input External Link 6 9 3" xfId="4480" xr:uid="{00000000-0005-0000-0000-00007C110000}"/>
    <cellStyle name="BM Input External Link 7" xfId="4481" xr:uid="{00000000-0005-0000-0000-00007D110000}"/>
    <cellStyle name="BM Input External Link 7 2" xfId="4482" xr:uid="{00000000-0005-0000-0000-00007E110000}"/>
    <cellStyle name="BM Input External Link 7 2 2" xfId="4483" xr:uid="{00000000-0005-0000-0000-00007F110000}"/>
    <cellStyle name="BM Input External Link 7 2 3" xfId="4484" xr:uid="{00000000-0005-0000-0000-000080110000}"/>
    <cellStyle name="BM Input External Link 7 3" xfId="4485" xr:uid="{00000000-0005-0000-0000-000081110000}"/>
    <cellStyle name="BM Input External Link 7 3 2" xfId="4486" xr:uid="{00000000-0005-0000-0000-000082110000}"/>
    <cellStyle name="BM Input External Link 7 4" xfId="4487" xr:uid="{00000000-0005-0000-0000-000083110000}"/>
    <cellStyle name="BM Input External Link 8" xfId="4488" xr:uid="{00000000-0005-0000-0000-000084110000}"/>
    <cellStyle name="BM Input External Link 8 2" xfId="4489" xr:uid="{00000000-0005-0000-0000-000085110000}"/>
    <cellStyle name="BM Input External Link 8 2 2" xfId="4490" xr:uid="{00000000-0005-0000-0000-000086110000}"/>
    <cellStyle name="BM Input External Link 8 2 3" xfId="4491" xr:uid="{00000000-0005-0000-0000-000087110000}"/>
    <cellStyle name="BM Input External Link 8 3" xfId="4492" xr:uid="{00000000-0005-0000-0000-000088110000}"/>
    <cellStyle name="BM Input External Link 8 4" xfId="4493" xr:uid="{00000000-0005-0000-0000-000089110000}"/>
    <cellStyle name="BM Input External Link 9" xfId="4494" xr:uid="{00000000-0005-0000-0000-00008A110000}"/>
    <cellStyle name="BM Input External Link 9 2" xfId="4495" xr:uid="{00000000-0005-0000-0000-00008B110000}"/>
    <cellStyle name="BM Input External Link 9 2 2" xfId="4496" xr:uid="{00000000-0005-0000-0000-00008C110000}"/>
    <cellStyle name="BM Input External Link 9 3" xfId="4497" xr:uid="{00000000-0005-0000-0000-00008D110000}"/>
    <cellStyle name="BM Input External Link 9 4" xfId="4498" xr:uid="{00000000-0005-0000-0000-00008E110000}"/>
    <cellStyle name="BM Input Modeller" xfId="4499" xr:uid="{00000000-0005-0000-0000-00008F110000}"/>
    <cellStyle name="BM Input Modeller 10" xfId="4500" xr:uid="{00000000-0005-0000-0000-000090110000}"/>
    <cellStyle name="BM Input Modeller 10 2" xfId="4501" xr:uid="{00000000-0005-0000-0000-000091110000}"/>
    <cellStyle name="BM Input Modeller 10 2 2" xfId="4502" xr:uid="{00000000-0005-0000-0000-000092110000}"/>
    <cellStyle name="BM Input Modeller 10 3" xfId="4503" xr:uid="{00000000-0005-0000-0000-000093110000}"/>
    <cellStyle name="BM Input Modeller 11" xfId="4504" xr:uid="{00000000-0005-0000-0000-000094110000}"/>
    <cellStyle name="BM Input Modeller 11 2" xfId="4505" xr:uid="{00000000-0005-0000-0000-000095110000}"/>
    <cellStyle name="BM Input Modeller 11 2 2" xfId="4506" xr:uid="{00000000-0005-0000-0000-000096110000}"/>
    <cellStyle name="BM Input Modeller 11 3" xfId="4507" xr:uid="{00000000-0005-0000-0000-000097110000}"/>
    <cellStyle name="BM Input Modeller 12" xfId="4508" xr:uid="{00000000-0005-0000-0000-000098110000}"/>
    <cellStyle name="BM Input Modeller 12 2" xfId="4509" xr:uid="{00000000-0005-0000-0000-000099110000}"/>
    <cellStyle name="BM Input Modeller 12 2 2" xfId="4510" xr:uid="{00000000-0005-0000-0000-00009A110000}"/>
    <cellStyle name="BM Input Modeller 12 3" xfId="4511" xr:uid="{00000000-0005-0000-0000-00009B110000}"/>
    <cellStyle name="BM Input Modeller 13" xfId="4512" xr:uid="{00000000-0005-0000-0000-00009C110000}"/>
    <cellStyle name="BM Input Modeller 13 2" xfId="4513" xr:uid="{00000000-0005-0000-0000-00009D110000}"/>
    <cellStyle name="BM Input Modeller 13 2 2" xfId="4514" xr:uid="{00000000-0005-0000-0000-00009E110000}"/>
    <cellStyle name="BM Input Modeller 13 3" xfId="4515" xr:uid="{00000000-0005-0000-0000-00009F110000}"/>
    <cellStyle name="BM Input Modeller 14" xfId="4516" xr:uid="{00000000-0005-0000-0000-0000A0110000}"/>
    <cellStyle name="BM Input Modeller 14 2" xfId="4517" xr:uid="{00000000-0005-0000-0000-0000A1110000}"/>
    <cellStyle name="BM Input Modeller 14 2 2" xfId="4518" xr:uid="{00000000-0005-0000-0000-0000A2110000}"/>
    <cellStyle name="BM Input Modeller 14 3" xfId="4519" xr:uid="{00000000-0005-0000-0000-0000A3110000}"/>
    <cellStyle name="BM Input Modeller 15" xfId="4520" xr:uid="{00000000-0005-0000-0000-0000A4110000}"/>
    <cellStyle name="BM Input Modeller 15 2" xfId="4521" xr:uid="{00000000-0005-0000-0000-0000A5110000}"/>
    <cellStyle name="BM Input Modeller 15 2 2" xfId="4522" xr:uid="{00000000-0005-0000-0000-0000A6110000}"/>
    <cellStyle name="BM Input Modeller 15 3" xfId="4523" xr:uid="{00000000-0005-0000-0000-0000A7110000}"/>
    <cellStyle name="BM Input Modeller 16" xfId="4524" xr:uid="{00000000-0005-0000-0000-0000A8110000}"/>
    <cellStyle name="BM Input Modeller 16 2" xfId="4525" xr:uid="{00000000-0005-0000-0000-0000A9110000}"/>
    <cellStyle name="BM Input Modeller 16 2 2" xfId="4526" xr:uid="{00000000-0005-0000-0000-0000AA110000}"/>
    <cellStyle name="BM Input Modeller 16 3" xfId="4527" xr:uid="{00000000-0005-0000-0000-0000AB110000}"/>
    <cellStyle name="BM Input Modeller 17" xfId="4528" xr:uid="{00000000-0005-0000-0000-0000AC110000}"/>
    <cellStyle name="BM Input Modeller 17 2" xfId="4529" xr:uid="{00000000-0005-0000-0000-0000AD110000}"/>
    <cellStyle name="BM Input Modeller 17 2 2" xfId="4530" xr:uid="{00000000-0005-0000-0000-0000AE110000}"/>
    <cellStyle name="BM Input Modeller 17 3" xfId="4531" xr:uid="{00000000-0005-0000-0000-0000AF110000}"/>
    <cellStyle name="BM Input Modeller 18" xfId="4532" xr:uid="{00000000-0005-0000-0000-0000B0110000}"/>
    <cellStyle name="BM Input Modeller 18 2" xfId="4533" xr:uid="{00000000-0005-0000-0000-0000B1110000}"/>
    <cellStyle name="BM Input Modeller 18 2 2" xfId="4534" xr:uid="{00000000-0005-0000-0000-0000B2110000}"/>
    <cellStyle name="BM Input Modeller 18 3" xfId="4535" xr:uid="{00000000-0005-0000-0000-0000B3110000}"/>
    <cellStyle name="BM Input Modeller 19" xfId="4536" xr:uid="{00000000-0005-0000-0000-0000B4110000}"/>
    <cellStyle name="BM Input Modeller 19 2" xfId="4537" xr:uid="{00000000-0005-0000-0000-0000B5110000}"/>
    <cellStyle name="BM Input Modeller 19 2 2" xfId="4538" xr:uid="{00000000-0005-0000-0000-0000B6110000}"/>
    <cellStyle name="BM Input Modeller 19 3" xfId="4539" xr:uid="{00000000-0005-0000-0000-0000B7110000}"/>
    <cellStyle name="BM Input Modeller 2" xfId="4540" xr:uid="{00000000-0005-0000-0000-0000B8110000}"/>
    <cellStyle name="BM Input Modeller 2 10" xfId="4541" xr:uid="{00000000-0005-0000-0000-0000B9110000}"/>
    <cellStyle name="BM Input Modeller 2 10 2" xfId="4542" xr:uid="{00000000-0005-0000-0000-0000BA110000}"/>
    <cellStyle name="BM Input Modeller 2 10 2 2" xfId="4543" xr:uid="{00000000-0005-0000-0000-0000BB110000}"/>
    <cellStyle name="BM Input Modeller 2 10 3" xfId="4544" xr:uid="{00000000-0005-0000-0000-0000BC110000}"/>
    <cellStyle name="BM Input Modeller 2 11" xfId="4545" xr:uid="{00000000-0005-0000-0000-0000BD110000}"/>
    <cellStyle name="BM Input Modeller 2 11 2" xfId="4546" xr:uid="{00000000-0005-0000-0000-0000BE110000}"/>
    <cellStyle name="BM Input Modeller 2 11 2 2" xfId="4547" xr:uid="{00000000-0005-0000-0000-0000BF110000}"/>
    <cellStyle name="BM Input Modeller 2 11 3" xfId="4548" xr:uid="{00000000-0005-0000-0000-0000C0110000}"/>
    <cellStyle name="BM Input Modeller 2 12" xfId="4549" xr:uid="{00000000-0005-0000-0000-0000C1110000}"/>
    <cellStyle name="BM Input Modeller 2 12 2" xfId="4550" xr:uid="{00000000-0005-0000-0000-0000C2110000}"/>
    <cellStyle name="BM Input Modeller 2 12 2 2" xfId="4551" xr:uid="{00000000-0005-0000-0000-0000C3110000}"/>
    <cellStyle name="BM Input Modeller 2 12 3" xfId="4552" xr:uid="{00000000-0005-0000-0000-0000C4110000}"/>
    <cellStyle name="BM Input Modeller 2 13" xfId="4553" xr:uid="{00000000-0005-0000-0000-0000C5110000}"/>
    <cellStyle name="BM Input Modeller 2 13 2" xfId="4554" xr:uid="{00000000-0005-0000-0000-0000C6110000}"/>
    <cellStyle name="BM Input Modeller 2 13 2 2" xfId="4555" xr:uid="{00000000-0005-0000-0000-0000C7110000}"/>
    <cellStyle name="BM Input Modeller 2 13 3" xfId="4556" xr:uid="{00000000-0005-0000-0000-0000C8110000}"/>
    <cellStyle name="BM Input Modeller 2 14" xfId="4557" xr:uid="{00000000-0005-0000-0000-0000C9110000}"/>
    <cellStyle name="BM Input Modeller 2 14 2" xfId="4558" xr:uid="{00000000-0005-0000-0000-0000CA110000}"/>
    <cellStyle name="BM Input Modeller 2 14 2 2" xfId="4559" xr:uid="{00000000-0005-0000-0000-0000CB110000}"/>
    <cellStyle name="BM Input Modeller 2 14 3" xfId="4560" xr:uid="{00000000-0005-0000-0000-0000CC110000}"/>
    <cellStyle name="BM Input Modeller 2 15" xfId="4561" xr:uid="{00000000-0005-0000-0000-0000CD110000}"/>
    <cellStyle name="BM Input Modeller 2 15 2" xfId="4562" xr:uid="{00000000-0005-0000-0000-0000CE110000}"/>
    <cellStyle name="BM Input Modeller 2 15 2 2" xfId="4563" xr:uid="{00000000-0005-0000-0000-0000CF110000}"/>
    <cellStyle name="BM Input Modeller 2 15 3" xfId="4564" xr:uid="{00000000-0005-0000-0000-0000D0110000}"/>
    <cellStyle name="BM Input Modeller 2 16" xfId="4565" xr:uid="{00000000-0005-0000-0000-0000D1110000}"/>
    <cellStyle name="BM Input Modeller 2 16 2" xfId="4566" xr:uid="{00000000-0005-0000-0000-0000D2110000}"/>
    <cellStyle name="BM Input Modeller 2 16 2 2" xfId="4567" xr:uid="{00000000-0005-0000-0000-0000D3110000}"/>
    <cellStyle name="BM Input Modeller 2 16 3" xfId="4568" xr:uid="{00000000-0005-0000-0000-0000D4110000}"/>
    <cellStyle name="BM Input Modeller 2 17" xfId="4569" xr:uid="{00000000-0005-0000-0000-0000D5110000}"/>
    <cellStyle name="BM Input Modeller 2 17 2" xfId="4570" xr:uid="{00000000-0005-0000-0000-0000D6110000}"/>
    <cellStyle name="BM Input Modeller 2 17 2 2" xfId="4571" xr:uid="{00000000-0005-0000-0000-0000D7110000}"/>
    <cellStyle name="BM Input Modeller 2 17 3" xfId="4572" xr:uid="{00000000-0005-0000-0000-0000D8110000}"/>
    <cellStyle name="BM Input Modeller 2 18" xfId="4573" xr:uid="{00000000-0005-0000-0000-0000D9110000}"/>
    <cellStyle name="BM Input Modeller 2 18 2" xfId="4574" xr:uid="{00000000-0005-0000-0000-0000DA110000}"/>
    <cellStyle name="BM Input Modeller 2 18 2 2" xfId="4575" xr:uid="{00000000-0005-0000-0000-0000DB110000}"/>
    <cellStyle name="BM Input Modeller 2 18 3" xfId="4576" xr:uid="{00000000-0005-0000-0000-0000DC110000}"/>
    <cellStyle name="BM Input Modeller 2 19" xfId="4577" xr:uid="{00000000-0005-0000-0000-0000DD110000}"/>
    <cellStyle name="BM Input Modeller 2 19 2" xfId="4578" xr:uid="{00000000-0005-0000-0000-0000DE110000}"/>
    <cellStyle name="BM Input Modeller 2 19 2 2" xfId="4579" xr:uid="{00000000-0005-0000-0000-0000DF110000}"/>
    <cellStyle name="BM Input Modeller 2 19 3" xfId="4580" xr:uid="{00000000-0005-0000-0000-0000E0110000}"/>
    <cellStyle name="BM Input Modeller 2 2" xfId="4581" xr:uid="{00000000-0005-0000-0000-0000E1110000}"/>
    <cellStyle name="BM Input Modeller 2 2 10" xfId="4582" xr:uid="{00000000-0005-0000-0000-0000E2110000}"/>
    <cellStyle name="BM Input Modeller 2 2 10 2" xfId="4583" xr:uid="{00000000-0005-0000-0000-0000E3110000}"/>
    <cellStyle name="BM Input Modeller 2 2 10 2 2" xfId="4584" xr:uid="{00000000-0005-0000-0000-0000E4110000}"/>
    <cellStyle name="BM Input Modeller 2 2 10 3" xfId="4585" xr:uid="{00000000-0005-0000-0000-0000E5110000}"/>
    <cellStyle name="BM Input Modeller 2 2 11" xfId="4586" xr:uid="{00000000-0005-0000-0000-0000E6110000}"/>
    <cellStyle name="BM Input Modeller 2 2 11 2" xfId="4587" xr:uid="{00000000-0005-0000-0000-0000E7110000}"/>
    <cellStyle name="BM Input Modeller 2 2 11 2 2" xfId="4588" xr:uid="{00000000-0005-0000-0000-0000E8110000}"/>
    <cellStyle name="BM Input Modeller 2 2 11 3" xfId="4589" xr:uid="{00000000-0005-0000-0000-0000E9110000}"/>
    <cellStyle name="BM Input Modeller 2 2 12" xfId="4590" xr:uid="{00000000-0005-0000-0000-0000EA110000}"/>
    <cellStyle name="BM Input Modeller 2 2 12 2" xfId="4591" xr:uid="{00000000-0005-0000-0000-0000EB110000}"/>
    <cellStyle name="BM Input Modeller 2 2 12 2 2" xfId="4592" xr:uid="{00000000-0005-0000-0000-0000EC110000}"/>
    <cellStyle name="BM Input Modeller 2 2 12 3" xfId="4593" xr:uid="{00000000-0005-0000-0000-0000ED110000}"/>
    <cellStyle name="BM Input Modeller 2 2 13" xfId="4594" xr:uid="{00000000-0005-0000-0000-0000EE110000}"/>
    <cellStyle name="BM Input Modeller 2 2 13 2" xfId="4595" xr:uid="{00000000-0005-0000-0000-0000EF110000}"/>
    <cellStyle name="BM Input Modeller 2 2 13 2 2" xfId="4596" xr:uid="{00000000-0005-0000-0000-0000F0110000}"/>
    <cellStyle name="BM Input Modeller 2 2 13 3" xfId="4597" xr:uid="{00000000-0005-0000-0000-0000F1110000}"/>
    <cellStyle name="BM Input Modeller 2 2 14" xfId="4598" xr:uid="{00000000-0005-0000-0000-0000F2110000}"/>
    <cellStyle name="BM Input Modeller 2 2 14 2" xfId="4599" xr:uid="{00000000-0005-0000-0000-0000F3110000}"/>
    <cellStyle name="BM Input Modeller 2 2 14 2 2" xfId="4600" xr:uid="{00000000-0005-0000-0000-0000F4110000}"/>
    <cellStyle name="BM Input Modeller 2 2 14 3" xfId="4601" xr:uid="{00000000-0005-0000-0000-0000F5110000}"/>
    <cellStyle name="BM Input Modeller 2 2 15" xfId="4602" xr:uid="{00000000-0005-0000-0000-0000F6110000}"/>
    <cellStyle name="BM Input Modeller 2 2 15 2" xfId="4603" xr:uid="{00000000-0005-0000-0000-0000F7110000}"/>
    <cellStyle name="BM Input Modeller 2 2 15 2 2" xfId="4604" xr:uid="{00000000-0005-0000-0000-0000F8110000}"/>
    <cellStyle name="BM Input Modeller 2 2 15 3" xfId="4605" xr:uid="{00000000-0005-0000-0000-0000F9110000}"/>
    <cellStyle name="BM Input Modeller 2 2 16" xfId="4606" xr:uid="{00000000-0005-0000-0000-0000FA110000}"/>
    <cellStyle name="BM Input Modeller 2 2 16 2" xfId="4607" xr:uid="{00000000-0005-0000-0000-0000FB110000}"/>
    <cellStyle name="BM Input Modeller 2 2 16 2 2" xfId="4608" xr:uid="{00000000-0005-0000-0000-0000FC110000}"/>
    <cellStyle name="BM Input Modeller 2 2 16 3" xfId="4609" xr:uid="{00000000-0005-0000-0000-0000FD110000}"/>
    <cellStyle name="BM Input Modeller 2 2 17" xfId="4610" xr:uid="{00000000-0005-0000-0000-0000FE110000}"/>
    <cellStyle name="BM Input Modeller 2 2 17 2" xfId="4611" xr:uid="{00000000-0005-0000-0000-0000FF110000}"/>
    <cellStyle name="BM Input Modeller 2 2 17 2 2" xfId="4612" xr:uid="{00000000-0005-0000-0000-000000120000}"/>
    <cellStyle name="BM Input Modeller 2 2 17 3" xfId="4613" xr:uid="{00000000-0005-0000-0000-000001120000}"/>
    <cellStyle name="BM Input Modeller 2 2 18" xfId="4614" xr:uid="{00000000-0005-0000-0000-000002120000}"/>
    <cellStyle name="BM Input Modeller 2 2 18 2" xfId="4615" xr:uid="{00000000-0005-0000-0000-000003120000}"/>
    <cellStyle name="BM Input Modeller 2 2 19" xfId="4616" xr:uid="{00000000-0005-0000-0000-000004120000}"/>
    <cellStyle name="BM Input Modeller 2 2 2" xfId="4617" xr:uid="{00000000-0005-0000-0000-000005120000}"/>
    <cellStyle name="BM Input Modeller 2 2 2 10" xfId="4618" xr:uid="{00000000-0005-0000-0000-000006120000}"/>
    <cellStyle name="BM Input Modeller 2 2 2 10 2" xfId="4619" xr:uid="{00000000-0005-0000-0000-000007120000}"/>
    <cellStyle name="BM Input Modeller 2 2 2 10 2 2" xfId="4620" xr:uid="{00000000-0005-0000-0000-000008120000}"/>
    <cellStyle name="BM Input Modeller 2 2 2 10 3" xfId="4621" xr:uid="{00000000-0005-0000-0000-000009120000}"/>
    <cellStyle name="BM Input Modeller 2 2 2 11" xfId="4622" xr:uid="{00000000-0005-0000-0000-00000A120000}"/>
    <cellStyle name="BM Input Modeller 2 2 2 11 2" xfId="4623" xr:uid="{00000000-0005-0000-0000-00000B120000}"/>
    <cellStyle name="BM Input Modeller 2 2 2 11 2 2" xfId="4624" xr:uid="{00000000-0005-0000-0000-00000C120000}"/>
    <cellStyle name="BM Input Modeller 2 2 2 11 3" xfId="4625" xr:uid="{00000000-0005-0000-0000-00000D120000}"/>
    <cellStyle name="BM Input Modeller 2 2 2 12" xfId="4626" xr:uid="{00000000-0005-0000-0000-00000E120000}"/>
    <cellStyle name="BM Input Modeller 2 2 2 12 2" xfId="4627" xr:uid="{00000000-0005-0000-0000-00000F120000}"/>
    <cellStyle name="BM Input Modeller 2 2 2 12 2 2" xfId="4628" xr:uid="{00000000-0005-0000-0000-000010120000}"/>
    <cellStyle name="BM Input Modeller 2 2 2 12 3" xfId="4629" xr:uid="{00000000-0005-0000-0000-000011120000}"/>
    <cellStyle name="BM Input Modeller 2 2 2 13" xfId="4630" xr:uid="{00000000-0005-0000-0000-000012120000}"/>
    <cellStyle name="BM Input Modeller 2 2 2 13 2" xfId="4631" xr:uid="{00000000-0005-0000-0000-000013120000}"/>
    <cellStyle name="BM Input Modeller 2 2 2 13 2 2" xfId="4632" xr:uid="{00000000-0005-0000-0000-000014120000}"/>
    <cellStyle name="BM Input Modeller 2 2 2 13 3" xfId="4633" xr:uid="{00000000-0005-0000-0000-000015120000}"/>
    <cellStyle name="BM Input Modeller 2 2 2 14" xfId="4634" xr:uid="{00000000-0005-0000-0000-000016120000}"/>
    <cellStyle name="BM Input Modeller 2 2 2 14 2" xfId="4635" xr:uid="{00000000-0005-0000-0000-000017120000}"/>
    <cellStyle name="BM Input Modeller 2 2 2 14 2 2" xfId="4636" xr:uid="{00000000-0005-0000-0000-000018120000}"/>
    <cellStyle name="BM Input Modeller 2 2 2 14 3" xfId="4637" xr:uid="{00000000-0005-0000-0000-000019120000}"/>
    <cellStyle name="BM Input Modeller 2 2 2 15" xfId="4638" xr:uid="{00000000-0005-0000-0000-00001A120000}"/>
    <cellStyle name="BM Input Modeller 2 2 2 15 2" xfId="4639" xr:uid="{00000000-0005-0000-0000-00001B120000}"/>
    <cellStyle name="BM Input Modeller 2 2 2 15 2 2" xfId="4640" xr:uid="{00000000-0005-0000-0000-00001C120000}"/>
    <cellStyle name="BM Input Modeller 2 2 2 15 3" xfId="4641" xr:uid="{00000000-0005-0000-0000-00001D120000}"/>
    <cellStyle name="BM Input Modeller 2 2 2 16" xfId="4642" xr:uid="{00000000-0005-0000-0000-00001E120000}"/>
    <cellStyle name="BM Input Modeller 2 2 2 16 2" xfId="4643" xr:uid="{00000000-0005-0000-0000-00001F120000}"/>
    <cellStyle name="BM Input Modeller 2 2 2 16 2 2" xfId="4644" xr:uid="{00000000-0005-0000-0000-000020120000}"/>
    <cellStyle name="BM Input Modeller 2 2 2 16 3" xfId="4645" xr:uid="{00000000-0005-0000-0000-000021120000}"/>
    <cellStyle name="BM Input Modeller 2 2 2 17" xfId="4646" xr:uid="{00000000-0005-0000-0000-000022120000}"/>
    <cellStyle name="BM Input Modeller 2 2 2 17 2" xfId="4647" xr:uid="{00000000-0005-0000-0000-000023120000}"/>
    <cellStyle name="BM Input Modeller 2 2 2 17 2 2" xfId="4648" xr:uid="{00000000-0005-0000-0000-000024120000}"/>
    <cellStyle name="BM Input Modeller 2 2 2 17 3" xfId="4649" xr:uid="{00000000-0005-0000-0000-000025120000}"/>
    <cellStyle name="BM Input Modeller 2 2 2 18" xfId="4650" xr:uid="{00000000-0005-0000-0000-000026120000}"/>
    <cellStyle name="BM Input Modeller 2 2 2 18 2" xfId="4651" xr:uid="{00000000-0005-0000-0000-000027120000}"/>
    <cellStyle name="BM Input Modeller 2 2 2 18 2 2" xfId="4652" xr:uid="{00000000-0005-0000-0000-000028120000}"/>
    <cellStyle name="BM Input Modeller 2 2 2 18 3" xfId="4653" xr:uid="{00000000-0005-0000-0000-000029120000}"/>
    <cellStyle name="BM Input Modeller 2 2 2 19" xfId="4654" xr:uid="{00000000-0005-0000-0000-00002A120000}"/>
    <cellStyle name="BM Input Modeller 2 2 2 19 2" xfId="4655" xr:uid="{00000000-0005-0000-0000-00002B120000}"/>
    <cellStyle name="BM Input Modeller 2 2 2 19 2 2" xfId="4656" xr:uid="{00000000-0005-0000-0000-00002C120000}"/>
    <cellStyle name="BM Input Modeller 2 2 2 19 3" xfId="4657" xr:uid="{00000000-0005-0000-0000-00002D120000}"/>
    <cellStyle name="BM Input Modeller 2 2 2 2" xfId="4658" xr:uid="{00000000-0005-0000-0000-00002E120000}"/>
    <cellStyle name="BM Input Modeller 2 2 2 2 2" xfId="4659" xr:uid="{00000000-0005-0000-0000-00002F120000}"/>
    <cellStyle name="BM Input Modeller 2 2 2 2 2 2" xfId="4660" xr:uid="{00000000-0005-0000-0000-000030120000}"/>
    <cellStyle name="BM Input Modeller 2 2 2 2 2 3" xfId="4661" xr:uid="{00000000-0005-0000-0000-000031120000}"/>
    <cellStyle name="BM Input Modeller 2 2 2 2 3" xfId="4662" xr:uid="{00000000-0005-0000-0000-000032120000}"/>
    <cellStyle name="BM Input Modeller 2 2 2 2 3 2" xfId="4663" xr:uid="{00000000-0005-0000-0000-000033120000}"/>
    <cellStyle name="BM Input Modeller 2 2 2 2 4" xfId="4664" xr:uid="{00000000-0005-0000-0000-000034120000}"/>
    <cellStyle name="BM Input Modeller 2 2 2 20" xfId="4665" xr:uid="{00000000-0005-0000-0000-000035120000}"/>
    <cellStyle name="BM Input Modeller 2 2 2 20 2" xfId="4666" xr:uid="{00000000-0005-0000-0000-000036120000}"/>
    <cellStyle name="BM Input Modeller 2 2 2 20 2 2" xfId="4667" xr:uid="{00000000-0005-0000-0000-000037120000}"/>
    <cellStyle name="BM Input Modeller 2 2 2 20 3" xfId="4668" xr:uid="{00000000-0005-0000-0000-000038120000}"/>
    <cellStyle name="BM Input Modeller 2 2 2 21" xfId="4669" xr:uid="{00000000-0005-0000-0000-000039120000}"/>
    <cellStyle name="BM Input Modeller 2 2 2 21 2" xfId="4670" xr:uid="{00000000-0005-0000-0000-00003A120000}"/>
    <cellStyle name="BM Input Modeller 2 2 2 22" xfId="4671" xr:uid="{00000000-0005-0000-0000-00003B120000}"/>
    <cellStyle name="BM Input Modeller 2 2 2 23" xfId="4672" xr:uid="{00000000-0005-0000-0000-00003C120000}"/>
    <cellStyle name="BM Input Modeller 2 2 2 3" xfId="4673" xr:uid="{00000000-0005-0000-0000-00003D120000}"/>
    <cellStyle name="BM Input Modeller 2 2 2 3 2" xfId="4674" xr:uid="{00000000-0005-0000-0000-00003E120000}"/>
    <cellStyle name="BM Input Modeller 2 2 2 3 2 2" xfId="4675" xr:uid="{00000000-0005-0000-0000-00003F120000}"/>
    <cellStyle name="BM Input Modeller 2 2 2 3 3" xfId="4676" xr:uid="{00000000-0005-0000-0000-000040120000}"/>
    <cellStyle name="BM Input Modeller 2 2 2 3 4" xfId="4677" xr:uid="{00000000-0005-0000-0000-000041120000}"/>
    <cellStyle name="BM Input Modeller 2 2 2 4" xfId="4678" xr:uid="{00000000-0005-0000-0000-000042120000}"/>
    <cellStyle name="BM Input Modeller 2 2 2 4 2" xfId="4679" xr:uid="{00000000-0005-0000-0000-000043120000}"/>
    <cellStyle name="BM Input Modeller 2 2 2 4 2 2" xfId="4680" xr:uid="{00000000-0005-0000-0000-000044120000}"/>
    <cellStyle name="BM Input Modeller 2 2 2 4 3" xfId="4681" xr:uid="{00000000-0005-0000-0000-000045120000}"/>
    <cellStyle name="BM Input Modeller 2 2 2 4 4" xfId="4682" xr:uid="{00000000-0005-0000-0000-000046120000}"/>
    <cellStyle name="BM Input Modeller 2 2 2 5" xfId="4683" xr:uid="{00000000-0005-0000-0000-000047120000}"/>
    <cellStyle name="BM Input Modeller 2 2 2 5 2" xfId="4684" xr:uid="{00000000-0005-0000-0000-000048120000}"/>
    <cellStyle name="BM Input Modeller 2 2 2 5 2 2" xfId="4685" xr:uid="{00000000-0005-0000-0000-000049120000}"/>
    <cellStyle name="BM Input Modeller 2 2 2 5 3" xfId="4686" xr:uid="{00000000-0005-0000-0000-00004A120000}"/>
    <cellStyle name="BM Input Modeller 2 2 2 6" xfId="4687" xr:uid="{00000000-0005-0000-0000-00004B120000}"/>
    <cellStyle name="BM Input Modeller 2 2 2 6 2" xfId="4688" xr:uid="{00000000-0005-0000-0000-00004C120000}"/>
    <cellStyle name="BM Input Modeller 2 2 2 6 2 2" xfId="4689" xr:uid="{00000000-0005-0000-0000-00004D120000}"/>
    <cellStyle name="BM Input Modeller 2 2 2 6 3" xfId="4690" xr:uid="{00000000-0005-0000-0000-00004E120000}"/>
    <cellStyle name="BM Input Modeller 2 2 2 7" xfId="4691" xr:uid="{00000000-0005-0000-0000-00004F120000}"/>
    <cellStyle name="BM Input Modeller 2 2 2 7 2" xfId="4692" xr:uid="{00000000-0005-0000-0000-000050120000}"/>
    <cellStyle name="BM Input Modeller 2 2 2 7 2 2" xfId="4693" xr:uid="{00000000-0005-0000-0000-000051120000}"/>
    <cellStyle name="BM Input Modeller 2 2 2 7 3" xfId="4694" xr:uid="{00000000-0005-0000-0000-000052120000}"/>
    <cellStyle name="BM Input Modeller 2 2 2 8" xfId="4695" xr:uid="{00000000-0005-0000-0000-000053120000}"/>
    <cellStyle name="BM Input Modeller 2 2 2 8 2" xfId="4696" xr:uid="{00000000-0005-0000-0000-000054120000}"/>
    <cellStyle name="BM Input Modeller 2 2 2 8 2 2" xfId="4697" xr:uid="{00000000-0005-0000-0000-000055120000}"/>
    <cellStyle name="BM Input Modeller 2 2 2 8 3" xfId="4698" xr:uid="{00000000-0005-0000-0000-000056120000}"/>
    <cellStyle name="BM Input Modeller 2 2 2 9" xfId="4699" xr:uid="{00000000-0005-0000-0000-000057120000}"/>
    <cellStyle name="BM Input Modeller 2 2 2 9 2" xfId="4700" xr:uid="{00000000-0005-0000-0000-000058120000}"/>
    <cellStyle name="BM Input Modeller 2 2 2 9 2 2" xfId="4701" xr:uid="{00000000-0005-0000-0000-000059120000}"/>
    <cellStyle name="BM Input Modeller 2 2 2 9 3" xfId="4702" xr:uid="{00000000-0005-0000-0000-00005A120000}"/>
    <cellStyle name="BM Input Modeller 2 2 20" xfId="4703" xr:uid="{00000000-0005-0000-0000-00005B120000}"/>
    <cellStyle name="BM Input Modeller 2 2 3" xfId="4704" xr:uid="{00000000-0005-0000-0000-00005C120000}"/>
    <cellStyle name="BM Input Modeller 2 2 3 2" xfId="4705" xr:uid="{00000000-0005-0000-0000-00005D120000}"/>
    <cellStyle name="BM Input Modeller 2 2 3 2 2" xfId="4706" xr:uid="{00000000-0005-0000-0000-00005E120000}"/>
    <cellStyle name="BM Input Modeller 2 2 3 2 3" xfId="4707" xr:uid="{00000000-0005-0000-0000-00005F120000}"/>
    <cellStyle name="BM Input Modeller 2 2 3 3" xfId="4708" xr:uid="{00000000-0005-0000-0000-000060120000}"/>
    <cellStyle name="BM Input Modeller 2 2 3 3 2" xfId="4709" xr:uid="{00000000-0005-0000-0000-000061120000}"/>
    <cellStyle name="BM Input Modeller 2 2 3 4" xfId="4710" xr:uid="{00000000-0005-0000-0000-000062120000}"/>
    <cellStyle name="BM Input Modeller 2 2 4" xfId="4711" xr:uid="{00000000-0005-0000-0000-000063120000}"/>
    <cellStyle name="BM Input Modeller 2 2 4 2" xfId="4712" xr:uid="{00000000-0005-0000-0000-000064120000}"/>
    <cellStyle name="BM Input Modeller 2 2 4 2 2" xfId="4713" xr:uid="{00000000-0005-0000-0000-000065120000}"/>
    <cellStyle name="BM Input Modeller 2 2 4 3" xfId="4714" xr:uid="{00000000-0005-0000-0000-000066120000}"/>
    <cellStyle name="BM Input Modeller 2 2 4 4" xfId="4715" xr:uid="{00000000-0005-0000-0000-000067120000}"/>
    <cellStyle name="BM Input Modeller 2 2 5" xfId="4716" xr:uid="{00000000-0005-0000-0000-000068120000}"/>
    <cellStyle name="BM Input Modeller 2 2 5 2" xfId="4717" xr:uid="{00000000-0005-0000-0000-000069120000}"/>
    <cellStyle name="BM Input Modeller 2 2 5 2 2" xfId="4718" xr:uid="{00000000-0005-0000-0000-00006A120000}"/>
    <cellStyle name="BM Input Modeller 2 2 5 3" xfId="4719" xr:uid="{00000000-0005-0000-0000-00006B120000}"/>
    <cellStyle name="BM Input Modeller 2 2 5 4" xfId="4720" xr:uid="{00000000-0005-0000-0000-00006C120000}"/>
    <cellStyle name="BM Input Modeller 2 2 6" xfId="4721" xr:uid="{00000000-0005-0000-0000-00006D120000}"/>
    <cellStyle name="BM Input Modeller 2 2 6 2" xfId="4722" xr:uid="{00000000-0005-0000-0000-00006E120000}"/>
    <cellStyle name="BM Input Modeller 2 2 6 2 2" xfId="4723" xr:uid="{00000000-0005-0000-0000-00006F120000}"/>
    <cellStyle name="BM Input Modeller 2 2 6 3" xfId="4724" xr:uid="{00000000-0005-0000-0000-000070120000}"/>
    <cellStyle name="BM Input Modeller 2 2 7" xfId="4725" xr:uid="{00000000-0005-0000-0000-000071120000}"/>
    <cellStyle name="BM Input Modeller 2 2 7 2" xfId="4726" xr:uid="{00000000-0005-0000-0000-000072120000}"/>
    <cellStyle name="BM Input Modeller 2 2 7 2 2" xfId="4727" xr:uid="{00000000-0005-0000-0000-000073120000}"/>
    <cellStyle name="BM Input Modeller 2 2 7 3" xfId="4728" xr:uid="{00000000-0005-0000-0000-000074120000}"/>
    <cellStyle name="BM Input Modeller 2 2 8" xfId="4729" xr:uid="{00000000-0005-0000-0000-000075120000}"/>
    <cellStyle name="BM Input Modeller 2 2 8 2" xfId="4730" xr:uid="{00000000-0005-0000-0000-000076120000}"/>
    <cellStyle name="BM Input Modeller 2 2 8 2 2" xfId="4731" xr:uid="{00000000-0005-0000-0000-000077120000}"/>
    <cellStyle name="BM Input Modeller 2 2 8 3" xfId="4732" xr:uid="{00000000-0005-0000-0000-000078120000}"/>
    <cellStyle name="BM Input Modeller 2 2 9" xfId="4733" xr:uid="{00000000-0005-0000-0000-000079120000}"/>
    <cellStyle name="BM Input Modeller 2 2 9 2" xfId="4734" xr:uid="{00000000-0005-0000-0000-00007A120000}"/>
    <cellStyle name="BM Input Modeller 2 2 9 2 2" xfId="4735" xr:uid="{00000000-0005-0000-0000-00007B120000}"/>
    <cellStyle name="BM Input Modeller 2 2 9 3" xfId="4736" xr:uid="{00000000-0005-0000-0000-00007C120000}"/>
    <cellStyle name="BM Input Modeller 2 20" xfId="4737" xr:uid="{00000000-0005-0000-0000-00007D120000}"/>
    <cellStyle name="BM Input Modeller 2 20 2" xfId="4738" xr:uid="{00000000-0005-0000-0000-00007E120000}"/>
    <cellStyle name="BM Input Modeller 2 20 2 2" xfId="4739" xr:uid="{00000000-0005-0000-0000-00007F120000}"/>
    <cellStyle name="BM Input Modeller 2 20 3" xfId="4740" xr:uid="{00000000-0005-0000-0000-000080120000}"/>
    <cellStyle name="BM Input Modeller 2 21" xfId="4741" xr:uid="{00000000-0005-0000-0000-000081120000}"/>
    <cellStyle name="BM Input Modeller 2 21 2" xfId="4742" xr:uid="{00000000-0005-0000-0000-000082120000}"/>
    <cellStyle name="BM Input Modeller 2 22" xfId="4743" xr:uid="{00000000-0005-0000-0000-000083120000}"/>
    <cellStyle name="BM Input Modeller 2 23" xfId="4744" xr:uid="{00000000-0005-0000-0000-000084120000}"/>
    <cellStyle name="BM Input Modeller 2 3" xfId="4745" xr:uid="{00000000-0005-0000-0000-000085120000}"/>
    <cellStyle name="BM Input Modeller 2 3 10" xfId="4746" xr:uid="{00000000-0005-0000-0000-000086120000}"/>
    <cellStyle name="BM Input Modeller 2 3 10 2" xfId="4747" xr:uid="{00000000-0005-0000-0000-000087120000}"/>
    <cellStyle name="BM Input Modeller 2 3 10 2 2" xfId="4748" xr:uid="{00000000-0005-0000-0000-000088120000}"/>
    <cellStyle name="BM Input Modeller 2 3 10 3" xfId="4749" xr:uid="{00000000-0005-0000-0000-000089120000}"/>
    <cellStyle name="BM Input Modeller 2 3 11" xfId="4750" xr:uid="{00000000-0005-0000-0000-00008A120000}"/>
    <cellStyle name="BM Input Modeller 2 3 11 2" xfId="4751" xr:uid="{00000000-0005-0000-0000-00008B120000}"/>
    <cellStyle name="BM Input Modeller 2 3 11 2 2" xfId="4752" xr:uid="{00000000-0005-0000-0000-00008C120000}"/>
    <cellStyle name="BM Input Modeller 2 3 11 3" xfId="4753" xr:uid="{00000000-0005-0000-0000-00008D120000}"/>
    <cellStyle name="BM Input Modeller 2 3 12" xfId="4754" xr:uid="{00000000-0005-0000-0000-00008E120000}"/>
    <cellStyle name="BM Input Modeller 2 3 12 2" xfId="4755" xr:uid="{00000000-0005-0000-0000-00008F120000}"/>
    <cellStyle name="BM Input Modeller 2 3 12 2 2" xfId="4756" xr:uid="{00000000-0005-0000-0000-000090120000}"/>
    <cellStyle name="BM Input Modeller 2 3 12 3" xfId="4757" xr:uid="{00000000-0005-0000-0000-000091120000}"/>
    <cellStyle name="BM Input Modeller 2 3 13" xfId="4758" xr:uid="{00000000-0005-0000-0000-000092120000}"/>
    <cellStyle name="BM Input Modeller 2 3 13 2" xfId="4759" xr:uid="{00000000-0005-0000-0000-000093120000}"/>
    <cellStyle name="BM Input Modeller 2 3 13 2 2" xfId="4760" xr:uid="{00000000-0005-0000-0000-000094120000}"/>
    <cellStyle name="BM Input Modeller 2 3 13 3" xfId="4761" xr:uid="{00000000-0005-0000-0000-000095120000}"/>
    <cellStyle name="BM Input Modeller 2 3 14" xfId="4762" xr:uid="{00000000-0005-0000-0000-000096120000}"/>
    <cellStyle name="BM Input Modeller 2 3 14 2" xfId="4763" xr:uid="{00000000-0005-0000-0000-000097120000}"/>
    <cellStyle name="BM Input Modeller 2 3 14 2 2" xfId="4764" xr:uid="{00000000-0005-0000-0000-000098120000}"/>
    <cellStyle name="BM Input Modeller 2 3 14 3" xfId="4765" xr:uid="{00000000-0005-0000-0000-000099120000}"/>
    <cellStyle name="BM Input Modeller 2 3 15" xfId="4766" xr:uid="{00000000-0005-0000-0000-00009A120000}"/>
    <cellStyle name="BM Input Modeller 2 3 15 2" xfId="4767" xr:uid="{00000000-0005-0000-0000-00009B120000}"/>
    <cellStyle name="BM Input Modeller 2 3 15 2 2" xfId="4768" xr:uid="{00000000-0005-0000-0000-00009C120000}"/>
    <cellStyle name="BM Input Modeller 2 3 15 3" xfId="4769" xr:uid="{00000000-0005-0000-0000-00009D120000}"/>
    <cellStyle name="BM Input Modeller 2 3 16" xfId="4770" xr:uid="{00000000-0005-0000-0000-00009E120000}"/>
    <cellStyle name="BM Input Modeller 2 3 16 2" xfId="4771" xr:uid="{00000000-0005-0000-0000-00009F120000}"/>
    <cellStyle name="BM Input Modeller 2 3 16 2 2" xfId="4772" xr:uid="{00000000-0005-0000-0000-0000A0120000}"/>
    <cellStyle name="BM Input Modeller 2 3 16 3" xfId="4773" xr:uid="{00000000-0005-0000-0000-0000A1120000}"/>
    <cellStyle name="BM Input Modeller 2 3 17" xfId="4774" xr:uid="{00000000-0005-0000-0000-0000A2120000}"/>
    <cellStyle name="BM Input Modeller 2 3 17 2" xfId="4775" xr:uid="{00000000-0005-0000-0000-0000A3120000}"/>
    <cellStyle name="BM Input Modeller 2 3 17 2 2" xfId="4776" xr:uid="{00000000-0005-0000-0000-0000A4120000}"/>
    <cellStyle name="BM Input Modeller 2 3 17 3" xfId="4777" xr:uid="{00000000-0005-0000-0000-0000A5120000}"/>
    <cellStyle name="BM Input Modeller 2 3 18" xfId="4778" xr:uid="{00000000-0005-0000-0000-0000A6120000}"/>
    <cellStyle name="BM Input Modeller 2 3 18 2" xfId="4779" xr:uid="{00000000-0005-0000-0000-0000A7120000}"/>
    <cellStyle name="BM Input Modeller 2 3 19" xfId="4780" xr:uid="{00000000-0005-0000-0000-0000A8120000}"/>
    <cellStyle name="BM Input Modeller 2 3 2" xfId="4781" xr:uid="{00000000-0005-0000-0000-0000A9120000}"/>
    <cellStyle name="BM Input Modeller 2 3 2 10" xfId="4782" xr:uid="{00000000-0005-0000-0000-0000AA120000}"/>
    <cellStyle name="BM Input Modeller 2 3 2 10 2" xfId="4783" xr:uid="{00000000-0005-0000-0000-0000AB120000}"/>
    <cellStyle name="BM Input Modeller 2 3 2 10 2 2" xfId="4784" xr:uid="{00000000-0005-0000-0000-0000AC120000}"/>
    <cellStyle name="BM Input Modeller 2 3 2 10 3" xfId="4785" xr:uid="{00000000-0005-0000-0000-0000AD120000}"/>
    <cellStyle name="BM Input Modeller 2 3 2 11" xfId="4786" xr:uid="{00000000-0005-0000-0000-0000AE120000}"/>
    <cellStyle name="BM Input Modeller 2 3 2 11 2" xfId="4787" xr:uid="{00000000-0005-0000-0000-0000AF120000}"/>
    <cellStyle name="BM Input Modeller 2 3 2 11 2 2" xfId="4788" xr:uid="{00000000-0005-0000-0000-0000B0120000}"/>
    <cellStyle name="BM Input Modeller 2 3 2 11 3" xfId="4789" xr:uid="{00000000-0005-0000-0000-0000B1120000}"/>
    <cellStyle name="BM Input Modeller 2 3 2 12" xfId="4790" xr:uid="{00000000-0005-0000-0000-0000B2120000}"/>
    <cellStyle name="BM Input Modeller 2 3 2 12 2" xfId="4791" xr:uid="{00000000-0005-0000-0000-0000B3120000}"/>
    <cellStyle name="BM Input Modeller 2 3 2 12 2 2" xfId="4792" xr:uid="{00000000-0005-0000-0000-0000B4120000}"/>
    <cellStyle name="BM Input Modeller 2 3 2 12 3" xfId="4793" xr:uid="{00000000-0005-0000-0000-0000B5120000}"/>
    <cellStyle name="BM Input Modeller 2 3 2 13" xfId="4794" xr:uid="{00000000-0005-0000-0000-0000B6120000}"/>
    <cellStyle name="BM Input Modeller 2 3 2 13 2" xfId="4795" xr:uid="{00000000-0005-0000-0000-0000B7120000}"/>
    <cellStyle name="BM Input Modeller 2 3 2 13 2 2" xfId="4796" xr:uid="{00000000-0005-0000-0000-0000B8120000}"/>
    <cellStyle name="BM Input Modeller 2 3 2 13 3" xfId="4797" xr:uid="{00000000-0005-0000-0000-0000B9120000}"/>
    <cellStyle name="BM Input Modeller 2 3 2 14" xfId="4798" xr:uid="{00000000-0005-0000-0000-0000BA120000}"/>
    <cellStyle name="BM Input Modeller 2 3 2 14 2" xfId="4799" xr:uid="{00000000-0005-0000-0000-0000BB120000}"/>
    <cellStyle name="BM Input Modeller 2 3 2 14 2 2" xfId="4800" xr:uid="{00000000-0005-0000-0000-0000BC120000}"/>
    <cellStyle name="BM Input Modeller 2 3 2 14 3" xfId="4801" xr:uid="{00000000-0005-0000-0000-0000BD120000}"/>
    <cellStyle name="BM Input Modeller 2 3 2 15" xfId="4802" xr:uid="{00000000-0005-0000-0000-0000BE120000}"/>
    <cellStyle name="BM Input Modeller 2 3 2 15 2" xfId="4803" xr:uid="{00000000-0005-0000-0000-0000BF120000}"/>
    <cellStyle name="BM Input Modeller 2 3 2 15 2 2" xfId="4804" xr:uid="{00000000-0005-0000-0000-0000C0120000}"/>
    <cellStyle name="BM Input Modeller 2 3 2 15 3" xfId="4805" xr:uid="{00000000-0005-0000-0000-0000C1120000}"/>
    <cellStyle name="BM Input Modeller 2 3 2 16" xfId="4806" xr:uid="{00000000-0005-0000-0000-0000C2120000}"/>
    <cellStyle name="BM Input Modeller 2 3 2 16 2" xfId="4807" xr:uid="{00000000-0005-0000-0000-0000C3120000}"/>
    <cellStyle name="BM Input Modeller 2 3 2 16 2 2" xfId="4808" xr:uid="{00000000-0005-0000-0000-0000C4120000}"/>
    <cellStyle name="BM Input Modeller 2 3 2 16 3" xfId="4809" xr:uid="{00000000-0005-0000-0000-0000C5120000}"/>
    <cellStyle name="BM Input Modeller 2 3 2 17" xfId="4810" xr:uid="{00000000-0005-0000-0000-0000C6120000}"/>
    <cellStyle name="BM Input Modeller 2 3 2 17 2" xfId="4811" xr:uid="{00000000-0005-0000-0000-0000C7120000}"/>
    <cellStyle name="BM Input Modeller 2 3 2 17 2 2" xfId="4812" xr:uid="{00000000-0005-0000-0000-0000C8120000}"/>
    <cellStyle name="BM Input Modeller 2 3 2 17 3" xfId="4813" xr:uid="{00000000-0005-0000-0000-0000C9120000}"/>
    <cellStyle name="BM Input Modeller 2 3 2 18" xfId="4814" xr:uid="{00000000-0005-0000-0000-0000CA120000}"/>
    <cellStyle name="BM Input Modeller 2 3 2 18 2" xfId="4815" xr:uid="{00000000-0005-0000-0000-0000CB120000}"/>
    <cellStyle name="BM Input Modeller 2 3 2 18 2 2" xfId="4816" xr:uid="{00000000-0005-0000-0000-0000CC120000}"/>
    <cellStyle name="BM Input Modeller 2 3 2 18 3" xfId="4817" xr:uid="{00000000-0005-0000-0000-0000CD120000}"/>
    <cellStyle name="BM Input Modeller 2 3 2 19" xfId="4818" xr:uid="{00000000-0005-0000-0000-0000CE120000}"/>
    <cellStyle name="BM Input Modeller 2 3 2 19 2" xfId="4819" xr:uid="{00000000-0005-0000-0000-0000CF120000}"/>
    <cellStyle name="BM Input Modeller 2 3 2 19 2 2" xfId="4820" xr:uid="{00000000-0005-0000-0000-0000D0120000}"/>
    <cellStyle name="BM Input Modeller 2 3 2 19 3" xfId="4821" xr:uid="{00000000-0005-0000-0000-0000D1120000}"/>
    <cellStyle name="BM Input Modeller 2 3 2 2" xfId="4822" xr:uid="{00000000-0005-0000-0000-0000D2120000}"/>
    <cellStyle name="BM Input Modeller 2 3 2 2 2" xfId="4823" xr:uid="{00000000-0005-0000-0000-0000D3120000}"/>
    <cellStyle name="BM Input Modeller 2 3 2 2 2 2" xfId="4824" xr:uid="{00000000-0005-0000-0000-0000D4120000}"/>
    <cellStyle name="BM Input Modeller 2 3 2 2 3" xfId="4825" xr:uid="{00000000-0005-0000-0000-0000D5120000}"/>
    <cellStyle name="BM Input Modeller 2 3 2 2 4" xfId="4826" xr:uid="{00000000-0005-0000-0000-0000D6120000}"/>
    <cellStyle name="BM Input Modeller 2 3 2 20" xfId="4827" xr:uid="{00000000-0005-0000-0000-0000D7120000}"/>
    <cellStyle name="BM Input Modeller 2 3 2 20 2" xfId="4828" xr:uid="{00000000-0005-0000-0000-0000D8120000}"/>
    <cellStyle name="BM Input Modeller 2 3 2 20 2 2" xfId="4829" xr:uid="{00000000-0005-0000-0000-0000D9120000}"/>
    <cellStyle name="BM Input Modeller 2 3 2 20 3" xfId="4830" xr:uid="{00000000-0005-0000-0000-0000DA120000}"/>
    <cellStyle name="BM Input Modeller 2 3 2 21" xfId="4831" xr:uid="{00000000-0005-0000-0000-0000DB120000}"/>
    <cellStyle name="BM Input Modeller 2 3 2 21 2" xfId="4832" xr:uid="{00000000-0005-0000-0000-0000DC120000}"/>
    <cellStyle name="BM Input Modeller 2 3 2 22" xfId="4833" xr:uid="{00000000-0005-0000-0000-0000DD120000}"/>
    <cellStyle name="BM Input Modeller 2 3 2 23" xfId="4834" xr:uid="{00000000-0005-0000-0000-0000DE120000}"/>
    <cellStyle name="BM Input Modeller 2 3 2 3" xfId="4835" xr:uid="{00000000-0005-0000-0000-0000DF120000}"/>
    <cellStyle name="BM Input Modeller 2 3 2 3 2" xfId="4836" xr:uid="{00000000-0005-0000-0000-0000E0120000}"/>
    <cellStyle name="BM Input Modeller 2 3 2 3 2 2" xfId="4837" xr:uid="{00000000-0005-0000-0000-0000E1120000}"/>
    <cellStyle name="BM Input Modeller 2 3 2 3 3" xfId="4838" xr:uid="{00000000-0005-0000-0000-0000E2120000}"/>
    <cellStyle name="BM Input Modeller 2 3 2 3 4" xfId="4839" xr:uid="{00000000-0005-0000-0000-0000E3120000}"/>
    <cellStyle name="BM Input Modeller 2 3 2 4" xfId="4840" xr:uid="{00000000-0005-0000-0000-0000E4120000}"/>
    <cellStyle name="BM Input Modeller 2 3 2 4 2" xfId="4841" xr:uid="{00000000-0005-0000-0000-0000E5120000}"/>
    <cellStyle name="BM Input Modeller 2 3 2 4 2 2" xfId="4842" xr:uid="{00000000-0005-0000-0000-0000E6120000}"/>
    <cellStyle name="BM Input Modeller 2 3 2 4 3" xfId="4843" xr:uid="{00000000-0005-0000-0000-0000E7120000}"/>
    <cellStyle name="BM Input Modeller 2 3 2 5" xfId="4844" xr:uid="{00000000-0005-0000-0000-0000E8120000}"/>
    <cellStyle name="BM Input Modeller 2 3 2 5 2" xfId="4845" xr:uid="{00000000-0005-0000-0000-0000E9120000}"/>
    <cellStyle name="BM Input Modeller 2 3 2 5 2 2" xfId="4846" xr:uid="{00000000-0005-0000-0000-0000EA120000}"/>
    <cellStyle name="BM Input Modeller 2 3 2 5 3" xfId="4847" xr:uid="{00000000-0005-0000-0000-0000EB120000}"/>
    <cellStyle name="BM Input Modeller 2 3 2 6" xfId="4848" xr:uid="{00000000-0005-0000-0000-0000EC120000}"/>
    <cellStyle name="BM Input Modeller 2 3 2 6 2" xfId="4849" xr:uid="{00000000-0005-0000-0000-0000ED120000}"/>
    <cellStyle name="BM Input Modeller 2 3 2 6 2 2" xfId="4850" xr:uid="{00000000-0005-0000-0000-0000EE120000}"/>
    <cellStyle name="BM Input Modeller 2 3 2 6 3" xfId="4851" xr:uid="{00000000-0005-0000-0000-0000EF120000}"/>
    <cellStyle name="BM Input Modeller 2 3 2 7" xfId="4852" xr:uid="{00000000-0005-0000-0000-0000F0120000}"/>
    <cellStyle name="BM Input Modeller 2 3 2 7 2" xfId="4853" xr:uid="{00000000-0005-0000-0000-0000F1120000}"/>
    <cellStyle name="BM Input Modeller 2 3 2 7 2 2" xfId="4854" xr:uid="{00000000-0005-0000-0000-0000F2120000}"/>
    <cellStyle name="BM Input Modeller 2 3 2 7 3" xfId="4855" xr:uid="{00000000-0005-0000-0000-0000F3120000}"/>
    <cellStyle name="BM Input Modeller 2 3 2 8" xfId="4856" xr:uid="{00000000-0005-0000-0000-0000F4120000}"/>
    <cellStyle name="BM Input Modeller 2 3 2 8 2" xfId="4857" xr:uid="{00000000-0005-0000-0000-0000F5120000}"/>
    <cellStyle name="BM Input Modeller 2 3 2 8 2 2" xfId="4858" xr:uid="{00000000-0005-0000-0000-0000F6120000}"/>
    <cellStyle name="BM Input Modeller 2 3 2 8 3" xfId="4859" xr:uid="{00000000-0005-0000-0000-0000F7120000}"/>
    <cellStyle name="BM Input Modeller 2 3 2 9" xfId="4860" xr:uid="{00000000-0005-0000-0000-0000F8120000}"/>
    <cellStyle name="BM Input Modeller 2 3 2 9 2" xfId="4861" xr:uid="{00000000-0005-0000-0000-0000F9120000}"/>
    <cellStyle name="BM Input Modeller 2 3 2 9 2 2" xfId="4862" xr:uid="{00000000-0005-0000-0000-0000FA120000}"/>
    <cellStyle name="BM Input Modeller 2 3 2 9 3" xfId="4863" xr:uid="{00000000-0005-0000-0000-0000FB120000}"/>
    <cellStyle name="BM Input Modeller 2 3 20" xfId="4864" xr:uid="{00000000-0005-0000-0000-0000FC120000}"/>
    <cellStyle name="BM Input Modeller 2 3 3" xfId="4865" xr:uid="{00000000-0005-0000-0000-0000FD120000}"/>
    <cellStyle name="BM Input Modeller 2 3 3 2" xfId="4866" xr:uid="{00000000-0005-0000-0000-0000FE120000}"/>
    <cellStyle name="BM Input Modeller 2 3 3 2 2" xfId="4867" xr:uid="{00000000-0005-0000-0000-0000FF120000}"/>
    <cellStyle name="BM Input Modeller 2 3 3 3" xfId="4868" xr:uid="{00000000-0005-0000-0000-000000130000}"/>
    <cellStyle name="BM Input Modeller 2 3 3 4" xfId="4869" xr:uid="{00000000-0005-0000-0000-000001130000}"/>
    <cellStyle name="BM Input Modeller 2 3 4" xfId="4870" xr:uid="{00000000-0005-0000-0000-000002130000}"/>
    <cellStyle name="BM Input Modeller 2 3 4 2" xfId="4871" xr:uid="{00000000-0005-0000-0000-000003130000}"/>
    <cellStyle name="BM Input Modeller 2 3 4 2 2" xfId="4872" xr:uid="{00000000-0005-0000-0000-000004130000}"/>
    <cellStyle name="BM Input Modeller 2 3 4 3" xfId="4873" xr:uid="{00000000-0005-0000-0000-000005130000}"/>
    <cellStyle name="BM Input Modeller 2 3 4 4" xfId="4874" xr:uid="{00000000-0005-0000-0000-000006130000}"/>
    <cellStyle name="BM Input Modeller 2 3 5" xfId="4875" xr:uid="{00000000-0005-0000-0000-000007130000}"/>
    <cellStyle name="BM Input Modeller 2 3 5 2" xfId="4876" xr:uid="{00000000-0005-0000-0000-000008130000}"/>
    <cellStyle name="BM Input Modeller 2 3 5 2 2" xfId="4877" xr:uid="{00000000-0005-0000-0000-000009130000}"/>
    <cellStyle name="BM Input Modeller 2 3 5 3" xfId="4878" xr:uid="{00000000-0005-0000-0000-00000A130000}"/>
    <cellStyle name="BM Input Modeller 2 3 6" xfId="4879" xr:uid="{00000000-0005-0000-0000-00000B130000}"/>
    <cellStyle name="BM Input Modeller 2 3 6 2" xfId="4880" xr:uid="{00000000-0005-0000-0000-00000C130000}"/>
    <cellStyle name="BM Input Modeller 2 3 6 2 2" xfId="4881" xr:uid="{00000000-0005-0000-0000-00000D130000}"/>
    <cellStyle name="BM Input Modeller 2 3 6 3" xfId="4882" xr:uid="{00000000-0005-0000-0000-00000E130000}"/>
    <cellStyle name="BM Input Modeller 2 3 7" xfId="4883" xr:uid="{00000000-0005-0000-0000-00000F130000}"/>
    <cellStyle name="BM Input Modeller 2 3 7 2" xfId="4884" xr:uid="{00000000-0005-0000-0000-000010130000}"/>
    <cellStyle name="BM Input Modeller 2 3 7 2 2" xfId="4885" xr:uid="{00000000-0005-0000-0000-000011130000}"/>
    <cellStyle name="BM Input Modeller 2 3 7 3" xfId="4886" xr:uid="{00000000-0005-0000-0000-000012130000}"/>
    <cellStyle name="BM Input Modeller 2 3 8" xfId="4887" xr:uid="{00000000-0005-0000-0000-000013130000}"/>
    <cellStyle name="BM Input Modeller 2 3 8 2" xfId="4888" xr:uid="{00000000-0005-0000-0000-000014130000}"/>
    <cellStyle name="BM Input Modeller 2 3 8 2 2" xfId="4889" xr:uid="{00000000-0005-0000-0000-000015130000}"/>
    <cellStyle name="BM Input Modeller 2 3 8 3" xfId="4890" xr:uid="{00000000-0005-0000-0000-000016130000}"/>
    <cellStyle name="BM Input Modeller 2 3 9" xfId="4891" xr:uid="{00000000-0005-0000-0000-000017130000}"/>
    <cellStyle name="BM Input Modeller 2 3 9 2" xfId="4892" xr:uid="{00000000-0005-0000-0000-000018130000}"/>
    <cellStyle name="BM Input Modeller 2 3 9 2 2" xfId="4893" xr:uid="{00000000-0005-0000-0000-000019130000}"/>
    <cellStyle name="BM Input Modeller 2 3 9 3" xfId="4894" xr:uid="{00000000-0005-0000-0000-00001A130000}"/>
    <cellStyle name="BM Input Modeller 2 4" xfId="4895" xr:uid="{00000000-0005-0000-0000-00001B130000}"/>
    <cellStyle name="BM Input Modeller 2 4 10" xfId="4896" xr:uid="{00000000-0005-0000-0000-00001C130000}"/>
    <cellStyle name="BM Input Modeller 2 4 10 2" xfId="4897" xr:uid="{00000000-0005-0000-0000-00001D130000}"/>
    <cellStyle name="BM Input Modeller 2 4 10 2 2" xfId="4898" xr:uid="{00000000-0005-0000-0000-00001E130000}"/>
    <cellStyle name="BM Input Modeller 2 4 10 3" xfId="4899" xr:uid="{00000000-0005-0000-0000-00001F130000}"/>
    <cellStyle name="BM Input Modeller 2 4 11" xfId="4900" xr:uid="{00000000-0005-0000-0000-000020130000}"/>
    <cellStyle name="BM Input Modeller 2 4 11 2" xfId="4901" xr:uid="{00000000-0005-0000-0000-000021130000}"/>
    <cellStyle name="BM Input Modeller 2 4 11 2 2" xfId="4902" xr:uid="{00000000-0005-0000-0000-000022130000}"/>
    <cellStyle name="BM Input Modeller 2 4 11 3" xfId="4903" xr:uid="{00000000-0005-0000-0000-000023130000}"/>
    <cellStyle name="BM Input Modeller 2 4 12" xfId="4904" xr:uid="{00000000-0005-0000-0000-000024130000}"/>
    <cellStyle name="BM Input Modeller 2 4 12 2" xfId="4905" xr:uid="{00000000-0005-0000-0000-000025130000}"/>
    <cellStyle name="BM Input Modeller 2 4 12 2 2" xfId="4906" xr:uid="{00000000-0005-0000-0000-000026130000}"/>
    <cellStyle name="BM Input Modeller 2 4 12 3" xfId="4907" xr:uid="{00000000-0005-0000-0000-000027130000}"/>
    <cellStyle name="BM Input Modeller 2 4 13" xfId="4908" xr:uid="{00000000-0005-0000-0000-000028130000}"/>
    <cellStyle name="BM Input Modeller 2 4 13 2" xfId="4909" xr:uid="{00000000-0005-0000-0000-000029130000}"/>
    <cellStyle name="BM Input Modeller 2 4 13 2 2" xfId="4910" xr:uid="{00000000-0005-0000-0000-00002A130000}"/>
    <cellStyle name="BM Input Modeller 2 4 13 3" xfId="4911" xr:uid="{00000000-0005-0000-0000-00002B130000}"/>
    <cellStyle name="BM Input Modeller 2 4 14" xfId="4912" xr:uid="{00000000-0005-0000-0000-00002C130000}"/>
    <cellStyle name="BM Input Modeller 2 4 14 2" xfId="4913" xr:uid="{00000000-0005-0000-0000-00002D130000}"/>
    <cellStyle name="BM Input Modeller 2 4 14 2 2" xfId="4914" xr:uid="{00000000-0005-0000-0000-00002E130000}"/>
    <cellStyle name="BM Input Modeller 2 4 14 3" xfId="4915" xr:uid="{00000000-0005-0000-0000-00002F130000}"/>
    <cellStyle name="BM Input Modeller 2 4 15" xfId="4916" xr:uid="{00000000-0005-0000-0000-000030130000}"/>
    <cellStyle name="BM Input Modeller 2 4 15 2" xfId="4917" xr:uid="{00000000-0005-0000-0000-000031130000}"/>
    <cellStyle name="BM Input Modeller 2 4 15 2 2" xfId="4918" xr:uid="{00000000-0005-0000-0000-000032130000}"/>
    <cellStyle name="BM Input Modeller 2 4 15 3" xfId="4919" xr:uid="{00000000-0005-0000-0000-000033130000}"/>
    <cellStyle name="BM Input Modeller 2 4 16" xfId="4920" xr:uid="{00000000-0005-0000-0000-000034130000}"/>
    <cellStyle name="BM Input Modeller 2 4 16 2" xfId="4921" xr:uid="{00000000-0005-0000-0000-000035130000}"/>
    <cellStyle name="BM Input Modeller 2 4 16 2 2" xfId="4922" xr:uid="{00000000-0005-0000-0000-000036130000}"/>
    <cellStyle name="BM Input Modeller 2 4 16 3" xfId="4923" xr:uid="{00000000-0005-0000-0000-000037130000}"/>
    <cellStyle name="BM Input Modeller 2 4 17" xfId="4924" xr:uid="{00000000-0005-0000-0000-000038130000}"/>
    <cellStyle name="BM Input Modeller 2 4 17 2" xfId="4925" xr:uid="{00000000-0005-0000-0000-000039130000}"/>
    <cellStyle name="BM Input Modeller 2 4 17 2 2" xfId="4926" xr:uid="{00000000-0005-0000-0000-00003A130000}"/>
    <cellStyle name="BM Input Modeller 2 4 17 3" xfId="4927" xr:uid="{00000000-0005-0000-0000-00003B130000}"/>
    <cellStyle name="BM Input Modeller 2 4 18" xfId="4928" xr:uid="{00000000-0005-0000-0000-00003C130000}"/>
    <cellStyle name="BM Input Modeller 2 4 18 2" xfId="4929" xr:uid="{00000000-0005-0000-0000-00003D130000}"/>
    <cellStyle name="BM Input Modeller 2 4 18 2 2" xfId="4930" xr:uid="{00000000-0005-0000-0000-00003E130000}"/>
    <cellStyle name="BM Input Modeller 2 4 18 3" xfId="4931" xr:uid="{00000000-0005-0000-0000-00003F130000}"/>
    <cellStyle name="BM Input Modeller 2 4 19" xfId="4932" xr:uid="{00000000-0005-0000-0000-000040130000}"/>
    <cellStyle name="BM Input Modeller 2 4 19 2" xfId="4933" xr:uid="{00000000-0005-0000-0000-000041130000}"/>
    <cellStyle name="BM Input Modeller 2 4 19 2 2" xfId="4934" xr:uid="{00000000-0005-0000-0000-000042130000}"/>
    <cellStyle name="BM Input Modeller 2 4 19 3" xfId="4935" xr:uid="{00000000-0005-0000-0000-000043130000}"/>
    <cellStyle name="BM Input Modeller 2 4 2" xfId="4936" xr:uid="{00000000-0005-0000-0000-000044130000}"/>
    <cellStyle name="BM Input Modeller 2 4 2 10" xfId="4937" xr:uid="{00000000-0005-0000-0000-000045130000}"/>
    <cellStyle name="BM Input Modeller 2 4 2 10 2" xfId="4938" xr:uid="{00000000-0005-0000-0000-000046130000}"/>
    <cellStyle name="BM Input Modeller 2 4 2 10 2 2" xfId="4939" xr:uid="{00000000-0005-0000-0000-000047130000}"/>
    <cellStyle name="BM Input Modeller 2 4 2 10 3" xfId="4940" xr:uid="{00000000-0005-0000-0000-000048130000}"/>
    <cellStyle name="BM Input Modeller 2 4 2 11" xfId="4941" xr:uid="{00000000-0005-0000-0000-000049130000}"/>
    <cellStyle name="BM Input Modeller 2 4 2 11 2" xfId="4942" xr:uid="{00000000-0005-0000-0000-00004A130000}"/>
    <cellStyle name="BM Input Modeller 2 4 2 11 2 2" xfId="4943" xr:uid="{00000000-0005-0000-0000-00004B130000}"/>
    <cellStyle name="BM Input Modeller 2 4 2 11 3" xfId="4944" xr:uid="{00000000-0005-0000-0000-00004C130000}"/>
    <cellStyle name="BM Input Modeller 2 4 2 12" xfId="4945" xr:uid="{00000000-0005-0000-0000-00004D130000}"/>
    <cellStyle name="BM Input Modeller 2 4 2 12 2" xfId="4946" xr:uid="{00000000-0005-0000-0000-00004E130000}"/>
    <cellStyle name="BM Input Modeller 2 4 2 12 2 2" xfId="4947" xr:uid="{00000000-0005-0000-0000-00004F130000}"/>
    <cellStyle name="BM Input Modeller 2 4 2 12 3" xfId="4948" xr:uid="{00000000-0005-0000-0000-000050130000}"/>
    <cellStyle name="BM Input Modeller 2 4 2 13" xfId="4949" xr:uid="{00000000-0005-0000-0000-000051130000}"/>
    <cellStyle name="BM Input Modeller 2 4 2 13 2" xfId="4950" xr:uid="{00000000-0005-0000-0000-000052130000}"/>
    <cellStyle name="BM Input Modeller 2 4 2 13 2 2" xfId="4951" xr:uid="{00000000-0005-0000-0000-000053130000}"/>
    <cellStyle name="BM Input Modeller 2 4 2 13 3" xfId="4952" xr:uid="{00000000-0005-0000-0000-000054130000}"/>
    <cellStyle name="BM Input Modeller 2 4 2 14" xfId="4953" xr:uid="{00000000-0005-0000-0000-000055130000}"/>
    <cellStyle name="BM Input Modeller 2 4 2 14 2" xfId="4954" xr:uid="{00000000-0005-0000-0000-000056130000}"/>
    <cellStyle name="BM Input Modeller 2 4 2 14 2 2" xfId="4955" xr:uid="{00000000-0005-0000-0000-000057130000}"/>
    <cellStyle name="BM Input Modeller 2 4 2 14 3" xfId="4956" xr:uid="{00000000-0005-0000-0000-000058130000}"/>
    <cellStyle name="BM Input Modeller 2 4 2 15" xfId="4957" xr:uid="{00000000-0005-0000-0000-000059130000}"/>
    <cellStyle name="BM Input Modeller 2 4 2 15 2" xfId="4958" xr:uid="{00000000-0005-0000-0000-00005A130000}"/>
    <cellStyle name="BM Input Modeller 2 4 2 15 2 2" xfId="4959" xr:uid="{00000000-0005-0000-0000-00005B130000}"/>
    <cellStyle name="BM Input Modeller 2 4 2 15 3" xfId="4960" xr:uid="{00000000-0005-0000-0000-00005C130000}"/>
    <cellStyle name="BM Input Modeller 2 4 2 16" xfId="4961" xr:uid="{00000000-0005-0000-0000-00005D130000}"/>
    <cellStyle name="BM Input Modeller 2 4 2 16 2" xfId="4962" xr:uid="{00000000-0005-0000-0000-00005E130000}"/>
    <cellStyle name="BM Input Modeller 2 4 2 16 2 2" xfId="4963" xr:uid="{00000000-0005-0000-0000-00005F130000}"/>
    <cellStyle name="BM Input Modeller 2 4 2 16 3" xfId="4964" xr:uid="{00000000-0005-0000-0000-000060130000}"/>
    <cellStyle name="BM Input Modeller 2 4 2 17" xfId="4965" xr:uid="{00000000-0005-0000-0000-000061130000}"/>
    <cellStyle name="BM Input Modeller 2 4 2 17 2" xfId="4966" xr:uid="{00000000-0005-0000-0000-000062130000}"/>
    <cellStyle name="BM Input Modeller 2 4 2 17 2 2" xfId="4967" xr:uid="{00000000-0005-0000-0000-000063130000}"/>
    <cellStyle name="BM Input Modeller 2 4 2 17 3" xfId="4968" xr:uid="{00000000-0005-0000-0000-000064130000}"/>
    <cellStyle name="BM Input Modeller 2 4 2 18" xfId="4969" xr:uid="{00000000-0005-0000-0000-000065130000}"/>
    <cellStyle name="BM Input Modeller 2 4 2 18 2" xfId="4970" xr:uid="{00000000-0005-0000-0000-000066130000}"/>
    <cellStyle name="BM Input Modeller 2 4 2 18 2 2" xfId="4971" xr:uid="{00000000-0005-0000-0000-000067130000}"/>
    <cellStyle name="BM Input Modeller 2 4 2 18 3" xfId="4972" xr:uid="{00000000-0005-0000-0000-000068130000}"/>
    <cellStyle name="BM Input Modeller 2 4 2 19" xfId="4973" xr:uid="{00000000-0005-0000-0000-000069130000}"/>
    <cellStyle name="BM Input Modeller 2 4 2 19 2" xfId="4974" xr:uid="{00000000-0005-0000-0000-00006A130000}"/>
    <cellStyle name="BM Input Modeller 2 4 2 19 2 2" xfId="4975" xr:uid="{00000000-0005-0000-0000-00006B130000}"/>
    <cellStyle name="BM Input Modeller 2 4 2 19 3" xfId="4976" xr:uid="{00000000-0005-0000-0000-00006C130000}"/>
    <cellStyle name="BM Input Modeller 2 4 2 2" xfId="4977" xr:uid="{00000000-0005-0000-0000-00006D130000}"/>
    <cellStyle name="BM Input Modeller 2 4 2 2 2" xfId="4978" xr:uid="{00000000-0005-0000-0000-00006E130000}"/>
    <cellStyle name="BM Input Modeller 2 4 2 2 2 2" xfId="4979" xr:uid="{00000000-0005-0000-0000-00006F130000}"/>
    <cellStyle name="BM Input Modeller 2 4 2 2 3" xfId="4980" xr:uid="{00000000-0005-0000-0000-000070130000}"/>
    <cellStyle name="BM Input Modeller 2 4 2 2 4" xfId="4981" xr:uid="{00000000-0005-0000-0000-000071130000}"/>
    <cellStyle name="BM Input Modeller 2 4 2 20" xfId="4982" xr:uid="{00000000-0005-0000-0000-000072130000}"/>
    <cellStyle name="BM Input Modeller 2 4 2 20 2" xfId="4983" xr:uid="{00000000-0005-0000-0000-000073130000}"/>
    <cellStyle name="BM Input Modeller 2 4 2 20 2 2" xfId="4984" xr:uid="{00000000-0005-0000-0000-000074130000}"/>
    <cellStyle name="BM Input Modeller 2 4 2 20 3" xfId="4985" xr:uid="{00000000-0005-0000-0000-000075130000}"/>
    <cellStyle name="BM Input Modeller 2 4 2 21" xfId="4986" xr:uid="{00000000-0005-0000-0000-000076130000}"/>
    <cellStyle name="BM Input Modeller 2 4 2 21 2" xfId="4987" xr:uid="{00000000-0005-0000-0000-000077130000}"/>
    <cellStyle name="BM Input Modeller 2 4 2 22" xfId="4988" xr:uid="{00000000-0005-0000-0000-000078130000}"/>
    <cellStyle name="BM Input Modeller 2 4 2 23" xfId="4989" xr:uid="{00000000-0005-0000-0000-000079130000}"/>
    <cellStyle name="BM Input Modeller 2 4 2 3" xfId="4990" xr:uid="{00000000-0005-0000-0000-00007A130000}"/>
    <cellStyle name="BM Input Modeller 2 4 2 3 2" xfId="4991" xr:uid="{00000000-0005-0000-0000-00007B130000}"/>
    <cellStyle name="BM Input Modeller 2 4 2 3 2 2" xfId="4992" xr:uid="{00000000-0005-0000-0000-00007C130000}"/>
    <cellStyle name="BM Input Modeller 2 4 2 3 3" xfId="4993" xr:uid="{00000000-0005-0000-0000-00007D130000}"/>
    <cellStyle name="BM Input Modeller 2 4 2 4" xfId="4994" xr:uid="{00000000-0005-0000-0000-00007E130000}"/>
    <cellStyle name="BM Input Modeller 2 4 2 4 2" xfId="4995" xr:uid="{00000000-0005-0000-0000-00007F130000}"/>
    <cellStyle name="BM Input Modeller 2 4 2 4 2 2" xfId="4996" xr:uid="{00000000-0005-0000-0000-000080130000}"/>
    <cellStyle name="BM Input Modeller 2 4 2 4 3" xfId="4997" xr:uid="{00000000-0005-0000-0000-000081130000}"/>
    <cellStyle name="BM Input Modeller 2 4 2 5" xfId="4998" xr:uid="{00000000-0005-0000-0000-000082130000}"/>
    <cellStyle name="BM Input Modeller 2 4 2 5 2" xfId="4999" xr:uid="{00000000-0005-0000-0000-000083130000}"/>
    <cellStyle name="BM Input Modeller 2 4 2 5 2 2" xfId="5000" xr:uid="{00000000-0005-0000-0000-000084130000}"/>
    <cellStyle name="BM Input Modeller 2 4 2 5 3" xfId="5001" xr:uid="{00000000-0005-0000-0000-000085130000}"/>
    <cellStyle name="BM Input Modeller 2 4 2 6" xfId="5002" xr:uid="{00000000-0005-0000-0000-000086130000}"/>
    <cellStyle name="BM Input Modeller 2 4 2 6 2" xfId="5003" xr:uid="{00000000-0005-0000-0000-000087130000}"/>
    <cellStyle name="BM Input Modeller 2 4 2 6 2 2" xfId="5004" xr:uid="{00000000-0005-0000-0000-000088130000}"/>
    <cellStyle name="BM Input Modeller 2 4 2 6 3" xfId="5005" xr:uid="{00000000-0005-0000-0000-000089130000}"/>
    <cellStyle name="BM Input Modeller 2 4 2 7" xfId="5006" xr:uid="{00000000-0005-0000-0000-00008A130000}"/>
    <cellStyle name="BM Input Modeller 2 4 2 7 2" xfId="5007" xr:uid="{00000000-0005-0000-0000-00008B130000}"/>
    <cellStyle name="BM Input Modeller 2 4 2 7 2 2" xfId="5008" xr:uid="{00000000-0005-0000-0000-00008C130000}"/>
    <cellStyle name="BM Input Modeller 2 4 2 7 3" xfId="5009" xr:uid="{00000000-0005-0000-0000-00008D130000}"/>
    <cellStyle name="BM Input Modeller 2 4 2 8" xfId="5010" xr:uid="{00000000-0005-0000-0000-00008E130000}"/>
    <cellStyle name="BM Input Modeller 2 4 2 8 2" xfId="5011" xr:uid="{00000000-0005-0000-0000-00008F130000}"/>
    <cellStyle name="BM Input Modeller 2 4 2 8 2 2" xfId="5012" xr:uid="{00000000-0005-0000-0000-000090130000}"/>
    <cellStyle name="BM Input Modeller 2 4 2 8 3" xfId="5013" xr:uid="{00000000-0005-0000-0000-000091130000}"/>
    <cellStyle name="BM Input Modeller 2 4 2 9" xfId="5014" xr:uid="{00000000-0005-0000-0000-000092130000}"/>
    <cellStyle name="BM Input Modeller 2 4 2 9 2" xfId="5015" xr:uid="{00000000-0005-0000-0000-000093130000}"/>
    <cellStyle name="BM Input Modeller 2 4 2 9 2 2" xfId="5016" xr:uid="{00000000-0005-0000-0000-000094130000}"/>
    <cellStyle name="BM Input Modeller 2 4 2 9 3" xfId="5017" xr:uid="{00000000-0005-0000-0000-000095130000}"/>
    <cellStyle name="BM Input Modeller 2 4 20" xfId="5018" xr:uid="{00000000-0005-0000-0000-000096130000}"/>
    <cellStyle name="BM Input Modeller 2 4 20 2" xfId="5019" xr:uid="{00000000-0005-0000-0000-000097130000}"/>
    <cellStyle name="BM Input Modeller 2 4 20 2 2" xfId="5020" xr:uid="{00000000-0005-0000-0000-000098130000}"/>
    <cellStyle name="BM Input Modeller 2 4 20 3" xfId="5021" xr:uid="{00000000-0005-0000-0000-000099130000}"/>
    <cellStyle name="BM Input Modeller 2 4 21" xfId="5022" xr:uid="{00000000-0005-0000-0000-00009A130000}"/>
    <cellStyle name="BM Input Modeller 2 4 21 2" xfId="5023" xr:uid="{00000000-0005-0000-0000-00009B130000}"/>
    <cellStyle name="BM Input Modeller 2 4 21 2 2" xfId="5024" xr:uid="{00000000-0005-0000-0000-00009C130000}"/>
    <cellStyle name="BM Input Modeller 2 4 21 3" xfId="5025" xr:uid="{00000000-0005-0000-0000-00009D130000}"/>
    <cellStyle name="BM Input Modeller 2 4 22" xfId="5026" xr:uid="{00000000-0005-0000-0000-00009E130000}"/>
    <cellStyle name="BM Input Modeller 2 4 22 2" xfId="5027" xr:uid="{00000000-0005-0000-0000-00009F130000}"/>
    <cellStyle name="BM Input Modeller 2 4 23" xfId="5028" xr:uid="{00000000-0005-0000-0000-0000A0130000}"/>
    <cellStyle name="BM Input Modeller 2 4 24" xfId="5029" xr:uid="{00000000-0005-0000-0000-0000A1130000}"/>
    <cellStyle name="BM Input Modeller 2 4 3" xfId="5030" xr:uid="{00000000-0005-0000-0000-0000A2130000}"/>
    <cellStyle name="BM Input Modeller 2 4 3 2" xfId="5031" xr:uid="{00000000-0005-0000-0000-0000A3130000}"/>
    <cellStyle name="BM Input Modeller 2 4 3 2 2" xfId="5032" xr:uid="{00000000-0005-0000-0000-0000A4130000}"/>
    <cellStyle name="BM Input Modeller 2 4 3 3" xfId="5033" xr:uid="{00000000-0005-0000-0000-0000A5130000}"/>
    <cellStyle name="BM Input Modeller 2 4 3 4" xfId="5034" xr:uid="{00000000-0005-0000-0000-0000A6130000}"/>
    <cellStyle name="BM Input Modeller 2 4 4" xfId="5035" xr:uid="{00000000-0005-0000-0000-0000A7130000}"/>
    <cellStyle name="BM Input Modeller 2 4 4 2" xfId="5036" xr:uid="{00000000-0005-0000-0000-0000A8130000}"/>
    <cellStyle name="BM Input Modeller 2 4 4 2 2" xfId="5037" xr:uid="{00000000-0005-0000-0000-0000A9130000}"/>
    <cellStyle name="BM Input Modeller 2 4 4 3" xfId="5038" xr:uid="{00000000-0005-0000-0000-0000AA130000}"/>
    <cellStyle name="BM Input Modeller 2 4 4 4" xfId="5039" xr:uid="{00000000-0005-0000-0000-0000AB130000}"/>
    <cellStyle name="BM Input Modeller 2 4 5" xfId="5040" xr:uid="{00000000-0005-0000-0000-0000AC130000}"/>
    <cellStyle name="BM Input Modeller 2 4 5 2" xfId="5041" xr:uid="{00000000-0005-0000-0000-0000AD130000}"/>
    <cellStyle name="BM Input Modeller 2 4 5 2 2" xfId="5042" xr:uid="{00000000-0005-0000-0000-0000AE130000}"/>
    <cellStyle name="BM Input Modeller 2 4 5 3" xfId="5043" xr:uid="{00000000-0005-0000-0000-0000AF130000}"/>
    <cellStyle name="BM Input Modeller 2 4 6" xfId="5044" xr:uid="{00000000-0005-0000-0000-0000B0130000}"/>
    <cellStyle name="BM Input Modeller 2 4 6 2" xfId="5045" xr:uid="{00000000-0005-0000-0000-0000B1130000}"/>
    <cellStyle name="BM Input Modeller 2 4 6 2 2" xfId="5046" xr:uid="{00000000-0005-0000-0000-0000B2130000}"/>
    <cellStyle name="BM Input Modeller 2 4 6 3" xfId="5047" xr:uid="{00000000-0005-0000-0000-0000B3130000}"/>
    <cellStyle name="BM Input Modeller 2 4 7" xfId="5048" xr:uid="{00000000-0005-0000-0000-0000B4130000}"/>
    <cellStyle name="BM Input Modeller 2 4 7 2" xfId="5049" xr:uid="{00000000-0005-0000-0000-0000B5130000}"/>
    <cellStyle name="BM Input Modeller 2 4 7 2 2" xfId="5050" xr:uid="{00000000-0005-0000-0000-0000B6130000}"/>
    <cellStyle name="BM Input Modeller 2 4 7 3" xfId="5051" xr:uid="{00000000-0005-0000-0000-0000B7130000}"/>
    <cellStyle name="BM Input Modeller 2 4 8" xfId="5052" xr:uid="{00000000-0005-0000-0000-0000B8130000}"/>
    <cellStyle name="BM Input Modeller 2 4 8 2" xfId="5053" xr:uid="{00000000-0005-0000-0000-0000B9130000}"/>
    <cellStyle name="BM Input Modeller 2 4 8 2 2" xfId="5054" xr:uid="{00000000-0005-0000-0000-0000BA130000}"/>
    <cellStyle name="BM Input Modeller 2 4 8 3" xfId="5055" xr:uid="{00000000-0005-0000-0000-0000BB130000}"/>
    <cellStyle name="BM Input Modeller 2 4 9" xfId="5056" xr:uid="{00000000-0005-0000-0000-0000BC130000}"/>
    <cellStyle name="BM Input Modeller 2 4 9 2" xfId="5057" xr:uid="{00000000-0005-0000-0000-0000BD130000}"/>
    <cellStyle name="BM Input Modeller 2 4 9 2 2" xfId="5058" xr:uid="{00000000-0005-0000-0000-0000BE130000}"/>
    <cellStyle name="BM Input Modeller 2 4 9 3" xfId="5059" xr:uid="{00000000-0005-0000-0000-0000BF130000}"/>
    <cellStyle name="BM Input Modeller 2 5" xfId="5060" xr:uid="{00000000-0005-0000-0000-0000C0130000}"/>
    <cellStyle name="BM Input Modeller 2 5 10" xfId="5061" xr:uid="{00000000-0005-0000-0000-0000C1130000}"/>
    <cellStyle name="BM Input Modeller 2 5 10 2" xfId="5062" xr:uid="{00000000-0005-0000-0000-0000C2130000}"/>
    <cellStyle name="BM Input Modeller 2 5 10 2 2" xfId="5063" xr:uid="{00000000-0005-0000-0000-0000C3130000}"/>
    <cellStyle name="BM Input Modeller 2 5 10 3" xfId="5064" xr:uid="{00000000-0005-0000-0000-0000C4130000}"/>
    <cellStyle name="BM Input Modeller 2 5 11" xfId="5065" xr:uid="{00000000-0005-0000-0000-0000C5130000}"/>
    <cellStyle name="BM Input Modeller 2 5 11 2" xfId="5066" xr:uid="{00000000-0005-0000-0000-0000C6130000}"/>
    <cellStyle name="BM Input Modeller 2 5 11 2 2" xfId="5067" xr:uid="{00000000-0005-0000-0000-0000C7130000}"/>
    <cellStyle name="BM Input Modeller 2 5 11 3" xfId="5068" xr:uid="{00000000-0005-0000-0000-0000C8130000}"/>
    <cellStyle name="BM Input Modeller 2 5 12" xfId="5069" xr:uid="{00000000-0005-0000-0000-0000C9130000}"/>
    <cellStyle name="BM Input Modeller 2 5 12 2" xfId="5070" xr:uid="{00000000-0005-0000-0000-0000CA130000}"/>
    <cellStyle name="BM Input Modeller 2 5 12 2 2" xfId="5071" xr:uid="{00000000-0005-0000-0000-0000CB130000}"/>
    <cellStyle name="BM Input Modeller 2 5 12 3" xfId="5072" xr:uid="{00000000-0005-0000-0000-0000CC130000}"/>
    <cellStyle name="BM Input Modeller 2 5 13" xfId="5073" xr:uid="{00000000-0005-0000-0000-0000CD130000}"/>
    <cellStyle name="BM Input Modeller 2 5 13 2" xfId="5074" xr:uid="{00000000-0005-0000-0000-0000CE130000}"/>
    <cellStyle name="BM Input Modeller 2 5 13 2 2" xfId="5075" xr:uid="{00000000-0005-0000-0000-0000CF130000}"/>
    <cellStyle name="BM Input Modeller 2 5 13 3" xfId="5076" xr:uid="{00000000-0005-0000-0000-0000D0130000}"/>
    <cellStyle name="BM Input Modeller 2 5 14" xfId="5077" xr:uid="{00000000-0005-0000-0000-0000D1130000}"/>
    <cellStyle name="BM Input Modeller 2 5 14 2" xfId="5078" xr:uid="{00000000-0005-0000-0000-0000D2130000}"/>
    <cellStyle name="BM Input Modeller 2 5 14 2 2" xfId="5079" xr:uid="{00000000-0005-0000-0000-0000D3130000}"/>
    <cellStyle name="BM Input Modeller 2 5 14 3" xfId="5080" xr:uid="{00000000-0005-0000-0000-0000D4130000}"/>
    <cellStyle name="BM Input Modeller 2 5 15" xfId="5081" xr:uid="{00000000-0005-0000-0000-0000D5130000}"/>
    <cellStyle name="BM Input Modeller 2 5 15 2" xfId="5082" xr:uid="{00000000-0005-0000-0000-0000D6130000}"/>
    <cellStyle name="BM Input Modeller 2 5 15 2 2" xfId="5083" xr:uid="{00000000-0005-0000-0000-0000D7130000}"/>
    <cellStyle name="BM Input Modeller 2 5 15 3" xfId="5084" xr:uid="{00000000-0005-0000-0000-0000D8130000}"/>
    <cellStyle name="BM Input Modeller 2 5 16" xfId="5085" xr:uid="{00000000-0005-0000-0000-0000D9130000}"/>
    <cellStyle name="BM Input Modeller 2 5 16 2" xfId="5086" xr:uid="{00000000-0005-0000-0000-0000DA130000}"/>
    <cellStyle name="BM Input Modeller 2 5 16 2 2" xfId="5087" xr:uid="{00000000-0005-0000-0000-0000DB130000}"/>
    <cellStyle name="BM Input Modeller 2 5 16 3" xfId="5088" xr:uid="{00000000-0005-0000-0000-0000DC130000}"/>
    <cellStyle name="BM Input Modeller 2 5 17" xfId="5089" xr:uid="{00000000-0005-0000-0000-0000DD130000}"/>
    <cellStyle name="BM Input Modeller 2 5 17 2" xfId="5090" xr:uid="{00000000-0005-0000-0000-0000DE130000}"/>
    <cellStyle name="BM Input Modeller 2 5 17 2 2" xfId="5091" xr:uid="{00000000-0005-0000-0000-0000DF130000}"/>
    <cellStyle name="BM Input Modeller 2 5 17 3" xfId="5092" xr:uid="{00000000-0005-0000-0000-0000E0130000}"/>
    <cellStyle name="BM Input Modeller 2 5 18" xfId="5093" xr:uid="{00000000-0005-0000-0000-0000E1130000}"/>
    <cellStyle name="BM Input Modeller 2 5 18 2" xfId="5094" xr:uid="{00000000-0005-0000-0000-0000E2130000}"/>
    <cellStyle name="BM Input Modeller 2 5 18 2 2" xfId="5095" xr:uid="{00000000-0005-0000-0000-0000E3130000}"/>
    <cellStyle name="BM Input Modeller 2 5 18 3" xfId="5096" xr:uid="{00000000-0005-0000-0000-0000E4130000}"/>
    <cellStyle name="BM Input Modeller 2 5 19" xfId="5097" xr:uid="{00000000-0005-0000-0000-0000E5130000}"/>
    <cellStyle name="BM Input Modeller 2 5 19 2" xfId="5098" xr:uid="{00000000-0005-0000-0000-0000E6130000}"/>
    <cellStyle name="BM Input Modeller 2 5 19 2 2" xfId="5099" xr:uid="{00000000-0005-0000-0000-0000E7130000}"/>
    <cellStyle name="BM Input Modeller 2 5 19 3" xfId="5100" xr:uid="{00000000-0005-0000-0000-0000E8130000}"/>
    <cellStyle name="BM Input Modeller 2 5 2" xfId="5101" xr:uid="{00000000-0005-0000-0000-0000E9130000}"/>
    <cellStyle name="BM Input Modeller 2 5 2 2" xfId="5102" xr:uid="{00000000-0005-0000-0000-0000EA130000}"/>
    <cellStyle name="BM Input Modeller 2 5 2 2 2" xfId="5103" xr:uid="{00000000-0005-0000-0000-0000EB130000}"/>
    <cellStyle name="BM Input Modeller 2 5 2 3" xfId="5104" xr:uid="{00000000-0005-0000-0000-0000EC130000}"/>
    <cellStyle name="BM Input Modeller 2 5 2 4" xfId="5105" xr:uid="{00000000-0005-0000-0000-0000ED130000}"/>
    <cellStyle name="BM Input Modeller 2 5 20" xfId="5106" xr:uid="{00000000-0005-0000-0000-0000EE130000}"/>
    <cellStyle name="BM Input Modeller 2 5 20 2" xfId="5107" xr:uid="{00000000-0005-0000-0000-0000EF130000}"/>
    <cellStyle name="BM Input Modeller 2 5 20 2 2" xfId="5108" xr:uid="{00000000-0005-0000-0000-0000F0130000}"/>
    <cellStyle name="BM Input Modeller 2 5 20 3" xfId="5109" xr:uid="{00000000-0005-0000-0000-0000F1130000}"/>
    <cellStyle name="BM Input Modeller 2 5 21" xfId="5110" xr:uid="{00000000-0005-0000-0000-0000F2130000}"/>
    <cellStyle name="BM Input Modeller 2 5 21 2" xfId="5111" xr:uid="{00000000-0005-0000-0000-0000F3130000}"/>
    <cellStyle name="BM Input Modeller 2 5 22" xfId="5112" xr:uid="{00000000-0005-0000-0000-0000F4130000}"/>
    <cellStyle name="BM Input Modeller 2 5 23" xfId="5113" xr:uid="{00000000-0005-0000-0000-0000F5130000}"/>
    <cellStyle name="BM Input Modeller 2 5 3" xfId="5114" xr:uid="{00000000-0005-0000-0000-0000F6130000}"/>
    <cellStyle name="BM Input Modeller 2 5 3 2" xfId="5115" xr:uid="{00000000-0005-0000-0000-0000F7130000}"/>
    <cellStyle name="BM Input Modeller 2 5 3 2 2" xfId="5116" xr:uid="{00000000-0005-0000-0000-0000F8130000}"/>
    <cellStyle name="BM Input Modeller 2 5 3 3" xfId="5117" xr:uid="{00000000-0005-0000-0000-0000F9130000}"/>
    <cellStyle name="BM Input Modeller 2 5 4" xfId="5118" xr:uid="{00000000-0005-0000-0000-0000FA130000}"/>
    <cellStyle name="BM Input Modeller 2 5 4 2" xfId="5119" xr:uid="{00000000-0005-0000-0000-0000FB130000}"/>
    <cellStyle name="BM Input Modeller 2 5 4 2 2" xfId="5120" xr:uid="{00000000-0005-0000-0000-0000FC130000}"/>
    <cellStyle name="BM Input Modeller 2 5 4 3" xfId="5121" xr:uid="{00000000-0005-0000-0000-0000FD130000}"/>
    <cellStyle name="BM Input Modeller 2 5 5" xfId="5122" xr:uid="{00000000-0005-0000-0000-0000FE130000}"/>
    <cellStyle name="BM Input Modeller 2 5 5 2" xfId="5123" xr:uid="{00000000-0005-0000-0000-0000FF130000}"/>
    <cellStyle name="BM Input Modeller 2 5 5 2 2" xfId="5124" xr:uid="{00000000-0005-0000-0000-000000140000}"/>
    <cellStyle name="BM Input Modeller 2 5 5 3" xfId="5125" xr:uid="{00000000-0005-0000-0000-000001140000}"/>
    <cellStyle name="BM Input Modeller 2 5 6" xfId="5126" xr:uid="{00000000-0005-0000-0000-000002140000}"/>
    <cellStyle name="BM Input Modeller 2 5 6 2" xfId="5127" xr:uid="{00000000-0005-0000-0000-000003140000}"/>
    <cellStyle name="BM Input Modeller 2 5 6 2 2" xfId="5128" xr:uid="{00000000-0005-0000-0000-000004140000}"/>
    <cellStyle name="BM Input Modeller 2 5 6 3" xfId="5129" xr:uid="{00000000-0005-0000-0000-000005140000}"/>
    <cellStyle name="BM Input Modeller 2 5 7" xfId="5130" xr:uid="{00000000-0005-0000-0000-000006140000}"/>
    <cellStyle name="BM Input Modeller 2 5 7 2" xfId="5131" xr:uid="{00000000-0005-0000-0000-000007140000}"/>
    <cellStyle name="BM Input Modeller 2 5 7 2 2" xfId="5132" xr:uid="{00000000-0005-0000-0000-000008140000}"/>
    <cellStyle name="BM Input Modeller 2 5 7 3" xfId="5133" xr:uid="{00000000-0005-0000-0000-000009140000}"/>
    <cellStyle name="BM Input Modeller 2 5 8" xfId="5134" xr:uid="{00000000-0005-0000-0000-00000A140000}"/>
    <cellStyle name="BM Input Modeller 2 5 8 2" xfId="5135" xr:uid="{00000000-0005-0000-0000-00000B140000}"/>
    <cellStyle name="BM Input Modeller 2 5 8 2 2" xfId="5136" xr:uid="{00000000-0005-0000-0000-00000C140000}"/>
    <cellStyle name="BM Input Modeller 2 5 8 3" xfId="5137" xr:uid="{00000000-0005-0000-0000-00000D140000}"/>
    <cellStyle name="BM Input Modeller 2 5 9" xfId="5138" xr:uid="{00000000-0005-0000-0000-00000E140000}"/>
    <cellStyle name="BM Input Modeller 2 5 9 2" xfId="5139" xr:uid="{00000000-0005-0000-0000-00000F140000}"/>
    <cellStyle name="BM Input Modeller 2 5 9 2 2" xfId="5140" xr:uid="{00000000-0005-0000-0000-000010140000}"/>
    <cellStyle name="BM Input Modeller 2 5 9 3" xfId="5141" xr:uid="{00000000-0005-0000-0000-000011140000}"/>
    <cellStyle name="BM Input Modeller 2 6" xfId="5142" xr:uid="{00000000-0005-0000-0000-000012140000}"/>
    <cellStyle name="BM Input Modeller 2 6 2" xfId="5143" xr:uid="{00000000-0005-0000-0000-000013140000}"/>
    <cellStyle name="BM Input Modeller 2 6 2 2" xfId="5144" xr:uid="{00000000-0005-0000-0000-000014140000}"/>
    <cellStyle name="BM Input Modeller 2 6 3" xfId="5145" xr:uid="{00000000-0005-0000-0000-000015140000}"/>
    <cellStyle name="BM Input Modeller 2 6 4" xfId="5146" xr:uid="{00000000-0005-0000-0000-000016140000}"/>
    <cellStyle name="BM Input Modeller 2 7" xfId="5147" xr:uid="{00000000-0005-0000-0000-000017140000}"/>
    <cellStyle name="BM Input Modeller 2 7 2" xfId="5148" xr:uid="{00000000-0005-0000-0000-000018140000}"/>
    <cellStyle name="BM Input Modeller 2 7 2 2" xfId="5149" xr:uid="{00000000-0005-0000-0000-000019140000}"/>
    <cellStyle name="BM Input Modeller 2 7 3" xfId="5150" xr:uid="{00000000-0005-0000-0000-00001A140000}"/>
    <cellStyle name="BM Input Modeller 2 8" xfId="5151" xr:uid="{00000000-0005-0000-0000-00001B140000}"/>
    <cellStyle name="BM Input Modeller 2 8 2" xfId="5152" xr:uid="{00000000-0005-0000-0000-00001C140000}"/>
    <cellStyle name="BM Input Modeller 2 8 2 2" xfId="5153" xr:uid="{00000000-0005-0000-0000-00001D140000}"/>
    <cellStyle name="BM Input Modeller 2 8 3" xfId="5154" xr:uid="{00000000-0005-0000-0000-00001E140000}"/>
    <cellStyle name="BM Input Modeller 2 9" xfId="5155" xr:uid="{00000000-0005-0000-0000-00001F140000}"/>
    <cellStyle name="BM Input Modeller 2 9 2" xfId="5156" xr:uid="{00000000-0005-0000-0000-000020140000}"/>
    <cellStyle name="BM Input Modeller 2 9 2 2" xfId="5157" xr:uid="{00000000-0005-0000-0000-000021140000}"/>
    <cellStyle name="BM Input Modeller 2 9 3" xfId="5158" xr:uid="{00000000-0005-0000-0000-000022140000}"/>
    <cellStyle name="BM Input Modeller 20" xfId="5159" xr:uid="{00000000-0005-0000-0000-000023140000}"/>
    <cellStyle name="BM Input Modeller 20 2" xfId="5160" xr:uid="{00000000-0005-0000-0000-000024140000}"/>
    <cellStyle name="BM Input Modeller 20 2 2" xfId="5161" xr:uid="{00000000-0005-0000-0000-000025140000}"/>
    <cellStyle name="BM Input Modeller 20 3" xfId="5162" xr:uid="{00000000-0005-0000-0000-000026140000}"/>
    <cellStyle name="BM Input Modeller 21" xfId="5163" xr:uid="{00000000-0005-0000-0000-000027140000}"/>
    <cellStyle name="BM Input Modeller 21 2" xfId="5164" xr:uid="{00000000-0005-0000-0000-000028140000}"/>
    <cellStyle name="BM Input Modeller 21 2 2" xfId="5165" xr:uid="{00000000-0005-0000-0000-000029140000}"/>
    <cellStyle name="BM Input Modeller 21 3" xfId="5166" xr:uid="{00000000-0005-0000-0000-00002A140000}"/>
    <cellStyle name="BM Input Modeller 22" xfId="5167" xr:uid="{00000000-0005-0000-0000-00002B140000}"/>
    <cellStyle name="BM Input Modeller 22 2" xfId="5168" xr:uid="{00000000-0005-0000-0000-00002C140000}"/>
    <cellStyle name="BM Input Modeller 23" xfId="5169" xr:uid="{00000000-0005-0000-0000-00002D140000}"/>
    <cellStyle name="BM Input Modeller 24" xfId="5170" xr:uid="{00000000-0005-0000-0000-00002E140000}"/>
    <cellStyle name="BM Input Modeller 25" xfId="5171" xr:uid="{00000000-0005-0000-0000-00002F140000}"/>
    <cellStyle name="BM Input Modeller 26" xfId="5172" xr:uid="{00000000-0005-0000-0000-000030140000}"/>
    <cellStyle name="BM Input Modeller 27" xfId="5173" xr:uid="{00000000-0005-0000-0000-000031140000}"/>
    <cellStyle name="BM Input Modeller 3" xfId="5174" xr:uid="{00000000-0005-0000-0000-000032140000}"/>
    <cellStyle name="BM Input Modeller 3 10" xfId="5175" xr:uid="{00000000-0005-0000-0000-000033140000}"/>
    <cellStyle name="BM Input Modeller 3 10 2" xfId="5176" xr:uid="{00000000-0005-0000-0000-000034140000}"/>
    <cellStyle name="BM Input Modeller 3 10 2 2" xfId="5177" xr:uid="{00000000-0005-0000-0000-000035140000}"/>
    <cellStyle name="BM Input Modeller 3 10 3" xfId="5178" xr:uid="{00000000-0005-0000-0000-000036140000}"/>
    <cellStyle name="BM Input Modeller 3 11" xfId="5179" xr:uid="{00000000-0005-0000-0000-000037140000}"/>
    <cellStyle name="BM Input Modeller 3 11 2" xfId="5180" xr:uid="{00000000-0005-0000-0000-000038140000}"/>
    <cellStyle name="BM Input Modeller 3 11 2 2" xfId="5181" xr:uid="{00000000-0005-0000-0000-000039140000}"/>
    <cellStyle name="BM Input Modeller 3 11 3" xfId="5182" xr:uid="{00000000-0005-0000-0000-00003A140000}"/>
    <cellStyle name="BM Input Modeller 3 12" xfId="5183" xr:uid="{00000000-0005-0000-0000-00003B140000}"/>
    <cellStyle name="BM Input Modeller 3 12 2" xfId="5184" xr:uid="{00000000-0005-0000-0000-00003C140000}"/>
    <cellStyle name="BM Input Modeller 3 12 2 2" xfId="5185" xr:uid="{00000000-0005-0000-0000-00003D140000}"/>
    <cellStyle name="BM Input Modeller 3 12 3" xfId="5186" xr:uid="{00000000-0005-0000-0000-00003E140000}"/>
    <cellStyle name="BM Input Modeller 3 13" xfId="5187" xr:uid="{00000000-0005-0000-0000-00003F140000}"/>
    <cellStyle name="BM Input Modeller 3 13 2" xfId="5188" xr:uid="{00000000-0005-0000-0000-000040140000}"/>
    <cellStyle name="BM Input Modeller 3 13 2 2" xfId="5189" xr:uid="{00000000-0005-0000-0000-000041140000}"/>
    <cellStyle name="BM Input Modeller 3 13 3" xfId="5190" xr:uid="{00000000-0005-0000-0000-000042140000}"/>
    <cellStyle name="BM Input Modeller 3 14" xfId="5191" xr:uid="{00000000-0005-0000-0000-000043140000}"/>
    <cellStyle name="BM Input Modeller 3 14 2" xfId="5192" xr:uid="{00000000-0005-0000-0000-000044140000}"/>
    <cellStyle name="BM Input Modeller 3 14 2 2" xfId="5193" xr:uid="{00000000-0005-0000-0000-000045140000}"/>
    <cellStyle name="BM Input Modeller 3 14 3" xfId="5194" xr:uid="{00000000-0005-0000-0000-000046140000}"/>
    <cellStyle name="BM Input Modeller 3 15" xfId="5195" xr:uid="{00000000-0005-0000-0000-000047140000}"/>
    <cellStyle name="BM Input Modeller 3 15 2" xfId="5196" xr:uid="{00000000-0005-0000-0000-000048140000}"/>
    <cellStyle name="BM Input Modeller 3 15 2 2" xfId="5197" xr:uid="{00000000-0005-0000-0000-000049140000}"/>
    <cellStyle name="BM Input Modeller 3 15 3" xfId="5198" xr:uid="{00000000-0005-0000-0000-00004A140000}"/>
    <cellStyle name="BM Input Modeller 3 16" xfId="5199" xr:uid="{00000000-0005-0000-0000-00004B140000}"/>
    <cellStyle name="BM Input Modeller 3 16 2" xfId="5200" xr:uid="{00000000-0005-0000-0000-00004C140000}"/>
    <cellStyle name="BM Input Modeller 3 16 2 2" xfId="5201" xr:uid="{00000000-0005-0000-0000-00004D140000}"/>
    <cellStyle name="BM Input Modeller 3 16 3" xfId="5202" xr:uid="{00000000-0005-0000-0000-00004E140000}"/>
    <cellStyle name="BM Input Modeller 3 17" xfId="5203" xr:uid="{00000000-0005-0000-0000-00004F140000}"/>
    <cellStyle name="BM Input Modeller 3 17 2" xfId="5204" xr:uid="{00000000-0005-0000-0000-000050140000}"/>
    <cellStyle name="BM Input Modeller 3 17 2 2" xfId="5205" xr:uid="{00000000-0005-0000-0000-000051140000}"/>
    <cellStyle name="BM Input Modeller 3 17 3" xfId="5206" xr:uid="{00000000-0005-0000-0000-000052140000}"/>
    <cellStyle name="BM Input Modeller 3 18" xfId="5207" xr:uid="{00000000-0005-0000-0000-000053140000}"/>
    <cellStyle name="BM Input Modeller 3 18 2" xfId="5208" xr:uid="{00000000-0005-0000-0000-000054140000}"/>
    <cellStyle name="BM Input Modeller 3 19" xfId="5209" xr:uid="{00000000-0005-0000-0000-000055140000}"/>
    <cellStyle name="BM Input Modeller 3 2" xfId="5210" xr:uid="{00000000-0005-0000-0000-000056140000}"/>
    <cellStyle name="BM Input Modeller 3 2 10" xfId="5211" xr:uid="{00000000-0005-0000-0000-000057140000}"/>
    <cellStyle name="BM Input Modeller 3 2 10 2" xfId="5212" xr:uid="{00000000-0005-0000-0000-000058140000}"/>
    <cellStyle name="BM Input Modeller 3 2 10 2 2" xfId="5213" xr:uid="{00000000-0005-0000-0000-000059140000}"/>
    <cellStyle name="BM Input Modeller 3 2 10 3" xfId="5214" xr:uid="{00000000-0005-0000-0000-00005A140000}"/>
    <cellStyle name="BM Input Modeller 3 2 11" xfId="5215" xr:uid="{00000000-0005-0000-0000-00005B140000}"/>
    <cellStyle name="BM Input Modeller 3 2 11 2" xfId="5216" xr:uid="{00000000-0005-0000-0000-00005C140000}"/>
    <cellStyle name="BM Input Modeller 3 2 11 2 2" xfId="5217" xr:uid="{00000000-0005-0000-0000-00005D140000}"/>
    <cellStyle name="BM Input Modeller 3 2 11 3" xfId="5218" xr:uid="{00000000-0005-0000-0000-00005E140000}"/>
    <cellStyle name="BM Input Modeller 3 2 12" xfId="5219" xr:uid="{00000000-0005-0000-0000-00005F140000}"/>
    <cellStyle name="BM Input Modeller 3 2 12 2" xfId="5220" xr:uid="{00000000-0005-0000-0000-000060140000}"/>
    <cellStyle name="BM Input Modeller 3 2 12 2 2" xfId="5221" xr:uid="{00000000-0005-0000-0000-000061140000}"/>
    <cellStyle name="BM Input Modeller 3 2 12 3" xfId="5222" xr:uid="{00000000-0005-0000-0000-000062140000}"/>
    <cellStyle name="BM Input Modeller 3 2 13" xfId="5223" xr:uid="{00000000-0005-0000-0000-000063140000}"/>
    <cellStyle name="BM Input Modeller 3 2 13 2" xfId="5224" xr:uid="{00000000-0005-0000-0000-000064140000}"/>
    <cellStyle name="BM Input Modeller 3 2 13 2 2" xfId="5225" xr:uid="{00000000-0005-0000-0000-000065140000}"/>
    <cellStyle name="BM Input Modeller 3 2 13 3" xfId="5226" xr:uid="{00000000-0005-0000-0000-000066140000}"/>
    <cellStyle name="BM Input Modeller 3 2 14" xfId="5227" xr:uid="{00000000-0005-0000-0000-000067140000}"/>
    <cellStyle name="BM Input Modeller 3 2 14 2" xfId="5228" xr:uid="{00000000-0005-0000-0000-000068140000}"/>
    <cellStyle name="BM Input Modeller 3 2 14 2 2" xfId="5229" xr:uid="{00000000-0005-0000-0000-000069140000}"/>
    <cellStyle name="BM Input Modeller 3 2 14 3" xfId="5230" xr:uid="{00000000-0005-0000-0000-00006A140000}"/>
    <cellStyle name="BM Input Modeller 3 2 15" xfId="5231" xr:uid="{00000000-0005-0000-0000-00006B140000}"/>
    <cellStyle name="BM Input Modeller 3 2 15 2" xfId="5232" xr:uid="{00000000-0005-0000-0000-00006C140000}"/>
    <cellStyle name="BM Input Modeller 3 2 15 2 2" xfId="5233" xr:uid="{00000000-0005-0000-0000-00006D140000}"/>
    <cellStyle name="BM Input Modeller 3 2 15 3" xfId="5234" xr:uid="{00000000-0005-0000-0000-00006E140000}"/>
    <cellStyle name="BM Input Modeller 3 2 16" xfId="5235" xr:uid="{00000000-0005-0000-0000-00006F140000}"/>
    <cellStyle name="BM Input Modeller 3 2 16 2" xfId="5236" xr:uid="{00000000-0005-0000-0000-000070140000}"/>
    <cellStyle name="BM Input Modeller 3 2 16 2 2" xfId="5237" xr:uid="{00000000-0005-0000-0000-000071140000}"/>
    <cellStyle name="BM Input Modeller 3 2 16 3" xfId="5238" xr:uid="{00000000-0005-0000-0000-000072140000}"/>
    <cellStyle name="BM Input Modeller 3 2 17" xfId="5239" xr:uid="{00000000-0005-0000-0000-000073140000}"/>
    <cellStyle name="BM Input Modeller 3 2 17 2" xfId="5240" xr:uid="{00000000-0005-0000-0000-000074140000}"/>
    <cellStyle name="BM Input Modeller 3 2 17 2 2" xfId="5241" xr:uid="{00000000-0005-0000-0000-000075140000}"/>
    <cellStyle name="BM Input Modeller 3 2 17 3" xfId="5242" xr:uid="{00000000-0005-0000-0000-000076140000}"/>
    <cellStyle name="BM Input Modeller 3 2 18" xfId="5243" xr:uid="{00000000-0005-0000-0000-000077140000}"/>
    <cellStyle name="BM Input Modeller 3 2 18 2" xfId="5244" xr:uid="{00000000-0005-0000-0000-000078140000}"/>
    <cellStyle name="BM Input Modeller 3 2 18 2 2" xfId="5245" xr:uid="{00000000-0005-0000-0000-000079140000}"/>
    <cellStyle name="BM Input Modeller 3 2 18 3" xfId="5246" xr:uid="{00000000-0005-0000-0000-00007A140000}"/>
    <cellStyle name="BM Input Modeller 3 2 19" xfId="5247" xr:uid="{00000000-0005-0000-0000-00007B140000}"/>
    <cellStyle name="BM Input Modeller 3 2 19 2" xfId="5248" xr:uid="{00000000-0005-0000-0000-00007C140000}"/>
    <cellStyle name="BM Input Modeller 3 2 19 2 2" xfId="5249" xr:uid="{00000000-0005-0000-0000-00007D140000}"/>
    <cellStyle name="BM Input Modeller 3 2 19 3" xfId="5250" xr:uid="{00000000-0005-0000-0000-00007E140000}"/>
    <cellStyle name="BM Input Modeller 3 2 2" xfId="5251" xr:uid="{00000000-0005-0000-0000-00007F140000}"/>
    <cellStyle name="BM Input Modeller 3 2 2 2" xfId="5252" xr:uid="{00000000-0005-0000-0000-000080140000}"/>
    <cellStyle name="BM Input Modeller 3 2 2 2 2" xfId="5253" xr:uid="{00000000-0005-0000-0000-000081140000}"/>
    <cellStyle name="BM Input Modeller 3 2 2 2 2 2" xfId="5254" xr:uid="{00000000-0005-0000-0000-000082140000}"/>
    <cellStyle name="BM Input Modeller 3 2 2 2 3" xfId="5255" xr:uid="{00000000-0005-0000-0000-000083140000}"/>
    <cellStyle name="BM Input Modeller 3 2 2 2 4" xfId="5256" xr:uid="{00000000-0005-0000-0000-000084140000}"/>
    <cellStyle name="BM Input Modeller 3 2 2 3" xfId="5257" xr:uid="{00000000-0005-0000-0000-000085140000}"/>
    <cellStyle name="BM Input Modeller 3 2 2 3 2" xfId="5258" xr:uid="{00000000-0005-0000-0000-000086140000}"/>
    <cellStyle name="BM Input Modeller 3 2 2 4" xfId="5259" xr:uid="{00000000-0005-0000-0000-000087140000}"/>
    <cellStyle name="BM Input Modeller 3 2 2 5" xfId="5260" xr:uid="{00000000-0005-0000-0000-000088140000}"/>
    <cellStyle name="BM Input Modeller 3 2 20" xfId="5261" xr:uid="{00000000-0005-0000-0000-000089140000}"/>
    <cellStyle name="BM Input Modeller 3 2 20 2" xfId="5262" xr:uid="{00000000-0005-0000-0000-00008A140000}"/>
    <cellStyle name="BM Input Modeller 3 2 20 2 2" xfId="5263" xr:uid="{00000000-0005-0000-0000-00008B140000}"/>
    <cellStyle name="BM Input Modeller 3 2 20 3" xfId="5264" xr:uid="{00000000-0005-0000-0000-00008C140000}"/>
    <cellStyle name="BM Input Modeller 3 2 21" xfId="5265" xr:uid="{00000000-0005-0000-0000-00008D140000}"/>
    <cellStyle name="BM Input Modeller 3 2 21 2" xfId="5266" xr:uid="{00000000-0005-0000-0000-00008E140000}"/>
    <cellStyle name="BM Input Modeller 3 2 22" xfId="5267" xr:uid="{00000000-0005-0000-0000-00008F140000}"/>
    <cellStyle name="BM Input Modeller 3 2 23" xfId="5268" xr:uid="{00000000-0005-0000-0000-000090140000}"/>
    <cellStyle name="BM Input Modeller 3 2 3" xfId="5269" xr:uid="{00000000-0005-0000-0000-000091140000}"/>
    <cellStyle name="BM Input Modeller 3 2 3 2" xfId="5270" xr:uid="{00000000-0005-0000-0000-000092140000}"/>
    <cellStyle name="BM Input Modeller 3 2 3 2 2" xfId="5271" xr:uid="{00000000-0005-0000-0000-000093140000}"/>
    <cellStyle name="BM Input Modeller 3 2 3 2 3" xfId="5272" xr:uid="{00000000-0005-0000-0000-000094140000}"/>
    <cellStyle name="BM Input Modeller 3 2 3 3" xfId="5273" xr:uid="{00000000-0005-0000-0000-000095140000}"/>
    <cellStyle name="BM Input Modeller 3 2 3 3 2" xfId="5274" xr:uid="{00000000-0005-0000-0000-000096140000}"/>
    <cellStyle name="BM Input Modeller 3 2 3 4" xfId="5275" xr:uid="{00000000-0005-0000-0000-000097140000}"/>
    <cellStyle name="BM Input Modeller 3 2 4" xfId="5276" xr:uid="{00000000-0005-0000-0000-000098140000}"/>
    <cellStyle name="BM Input Modeller 3 2 4 2" xfId="5277" xr:uid="{00000000-0005-0000-0000-000099140000}"/>
    <cellStyle name="BM Input Modeller 3 2 4 2 2" xfId="5278" xr:uid="{00000000-0005-0000-0000-00009A140000}"/>
    <cellStyle name="BM Input Modeller 3 2 4 3" xfId="5279" xr:uid="{00000000-0005-0000-0000-00009B140000}"/>
    <cellStyle name="BM Input Modeller 3 2 4 4" xfId="5280" xr:uid="{00000000-0005-0000-0000-00009C140000}"/>
    <cellStyle name="BM Input Modeller 3 2 5" xfId="5281" xr:uid="{00000000-0005-0000-0000-00009D140000}"/>
    <cellStyle name="BM Input Modeller 3 2 5 2" xfId="5282" xr:uid="{00000000-0005-0000-0000-00009E140000}"/>
    <cellStyle name="BM Input Modeller 3 2 5 2 2" xfId="5283" xr:uid="{00000000-0005-0000-0000-00009F140000}"/>
    <cellStyle name="BM Input Modeller 3 2 5 3" xfId="5284" xr:uid="{00000000-0005-0000-0000-0000A0140000}"/>
    <cellStyle name="BM Input Modeller 3 2 5 4" xfId="5285" xr:uid="{00000000-0005-0000-0000-0000A1140000}"/>
    <cellStyle name="BM Input Modeller 3 2 6" xfId="5286" xr:uid="{00000000-0005-0000-0000-0000A2140000}"/>
    <cellStyle name="BM Input Modeller 3 2 6 2" xfId="5287" xr:uid="{00000000-0005-0000-0000-0000A3140000}"/>
    <cellStyle name="BM Input Modeller 3 2 6 2 2" xfId="5288" xr:uid="{00000000-0005-0000-0000-0000A4140000}"/>
    <cellStyle name="BM Input Modeller 3 2 6 3" xfId="5289" xr:uid="{00000000-0005-0000-0000-0000A5140000}"/>
    <cellStyle name="BM Input Modeller 3 2 7" xfId="5290" xr:uid="{00000000-0005-0000-0000-0000A6140000}"/>
    <cellStyle name="BM Input Modeller 3 2 7 2" xfId="5291" xr:uid="{00000000-0005-0000-0000-0000A7140000}"/>
    <cellStyle name="BM Input Modeller 3 2 7 2 2" xfId="5292" xr:uid="{00000000-0005-0000-0000-0000A8140000}"/>
    <cellStyle name="BM Input Modeller 3 2 7 3" xfId="5293" xr:uid="{00000000-0005-0000-0000-0000A9140000}"/>
    <cellStyle name="BM Input Modeller 3 2 8" xfId="5294" xr:uid="{00000000-0005-0000-0000-0000AA140000}"/>
    <cellStyle name="BM Input Modeller 3 2 8 2" xfId="5295" xr:uid="{00000000-0005-0000-0000-0000AB140000}"/>
    <cellStyle name="BM Input Modeller 3 2 8 2 2" xfId="5296" xr:uid="{00000000-0005-0000-0000-0000AC140000}"/>
    <cellStyle name="BM Input Modeller 3 2 8 3" xfId="5297" xr:uid="{00000000-0005-0000-0000-0000AD140000}"/>
    <cellStyle name="BM Input Modeller 3 2 9" xfId="5298" xr:uid="{00000000-0005-0000-0000-0000AE140000}"/>
    <cellStyle name="BM Input Modeller 3 2 9 2" xfId="5299" xr:uid="{00000000-0005-0000-0000-0000AF140000}"/>
    <cellStyle name="BM Input Modeller 3 2 9 2 2" xfId="5300" xr:uid="{00000000-0005-0000-0000-0000B0140000}"/>
    <cellStyle name="BM Input Modeller 3 2 9 3" xfId="5301" xr:uid="{00000000-0005-0000-0000-0000B1140000}"/>
    <cellStyle name="BM Input Modeller 3 20" xfId="5302" xr:uid="{00000000-0005-0000-0000-0000B2140000}"/>
    <cellStyle name="BM Input Modeller 3 3" xfId="5303" xr:uid="{00000000-0005-0000-0000-0000B3140000}"/>
    <cellStyle name="BM Input Modeller 3 3 2" xfId="5304" xr:uid="{00000000-0005-0000-0000-0000B4140000}"/>
    <cellStyle name="BM Input Modeller 3 3 2 2" xfId="5305" xr:uid="{00000000-0005-0000-0000-0000B5140000}"/>
    <cellStyle name="BM Input Modeller 3 3 2 2 2" xfId="5306" xr:uid="{00000000-0005-0000-0000-0000B6140000}"/>
    <cellStyle name="BM Input Modeller 3 3 2 3" xfId="5307" xr:uid="{00000000-0005-0000-0000-0000B7140000}"/>
    <cellStyle name="BM Input Modeller 3 3 2 4" xfId="5308" xr:uid="{00000000-0005-0000-0000-0000B8140000}"/>
    <cellStyle name="BM Input Modeller 3 3 3" xfId="5309" xr:uid="{00000000-0005-0000-0000-0000B9140000}"/>
    <cellStyle name="BM Input Modeller 3 3 3 2" xfId="5310" xr:uid="{00000000-0005-0000-0000-0000BA140000}"/>
    <cellStyle name="BM Input Modeller 3 3 4" xfId="5311" xr:uid="{00000000-0005-0000-0000-0000BB140000}"/>
    <cellStyle name="BM Input Modeller 3 3 5" xfId="5312" xr:uid="{00000000-0005-0000-0000-0000BC140000}"/>
    <cellStyle name="BM Input Modeller 3 4" xfId="5313" xr:uid="{00000000-0005-0000-0000-0000BD140000}"/>
    <cellStyle name="BM Input Modeller 3 4 2" xfId="5314" xr:uid="{00000000-0005-0000-0000-0000BE140000}"/>
    <cellStyle name="BM Input Modeller 3 4 2 2" xfId="5315" xr:uid="{00000000-0005-0000-0000-0000BF140000}"/>
    <cellStyle name="BM Input Modeller 3 4 2 3" xfId="5316" xr:uid="{00000000-0005-0000-0000-0000C0140000}"/>
    <cellStyle name="BM Input Modeller 3 4 3" xfId="5317" xr:uid="{00000000-0005-0000-0000-0000C1140000}"/>
    <cellStyle name="BM Input Modeller 3 4 3 2" xfId="5318" xr:uid="{00000000-0005-0000-0000-0000C2140000}"/>
    <cellStyle name="BM Input Modeller 3 4 4" xfId="5319" xr:uid="{00000000-0005-0000-0000-0000C3140000}"/>
    <cellStyle name="BM Input Modeller 3 5" xfId="5320" xr:uid="{00000000-0005-0000-0000-0000C4140000}"/>
    <cellStyle name="BM Input Modeller 3 5 2" xfId="5321" xr:uid="{00000000-0005-0000-0000-0000C5140000}"/>
    <cellStyle name="BM Input Modeller 3 5 2 2" xfId="5322" xr:uid="{00000000-0005-0000-0000-0000C6140000}"/>
    <cellStyle name="BM Input Modeller 3 5 2 3" xfId="5323" xr:uid="{00000000-0005-0000-0000-0000C7140000}"/>
    <cellStyle name="BM Input Modeller 3 5 3" xfId="5324" xr:uid="{00000000-0005-0000-0000-0000C8140000}"/>
    <cellStyle name="BM Input Modeller 3 5 4" xfId="5325" xr:uid="{00000000-0005-0000-0000-0000C9140000}"/>
    <cellStyle name="BM Input Modeller 3 6" xfId="5326" xr:uid="{00000000-0005-0000-0000-0000CA140000}"/>
    <cellStyle name="BM Input Modeller 3 6 2" xfId="5327" xr:uid="{00000000-0005-0000-0000-0000CB140000}"/>
    <cellStyle name="BM Input Modeller 3 6 2 2" xfId="5328" xr:uid="{00000000-0005-0000-0000-0000CC140000}"/>
    <cellStyle name="BM Input Modeller 3 6 3" xfId="5329" xr:uid="{00000000-0005-0000-0000-0000CD140000}"/>
    <cellStyle name="BM Input Modeller 3 6 4" xfId="5330" xr:uid="{00000000-0005-0000-0000-0000CE140000}"/>
    <cellStyle name="BM Input Modeller 3 7" xfId="5331" xr:uid="{00000000-0005-0000-0000-0000CF140000}"/>
    <cellStyle name="BM Input Modeller 3 7 2" xfId="5332" xr:uid="{00000000-0005-0000-0000-0000D0140000}"/>
    <cellStyle name="BM Input Modeller 3 7 2 2" xfId="5333" xr:uid="{00000000-0005-0000-0000-0000D1140000}"/>
    <cellStyle name="BM Input Modeller 3 7 3" xfId="5334" xr:uid="{00000000-0005-0000-0000-0000D2140000}"/>
    <cellStyle name="BM Input Modeller 3 8" xfId="5335" xr:uid="{00000000-0005-0000-0000-0000D3140000}"/>
    <cellStyle name="BM Input Modeller 3 8 2" xfId="5336" xr:uid="{00000000-0005-0000-0000-0000D4140000}"/>
    <cellStyle name="BM Input Modeller 3 8 2 2" xfId="5337" xr:uid="{00000000-0005-0000-0000-0000D5140000}"/>
    <cellStyle name="BM Input Modeller 3 8 3" xfId="5338" xr:uid="{00000000-0005-0000-0000-0000D6140000}"/>
    <cellStyle name="BM Input Modeller 3 9" xfId="5339" xr:uid="{00000000-0005-0000-0000-0000D7140000}"/>
    <cellStyle name="BM Input Modeller 3 9 2" xfId="5340" xr:uid="{00000000-0005-0000-0000-0000D8140000}"/>
    <cellStyle name="BM Input Modeller 3 9 2 2" xfId="5341" xr:uid="{00000000-0005-0000-0000-0000D9140000}"/>
    <cellStyle name="BM Input Modeller 3 9 3" xfId="5342" xr:uid="{00000000-0005-0000-0000-0000DA140000}"/>
    <cellStyle name="BM Input Modeller 4" xfId="5343" xr:uid="{00000000-0005-0000-0000-0000DB140000}"/>
    <cellStyle name="BM Input Modeller 4 10" xfId="5344" xr:uid="{00000000-0005-0000-0000-0000DC140000}"/>
    <cellStyle name="BM Input Modeller 4 10 2" xfId="5345" xr:uid="{00000000-0005-0000-0000-0000DD140000}"/>
    <cellStyle name="BM Input Modeller 4 10 2 2" xfId="5346" xr:uid="{00000000-0005-0000-0000-0000DE140000}"/>
    <cellStyle name="BM Input Modeller 4 10 3" xfId="5347" xr:uid="{00000000-0005-0000-0000-0000DF140000}"/>
    <cellStyle name="BM Input Modeller 4 11" xfId="5348" xr:uid="{00000000-0005-0000-0000-0000E0140000}"/>
    <cellStyle name="BM Input Modeller 4 11 2" xfId="5349" xr:uid="{00000000-0005-0000-0000-0000E1140000}"/>
    <cellStyle name="BM Input Modeller 4 11 2 2" xfId="5350" xr:uid="{00000000-0005-0000-0000-0000E2140000}"/>
    <cellStyle name="BM Input Modeller 4 11 3" xfId="5351" xr:uid="{00000000-0005-0000-0000-0000E3140000}"/>
    <cellStyle name="BM Input Modeller 4 12" xfId="5352" xr:uid="{00000000-0005-0000-0000-0000E4140000}"/>
    <cellStyle name="BM Input Modeller 4 12 2" xfId="5353" xr:uid="{00000000-0005-0000-0000-0000E5140000}"/>
    <cellStyle name="BM Input Modeller 4 12 2 2" xfId="5354" xr:uid="{00000000-0005-0000-0000-0000E6140000}"/>
    <cellStyle name="BM Input Modeller 4 12 3" xfId="5355" xr:uid="{00000000-0005-0000-0000-0000E7140000}"/>
    <cellStyle name="BM Input Modeller 4 13" xfId="5356" xr:uid="{00000000-0005-0000-0000-0000E8140000}"/>
    <cellStyle name="BM Input Modeller 4 13 2" xfId="5357" xr:uid="{00000000-0005-0000-0000-0000E9140000}"/>
    <cellStyle name="BM Input Modeller 4 13 2 2" xfId="5358" xr:uid="{00000000-0005-0000-0000-0000EA140000}"/>
    <cellStyle name="BM Input Modeller 4 13 3" xfId="5359" xr:uid="{00000000-0005-0000-0000-0000EB140000}"/>
    <cellStyle name="BM Input Modeller 4 14" xfId="5360" xr:uid="{00000000-0005-0000-0000-0000EC140000}"/>
    <cellStyle name="BM Input Modeller 4 14 2" xfId="5361" xr:uid="{00000000-0005-0000-0000-0000ED140000}"/>
    <cellStyle name="BM Input Modeller 4 14 2 2" xfId="5362" xr:uid="{00000000-0005-0000-0000-0000EE140000}"/>
    <cellStyle name="BM Input Modeller 4 14 3" xfId="5363" xr:uid="{00000000-0005-0000-0000-0000EF140000}"/>
    <cellStyle name="BM Input Modeller 4 15" xfId="5364" xr:uid="{00000000-0005-0000-0000-0000F0140000}"/>
    <cellStyle name="BM Input Modeller 4 15 2" xfId="5365" xr:uid="{00000000-0005-0000-0000-0000F1140000}"/>
    <cellStyle name="BM Input Modeller 4 15 2 2" xfId="5366" xr:uid="{00000000-0005-0000-0000-0000F2140000}"/>
    <cellStyle name="BM Input Modeller 4 15 3" xfId="5367" xr:uid="{00000000-0005-0000-0000-0000F3140000}"/>
    <cellStyle name="BM Input Modeller 4 16" xfId="5368" xr:uid="{00000000-0005-0000-0000-0000F4140000}"/>
    <cellStyle name="BM Input Modeller 4 16 2" xfId="5369" xr:uid="{00000000-0005-0000-0000-0000F5140000}"/>
    <cellStyle name="BM Input Modeller 4 16 2 2" xfId="5370" xr:uid="{00000000-0005-0000-0000-0000F6140000}"/>
    <cellStyle name="BM Input Modeller 4 16 3" xfId="5371" xr:uid="{00000000-0005-0000-0000-0000F7140000}"/>
    <cellStyle name="BM Input Modeller 4 17" xfId="5372" xr:uid="{00000000-0005-0000-0000-0000F8140000}"/>
    <cellStyle name="BM Input Modeller 4 17 2" xfId="5373" xr:uid="{00000000-0005-0000-0000-0000F9140000}"/>
    <cellStyle name="BM Input Modeller 4 17 2 2" xfId="5374" xr:uid="{00000000-0005-0000-0000-0000FA140000}"/>
    <cellStyle name="BM Input Modeller 4 17 3" xfId="5375" xr:uid="{00000000-0005-0000-0000-0000FB140000}"/>
    <cellStyle name="BM Input Modeller 4 18" xfId="5376" xr:uid="{00000000-0005-0000-0000-0000FC140000}"/>
    <cellStyle name="BM Input Modeller 4 18 2" xfId="5377" xr:uid="{00000000-0005-0000-0000-0000FD140000}"/>
    <cellStyle name="BM Input Modeller 4 19" xfId="5378" xr:uid="{00000000-0005-0000-0000-0000FE140000}"/>
    <cellStyle name="BM Input Modeller 4 2" xfId="5379" xr:uid="{00000000-0005-0000-0000-0000FF140000}"/>
    <cellStyle name="BM Input Modeller 4 2 10" xfId="5380" xr:uid="{00000000-0005-0000-0000-000000150000}"/>
    <cellStyle name="BM Input Modeller 4 2 10 2" xfId="5381" xr:uid="{00000000-0005-0000-0000-000001150000}"/>
    <cellStyle name="BM Input Modeller 4 2 10 2 2" xfId="5382" xr:uid="{00000000-0005-0000-0000-000002150000}"/>
    <cellStyle name="BM Input Modeller 4 2 10 3" xfId="5383" xr:uid="{00000000-0005-0000-0000-000003150000}"/>
    <cellStyle name="BM Input Modeller 4 2 11" xfId="5384" xr:uid="{00000000-0005-0000-0000-000004150000}"/>
    <cellStyle name="BM Input Modeller 4 2 11 2" xfId="5385" xr:uid="{00000000-0005-0000-0000-000005150000}"/>
    <cellStyle name="BM Input Modeller 4 2 11 2 2" xfId="5386" xr:uid="{00000000-0005-0000-0000-000006150000}"/>
    <cellStyle name="BM Input Modeller 4 2 11 3" xfId="5387" xr:uid="{00000000-0005-0000-0000-000007150000}"/>
    <cellStyle name="BM Input Modeller 4 2 12" xfId="5388" xr:uid="{00000000-0005-0000-0000-000008150000}"/>
    <cellStyle name="BM Input Modeller 4 2 12 2" xfId="5389" xr:uid="{00000000-0005-0000-0000-000009150000}"/>
    <cellStyle name="BM Input Modeller 4 2 12 2 2" xfId="5390" xr:uid="{00000000-0005-0000-0000-00000A150000}"/>
    <cellStyle name="BM Input Modeller 4 2 12 3" xfId="5391" xr:uid="{00000000-0005-0000-0000-00000B150000}"/>
    <cellStyle name="BM Input Modeller 4 2 13" xfId="5392" xr:uid="{00000000-0005-0000-0000-00000C150000}"/>
    <cellStyle name="BM Input Modeller 4 2 13 2" xfId="5393" xr:uid="{00000000-0005-0000-0000-00000D150000}"/>
    <cellStyle name="BM Input Modeller 4 2 13 2 2" xfId="5394" xr:uid="{00000000-0005-0000-0000-00000E150000}"/>
    <cellStyle name="BM Input Modeller 4 2 13 3" xfId="5395" xr:uid="{00000000-0005-0000-0000-00000F150000}"/>
    <cellStyle name="BM Input Modeller 4 2 14" xfId="5396" xr:uid="{00000000-0005-0000-0000-000010150000}"/>
    <cellStyle name="BM Input Modeller 4 2 14 2" xfId="5397" xr:uid="{00000000-0005-0000-0000-000011150000}"/>
    <cellStyle name="BM Input Modeller 4 2 14 2 2" xfId="5398" xr:uid="{00000000-0005-0000-0000-000012150000}"/>
    <cellStyle name="BM Input Modeller 4 2 14 3" xfId="5399" xr:uid="{00000000-0005-0000-0000-000013150000}"/>
    <cellStyle name="BM Input Modeller 4 2 15" xfId="5400" xr:uid="{00000000-0005-0000-0000-000014150000}"/>
    <cellStyle name="BM Input Modeller 4 2 15 2" xfId="5401" xr:uid="{00000000-0005-0000-0000-000015150000}"/>
    <cellStyle name="BM Input Modeller 4 2 15 2 2" xfId="5402" xr:uid="{00000000-0005-0000-0000-000016150000}"/>
    <cellStyle name="BM Input Modeller 4 2 15 3" xfId="5403" xr:uid="{00000000-0005-0000-0000-000017150000}"/>
    <cellStyle name="BM Input Modeller 4 2 16" xfId="5404" xr:uid="{00000000-0005-0000-0000-000018150000}"/>
    <cellStyle name="BM Input Modeller 4 2 16 2" xfId="5405" xr:uid="{00000000-0005-0000-0000-000019150000}"/>
    <cellStyle name="BM Input Modeller 4 2 16 2 2" xfId="5406" xr:uid="{00000000-0005-0000-0000-00001A150000}"/>
    <cellStyle name="BM Input Modeller 4 2 16 3" xfId="5407" xr:uid="{00000000-0005-0000-0000-00001B150000}"/>
    <cellStyle name="BM Input Modeller 4 2 17" xfId="5408" xr:uid="{00000000-0005-0000-0000-00001C150000}"/>
    <cellStyle name="BM Input Modeller 4 2 17 2" xfId="5409" xr:uid="{00000000-0005-0000-0000-00001D150000}"/>
    <cellStyle name="BM Input Modeller 4 2 17 2 2" xfId="5410" xr:uid="{00000000-0005-0000-0000-00001E150000}"/>
    <cellStyle name="BM Input Modeller 4 2 17 3" xfId="5411" xr:uid="{00000000-0005-0000-0000-00001F150000}"/>
    <cellStyle name="BM Input Modeller 4 2 18" xfId="5412" xr:uid="{00000000-0005-0000-0000-000020150000}"/>
    <cellStyle name="BM Input Modeller 4 2 18 2" xfId="5413" xr:uid="{00000000-0005-0000-0000-000021150000}"/>
    <cellStyle name="BM Input Modeller 4 2 18 2 2" xfId="5414" xr:uid="{00000000-0005-0000-0000-000022150000}"/>
    <cellStyle name="BM Input Modeller 4 2 18 3" xfId="5415" xr:uid="{00000000-0005-0000-0000-000023150000}"/>
    <cellStyle name="BM Input Modeller 4 2 19" xfId="5416" xr:uid="{00000000-0005-0000-0000-000024150000}"/>
    <cellStyle name="BM Input Modeller 4 2 19 2" xfId="5417" xr:uid="{00000000-0005-0000-0000-000025150000}"/>
    <cellStyle name="BM Input Modeller 4 2 19 2 2" xfId="5418" xr:uid="{00000000-0005-0000-0000-000026150000}"/>
    <cellStyle name="BM Input Modeller 4 2 19 3" xfId="5419" xr:uid="{00000000-0005-0000-0000-000027150000}"/>
    <cellStyle name="BM Input Modeller 4 2 2" xfId="5420" xr:uid="{00000000-0005-0000-0000-000028150000}"/>
    <cellStyle name="BM Input Modeller 4 2 2 2" xfId="5421" xr:uid="{00000000-0005-0000-0000-000029150000}"/>
    <cellStyle name="BM Input Modeller 4 2 2 2 2" xfId="5422" xr:uid="{00000000-0005-0000-0000-00002A150000}"/>
    <cellStyle name="BM Input Modeller 4 2 2 2 2 2" xfId="5423" xr:uid="{00000000-0005-0000-0000-00002B150000}"/>
    <cellStyle name="BM Input Modeller 4 2 2 2 3" xfId="5424" xr:uid="{00000000-0005-0000-0000-00002C150000}"/>
    <cellStyle name="BM Input Modeller 4 2 2 2 4" xfId="5425" xr:uid="{00000000-0005-0000-0000-00002D150000}"/>
    <cellStyle name="BM Input Modeller 4 2 2 3" xfId="5426" xr:uid="{00000000-0005-0000-0000-00002E150000}"/>
    <cellStyle name="BM Input Modeller 4 2 2 3 2" xfId="5427" xr:uid="{00000000-0005-0000-0000-00002F150000}"/>
    <cellStyle name="BM Input Modeller 4 2 2 4" xfId="5428" xr:uid="{00000000-0005-0000-0000-000030150000}"/>
    <cellStyle name="BM Input Modeller 4 2 2 5" xfId="5429" xr:uid="{00000000-0005-0000-0000-000031150000}"/>
    <cellStyle name="BM Input Modeller 4 2 20" xfId="5430" xr:uid="{00000000-0005-0000-0000-000032150000}"/>
    <cellStyle name="BM Input Modeller 4 2 20 2" xfId="5431" xr:uid="{00000000-0005-0000-0000-000033150000}"/>
    <cellStyle name="BM Input Modeller 4 2 20 2 2" xfId="5432" xr:uid="{00000000-0005-0000-0000-000034150000}"/>
    <cellStyle name="BM Input Modeller 4 2 20 3" xfId="5433" xr:uid="{00000000-0005-0000-0000-000035150000}"/>
    <cellStyle name="BM Input Modeller 4 2 21" xfId="5434" xr:uid="{00000000-0005-0000-0000-000036150000}"/>
    <cellStyle name="BM Input Modeller 4 2 21 2" xfId="5435" xr:uid="{00000000-0005-0000-0000-000037150000}"/>
    <cellStyle name="BM Input Modeller 4 2 22" xfId="5436" xr:uid="{00000000-0005-0000-0000-000038150000}"/>
    <cellStyle name="BM Input Modeller 4 2 23" xfId="5437" xr:uid="{00000000-0005-0000-0000-000039150000}"/>
    <cellStyle name="BM Input Modeller 4 2 3" xfId="5438" xr:uid="{00000000-0005-0000-0000-00003A150000}"/>
    <cellStyle name="BM Input Modeller 4 2 3 2" xfId="5439" xr:uid="{00000000-0005-0000-0000-00003B150000}"/>
    <cellStyle name="BM Input Modeller 4 2 3 2 2" xfId="5440" xr:uid="{00000000-0005-0000-0000-00003C150000}"/>
    <cellStyle name="BM Input Modeller 4 2 3 2 3" xfId="5441" xr:uid="{00000000-0005-0000-0000-00003D150000}"/>
    <cellStyle name="BM Input Modeller 4 2 3 3" xfId="5442" xr:uid="{00000000-0005-0000-0000-00003E150000}"/>
    <cellStyle name="BM Input Modeller 4 2 3 3 2" xfId="5443" xr:uid="{00000000-0005-0000-0000-00003F150000}"/>
    <cellStyle name="BM Input Modeller 4 2 3 4" xfId="5444" xr:uid="{00000000-0005-0000-0000-000040150000}"/>
    <cellStyle name="BM Input Modeller 4 2 4" xfId="5445" xr:uid="{00000000-0005-0000-0000-000041150000}"/>
    <cellStyle name="BM Input Modeller 4 2 4 2" xfId="5446" xr:uid="{00000000-0005-0000-0000-000042150000}"/>
    <cellStyle name="BM Input Modeller 4 2 4 2 2" xfId="5447" xr:uid="{00000000-0005-0000-0000-000043150000}"/>
    <cellStyle name="BM Input Modeller 4 2 4 3" xfId="5448" xr:uid="{00000000-0005-0000-0000-000044150000}"/>
    <cellStyle name="BM Input Modeller 4 2 4 4" xfId="5449" xr:uid="{00000000-0005-0000-0000-000045150000}"/>
    <cellStyle name="BM Input Modeller 4 2 5" xfId="5450" xr:uid="{00000000-0005-0000-0000-000046150000}"/>
    <cellStyle name="BM Input Modeller 4 2 5 2" xfId="5451" xr:uid="{00000000-0005-0000-0000-000047150000}"/>
    <cellStyle name="BM Input Modeller 4 2 5 2 2" xfId="5452" xr:uid="{00000000-0005-0000-0000-000048150000}"/>
    <cellStyle name="BM Input Modeller 4 2 5 3" xfId="5453" xr:uid="{00000000-0005-0000-0000-000049150000}"/>
    <cellStyle name="BM Input Modeller 4 2 5 4" xfId="5454" xr:uid="{00000000-0005-0000-0000-00004A150000}"/>
    <cellStyle name="BM Input Modeller 4 2 6" xfId="5455" xr:uid="{00000000-0005-0000-0000-00004B150000}"/>
    <cellStyle name="BM Input Modeller 4 2 6 2" xfId="5456" xr:uid="{00000000-0005-0000-0000-00004C150000}"/>
    <cellStyle name="BM Input Modeller 4 2 6 2 2" xfId="5457" xr:uid="{00000000-0005-0000-0000-00004D150000}"/>
    <cellStyle name="BM Input Modeller 4 2 6 3" xfId="5458" xr:uid="{00000000-0005-0000-0000-00004E150000}"/>
    <cellStyle name="BM Input Modeller 4 2 7" xfId="5459" xr:uid="{00000000-0005-0000-0000-00004F150000}"/>
    <cellStyle name="BM Input Modeller 4 2 7 2" xfId="5460" xr:uid="{00000000-0005-0000-0000-000050150000}"/>
    <cellStyle name="BM Input Modeller 4 2 7 2 2" xfId="5461" xr:uid="{00000000-0005-0000-0000-000051150000}"/>
    <cellStyle name="BM Input Modeller 4 2 7 3" xfId="5462" xr:uid="{00000000-0005-0000-0000-000052150000}"/>
    <cellStyle name="BM Input Modeller 4 2 8" xfId="5463" xr:uid="{00000000-0005-0000-0000-000053150000}"/>
    <cellStyle name="BM Input Modeller 4 2 8 2" xfId="5464" xr:uid="{00000000-0005-0000-0000-000054150000}"/>
    <cellStyle name="BM Input Modeller 4 2 8 2 2" xfId="5465" xr:uid="{00000000-0005-0000-0000-000055150000}"/>
    <cellStyle name="BM Input Modeller 4 2 8 3" xfId="5466" xr:uid="{00000000-0005-0000-0000-000056150000}"/>
    <cellStyle name="BM Input Modeller 4 2 9" xfId="5467" xr:uid="{00000000-0005-0000-0000-000057150000}"/>
    <cellStyle name="BM Input Modeller 4 2 9 2" xfId="5468" xr:uid="{00000000-0005-0000-0000-000058150000}"/>
    <cellStyle name="BM Input Modeller 4 2 9 2 2" xfId="5469" xr:uid="{00000000-0005-0000-0000-000059150000}"/>
    <cellStyle name="BM Input Modeller 4 2 9 3" xfId="5470" xr:uid="{00000000-0005-0000-0000-00005A150000}"/>
    <cellStyle name="BM Input Modeller 4 20" xfId="5471" xr:uid="{00000000-0005-0000-0000-00005B150000}"/>
    <cellStyle name="BM Input Modeller 4 3" xfId="5472" xr:uid="{00000000-0005-0000-0000-00005C150000}"/>
    <cellStyle name="BM Input Modeller 4 3 2" xfId="5473" xr:uid="{00000000-0005-0000-0000-00005D150000}"/>
    <cellStyle name="BM Input Modeller 4 3 2 2" xfId="5474" xr:uid="{00000000-0005-0000-0000-00005E150000}"/>
    <cellStyle name="BM Input Modeller 4 3 2 2 2" xfId="5475" xr:uid="{00000000-0005-0000-0000-00005F150000}"/>
    <cellStyle name="BM Input Modeller 4 3 2 3" xfId="5476" xr:uid="{00000000-0005-0000-0000-000060150000}"/>
    <cellStyle name="BM Input Modeller 4 3 2 4" xfId="5477" xr:uid="{00000000-0005-0000-0000-000061150000}"/>
    <cellStyle name="BM Input Modeller 4 3 3" xfId="5478" xr:uid="{00000000-0005-0000-0000-000062150000}"/>
    <cellStyle name="BM Input Modeller 4 3 3 2" xfId="5479" xr:uid="{00000000-0005-0000-0000-000063150000}"/>
    <cellStyle name="BM Input Modeller 4 3 4" xfId="5480" xr:uid="{00000000-0005-0000-0000-000064150000}"/>
    <cellStyle name="BM Input Modeller 4 3 5" xfId="5481" xr:uid="{00000000-0005-0000-0000-000065150000}"/>
    <cellStyle name="BM Input Modeller 4 4" xfId="5482" xr:uid="{00000000-0005-0000-0000-000066150000}"/>
    <cellStyle name="BM Input Modeller 4 4 2" xfId="5483" xr:uid="{00000000-0005-0000-0000-000067150000}"/>
    <cellStyle name="BM Input Modeller 4 4 2 2" xfId="5484" xr:uid="{00000000-0005-0000-0000-000068150000}"/>
    <cellStyle name="BM Input Modeller 4 4 2 3" xfId="5485" xr:uid="{00000000-0005-0000-0000-000069150000}"/>
    <cellStyle name="BM Input Modeller 4 4 3" xfId="5486" xr:uid="{00000000-0005-0000-0000-00006A150000}"/>
    <cellStyle name="BM Input Modeller 4 4 3 2" xfId="5487" xr:uid="{00000000-0005-0000-0000-00006B150000}"/>
    <cellStyle name="BM Input Modeller 4 4 4" xfId="5488" xr:uid="{00000000-0005-0000-0000-00006C150000}"/>
    <cellStyle name="BM Input Modeller 4 5" xfId="5489" xr:uid="{00000000-0005-0000-0000-00006D150000}"/>
    <cellStyle name="BM Input Modeller 4 5 2" xfId="5490" xr:uid="{00000000-0005-0000-0000-00006E150000}"/>
    <cellStyle name="BM Input Modeller 4 5 2 2" xfId="5491" xr:uid="{00000000-0005-0000-0000-00006F150000}"/>
    <cellStyle name="BM Input Modeller 4 5 2 3" xfId="5492" xr:uid="{00000000-0005-0000-0000-000070150000}"/>
    <cellStyle name="BM Input Modeller 4 5 3" xfId="5493" xr:uid="{00000000-0005-0000-0000-000071150000}"/>
    <cellStyle name="BM Input Modeller 4 5 4" xfId="5494" xr:uid="{00000000-0005-0000-0000-000072150000}"/>
    <cellStyle name="BM Input Modeller 4 6" xfId="5495" xr:uid="{00000000-0005-0000-0000-000073150000}"/>
    <cellStyle name="BM Input Modeller 4 6 2" xfId="5496" xr:uid="{00000000-0005-0000-0000-000074150000}"/>
    <cellStyle name="BM Input Modeller 4 6 2 2" xfId="5497" xr:uid="{00000000-0005-0000-0000-000075150000}"/>
    <cellStyle name="BM Input Modeller 4 6 3" xfId="5498" xr:uid="{00000000-0005-0000-0000-000076150000}"/>
    <cellStyle name="BM Input Modeller 4 6 4" xfId="5499" xr:uid="{00000000-0005-0000-0000-000077150000}"/>
    <cellStyle name="BM Input Modeller 4 7" xfId="5500" xr:uid="{00000000-0005-0000-0000-000078150000}"/>
    <cellStyle name="BM Input Modeller 4 7 2" xfId="5501" xr:uid="{00000000-0005-0000-0000-000079150000}"/>
    <cellStyle name="BM Input Modeller 4 7 2 2" xfId="5502" xr:uid="{00000000-0005-0000-0000-00007A150000}"/>
    <cellStyle name="BM Input Modeller 4 7 3" xfId="5503" xr:uid="{00000000-0005-0000-0000-00007B150000}"/>
    <cellStyle name="BM Input Modeller 4 8" xfId="5504" xr:uid="{00000000-0005-0000-0000-00007C150000}"/>
    <cellStyle name="BM Input Modeller 4 8 2" xfId="5505" xr:uid="{00000000-0005-0000-0000-00007D150000}"/>
    <cellStyle name="BM Input Modeller 4 8 2 2" xfId="5506" xr:uid="{00000000-0005-0000-0000-00007E150000}"/>
    <cellStyle name="BM Input Modeller 4 8 3" xfId="5507" xr:uid="{00000000-0005-0000-0000-00007F150000}"/>
    <cellStyle name="BM Input Modeller 4 9" xfId="5508" xr:uid="{00000000-0005-0000-0000-000080150000}"/>
    <cellStyle name="BM Input Modeller 4 9 2" xfId="5509" xr:uid="{00000000-0005-0000-0000-000081150000}"/>
    <cellStyle name="BM Input Modeller 4 9 2 2" xfId="5510" xr:uid="{00000000-0005-0000-0000-000082150000}"/>
    <cellStyle name="BM Input Modeller 4 9 3" xfId="5511" xr:uid="{00000000-0005-0000-0000-000083150000}"/>
    <cellStyle name="BM Input Modeller 5" xfId="5512" xr:uid="{00000000-0005-0000-0000-000084150000}"/>
    <cellStyle name="BM Input Modeller 5 10" xfId="5513" xr:uid="{00000000-0005-0000-0000-000085150000}"/>
    <cellStyle name="BM Input Modeller 5 10 2" xfId="5514" xr:uid="{00000000-0005-0000-0000-000086150000}"/>
    <cellStyle name="BM Input Modeller 5 10 2 2" xfId="5515" xr:uid="{00000000-0005-0000-0000-000087150000}"/>
    <cellStyle name="BM Input Modeller 5 10 3" xfId="5516" xr:uid="{00000000-0005-0000-0000-000088150000}"/>
    <cellStyle name="BM Input Modeller 5 11" xfId="5517" xr:uid="{00000000-0005-0000-0000-000089150000}"/>
    <cellStyle name="BM Input Modeller 5 11 2" xfId="5518" xr:uid="{00000000-0005-0000-0000-00008A150000}"/>
    <cellStyle name="BM Input Modeller 5 11 2 2" xfId="5519" xr:uid="{00000000-0005-0000-0000-00008B150000}"/>
    <cellStyle name="BM Input Modeller 5 11 3" xfId="5520" xr:uid="{00000000-0005-0000-0000-00008C150000}"/>
    <cellStyle name="BM Input Modeller 5 12" xfId="5521" xr:uid="{00000000-0005-0000-0000-00008D150000}"/>
    <cellStyle name="BM Input Modeller 5 12 2" xfId="5522" xr:uid="{00000000-0005-0000-0000-00008E150000}"/>
    <cellStyle name="BM Input Modeller 5 12 2 2" xfId="5523" xr:uid="{00000000-0005-0000-0000-00008F150000}"/>
    <cellStyle name="BM Input Modeller 5 12 3" xfId="5524" xr:uid="{00000000-0005-0000-0000-000090150000}"/>
    <cellStyle name="BM Input Modeller 5 13" xfId="5525" xr:uid="{00000000-0005-0000-0000-000091150000}"/>
    <cellStyle name="BM Input Modeller 5 13 2" xfId="5526" xr:uid="{00000000-0005-0000-0000-000092150000}"/>
    <cellStyle name="BM Input Modeller 5 13 2 2" xfId="5527" xr:uid="{00000000-0005-0000-0000-000093150000}"/>
    <cellStyle name="BM Input Modeller 5 13 3" xfId="5528" xr:uid="{00000000-0005-0000-0000-000094150000}"/>
    <cellStyle name="BM Input Modeller 5 14" xfId="5529" xr:uid="{00000000-0005-0000-0000-000095150000}"/>
    <cellStyle name="BM Input Modeller 5 14 2" xfId="5530" xr:uid="{00000000-0005-0000-0000-000096150000}"/>
    <cellStyle name="BM Input Modeller 5 14 2 2" xfId="5531" xr:uid="{00000000-0005-0000-0000-000097150000}"/>
    <cellStyle name="BM Input Modeller 5 14 3" xfId="5532" xr:uid="{00000000-0005-0000-0000-000098150000}"/>
    <cellStyle name="BM Input Modeller 5 15" xfId="5533" xr:uid="{00000000-0005-0000-0000-000099150000}"/>
    <cellStyle name="BM Input Modeller 5 15 2" xfId="5534" xr:uid="{00000000-0005-0000-0000-00009A150000}"/>
    <cellStyle name="BM Input Modeller 5 15 2 2" xfId="5535" xr:uid="{00000000-0005-0000-0000-00009B150000}"/>
    <cellStyle name="BM Input Modeller 5 15 3" xfId="5536" xr:uid="{00000000-0005-0000-0000-00009C150000}"/>
    <cellStyle name="BM Input Modeller 5 16" xfId="5537" xr:uid="{00000000-0005-0000-0000-00009D150000}"/>
    <cellStyle name="BM Input Modeller 5 16 2" xfId="5538" xr:uid="{00000000-0005-0000-0000-00009E150000}"/>
    <cellStyle name="BM Input Modeller 5 16 2 2" xfId="5539" xr:uid="{00000000-0005-0000-0000-00009F150000}"/>
    <cellStyle name="BM Input Modeller 5 16 3" xfId="5540" xr:uid="{00000000-0005-0000-0000-0000A0150000}"/>
    <cellStyle name="BM Input Modeller 5 17" xfId="5541" xr:uid="{00000000-0005-0000-0000-0000A1150000}"/>
    <cellStyle name="BM Input Modeller 5 17 2" xfId="5542" xr:uid="{00000000-0005-0000-0000-0000A2150000}"/>
    <cellStyle name="BM Input Modeller 5 17 2 2" xfId="5543" xr:uid="{00000000-0005-0000-0000-0000A3150000}"/>
    <cellStyle name="BM Input Modeller 5 17 3" xfId="5544" xr:uid="{00000000-0005-0000-0000-0000A4150000}"/>
    <cellStyle name="BM Input Modeller 5 18" xfId="5545" xr:uid="{00000000-0005-0000-0000-0000A5150000}"/>
    <cellStyle name="BM Input Modeller 5 18 2" xfId="5546" xr:uid="{00000000-0005-0000-0000-0000A6150000}"/>
    <cellStyle name="BM Input Modeller 5 18 2 2" xfId="5547" xr:uid="{00000000-0005-0000-0000-0000A7150000}"/>
    <cellStyle name="BM Input Modeller 5 18 3" xfId="5548" xr:uid="{00000000-0005-0000-0000-0000A8150000}"/>
    <cellStyle name="BM Input Modeller 5 19" xfId="5549" xr:uid="{00000000-0005-0000-0000-0000A9150000}"/>
    <cellStyle name="BM Input Modeller 5 19 2" xfId="5550" xr:uid="{00000000-0005-0000-0000-0000AA150000}"/>
    <cellStyle name="BM Input Modeller 5 19 2 2" xfId="5551" xr:uid="{00000000-0005-0000-0000-0000AB150000}"/>
    <cellStyle name="BM Input Modeller 5 19 3" xfId="5552" xr:uid="{00000000-0005-0000-0000-0000AC150000}"/>
    <cellStyle name="BM Input Modeller 5 2" xfId="5553" xr:uid="{00000000-0005-0000-0000-0000AD150000}"/>
    <cellStyle name="BM Input Modeller 5 2 10" xfId="5554" xr:uid="{00000000-0005-0000-0000-0000AE150000}"/>
    <cellStyle name="BM Input Modeller 5 2 10 2" xfId="5555" xr:uid="{00000000-0005-0000-0000-0000AF150000}"/>
    <cellStyle name="BM Input Modeller 5 2 10 2 2" xfId="5556" xr:uid="{00000000-0005-0000-0000-0000B0150000}"/>
    <cellStyle name="BM Input Modeller 5 2 10 3" xfId="5557" xr:uid="{00000000-0005-0000-0000-0000B1150000}"/>
    <cellStyle name="BM Input Modeller 5 2 11" xfId="5558" xr:uid="{00000000-0005-0000-0000-0000B2150000}"/>
    <cellStyle name="BM Input Modeller 5 2 11 2" xfId="5559" xr:uid="{00000000-0005-0000-0000-0000B3150000}"/>
    <cellStyle name="BM Input Modeller 5 2 11 2 2" xfId="5560" xr:uid="{00000000-0005-0000-0000-0000B4150000}"/>
    <cellStyle name="BM Input Modeller 5 2 11 3" xfId="5561" xr:uid="{00000000-0005-0000-0000-0000B5150000}"/>
    <cellStyle name="BM Input Modeller 5 2 12" xfId="5562" xr:uid="{00000000-0005-0000-0000-0000B6150000}"/>
    <cellStyle name="BM Input Modeller 5 2 12 2" xfId="5563" xr:uid="{00000000-0005-0000-0000-0000B7150000}"/>
    <cellStyle name="BM Input Modeller 5 2 12 2 2" xfId="5564" xr:uid="{00000000-0005-0000-0000-0000B8150000}"/>
    <cellStyle name="BM Input Modeller 5 2 12 3" xfId="5565" xr:uid="{00000000-0005-0000-0000-0000B9150000}"/>
    <cellStyle name="BM Input Modeller 5 2 13" xfId="5566" xr:uid="{00000000-0005-0000-0000-0000BA150000}"/>
    <cellStyle name="BM Input Modeller 5 2 13 2" xfId="5567" xr:uid="{00000000-0005-0000-0000-0000BB150000}"/>
    <cellStyle name="BM Input Modeller 5 2 13 2 2" xfId="5568" xr:uid="{00000000-0005-0000-0000-0000BC150000}"/>
    <cellStyle name="BM Input Modeller 5 2 13 3" xfId="5569" xr:uid="{00000000-0005-0000-0000-0000BD150000}"/>
    <cellStyle name="BM Input Modeller 5 2 14" xfId="5570" xr:uid="{00000000-0005-0000-0000-0000BE150000}"/>
    <cellStyle name="BM Input Modeller 5 2 14 2" xfId="5571" xr:uid="{00000000-0005-0000-0000-0000BF150000}"/>
    <cellStyle name="BM Input Modeller 5 2 14 2 2" xfId="5572" xr:uid="{00000000-0005-0000-0000-0000C0150000}"/>
    <cellStyle name="BM Input Modeller 5 2 14 3" xfId="5573" xr:uid="{00000000-0005-0000-0000-0000C1150000}"/>
    <cellStyle name="BM Input Modeller 5 2 15" xfId="5574" xr:uid="{00000000-0005-0000-0000-0000C2150000}"/>
    <cellStyle name="BM Input Modeller 5 2 15 2" xfId="5575" xr:uid="{00000000-0005-0000-0000-0000C3150000}"/>
    <cellStyle name="BM Input Modeller 5 2 15 2 2" xfId="5576" xr:uid="{00000000-0005-0000-0000-0000C4150000}"/>
    <cellStyle name="BM Input Modeller 5 2 15 3" xfId="5577" xr:uid="{00000000-0005-0000-0000-0000C5150000}"/>
    <cellStyle name="BM Input Modeller 5 2 16" xfId="5578" xr:uid="{00000000-0005-0000-0000-0000C6150000}"/>
    <cellStyle name="BM Input Modeller 5 2 16 2" xfId="5579" xr:uid="{00000000-0005-0000-0000-0000C7150000}"/>
    <cellStyle name="BM Input Modeller 5 2 16 2 2" xfId="5580" xr:uid="{00000000-0005-0000-0000-0000C8150000}"/>
    <cellStyle name="BM Input Modeller 5 2 16 3" xfId="5581" xr:uid="{00000000-0005-0000-0000-0000C9150000}"/>
    <cellStyle name="BM Input Modeller 5 2 17" xfId="5582" xr:uid="{00000000-0005-0000-0000-0000CA150000}"/>
    <cellStyle name="BM Input Modeller 5 2 17 2" xfId="5583" xr:uid="{00000000-0005-0000-0000-0000CB150000}"/>
    <cellStyle name="BM Input Modeller 5 2 17 2 2" xfId="5584" xr:uid="{00000000-0005-0000-0000-0000CC150000}"/>
    <cellStyle name="BM Input Modeller 5 2 17 3" xfId="5585" xr:uid="{00000000-0005-0000-0000-0000CD150000}"/>
    <cellStyle name="BM Input Modeller 5 2 18" xfId="5586" xr:uid="{00000000-0005-0000-0000-0000CE150000}"/>
    <cellStyle name="BM Input Modeller 5 2 18 2" xfId="5587" xr:uid="{00000000-0005-0000-0000-0000CF150000}"/>
    <cellStyle name="BM Input Modeller 5 2 18 2 2" xfId="5588" xr:uid="{00000000-0005-0000-0000-0000D0150000}"/>
    <cellStyle name="BM Input Modeller 5 2 18 3" xfId="5589" xr:uid="{00000000-0005-0000-0000-0000D1150000}"/>
    <cellStyle name="BM Input Modeller 5 2 19" xfId="5590" xr:uid="{00000000-0005-0000-0000-0000D2150000}"/>
    <cellStyle name="BM Input Modeller 5 2 19 2" xfId="5591" xr:uid="{00000000-0005-0000-0000-0000D3150000}"/>
    <cellStyle name="BM Input Modeller 5 2 19 2 2" xfId="5592" xr:uid="{00000000-0005-0000-0000-0000D4150000}"/>
    <cellStyle name="BM Input Modeller 5 2 19 3" xfId="5593" xr:uid="{00000000-0005-0000-0000-0000D5150000}"/>
    <cellStyle name="BM Input Modeller 5 2 2" xfId="5594" xr:uid="{00000000-0005-0000-0000-0000D6150000}"/>
    <cellStyle name="BM Input Modeller 5 2 2 2" xfId="5595" xr:uid="{00000000-0005-0000-0000-0000D7150000}"/>
    <cellStyle name="BM Input Modeller 5 2 2 2 2" xfId="5596" xr:uid="{00000000-0005-0000-0000-0000D8150000}"/>
    <cellStyle name="BM Input Modeller 5 2 2 2 3" xfId="5597" xr:uid="{00000000-0005-0000-0000-0000D9150000}"/>
    <cellStyle name="BM Input Modeller 5 2 2 3" xfId="5598" xr:uid="{00000000-0005-0000-0000-0000DA150000}"/>
    <cellStyle name="BM Input Modeller 5 2 2 3 2" xfId="5599" xr:uid="{00000000-0005-0000-0000-0000DB150000}"/>
    <cellStyle name="BM Input Modeller 5 2 2 4" xfId="5600" xr:uid="{00000000-0005-0000-0000-0000DC150000}"/>
    <cellStyle name="BM Input Modeller 5 2 20" xfId="5601" xr:uid="{00000000-0005-0000-0000-0000DD150000}"/>
    <cellStyle name="BM Input Modeller 5 2 20 2" xfId="5602" xr:uid="{00000000-0005-0000-0000-0000DE150000}"/>
    <cellStyle name="BM Input Modeller 5 2 20 2 2" xfId="5603" xr:uid="{00000000-0005-0000-0000-0000DF150000}"/>
    <cellStyle name="BM Input Modeller 5 2 20 3" xfId="5604" xr:uid="{00000000-0005-0000-0000-0000E0150000}"/>
    <cellStyle name="BM Input Modeller 5 2 21" xfId="5605" xr:uid="{00000000-0005-0000-0000-0000E1150000}"/>
    <cellStyle name="BM Input Modeller 5 2 21 2" xfId="5606" xr:uid="{00000000-0005-0000-0000-0000E2150000}"/>
    <cellStyle name="BM Input Modeller 5 2 22" xfId="5607" xr:uid="{00000000-0005-0000-0000-0000E3150000}"/>
    <cellStyle name="BM Input Modeller 5 2 23" xfId="5608" xr:uid="{00000000-0005-0000-0000-0000E4150000}"/>
    <cellStyle name="BM Input Modeller 5 2 3" xfId="5609" xr:uid="{00000000-0005-0000-0000-0000E5150000}"/>
    <cellStyle name="BM Input Modeller 5 2 3 2" xfId="5610" xr:uid="{00000000-0005-0000-0000-0000E6150000}"/>
    <cellStyle name="BM Input Modeller 5 2 3 2 2" xfId="5611" xr:uid="{00000000-0005-0000-0000-0000E7150000}"/>
    <cellStyle name="BM Input Modeller 5 2 3 3" xfId="5612" xr:uid="{00000000-0005-0000-0000-0000E8150000}"/>
    <cellStyle name="BM Input Modeller 5 2 3 4" xfId="5613" xr:uid="{00000000-0005-0000-0000-0000E9150000}"/>
    <cellStyle name="BM Input Modeller 5 2 4" xfId="5614" xr:uid="{00000000-0005-0000-0000-0000EA150000}"/>
    <cellStyle name="BM Input Modeller 5 2 4 2" xfId="5615" xr:uid="{00000000-0005-0000-0000-0000EB150000}"/>
    <cellStyle name="BM Input Modeller 5 2 4 2 2" xfId="5616" xr:uid="{00000000-0005-0000-0000-0000EC150000}"/>
    <cellStyle name="BM Input Modeller 5 2 4 3" xfId="5617" xr:uid="{00000000-0005-0000-0000-0000ED150000}"/>
    <cellStyle name="BM Input Modeller 5 2 4 4" xfId="5618" xr:uid="{00000000-0005-0000-0000-0000EE150000}"/>
    <cellStyle name="BM Input Modeller 5 2 5" xfId="5619" xr:uid="{00000000-0005-0000-0000-0000EF150000}"/>
    <cellStyle name="BM Input Modeller 5 2 5 2" xfId="5620" xr:uid="{00000000-0005-0000-0000-0000F0150000}"/>
    <cellStyle name="BM Input Modeller 5 2 5 2 2" xfId="5621" xr:uid="{00000000-0005-0000-0000-0000F1150000}"/>
    <cellStyle name="BM Input Modeller 5 2 5 3" xfId="5622" xr:uid="{00000000-0005-0000-0000-0000F2150000}"/>
    <cellStyle name="BM Input Modeller 5 2 6" xfId="5623" xr:uid="{00000000-0005-0000-0000-0000F3150000}"/>
    <cellStyle name="BM Input Modeller 5 2 6 2" xfId="5624" xr:uid="{00000000-0005-0000-0000-0000F4150000}"/>
    <cellStyle name="BM Input Modeller 5 2 6 2 2" xfId="5625" xr:uid="{00000000-0005-0000-0000-0000F5150000}"/>
    <cellStyle name="BM Input Modeller 5 2 6 3" xfId="5626" xr:uid="{00000000-0005-0000-0000-0000F6150000}"/>
    <cellStyle name="BM Input Modeller 5 2 7" xfId="5627" xr:uid="{00000000-0005-0000-0000-0000F7150000}"/>
    <cellStyle name="BM Input Modeller 5 2 7 2" xfId="5628" xr:uid="{00000000-0005-0000-0000-0000F8150000}"/>
    <cellStyle name="BM Input Modeller 5 2 7 2 2" xfId="5629" xr:uid="{00000000-0005-0000-0000-0000F9150000}"/>
    <cellStyle name="BM Input Modeller 5 2 7 3" xfId="5630" xr:uid="{00000000-0005-0000-0000-0000FA150000}"/>
    <cellStyle name="BM Input Modeller 5 2 8" xfId="5631" xr:uid="{00000000-0005-0000-0000-0000FB150000}"/>
    <cellStyle name="BM Input Modeller 5 2 8 2" xfId="5632" xr:uid="{00000000-0005-0000-0000-0000FC150000}"/>
    <cellStyle name="BM Input Modeller 5 2 8 2 2" xfId="5633" xr:uid="{00000000-0005-0000-0000-0000FD150000}"/>
    <cellStyle name="BM Input Modeller 5 2 8 3" xfId="5634" xr:uid="{00000000-0005-0000-0000-0000FE150000}"/>
    <cellStyle name="BM Input Modeller 5 2 9" xfId="5635" xr:uid="{00000000-0005-0000-0000-0000FF150000}"/>
    <cellStyle name="BM Input Modeller 5 2 9 2" xfId="5636" xr:uid="{00000000-0005-0000-0000-000000160000}"/>
    <cellStyle name="BM Input Modeller 5 2 9 2 2" xfId="5637" xr:uid="{00000000-0005-0000-0000-000001160000}"/>
    <cellStyle name="BM Input Modeller 5 2 9 3" xfId="5638" xr:uid="{00000000-0005-0000-0000-000002160000}"/>
    <cellStyle name="BM Input Modeller 5 20" xfId="5639" xr:uid="{00000000-0005-0000-0000-000003160000}"/>
    <cellStyle name="BM Input Modeller 5 20 2" xfId="5640" xr:uid="{00000000-0005-0000-0000-000004160000}"/>
    <cellStyle name="BM Input Modeller 5 20 2 2" xfId="5641" xr:uid="{00000000-0005-0000-0000-000005160000}"/>
    <cellStyle name="BM Input Modeller 5 20 3" xfId="5642" xr:uid="{00000000-0005-0000-0000-000006160000}"/>
    <cellStyle name="BM Input Modeller 5 21" xfId="5643" xr:uid="{00000000-0005-0000-0000-000007160000}"/>
    <cellStyle name="BM Input Modeller 5 21 2" xfId="5644" xr:uid="{00000000-0005-0000-0000-000008160000}"/>
    <cellStyle name="BM Input Modeller 5 21 2 2" xfId="5645" xr:uid="{00000000-0005-0000-0000-000009160000}"/>
    <cellStyle name="BM Input Modeller 5 21 3" xfId="5646" xr:uid="{00000000-0005-0000-0000-00000A160000}"/>
    <cellStyle name="BM Input Modeller 5 22" xfId="5647" xr:uid="{00000000-0005-0000-0000-00000B160000}"/>
    <cellStyle name="BM Input Modeller 5 22 2" xfId="5648" xr:uid="{00000000-0005-0000-0000-00000C160000}"/>
    <cellStyle name="BM Input Modeller 5 23" xfId="5649" xr:uid="{00000000-0005-0000-0000-00000D160000}"/>
    <cellStyle name="BM Input Modeller 5 24" xfId="5650" xr:uid="{00000000-0005-0000-0000-00000E160000}"/>
    <cellStyle name="BM Input Modeller 5 3" xfId="5651" xr:uid="{00000000-0005-0000-0000-00000F160000}"/>
    <cellStyle name="BM Input Modeller 5 3 2" xfId="5652" xr:uid="{00000000-0005-0000-0000-000010160000}"/>
    <cellStyle name="BM Input Modeller 5 3 2 2" xfId="5653" xr:uid="{00000000-0005-0000-0000-000011160000}"/>
    <cellStyle name="BM Input Modeller 5 3 2 3" xfId="5654" xr:uid="{00000000-0005-0000-0000-000012160000}"/>
    <cellStyle name="BM Input Modeller 5 3 3" xfId="5655" xr:uid="{00000000-0005-0000-0000-000013160000}"/>
    <cellStyle name="BM Input Modeller 5 3 3 2" xfId="5656" xr:uid="{00000000-0005-0000-0000-000014160000}"/>
    <cellStyle name="BM Input Modeller 5 3 4" xfId="5657" xr:uid="{00000000-0005-0000-0000-000015160000}"/>
    <cellStyle name="BM Input Modeller 5 4" xfId="5658" xr:uid="{00000000-0005-0000-0000-000016160000}"/>
    <cellStyle name="BM Input Modeller 5 4 2" xfId="5659" xr:uid="{00000000-0005-0000-0000-000017160000}"/>
    <cellStyle name="BM Input Modeller 5 4 2 2" xfId="5660" xr:uid="{00000000-0005-0000-0000-000018160000}"/>
    <cellStyle name="BM Input Modeller 5 4 3" xfId="5661" xr:uid="{00000000-0005-0000-0000-000019160000}"/>
    <cellStyle name="BM Input Modeller 5 4 4" xfId="5662" xr:uid="{00000000-0005-0000-0000-00001A160000}"/>
    <cellStyle name="BM Input Modeller 5 5" xfId="5663" xr:uid="{00000000-0005-0000-0000-00001B160000}"/>
    <cellStyle name="BM Input Modeller 5 5 2" xfId="5664" xr:uid="{00000000-0005-0000-0000-00001C160000}"/>
    <cellStyle name="BM Input Modeller 5 5 2 2" xfId="5665" xr:uid="{00000000-0005-0000-0000-00001D160000}"/>
    <cellStyle name="BM Input Modeller 5 5 3" xfId="5666" xr:uid="{00000000-0005-0000-0000-00001E160000}"/>
    <cellStyle name="BM Input Modeller 5 5 4" xfId="5667" xr:uid="{00000000-0005-0000-0000-00001F160000}"/>
    <cellStyle name="BM Input Modeller 5 6" xfId="5668" xr:uid="{00000000-0005-0000-0000-000020160000}"/>
    <cellStyle name="BM Input Modeller 5 6 2" xfId="5669" xr:uid="{00000000-0005-0000-0000-000021160000}"/>
    <cellStyle name="BM Input Modeller 5 6 2 2" xfId="5670" xr:uid="{00000000-0005-0000-0000-000022160000}"/>
    <cellStyle name="BM Input Modeller 5 6 3" xfId="5671" xr:uid="{00000000-0005-0000-0000-000023160000}"/>
    <cellStyle name="BM Input Modeller 5 7" xfId="5672" xr:uid="{00000000-0005-0000-0000-000024160000}"/>
    <cellStyle name="BM Input Modeller 5 7 2" xfId="5673" xr:uid="{00000000-0005-0000-0000-000025160000}"/>
    <cellStyle name="BM Input Modeller 5 7 2 2" xfId="5674" xr:uid="{00000000-0005-0000-0000-000026160000}"/>
    <cellStyle name="BM Input Modeller 5 7 3" xfId="5675" xr:uid="{00000000-0005-0000-0000-000027160000}"/>
    <cellStyle name="BM Input Modeller 5 8" xfId="5676" xr:uid="{00000000-0005-0000-0000-000028160000}"/>
    <cellStyle name="BM Input Modeller 5 8 2" xfId="5677" xr:uid="{00000000-0005-0000-0000-000029160000}"/>
    <cellStyle name="BM Input Modeller 5 8 2 2" xfId="5678" xr:uid="{00000000-0005-0000-0000-00002A160000}"/>
    <cellStyle name="BM Input Modeller 5 8 3" xfId="5679" xr:uid="{00000000-0005-0000-0000-00002B160000}"/>
    <cellStyle name="BM Input Modeller 5 9" xfId="5680" xr:uid="{00000000-0005-0000-0000-00002C160000}"/>
    <cellStyle name="BM Input Modeller 5 9 2" xfId="5681" xr:uid="{00000000-0005-0000-0000-00002D160000}"/>
    <cellStyle name="BM Input Modeller 5 9 2 2" xfId="5682" xr:uid="{00000000-0005-0000-0000-00002E160000}"/>
    <cellStyle name="BM Input Modeller 5 9 3" xfId="5683" xr:uid="{00000000-0005-0000-0000-00002F160000}"/>
    <cellStyle name="BM Input Modeller 6" xfId="5684" xr:uid="{00000000-0005-0000-0000-000030160000}"/>
    <cellStyle name="BM Input Modeller 6 10" xfId="5685" xr:uid="{00000000-0005-0000-0000-000031160000}"/>
    <cellStyle name="BM Input Modeller 6 10 2" xfId="5686" xr:uid="{00000000-0005-0000-0000-000032160000}"/>
    <cellStyle name="BM Input Modeller 6 10 2 2" xfId="5687" xr:uid="{00000000-0005-0000-0000-000033160000}"/>
    <cellStyle name="BM Input Modeller 6 10 3" xfId="5688" xr:uid="{00000000-0005-0000-0000-000034160000}"/>
    <cellStyle name="BM Input Modeller 6 11" xfId="5689" xr:uid="{00000000-0005-0000-0000-000035160000}"/>
    <cellStyle name="BM Input Modeller 6 11 2" xfId="5690" xr:uid="{00000000-0005-0000-0000-000036160000}"/>
    <cellStyle name="BM Input Modeller 6 11 2 2" xfId="5691" xr:uid="{00000000-0005-0000-0000-000037160000}"/>
    <cellStyle name="BM Input Modeller 6 11 3" xfId="5692" xr:uid="{00000000-0005-0000-0000-000038160000}"/>
    <cellStyle name="BM Input Modeller 6 12" xfId="5693" xr:uid="{00000000-0005-0000-0000-000039160000}"/>
    <cellStyle name="BM Input Modeller 6 12 2" xfId="5694" xr:uid="{00000000-0005-0000-0000-00003A160000}"/>
    <cellStyle name="BM Input Modeller 6 12 2 2" xfId="5695" xr:uid="{00000000-0005-0000-0000-00003B160000}"/>
    <cellStyle name="BM Input Modeller 6 12 3" xfId="5696" xr:uid="{00000000-0005-0000-0000-00003C160000}"/>
    <cellStyle name="BM Input Modeller 6 13" xfId="5697" xr:uid="{00000000-0005-0000-0000-00003D160000}"/>
    <cellStyle name="BM Input Modeller 6 13 2" xfId="5698" xr:uid="{00000000-0005-0000-0000-00003E160000}"/>
    <cellStyle name="BM Input Modeller 6 13 2 2" xfId="5699" xr:uid="{00000000-0005-0000-0000-00003F160000}"/>
    <cellStyle name="BM Input Modeller 6 13 3" xfId="5700" xr:uid="{00000000-0005-0000-0000-000040160000}"/>
    <cellStyle name="BM Input Modeller 6 14" xfId="5701" xr:uid="{00000000-0005-0000-0000-000041160000}"/>
    <cellStyle name="BM Input Modeller 6 14 2" xfId="5702" xr:uid="{00000000-0005-0000-0000-000042160000}"/>
    <cellStyle name="BM Input Modeller 6 14 2 2" xfId="5703" xr:uid="{00000000-0005-0000-0000-000043160000}"/>
    <cellStyle name="BM Input Modeller 6 14 3" xfId="5704" xr:uid="{00000000-0005-0000-0000-000044160000}"/>
    <cellStyle name="BM Input Modeller 6 15" xfId="5705" xr:uid="{00000000-0005-0000-0000-000045160000}"/>
    <cellStyle name="BM Input Modeller 6 15 2" xfId="5706" xr:uid="{00000000-0005-0000-0000-000046160000}"/>
    <cellStyle name="BM Input Modeller 6 15 2 2" xfId="5707" xr:uid="{00000000-0005-0000-0000-000047160000}"/>
    <cellStyle name="BM Input Modeller 6 15 3" xfId="5708" xr:uid="{00000000-0005-0000-0000-000048160000}"/>
    <cellStyle name="BM Input Modeller 6 16" xfId="5709" xr:uid="{00000000-0005-0000-0000-000049160000}"/>
    <cellStyle name="BM Input Modeller 6 16 2" xfId="5710" xr:uid="{00000000-0005-0000-0000-00004A160000}"/>
    <cellStyle name="BM Input Modeller 6 16 2 2" xfId="5711" xr:uid="{00000000-0005-0000-0000-00004B160000}"/>
    <cellStyle name="BM Input Modeller 6 16 3" xfId="5712" xr:uid="{00000000-0005-0000-0000-00004C160000}"/>
    <cellStyle name="BM Input Modeller 6 17" xfId="5713" xr:uid="{00000000-0005-0000-0000-00004D160000}"/>
    <cellStyle name="BM Input Modeller 6 17 2" xfId="5714" xr:uid="{00000000-0005-0000-0000-00004E160000}"/>
    <cellStyle name="BM Input Modeller 6 17 2 2" xfId="5715" xr:uid="{00000000-0005-0000-0000-00004F160000}"/>
    <cellStyle name="BM Input Modeller 6 17 3" xfId="5716" xr:uid="{00000000-0005-0000-0000-000050160000}"/>
    <cellStyle name="BM Input Modeller 6 18" xfId="5717" xr:uid="{00000000-0005-0000-0000-000051160000}"/>
    <cellStyle name="BM Input Modeller 6 18 2" xfId="5718" xr:uid="{00000000-0005-0000-0000-000052160000}"/>
    <cellStyle name="BM Input Modeller 6 18 2 2" xfId="5719" xr:uid="{00000000-0005-0000-0000-000053160000}"/>
    <cellStyle name="BM Input Modeller 6 18 3" xfId="5720" xr:uid="{00000000-0005-0000-0000-000054160000}"/>
    <cellStyle name="BM Input Modeller 6 19" xfId="5721" xr:uid="{00000000-0005-0000-0000-000055160000}"/>
    <cellStyle name="BM Input Modeller 6 19 2" xfId="5722" xr:uid="{00000000-0005-0000-0000-000056160000}"/>
    <cellStyle name="BM Input Modeller 6 19 2 2" xfId="5723" xr:uid="{00000000-0005-0000-0000-000057160000}"/>
    <cellStyle name="BM Input Modeller 6 19 3" xfId="5724" xr:uid="{00000000-0005-0000-0000-000058160000}"/>
    <cellStyle name="BM Input Modeller 6 2" xfId="5725" xr:uid="{00000000-0005-0000-0000-000059160000}"/>
    <cellStyle name="BM Input Modeller 6 2 2" xfId="5726" xr:uid="{00000000-0005-0000-0000-00005A160000}"/>
    <cellStyle name="BM Input Modeller 6 2 2 2" xfId="5727" xr:uid="{00000000-0005-0000-0000-00005B160000}"/>
    <cellStyle name="BM Input Modeller 6 2 2 3" xfId="5728" xr:uid="{00000000-0005-0000-0000-00005C160000}"/>
    <cellStyle name="BM Input Modeller 6 2 3" xfId="5729" xr:uid="{00000000-0005-0000-0000-00005D160000}"/>
    <cellStyle name="BM Input Modeller 6 2 3 2" xfId="5730" xr:uid="{00000000-0005-0000-0000-00005E160000}"/>
    <cellStyle name="BM Input Modeller 6 2 4" xfId="5731" xr:uid="{00000000-0005-0000-0000-00005F160000}"/>
    <cellStyle name="BM Input Modeller 6 20" xfId="5732" xr:uid="{00000000-0005-0000-0000-000060160000}"/>
    <cellStyle name="BM Input Modeller 6 20 2" xfId="5733" xr:uid="{00000000-0005-0000-0000-000061160000}"/>
    <cellStyle name="BM Input Modeller 6 20 2 2" xfId="5734" xr:uid="{00000000-0005-0000-0000-000062160000}"/>
    <cellStyle name="BM Input Modeller 6 20 3" xfId="5735" xr:uid="{00000000-0005-0000-0000-000063160000}"/>
    <cellStyle name="BM Input Modeller 6 21" xfId="5736" xr:uid="{00000000-0005-0000-0000-000064160000}"/>
    <cellStyle name="BM Input Modeller 6 21 2" xfId="5737" xr:uid="{00000000-0005-0000-0000-000065160000}"/>
    <cellStyle name="BM Input Modeller 6 22" xfId="5738" xr:uid="{00000000-0005-0000-0000-000066160000}"/>
    <cellStyle name="BM Input Modeller 6 23" xfId="5739" xr:uid="{00000000-0005-0000-0000-000067160000}"/>
    <cellStyle name="BM Input Modeller 6 3" xfId="5740" xr:uid="{00000000-0005-0000-0000-000068160000}"/>
    <cellStyle name="BM Input Modeller 6 3 2" xfId="5741" xr:uid="{00000000-0005-0000-0000-000069160000}"/>
    <cellStyle name="BM Input Modeller 6 3 2 2" xfId="5742" xr:uid="{00000000-0005-0000-0000-00006A160000}"/>
    <cellStyle name="BM Input Modeller 6 3 3" xfId="5743" xr:uid="{00000000-0005-0000-0000-00006B160000}"/>
    <cellStyle name="BM Input Modeller 6 3 4" xfId="5744" xr:uid="{00000000-0005-0000-0000-00006C160000}"/>
    <cellStyle name="BM Input Modeller 6 4" xfId="5745" xr:uid="{00000000-0005-0000-0000-00006D160000}"/>
    <cellStyle name="BM Input Modeller 6 4 2" xfId="5746" xr:uid="{00000000-0005-0000-0000-00006E160000}"/>
    <cellStyle name="BM Input Modeller 6 4 2 2" xfId="5747" xr:uid="{00000000-0005-0000-0000-00006F160000}"/>
    <cellStyle name="BM Input Modeller 6 4 3" xfId="5748" xr:uid="{00000000-0005-0000-0000-000070160000}"/>
    <cellStyle name="BM Input Modeller 6 4 4" xfId="5749" xr:uid="{00000000-0005-0000-0000-000071160000}"/>
    <cellStyle name="BM Input Modeller 6 5" xfId="5750" xr:uid="{00000000-0005-0000-0000-000072160000}"/>
    <cellStyle name="BM Input Modeller 6 5 2" xfId="5751" xr:uid="{00000000-0005-0000-0000-000073160000}"/>
    <cellStyle name="BM Input Modeller 6 5 2 2" xfId="5752" xr:uid="{00000000-0005-0000-0000-000074160000}"/>
    <cellStyle name="BM Input Modeller 6 5 3" xfId="5753" xr:uid="{00000000-0005-0000-0000-000075160000}"/>
    <cellStyle name="BM Input Modeller 6 6" xfId="5754" xr:uid="{00000000-0005-0000-0000-000076160000}"/>
    <cellStyle name="BM Input Modeller 6 6 2" xfId="5755" xr:uid="{00000000-0005-0000-0000-000077160000}"/>
    <cellStyle name="BM Input Modeller 6 6 2 2" xfId="5756" xr:uid="{00000000-0005-0000-0000-000078160000}"/>
    <cellStyle name="BM Input Modeller 6 6 3" xfId="5757" xr:uid="{00000000-0005-0000-0000-000079160000}"/>
    <cellStyle name="BM Input Modeller 6 7" xfId="5758" xr:uid="{00000000-0005-0000-0000-00007A160000}"/>
    <cellStyle name="BM Input Modeller 6 7 2" xfId="5759" xr:uid="{00000000-0005-0000-0000-00007B160000}"/>
    <cellStyle name="BM Input Modeller 6 7 2 2" xfId="5760" xr:uid="{00000000-0005-0000-0000-00007C160000}"/>
    <cellStyle name="BM Input Modeller 6 7 3" xfId="5761" xr:uid="{00000000-0005-0000-0000-00007D160000}"/>
    <cellStyle name="BM Input Modeller 6 8" xfId="5762" xr:uid="{00000000-0005-0000-0000-00007E160000}"/>
    <cellStyle name="BM Input Modeller 6 8 2" xfId="5763" xr:uid="{00000000-0005-0000-0000-00007F160000}"/>
    <cellStyle name="BM Input Modeller 6 8 2 2" xfId="5764" xr:uid="{00000000-0005-0000-0000-000080160000}"/>
    <cellStyle name="BM Input Modeller 6 8 3" xfId="5765" xr:uid="{00000000-0005-0000-0000-000081160000}"/>
    <cellStyle name="BM Input Modeller 6 9" xfId="5766" xr:uid="{00000000-0005-0000-0000-000082160000}"/>
    <cellStyle name="BM Input Modeller 6 9 2" xfId="5767" xr:uid="{00000000-0005-0000-0000-000083160000}"/>
    <cellStyle name="BM Input Modeller 6 9 2 2" xfId="5768" xr:uid="{00000000-0005-0000-0000-000084160000}"/>
    <cellStyle name="BM Input Modeller 6 9 3" xfId="5769" xr:uid="{00000000-0005-0000-0000-000085160000}"/>
    <cellStyle name="BM Input Modeller 7" xfId="5770" xr:uid="{00000000-0005-0000-0000-000086160000}"/>
    <cellStyle name="BM Input Modeller 7 2" xfId="5771" xr:uid="{00000000-0005-0000-0000-000087160000}"/>
    <cellStyle name="BM Input Modeller 7 2 2" xfId="5772" xr:uid="{00000000-0005-0000-0000-000088160000}"/>
    <cellStyle name="BM Input Modeller 7 2 3" xfId="5773" xr:uid="{00000000-0005-0000-0000-000089160000}"/>
    <cellStyle name="BM Input Modeller 7 3" xfId="5774" xr:uid="{00000000-0005-0000-0000-00008A160000}"/>
    <cellStyle name="BM Input Modeller 7 3 2" xfId="5775" xr:uid="{00000000-0005-0000-0000-00008B160000}"/>
    <cellStyle name="BM Input Modeller 7 4" xfId="5776" xr:uid="{00000000-0005-0000-0000-00008C160000}"/>
    <cellStyle name="BM Input Modeller 8" xfId="5777" xr:uid="{00000000-0005-0000-0000-00008D160000}"/>
    <cellStyle name="BM Input Modeller 8 2" xfId="5778" xr:uid="{00000000-0005-0000-0000-00008E160000}"/>
    <cellStyle name="BM Input Modeller 8 2 2" xfId="5779" xr:uid="{00000000-0005-0000-0000-00008F160000}"/>
    <cellStyle name="BM Input Modeller 8 2 3" xfId="5780" xr:uid="{00000000-0005-0000-0000-000090160000}"/>
    <cellStyle name="BM Input Modeller 8 3" xfId="5781" xr:uid="{00000000-0005-0000-0000-000091160000}"/>
    <cellStyle name="BM Input Modeller 8 4" xfId="5782" xr:uid="{00000000-0005-0000-0000-000092160000}"/>
    <cellStyle name="BM Input Modeller 9" xfId="5783" xr:uid="{00000000-0005-0000-0000-000093160000}"/>
    <cellStyle name="BM Input Modeller 9 2" xfId="5784" xr:uid="{00000000-0005-0000-0000-000094160000}"/>
    <cellStyle name="BM Input Modeller 9 2 2" xfId="5785" xr:uid="{00000000-0005-0000-0000-000095160000}"/>
    <cellStyle name="BM Input Modeller 9 3" xfId="5786" xr:uid="{00000000-0005-0000-0000-000096160000}"/>
    <cellStyle name="BM Input Modeller 9 4" xfId="5787" xr:uid="{00000000-0005-0000-0000-000097160000}"/>
    <cellStyle name="BM Input Static" xfId="5788" xr:uid="{00000000-0005-0000-0000-000098160000}"/>
    <cellStyle name="BM Input Static 10" xfId="5789" xr:uid="{00000000-0005-0000-0000-000099160000}"/>
    <cellStyle name="BM Input Static 10 2" xfId="5790" xr:uid="{00000000-0005-0000-0000-00009A160000}"/>
    <cellStyle name="BM Input Static 10 2 2" xfId="5791" xr:uid="{00000000-0005-0000-0000-00009B160000}"/>
    <cellStyle name="BM Input Static 10 3" xfId="5792" xr:uid="{00000000-0005-0000-0000-00009C160000}"/>
    <cellStyle name="BM Input Static 11" xfId="5793" xr:uid="{00000000-0005-0000-0000-00009D160000}"/>
    <cellStyle name="BM Input Static 11 2" xfId="5794" xr:uid="{00000000-0005-0000-0000-00009E160000}"/>
    <cellStyle name="BM Input Static 11 2 2" xfId="5795" xr:uid="{00000000-0005-0000-0000-00009F160000}"/>
    <cellStyle name="BM Input Static 11 3" xfId="5796" xr:uid="{00000000-0005-0000-0000-0000A0160000}"/>
    <cellStyle name="BM Input Static 12" xfId="5797" xr:uid="{00000000-0005-0000-0000-0000A1160000}"/>
    <cellStyle name="BM Input Static 12 2" xfId="5798" xr:uid="{00000000-0005-0000-0000-0000A2160000}"/>
    <cellStyle name="BM Input Static 12 2 2" xfId="5799" xr:uid="{00000000-0005-0000-0000-0000A3160000}"/>
    <cellStyle name="BM Input Static 12 3" xfId="5800" xr:uid="{00000000-0005-0000-0000-0000A4160000}"/>
    <cellStyle name="BM Input Static 13" xfId="5801" xr:uid="{00000000-0005-0000-0000-0000A5160000}"/>
    <cellStyle name="BM Input Static 13 2" xfId="5802" xr:uid="{00000000-0005-0000-0000-0000A6160000}"/>
    <cellStyle name="BM Input Static 13 2 2" xfId="5803" xr:uid="{00000000-0005-0000-0000-0000A7160000}"/>
    <cellStyle name="BM Input Static 13 3" xfId="5804" xr:uid="{00000000-0005-0000-0000-0000A8160000}"/>
    <cellStyle name="BM Input Static 14" xfId="5805" xr:uid="{00000000-0005-0000-0000-0000A9160000}"/>
    <cellStyle name="BM Input Static 14 2" xfId="5806" xr:uid="{00000000-0005-0000-0000-0000AA160000}"/>
    <cellStyle name="BM Input Static 14 2 2" xfId="5807" xr:uid="{00000000-0005-0000-0000-0000AB160000}"/>
    <cellStyle name="BM Input Static 14 3" xfId="5808" xr:uid="{00000000-0005-0000-0000-0000AC160000}"/>
    <cellStyle name="BM Input Static 15" xfId="5809" xr:uid="{00000000-0005-0000-0000-0000AD160000}"/>
    <cellStyle name="BM Input Static 15 2" xfId="5810" xr:uid="{00000000-0005-0000-0000-0000AE160000}"/>
    <cellStyle name="BM Input Static 15 2 2" xfId="5811" xr:uid="{00000000-0005-0000-0000-0000AF160000}"/>
    <cellStyle name="BM Input Static 15 3" xfId="5812" xr:uid="{00000000-0005-0000-0000-0000B0160000}"/>
    <cellStyle name="BM Input Static 16" xfId="5813" xr:uid="{00000000-0005-0000-0000-0000B1160000}"/>
    <cellStyle name="BM Input Static 16 2" xfId="5814" xr:uid="{00000000-0005-0000-0000-0000B2160000}"/>
    <cellStyle name="BM Input Static 16 2 2" xfId="5815" xr:uid="{00000000-0005-0000-0000-0000B3160000}"/>
    <cellStyle name="BM Input Static 16 3" xfId="5816" xr:uid="{00000000-0005-0000-0000-0000B4160000}"/>
    <cellStyle name="BM Input Static 17" xfId="5817" xr:uid="{00000000-0005-0000-0000-0000B5160000}"/>
    <cellStyle name="BM Input Static 17 2" xfId="5818" xr:uid="{00000000-0005-0000-0000-0000B6160000}"/>
    <cellStyle name="BM Input Static 17 2 2" xfId="5819" xr:uid="{00000000-0005-0000-0000-0000B7160000}"/>
    <cellStyle name="BM Input Static 17 3" xfId="5820" xr:uid="{00000000-0005-0000-0000-0000B8160000}"/>
    <cellStyle name="BM Input Static 18" xfId="5821" xr:uid="{00000000-0005-0000-0000-0000B9160000}"/>
    <cellStyle name="BM Input Static 18 2" xfId="5822" xr:uid="{00000000-0005-0000-0000-0000BA160000}"/>
    <cellStyle name="BM Input Static 18 2 2" xfId="5823" xr:uid="{00000000-0005-0000-0000-0000BB160000}"/>
    <cellStyle name="BM Input Static 18 3" xfId="5824" xr:uid="{00000000-0005-0000-0000-0000BC160000}"/>
    <cellStyle name="BM Input Static 19" xfId="5825" xr:uid="{00000000-0005-0000-0000-0000BD160000}"/>
    <cellStyle name="BM Input Static 19 2" xfId="5826" xr:uid="{00000000-0005-0000-0000-0000BE160000}"/>
    <cellStyle name="BM Input Static 19 2 2" xfId="5827" xr:uid="{00000000-0005-0000-0000-0000BF160000}"/>
    <cellStyle name="BM Input Static 19 3" xfId="5828" xr:uid="{00000000-0005-0000-0000-0000C0160000}"/>
    <cellStyle name="BM Input Static 2" xfId="5829" xr:uid="{00000000-0005-0000-0000-0000C1160000}"/>
    <cellStyle name="BM Input Static 2 10" xfId="5830" xr:uid="{00000000-0005-0000-0000-0000C2160000}"/>
    <cellStyle name="BM Input Static 2 10 2" xfId="5831" xr:uid="{00000000-0005-0000-0000-0000C3160000}"/>
    <cellStyle name="BM Input Static 2 10 2 2" xfId="5832" xr:uid="{00000000-0005-0000-0000-0000C4160000}"/>
    <cellStyle name="BM Input Static 2 10 3" xfId="5833" xr:uid="{00000000-0005-0000-0000-0000C5160000}"/>
    <cellStyle name="BM Input Static 2 11" xfId="5834" xr:uid="{00000000-0005-0000-0000-0000C6160000}"/>
    <cellStyle name="BM Input Static 2 11 2" xfId="5835" xr:uid="{00000000-0005-0000-0000-0000C7160000}"/>
    <cellStyle name="BM Input Static 2 11 2 2" xfId="5836" xr:uid="{00000000-0005-0000-0000-0000C8160000}"/>
    <cellStyle name="BM Input Static 2 11 3" xfId="5837" xr:uid="{00000000-0005-0000-0000-0000C9160000}"/>
    <cellStyle name="BM Input Static 2 12" xfId="5838" xr:uid="{00000000-0005-0000-0000-0000CA160000}"/>
    <cellStyle name="BM Input Static 2 12 2" xfId="5839" xr:uid="{00000000-0005-0000-0000-0000CB160000}"/>
    <cellStyle name="BM Input Static 2 12 2 2" xfId="5840" xr:uid="{00000000-0005-0000-0000-0000CC160000}"/>
    <cellStyle name="BM Input Static 2 12 3" xfId="5841" xr:uid="{00000000-0005-0000-0000-0000CD160000}"/>
    <cellStyle name="BM Input Static 2 13" xfId="5842" xr:uid="{00000000-0005-0000-0000-0000CE160000}"/>
    <cellStyle name="BM Input Static 2 13 2" xfId="5843" xr:uid="{00000000-0005-0000-0000-0000CF160000}"/>
    <cellStyle name="BM Input Static 2 13 2 2" xfId="5844" xr:uid="{00000000-0005-0000-0000-0000D0160000}"/>
    <cellStyle name="BM Input Static 2 13 3" xfId="5845" xr:uid="{00000000-0005-0000-0000-0000D1160000}"/>
    <cellStyle name="BM Input Static 2 14" xfId="5846" xr:uid="{00000000-0005-0000-0000-0000D2160000}"/>
    <cellStyle name="BM Input Static 2 14 2" xfId="5847" xr:uid="{00000000-0005-0000-0000-0000D3160000}"/>
    <cellStyle name="BM Input Static 2 14 2 2" xfId="5848" xr:uid="{00000000-0005-0000-0000-0000D4160000}"/>
    <cellStyle name="BM Input Static 2 14 3" xfId="5849" xr:uid="{00000000-0005-0000-0000-0000D5160000}"/>
    <cellStyle name="BM Input Static 2 15" xfId="5850" xr:uid="{00000000-0005-0000-0000-0000D6160000}"/>
    <cellStyle name="BM Input Static 2 15 2" xfId="5851" xr:uid="{00000000-0005-0000-0000-0000D7160000}"/>
    <cellStyle name="BM Input Static 2 15 2 2" xfId="5852" xr:uid="{00000000-0005-0000-0000-0000D8160000}"/>
    <cellStyle name="BM Input Static 2 15 3" xfId="5853" xr:uid="{00000000-0005-0000-0000-0000D9160000}"/>
    <cellStyle name="BM Input Static 2 16" xfId="5854" xr:uid="{00000000-0005-0000-0000-0000DA160000}"/>
    <cellStyle name="BM Input Static 2 16 2" xfId="5855" xr:uid="{00000000-0005-0000-0000-0000DB160000}"/>
    <cellStyle name="BM Input Static 2 16 2 2" xfId="5856" xr:uid="{00000000-0005-0000-0000-0000DC160000}"/>
    <cellStyle name="BM Input Static 2 16 3" xfId="5857" xr:uid="{00000000-0005-0000-0000-0000DD160000}"/>
    <cellStyle name="BM Input Static 2 17" xfId="5858" xr:uid="{00000000-0005-0000-0000-0000DE160000}"/>
    <cellStyle name="BM Input Static 2 17 2" xfId="5859" xr:uid="{00000000-0005-0000-0000-0000DF160000}"/>
    <cellStyle name="BM Input Static 2 17 2 2" xfId="5860" xr:uid="{00000000-0005-0000-0000-0000E0160000}"/>
    <cellStyle name="BM Input Static 2 17 3" xfId="5861" xr:uid="{00000000-0005-0000-0000-0000E1160000}"/>
    <cellStyle name="BM Input Static 2 18" xfId="5862" xr:uid="{00000000-0005-0000-0000-0000E2160000}"/>
    <cellStyle name="BM Input Static 2 18 2" xfId="5863" xr:uid="{00000000-0005-0000-0000-0000E3160000}"/>
    <cellStyle name="BM Input Static 2 18 2 2" xfId="5864" xr:uid="{00000000-0005-0000-0000-0000E4160000}"/>
    <cellStyle name="BM Input Static 2 18 3" xfId="5865" xr:uid="{00000000-0005-0000-0000-0000E5160000}"/>
    <cellStyle name="BM Input Static 2 19" xfId="5866" xr:uid="{00000000-0005-0000-0000-0000E6160000}"/>
    <cellStyle name="BM Input Static 2 19 2" xfId="5867" xr:uid="{00000000-0005-0000-0000-0000E7160000}"/>
    <cellStyle name="BM Input Static 2 19 2 2" xfId="5868" xr:uid="{00000000-0005-0000-0000-0000E8160000}"/>
    <cellStyle name="BM Input Static 2 19 3" xfId="5869" xr:uid="{00000000-0005-0000-0000-0000E9160000}"/>
    <cellStyle name="BM Input Static 2 2" xfId="5870" xr:uid="{00000000-0005-0000-0000-0000EA160000}"/>
    <cellStyle name="BM Input Static 2 2 10" xfId="5871" xr:uid="{00000000-0005-0000-0000-0000EB160000}"/>
    <cellStyle name="BM Input Static 2 2 10 2" xfId="5872" xr:uid="{00000000-0005-0000-0000-0000EC160000}"/>
    <cellStyle name="BM Input Static 2 2 10 2 2" xfId="5873" xr:uid="{00000000-0005-0000-0000-0000ED160000}"/>
    <cellStyle name="BM Input Static 2 2 10 3" xfId="5874" xr:uid="{00000000-0005-0000-0000-0000EE160000}"/>
    <cellStyle name="BM Input Static 2 2 11" xfId="5875" xr:uid="{00000000-0005-0000-0000-0000EF160000}"/>
    <cellStyle name="BM Input Static 2 2 11 2" xfId="5876" xr:uid="{00000000-0005-0000-0000-0000F0160000}"/>
    <cellStyle name="BM Input Static 2 2 11 2 2" xfId="5877" xr:uid="{00000000-0005-0000-0000-0000F1160000}"/>
    <cellStyle name="BM Input Static 2 2 11 3" xfId="5878" xr:uid="{00000000-0005-0000-0000-0000F2160000}"/>
    <cellStyle name="BM Input Static 2 2 12" xfId="5879" xr:uid="{00000000-0005-0000-0000-0000F3160000}"/>
    <cellStyle name="BM Input Static 2 2 12 2" xfId="5880" xr:uid="{00000000-0005-0000-0000-0000F4160000}"/>
    <cellStyle name="BM Input Static 2 2 12 2 2" xfId="5881" xr:uid="{00000000-0005-0000-0000-0000F5160000}"/>
    <cellStyle name="BM Input Static 2 2 12 3" xfId="5882" xr:uid="{00000000-0005-0000-0000-0000F6160000}"/>
    <cellStyle name="BM Input Static 2 2 13" xfId="5883" xr:uid="{00000000-0005-0000-0000-0000F7160000}"/>
    <cellStyle name="BM Input Static 2 2 13 2" xfId="5884" xr:uid="{00000000-0005-0000-0000-0000F8160000}"/>
    <cellStyle name="BM Input Static 2 2 13 2 2" xfId="5885" xr:uid="{00000000-0005-0000-0000-0000F9160000}"/>
    <cellStyle name="BM Input Static 2 2 13 3" xfId="5886" xr:uid="{00000000-0005-0000-0000-0000FA160000}"/>
    <cellStyle name="BM Input Static 2 2 14" xfId="5887" xr:uid="{00000000-0005-0000-0000-0000FB160000}"/>
    <cellStyle name="BM Input Static 2 2 14 2" xfId="5888" xr:uid="{00000000-0005-0000-0000-0000FC160000}"/>
    <cellStyle name="BM Input Static 2 2 14 2 2" xfId="5889" xr:uid="{00000000-0005-0000-0000-0000FD160000}"/>
    <cellStyle name="BM Input Static 2 2 14 3" xfId="5890" xr:uid="{00000000-0005-0000-0000-0000FE160000}"/>
    <cellStyle name="BM Input Static 2 2 15" xfId="5891" xr:uid="{00000000-0005-0000-0000-0000FF160000}"/>
    <cellStyle name="BM Input Static 2 2 15 2" xfId="5892" xr:uid="{00000000-0005-0000-0000-000000170000}"/>
    <cellStyle name="BM Input Static 2 2 15 2 2" xfId="5893" xr:uid="{00000000-0005-0000-0000-000001170000}"/>
    <cellStyle name="BM Input Static 2 2 15 3" xfId="5894" xr:uid="{00000000-0005-0000-0000-000002170000}"/>
    <cellStyle name="BM Input Static 2 2 16" xfId="5895" xr:uid="{00000000-0005-0000-0000-000003170000}"/>
    <cellStyle name="BM Input Static 2 2 16 2" xfId="5896" xr:uid="{00000000-0005-0000-0000-000004170000}"/>
    <cellStyle name="BM Input Static 2 2 16 2 2" xfId="5897" xr:uid="{00000000-0005-0000-0000-000005170000}"/>
    <cellStyle name="BM Input Static 2 2 16 3" xfId="5898" xr:uid="{00000000-0005-0000-0000-000006170000}"/>
    <cellStyle name="BM Input Static 2 2 17" xfId="5899" xr:uid="{00000000-0005-0000-0000-000007170000}"/>
    <cellStyle name="BM Input Static 2 2 17 2" xfId="5900" xr:uid="{00000000-0005-0000-0000-000008170000}"/>
    <cellStyle name="BM Input Static 2 2 17 2 2" xfId="5901" xr:uid="{00000000-0005-0000-0000-000009170000}"/>
    <cellStyle name="BM Input Static 2 2 17 3" xfId="5902" xr:uid="{00000000-0005-0000-0000-00000A170000}"/>
    <cellStyle name="BM Input Static 2 2 18" xfId="5903" xr:uid="{00000000-0005-0000-0000-00000B170000}"/>
    <cellStyle name="BM Input Static 2 2 18 2" xfId="5904" xr:uid="{00000000-0005-0000-0000-00000C170000}"/>
    <cellStyle name="BM Input Static 2 2 19" xfId="5905" xr:uid="{00000000-0005-0000-0000-00000D170000}"/>
    <cellStyle name="BM Input Static 2 2 2" xfId="5906" xr:uid="{00000000-0005-0000-0000-00000E170000}"/>
    <cellStyle name="BM Input Static 2 2 2 10" xfId="5907" xr:uid="{00000000-0005-0000-0000-00000F170000}"/>
    <cellStyle name="BM Input Static 2 2 2 10 2" xfId="5908" xr:uid="{00000000-0005-0000-0000-000010170000}"/>
    <cellStyle name="BM Input Static 2 2 2 10 2 2" xfId="5909" xr:uid="{00000000-0005-0000-0000-000011170000}"/>
    <cellStyle name="BM Input Static 2 2 2 10 3" xfId="5910" xr:uid="{00000000-0005-0000-0000-000012170000}"/>
    <cellStyle name="BM Input Static 2 2 2 11" xfId="5911" xr:uid="{00000000-0005-0000-0000-000013170000}"/>
    <cellStyle name="BM Input Static 2 2 2 11 2" xfId="5912" xr:uid="{00000000-0005-0000-0000-000014170000}"/>
    <cellStyle name="BM Input Static 2 2 2 11 2 2" xfId="5913" xr:uid="{00000000-0005-0000-0000-000015170000}"/>
    <cellStyle name="BM Input Static 2 2 2 11 3" xfId="5914" xr:uid="{00000000-0005-0000-0000-000016170000}"/>
    <cellStyle name="BM Input Static 2 2 2 12" xfId="5915" xr:uid="{00000000-0005-0000-0000-000017170000}"/>
    <cellStyle name="BM Input Static 2 2 2 12 2" xfId="5916" xr:uid="{00000000-0005-0000-0000-000018170000}"/>
    <cellStyle name="BM Input Static 2 2 2 12 2 2" xfId="5917" xr:uid="{00000000-0005-0000-0000-000019170000}"/>
    <cellStyle name="BM Input Static 2 2 2 12 3" xfId="5918" xr:uid="{00000000-0005-0000-0000-00001A170000}"/>
    <cellStyle name="BM Input Static 2 2 2 13" xfId="5919" xr:uid="{00000000-0005-0000-0000-00001B170000}"/>
    <cellStyle name="BM Input Static 2 2 2 13 2" xfId="5920" xr:uid="{00000000-0005-0000-0000-00001C170000}"/>
    <cellStyle name="BM Input Static 2 2 2 13 2 2" xfId="5921" xr:uid="{00000000-0005-0000-0000-00001D170000}"/>
    <cellStyle name="BM Input Static 2 2 2 13 3" xfId="5922" xr:uid="{00000000-0005-0000-0000-00001E170000}"/>
    <cellStyle name="BM Input Static 2 2 2 14" xfId="5923" xr:uid="{00000000-0005-0000-0000-00001F170000}"/>
    <cellStyle name="BM Input Static 2 2 2 14 2" xfId="5924" xr:uid="{00000000-0005-0000-0000-000020170000}"/>
    <cellStyle name="BM Input Static 2 2 2 14 2 2" xfId="5925" xr:uid="{00000000-0005-0000-0000-000021170000}"/>
    <cellStyle name="BM Input Static 2 2 2 14 3" xfId="5926" xr:uid="{00000000-0005-0000-0000-000022170000}"/>
    <cellStyle name="BM Input Static 2 2 2 15" xfId="5927" xr:uid="{00000000-0005-0000-0000-000023170000}"/>
    <cellStyle name="BM Input Static 2 2 2 15 2" xfId="5928" xr:uid="{00000000-0005-0000-0000-000024170000}"/>
    <cellStyle name="BM Input Static 2 2 2 15 2 2" xfId="5929" xr:uid="{00000000-0005-0000-0000-000025170000}"/>
    <cellStyle name="BM Input Static 2 2 2 15 3" xfId="5930" xr:uid="{00000000-0005-0000-0000-000026170000}"/>
    <cellStyle name="BM Input Static 2 2 2 16" xfId="5931" xr:uid="{00000000-0005-0000-0000-000027170000}"/>
    <cellStyle name="BM Input Static 2 2 2 16 2" xfId="5932" xr:uid="{00000000-0005-0000-0000-000028170000}"/>
    <cellStyle name="BM Input Static 2 2 2 16 2 2" xfId="5933" xr:uid="{00000000-0005-0000-0000-000029170000}"/>
    <cellStyle name="BM Input Static 2 2 2 16 3" xfId="5934" xr:uid="{00000000-0005-0000-0000-00002A170000}"/>
    <cellStyle name="BM Input Static 2 2 2 17" xfId="5935" xr:uid="{00000000-0005-0000-0000-00002B170000}"/>
    <cellStyle name="BM Input Static 2 2 2 17 2" xfId="5936" xr:uid="{00000000-0005-0000-0000-00002C170000}"/>
    <cellStyle name="BM Input Static 2 2 2 17 2 2" xfId="5937" xr:uid="{00000000-0005-0000-0000-00002D170000}"/>
    <cellStyle name="BM Input Static 2 2 2 17 3" xfId="5938" xr:uid="{00000000-0005-0000-0000-00002E170000}"/>
    <cellStyle name="BM Input Static 2 2 2 18" xfId="5939" xr:uid="{00000000-0005-0000-0000-00002F170000}"/>
    <cellStyle name="BM Input Static 2 2 2 18 2" xfId="5940" xr:uid="{00000000-0005-0000-0000-000030170000}"/>
    <cellStyle name="BM Input Static 2 2 2 18 2 2" xfId="5941" xr:uid="{00000000-0005-0000-0000-000031170000}"/>
    <cellStyle name="BM Input Static 2 2 2 18 3" xfId="5942" xr:uid="{00000000-0005-0000-0000-000032170000}"/>
    <cellStyle name="BM Input Static 2 2 2 19" xfId="5943" xr:uid="{00000000-0005-0000-0000-000033170000}"/>
    <cellStyle name="BM Input Static 2 2 2 19 2" xfId="5944" xr:uid="{00000000-0005-0000-0000-000034170000}"/>
    <cellStyle name="BM Input Static 2 2 2 19 2 2" xfId="5945" xr:uid="{00000000-0005-0000-0000-000035170000}"/>
    <cellStyle name="BM Input Static 2 2 2 19 3" xfId="5946" xr:uid="{00000000-0005-0000-0000-000036170000}"/>
    <cellStyle name="BM Input Static 2 2 2 2" xfId="5947" xr:uid="{00000000-0005-0000-0000-000037170000}"/>
    <cellStyle name="BM Input Static 2 2 2 2 2" xfId="5948" xr:uid="{00000000-0005-0000-0000-000038170000}"/>
    <cellStyle name="BM Input Static 2 2 2 2 2 2" xfId="5949" xr:uid="{00000000-0005-0000-0000-000039170000}"/>
    <cellStyle name="BM Input Static 2 2 2 2 2 3" xfId="5950" xr:uid="{00000000-0005-0000-0000-00003A170000}"/>
    <cellStyle name="BM Input Static 2 2 2 2 3" xfId="5951" xr:uid="{00000000-0005-0000-0000-00003B170000}"/>
    <cellStyle name="BM Input Static 2 2 2 2 3 2" xfId="5952" xr:uid="{00000000-0005-0000-0000-00003C170000}"/>
    <cellStyle name="BM Input Static 2 2 2 2 4" xfId="5953" xr:uid="{00000000-0005-0000-0000-00003D170000}"/>
    <cellStyle name="BM Input Static 2 2 2 20" xfId="5954" xr:uid="{00000000-0005-0000-0000-00003E170000}"/>
    <cellStyle name="BM Input Static 2 2 2 20 2" xfId="5955" xr:uid="{00000000-0005-0000-0000-00003F170000}"/>
    <cellStyle name="BM Input Static 2 2 2 20 2 2" xfId="5956" xr:uid="{00000000-0005-0000-0000-000040170000}"/>
    <cellStyle name="BM Input Static 2 2 2 20 3" xfId="5957" xr:uid="{00000000-0005-0000-0000-000041170000}"/>
    <cellStyle name="BM Input Static 2 2 2 21" xfId="5958" xr:uid="{00000000-0005-0000-0000-000042170000}"/>
    <cellStyle name="BM Input Static 2 2 2 21 2" xfId="5959" xr:uid="{00000000-0005-0000-0000-000043170000}"/>
    <cellStyle name="BM Input Static 2 2 2 22" xfId="5960" xr:uid="{00000000-0005-0000-0000-000044170000}"/>
    <cellStyle name="BM Input Static 2 2 2 23" xfId="5961" xr:uid="{00000000-0005-0000-0000-000045170000}"/>
    <cellStyle name="BM Input Static 2 2 2 3" xfId="5962" xr:uid="{00000000-0005-0000-0000-000046170000}"/>
    <cellStyle name="BM Input Static 2 2 2 3 2" xfId="5963" xr:uid="{00000000-0005-0000-0000-000047170000}"/>
    <cellStyle name="BM Input Static 2 2 2 3 2 2" xfId="5964" xr:uid="{00000000-0005-0000-0000-000048170000}"/>
    <cellStyle name="BM Input Static 2 2 2 3 3" xfId="5965" xr:uid="{00000000-0005-0000-0000-000049170000}"/>
    <cellStyle name="BM Input Static 2 2 2 3 4" xfId="5966" xr:uid="{00000000-0005-0000-0000-00004A170000}"/>
    <cellStyle name="BM Input Static 2 2 2 4" xfId="5967" xr:uid="{00000000-0005-0000-0000-00004B170000}"/>
    <cellStyle name="BM Input Static 2 2 2 4 2" xfId="5968" xr:uid="{00000000-0005-0000-0000-00004C170000}"/>
    <cellStyle name="BM Input Static 2 2 2 4 2 2" xfId="5969" xr:uid="{00000000-0005-0000-0000-00004D170000}"/>
    <cellStyle name="BM Input Static 2 2 2 4 3" xfId="5970" xr:uid="{00000000-0005-0000-0000-00004E170000}"/>
    <cellStyle name="BM Input Static 2 2 2 4 4" xfId="5971" xr:uid="{00000000-0005-0000-0000-00004F170000}"/>
    <cellStyle name="BM Input Static 2 2 2 5" xfId="5972" xr:uid="{00000000-0005-0000-0000-000050170000}"/>
    <cellStyle name="BM Input Static 2 2 2 5 2" xfId="5973" xr:uid="{00000000-0005-0000-0000-000051170000}"/>
    <cellStyle name="BM Input Static 2 2 2 5 2 2" xfId="5974" xr:uid="{00000000-0005-0000-0000-000052170000}"/>
    <cellStyle name="BM Input Static 2 2 2 5 3" xfId="5975" xr:uid="{00000000-0005-0000-0000-000053170000}"/>
    <cellStyle name="BM Input Static 2 2 2 6" xfId="5976" xr:uid="{00000000-0005-0000-0000-000054170000}"/>
    <cellStyle name="BM Input Static 2 2 2 6 2" xfId="5977" xr:uid="{00000000-0005-0000-0000-000055170000}"/>
    <cellStyle name="BM Input Static 2 2 2 6 2 2" xfId="5978" xr:uid="{00000000-0005-0000-0000-000056170000}"/>
    <cellStyle name="BM Input Static 2 2 2 6 3" xfId="5979" xr:uid="{00000000-0005-0000-0000-000057170000}"/>
    <cellStyle name="BM Input Static 2 2 2 7" xfId="5980" xr:uid="{00000000-0005-0000-0000-000058170000}"/>
    <cellStyle name="BM Input Static 2 2 2 7 2" xfId="5981" xr:uid="{00000000-0005-0000-0000-000059170000}"/>
    <cellStyle name="BM Input Static 2 2 2 7 2 2" xfId="5982" xr:uid="{00000000-0005-0000-0000-00005A170000}"/>
    <cellStyle name="BM Input Static 2 2 2 7 3" xfId="5983" xr:uid="{00000000-0005-0000-0000-00005B170000}"/>
    <cellStyle name="BM Input Static 2 2 2 8" xfId="5984" xr:uid="{00000000-0005-0000-0000-00005C170000}"/>
    <cellStyle name="BM Input Static 2 2 2 8 2" xfId="5985" xr:uid="{00000000-0005-0000-0000-00005D170000}"/>
    <cellStyle name="BM Input Static 2 2 2 8 2 2" xfId="5986" xr:uid="{00000000-0005-0000-0000-00005E170000}"/>
    <cellStyle name="BM Input Static 2 2 2 8 3" xfId="5987" xr:uid="{00000000-0005-0000-0000-00005F170000}"/>
    <cellStyle name="BM Input Static 2 2 2 9" xfId="5988" xr:uid="{00000000-0005-0000-0000-000060170000}"/>
    <cellStyle name="BM Input Static 2 2 2 9 2" xfId="5989" xr:uid="{00000000-0005-0000-0000-000061170000}"/>
    <cellStyle name="BM Input Static 2 2 2 9 2 2" xfId="5990" xr:uid="{00000000-0005-0000-0000-000062170000}"/>
    <cellStyle name="BM Input Static 2 2 2 9 3" xfId="5991" xr:uid="{00000000-0005-0000-0000-000063170000}"/>
    <cellStyle name="BM Input Static 2 2 20" xfId="5992" xr:uid="{00000000-0005-0000-0000-000064170000}"/>
    <cellStyle name="BM Input Static 2 2 3" xfId="5993" xr:uid="{00000000-0005-0000-0000-000065170000}"/>
    <cellStyle name="BM Input Static 2 2 3 2" xfId="5994" xr:uid="{00000000-0005-0000-0000-000066170000}"/>
    <cellStyle name="BM Input Static 2 2 3 2 2" xfId="5995" xr:uid="{00000000-0005-0000-0000-000067170000}"/>
    <cellStyle name="BM Input Static 2 2 3 2 3" xfId="5996" xr:uid="{00000000-0005-0000-0000-000068170000}"/>
    <cellStyle name="BM Input Static 2 2 3 3" xfId="5997" xr:uid="{00000000-0005-0000-0000-000069170000}"/>
    <cellStyle name="BM Input Static 2 2 3 3 2" xfId="5998" xr:uid="{00000000-0005-0000-0000-00006A170000}"/>
    <cellStyle name="BM Input Static 2 2 3 4" xfId="5999" xr:uid="{00000000-0005-0000-0000-00006B170000}"/>
    <cellStyle name="BM Input Static 2 2 4" xfId="6000" xr:uid="{00000000-0005-0000-0000-00006C170000}"/>
    <cellStyle name="BM Input Static 2 2 4 2" xfId="6001" xr:uid="{00000000-0005-0000-0000-00006D170000}"/>
    <cellStyle name="BM Input Static 2 2 4 2 2" xfId="6002" xr:uid="{00000000-0005-0000-0000-00006E170000}"/>
    <cellStyle name="BM Input Static 2 2 4 3" xfId="6003" xr:uid="{00000000-0005-0000-0000-00006F170000}"/>
    <cellStyle name="BM Input Static 2 2 4 4" xfId="6004" xr:uid="{00000000-0005-0000-0000-000070170000}"/>
    <cellStyle name="BM Input Static 2 2 5" xfId="6005" xr:uid="{00000000-0005-0000-0000-000071170000}"/>
    <cellStyle name="BM Input Static 2 2 5 2" xfId="6006" xr:uid="{00000000-0005-0000-0000-000072170000}"/>
    <cellStyle name="BM Input Static 2 2 5 2 2" xfId="6007" xr:uid="{00000000-0005-0000-0000-000073170000}"/>
    <cellStyle name="BM Input Static 2 2 5 3" xfId="6008" xr:uid="{00000000-0005-0000-0000-000074170000}"/>
    <cellStyle name="BM Input Static 2 2 5 4" xfId="6009" xr:uid="{00000000-0005-0000-0000-000075170000}"/>
    <cellStyle name="BM Input Static 2 2 6" xfId="6010" xr:uid="{00000000-0005-0000-0000-000076170000}"/>
    <cellStyle name="BM Input Static 2 2 6 2" xfId="6011" xr:uid="{00000000-0005-0000-0000-000077170000}"/>
    <cellStyle name="BM Input Static 2 2 6 2 2" xfId="6012" xr:uid="{00000000-0005-0000-0000-000078170000}"/>
    <cellStyle name="BM Input Static 2 2 6 3" xfId="6013" xr:uid="{00000000-0005-0000-0000-000079170000}"/>
    <cellStyle name="BM Input Static 2 2 7" xfId="6014" xr:uid="{00000000-0005-0000-0000-00007A170000}"/>
    <cellStyle name="BM Input Static 2 2 7 2" xfId="6015" xr:uid="{00000000-0005-0000-0000-00007B170000}"/>
    <cellStyle name="BM Input Static 2 2 7 2 2" xfId="6016" xr:uid="{00000000-0005-0000-0000-00007C170000}"/>
    <cellStyle name="BM Input Static 2 2 7 3" xfId="6017" xr:uid="{00000000-0005-0000-0000-00007D170000}"/>
    <cellStyle name="BM Input Static 2 2 8" xfId="6018" xr:uid="{00000000-0005-0000-0000-00007E170000}"/>
    <cellStyle name="BM Input Static 2 2 8 2" xfId="6019" xr:uid="{00000000-0005-0000-0000-00007F170000}"/>
    <cellStyle name="BM Input Static 2 2 8 2 2" xfId="6020" xr:uid="{00000000-0005-0000-0000-000080170000}"/>
    <cellStyle name="BM Input Static 2 2 8 3" xfId="6021" xr:uid="{00000000-0005-0000-0000-000081170000}"/>
    <cellStyle name="BM Input Static 2 2 9" xfId="6022" xr:uid="{00000000-0005-0000-0000-000082170000}"/>
    <cellStyle name="BM Input Static 2 2 9 2" xfId="6023" xr:uid="{00000000-0005-0000-0000-000083170000}"/>
    <cellStyle name="BM Input Static 2 2 9 2 2" xfId="6024" xr:uid="{00000000-0005-0000-0000-000084170000}"/>
    <cellStyle name="BM Input Static 2 2 9 3" xfId="6025" xr:uid="{00000000-0005-0000-0000-000085170000}"/>
    <cellStyle name="BM Input Static 2 20" xfId="6026" xr:uid="{00000000-0005-0000-0000-000086170000}"/>
    <cellStyle name="BM Input Static 2 20 2" xfId="6027" xr:uid="{00000000-0005-0000-0000-000087170000}"/>
    <cellStyle name="BM Input Static 2 20 2 2" xfId="6028" xr:uid="{00000000-0005-0000-0000-000088170000}"/>
    <cellStyle name="BM Input Static 2 20 3" xfId="6029" xr:uid="{00000000-0005-0000-0000-000089170000}"/>
    <cellStyle name="BM Input Static 2 21" xfId="6030" xr:uid="{00000000-0005-0000-0000-00008A170000}"/>
    <cellStyle name="BM Input Static 2 21 2" xfId="6031" xr:uid="{00000000-0005-0000-0000-00008B170000}"/>
    <cellStyle name="BM Input Static 2 22" xfId="6032" xr:uid="{00000000-0005-0000-0000-00008C170000}"/>
    <cellStyle name="BM Input Static 2 23" xfId="6033" xr:uid="{00000000-0005-0000-0000-00008D170000}"/>
    <cellStyle name="BM Input Static 2 3" xfId="6034" xr:uid="{00000000-0005-0000-0000-00008E170000}"/>
    <cellStyle name="BM Input Static 2 3 10" xfId="6035" xr:uid="{00000000-0005-0000-0000-00008F170000}"/>
    <cellStyle name="BM Input Static 2 3 10 2" xfId="6036" xr:uid="{00000000-0005-0000-0000-000090170000}"/>
    <cellStyle name="BM Input Static 2 3 10 2 2" xfId="6037" xr:uid="{00000000-0005-0000-0000-000091170000}"/>
    <cellStyle name="BM Input Static 2 3 10 3" xfId="6038" xr:uid="{00000000-0005-0000-0000-000092170000}"/>
    <cellStyle name="BM Input Static 2 3 11" xfId="6039" xr:uid="{00000000-0005-0000-0000-000093170000}"/>
    <cellStyle name="BM Input Static 2 3 11 2" xfId="6040" xr:uid="{00000000-0005-0000-0000-000094170000}"/>
    <cellStyle name="BM Input Static 2 3 11 2 2" xfId="6041" xr:uid="{00000000-0005-0000-0000-000095170000}"/>
    <cellStyle name="BM Input Static 2 3 11 3" xfId="6042" xr:uid="{00000000-0005-0000-0000-000096170000}"/>
    <cellStyle name="BM Input Static 2 3 12" xfId="6043" xr:uid="{00000000-0005-0000-0000-000097170000}"/>
    <cellStyle name="BM Input Static 2 3 12 2" xfId="6044" xr:uid="{00000000-0005-0000-0000-000098170000}"/>
    <cellStyle name="BM Input Static 2 3 12 2 2" xfId="6045" xr:uid="{00000000-0005-0000-0000-000099170000}"/>
    <cellStyle name="BM Input Static 2 3 12 3" xfId="6046" xr:uid="{00000000-0005-0000-0000-00009A170000}"/>
    <cellStyle name="BM Input Static 2 3 13" xfId="6047" xr:uid="{00000000-0005-0000-0000-00009B170000}"/>
    <cellStyle name="BM Input Static 2 3 13 2" xfId="6048" xr:uid="{00000000-0005-0000-0000-00009C170000}"/>
    <cellStyle name="BM Input Static 2 3 13 2 2" xfId="6049" xr:uid="{00000000-0005-0000-0000-00009D170000}"/>
    <cellStyle name="BM Input Static 2 3 13 3" xfId="6050" xr:uid="{00000000-0005-0000-0000-00009E170000}"/>
    <cellStyle name="BM Input Static 2 3 14" xfId="6051" xr:uid="{00000000-0005-0000-0000-00009F170000}"/>
    <cellStyle name="BM Input Static 2 3 14 2" xfId="6052" xr:uid="{00000000-0005-0000-0000-0000A0170000}"/>
    <cellStyle name="BM Input Static 2 3 14 2 2" xfId="6053" xr:uid="{00000000-0005-0000-0000-0000A1170000}"/>
    <cellStyle name="BM Input Static 2 3 14 3" xfId="6054" xr:uid="{00000000-0005-0000-0000-0000A2170000}"/>
    <cellStyle name="BM Input Static 2 3 15" xfId="6055" xr:uid="{00000000-0005-0000-0000-0000A3170000}"/>
    <cellStyle name="BM Input Static 2 3 15 2" xfId="6056" xr:uid="{00000000-0005-0000-0000-0000A4170000}"/>
    <cellStyle name="BM Input Static 2 3 15 2 2" xfId="6057" xr:uid="{00000000-0005-0000-0000-0000A5170000}"/>
    <cellStyle name="BM Input Static 2 3 15 3" xfId="6058" xr:uid="{00000000-0005-0000-0000-0000A6170000}"/>
    <cellStyle name="BM Input Static 2 3 16" xfId="6059" xr:uid="{00000000-0005-0000-0000-0000A7170000}"/>
    <cellStyle name="BM Input Static 2 3 16 2" xfId="6060" xr:uid="{00000000-0005-0000-0000-0000A8170000}"/>
    <cellStyle name="BM Input Static 2 3 16 2 2" xfId="6061" xr:uid="{00000000-0005-0000-0000-0000A9170000}"/>
    <cellStyle name="BM Input Static 2 3 16 3" xfId="6062" xr:uid="{00000000-0005-0000-0000-0000AA170000}"/>
    <cellStyle name="BM Input Static 2 3 17" xfId="6063" xr:uid="{00000000-0005-0000-0000-0000AB170000}"/>
    <cellStyle name="BM Input Static 2 3 17 2" xfId="6064" xr:uid="{00000000-0005-0000-0000-0000AC170000}"/>
    <cellStyle name="BM Input Static 2 3 17 2 2" xfId="6065" xr:uid="{00000000-0005-0000-0000-0000AD170000}"/>
    <cellStyle name="BM Input Static 2 3 17 3" xfId="6066" xr:uid="{00000000-0005-0000-0000-0000AE170000}"/>
    <cellStyle name="BM Input Static 2 3 18" xfId="6067" xr:uid="{00000000-0005-0000-0000-0000AF170000}"/>
    <cellStyle name="BM Input Static 2 3 18 2" xfId="6068" xr:uid="{00000000-0005-0000-0000-0000B0170000}"/>
    <cellStyle name="BM Input Static 2 3 19" xfId="6069" xr:uid="{00000000-0005-0000-0000-0000B1170000}"/>
    <cellStyle name="BM Input Static 2 3 2" xfId="6070" xr:uid="{00000000-0005-0000-0000-0000B2170000}"/>
    <cellStyle name="BM Input Static 2 3 2 10" xfId="6071" xr:uid="{00000000-0005-0000-0000-0000B3170000}"/>
    <cellStyle name="BM Input Static 2 3 2 10 2" xfId="6072" xr:uid="{00000000-0005-0000-0000-0000B4170000}"/>
    <cellStyle name="BM Input Static 2 3 2 10 2 2" xfId="6073" xr:uid="{00000000-0005-0000-0000-0000B5170000}"/>
    <cellStyle name="BM Input Static 2 3 2 10 3" xfId="6074" xr:uid="{00000000-0005-0000-0000-0000B6170000}"/>
    <cellStyle name="BM Input Static 2 3 2 11" xfId="6075" xr:uid="{00000000-0005-0000-0000-0000B7170000}"/>
    <cellStyle name="BM Input Static 2 3 2 11 2" xfId="6076" xr:uid="{00000000-0005-0000-0000-0000B8170000}"/>
    <cellStyle name="BM Input Static 2 3 2 11 2 2" xfId="6077" xr:uid="{00000000-0005-0000-0000-0000B9170000}"/>
    <cellStyle name="BM Input Static 2 3 2 11 3" xfId="6078" xr:uid="{00000000-0005-0000-0000-0000BA170000}"/>
    <cellStyle name="BM Input Static 2 3 2 12" xfId="6079" xr:uid="{00000000-0005-0000-0000-0000BB170000}"/>
    <cellStyle name="BM Input Static 2 3 2 12 2" xfId="6080" xr:uid="{00000000-0005-0000-0000-0000BC170000}"/>
    <cellStyle name="BM Input Static 2 3 2 12 2 2" xfId="6081" xr:uid="{00000000-0005-0000-0000-0000BD170000}"/>
    <cellStyle name="BM Input Static 2 3 2 12 3" xfId="6082" xr:uid="{00000000-0005-0000-0000-0000BE170000}"/>
    <cellStyle name="BM Input Static 2 3 2 13" xfId="6083" xr:uid="{00000000-0005-0000-0000-0000BF170000}"/>
    <cellStyle name="BM Input Static 2 3 2 13 2" xfId="6084" xr:uid="{00000000-0005-0000-0000-0000C0170000}"/>
    <cellStyle name="BM Input Static 2 3 2 13 2 2" xfId="6085" xr:uid="{00000000-0005-0000-0000-0000C1170000}"/>
    <cellStyle name="BM Input Static 2 3 2 13 3" xfId="6086" xr:uid="{00000000-0005-0000-0000-0000C2170000}"/>
    <cellStyle name="BM Input Static 2 3 2 14" xfId="6087" xr:uid="{00000000-0005-0000-0000-0000C3170000}"/>
    <cellStyle name="BM Input Static 2 3 2 14 2" xfId="6088" xr:uid="{00000000-0005-0000-0000-0000C4170000}"/>
    <cellStyle name="BM Input Static 2 3 2 14 2 2" xfId="6089" xr:uid="{00000000-0005-0000-0000-0000C5170000}"/>
    <cellStyle name="BM Input Static 2 3 2 14 3" xfId="6090" xr:uid="{00000000-0005-0000-0000-0000C6170000}"/>
    <cellStyle name="BM Input Static 2 3 2 15" xfId="6091" xr:uid="{00000000-0005-0000-0000-0000C7170000}"/>
    <cellStyle name="BM Input Static 2 3 2 15 2" xfId="6092" xr:uid="{00000000-0005-0000-0000-0000C8170000}"/>
    <cellStyle name="BM Input Static 2 3 2 15 2 2" xfId="6093" xr:uid="{00000000-0005-0000-0000-0000C9170000}"/>
    <cellStyle name="BM Input Static 2 3 2 15 3" xfId="6094" xr:uid="{00000000-0005-0000-0000-0000CA170000}"/>
    <cellStyle name="BM Input Static 2 3 2 16" xfId="6095" xr:uid="{00000000-0005-0000-0000-0000CB170000}"/>
    <cellStyle name="BM Input Static 2 3 2 16 2" xfId="6096" xr:uid="{00000000-0005-0000-0000-0000CC170000}"/>
    <cellStyle name="BM Input Static 2 3 2 16 2 2" xfId="6097" xr:uid="{00000000-0005-0000-0000-0000CD170000}"/>
    <cellStyle name="BM Input Static 2 3 2 16 3" xfId="6098" xr:uid="{00000000-0005-0000-0000-0000CE170000}"/>
    <cellStyle name="BM Input Static 2 3 2 17" xfId="6099" xr:uid="{00000000-0005-0000-0000-0000CF170000}"/>
    <cellStyle name="BM Input Static 2 3 2 17 2" xfId="6100" xr:uid="{00000000-0005-0000-0000-0000D0170000}"/>
    <cellStyle name="BM Input Static 2 3 2 17 2 2" xfId="6101" xr:uid="{00000000-0005-0000-0000-0000D1170000}"/>
    <cellStyle name="BM Input Static 2 3 2 17 3" xfId="6102" xr:uid="{00000000-0005-0000-0000-0000D2170000}"/>
    <cellStyle name="BM Input Static 2 3 2 18" xfId="6103" xr:uid="{00000000-0005-0000-0000-0000D3170000}"/>
    <cellStyle name="BM Input Static 2 3 2 18 2" xfId="6104" xr:uid="{00000000-0005-0000-0000-0000D4170000}"/>
    <cellStyle name="BM Input Static 2 3 2 18 2 2" xfId="6105" xr:uid="{00000000-0005-0000-0000-0000D5170000}"/>
    <cellStyle name="BM Input Static 2 3 2 18 3" xfId="6106" xr:uid="{00000000-0005-0000-0000-0000D6170000}"/>
    <cellStyle name="BM Input Static 2 3 2 19" xfId="6107" xr:uid="{00000000-0005-0000-0000-0000D7170000}"/>
    <cellStyle name="BM Input Static 2 3 2 19 2" xfId="6108" xr:uid="{00000000-0005-0000-0000-0000D8170000}"/>
    <cellStyle name="BM Input Static 2 3 2 19 2 2" xfId="6109" xr:uid="{00000000-0005-0000-0000-0000D9170000}"/>
    <cellStyle name="BM Input Static 2 3 2 19 3" xfId="6110" xr:uid="{00000000-0005-0000-0000-0000DA170000}"/>
    <cellStyle name="BM Input Static 2 3 2 2" xfId="6111" xr:uid="{00000000-0005-0000-0000-0000DB170000}"/>
    <cellStyle name="BM Input Static 2 3 2 2 2" xfId="6112" xr:uid="{00000000-0005-0000-0000-0000DC170000}"/>
    <cellStyle name="BM Input Static 2 3 2 2 2 2" xfId="6113" xr:uid="{00000000-0005-0000-0000-0000DD170000}"/>
    <cellStyle name="BM Input Static 2 3 2 2 3" xfId="6114" xr:uid="{00000000-0005-0000-0000-0000DE170000}"/>
    <cellStyle name="BM Input Static 2 3 2 2 4" xfId="6115" xr:uid="{00000000-0005-0000-0000-0000DF170000}"/>
    <cellStyle name="BM Input Static 2 3 2 20" xfId="6116" xr:uid="{00000000-0005-0000-0000-0000E0170000}"/>
    <cellStyle name="BM Input Static 2 3 2 20 2" xfId="6117" xr:uid="{00000000-0005-0000-0000-0000E1170000}"/>
    <cellStyle name="BM Input Static 2 3 2 20 2 2" xfId="6118" xr:uid="{00000000-0005-0000-0000-0000E2170000}"/>
    <cellStyle name="BM Input Static 2 3 2 20 3" xfId="6119" xr:uid="{00000000-0005-0000-0000-0000E3170000}"/>
    <cellStyle name="BM Input Static 2 3 2 21" xfId="6120" xr:uid="{00000000-0005-0000-0000-0000E4170000}"/>
    <cellStyle name="BM Input Static 2 3 2 21 2" xfId="6121" xr:uid="{00000000-0005-0000-0000-0000E5170000}"/>
    <cellStyle name="BM Input Static 2 3 2 22" xfId="6122" xr:uid="{00000000-0005-0000-0000-0000E6170000}"/>
    <cellStyle name="BM Input Static 2 3 2 23" xfId="6123" xr:uid="{00000000-0005-0000-0000-0000E7170000}"/>
    <cellStyle name="BM Input Static 2 3 2 3" xfId="6124" xr:uid="{00000000-0005-0000-0000-0000E8170000}"/>
    <cellStyle name="BM Input Static 2 3 2 3 2" xfId="6125" xr:uid="{00000000-0005-0000-0000-0000E9170000}"/>
    <cellStyle name="BM Input Static 2 3 2 3 2 2" xfId="6126" xr:uid="{00000000-0005-0000-0000-0000EA170000}"/>
    <cellStyle name="BM Input Static 2 3 2 3 3" xfId="6127" xr:uid="{00000000-0005-0000-0000-0000EB170000}"/>
    <cellStyle name="BM Input Static 2 3 2 3 4" xfId="6128" xr:uid="{00000000-0005-0000-0000-0000EC170000}"/>
    <cellStyle name="BM Input Static 2 3 2 4" xfId="6129" xr:uid="{00000000-0005-0000-0000-0000ED170000}"/>
    <cellStyle name="BM Input Static 2 3 2 4 2" xfId="6130" xr:uid="{00000000-0005-0000-0000-0000EE170000}"/>
    <cellStyle name="BM Input Static 2 3 2 4 2 2" xfId="6131" xr:uid="{00000000-0005-0000-0000-0000EF170000}"/>
    <cellStyle name="BM Input Static 2 3 2 4 3" xfId="6132" xr:uid="{00000000-0005-0000-0000-0000F0170000}"/>
    <cellStyle name="BM Input Static 2 3 2 5" xfId="6133" xr:uid="{00000000-0005-0000-0000-0000F1170000}"/>
    <cellStyle name="BM Input Static 2 3 2 5 2" xfId="6134" xr:uid="{00000000-0005-0000-0000-0000F2170000}"/>
    <cellStyle name="BM Input Static 2 3 2 5 2 2" xfId="6135" xr:uid="{00000000-0005-0000-0000-0000F3170000}"/>
    <cellStyle name="BM Input Static 2 3 2 5 3" xfId="6136" xr:uid="{00000000-0005-0000-0000-0000F4170000}"/>
    <cellStyle name="BM Input Static 2 3 2 6" xfId="6137" xr:uid="{00000000-0005-0000-0000-0000F5170000}"/>
    <cellStyle name="BM Input Static 2 3 2 6 2" xfId="6138" xr:uid="{00000000-0005-0000-0000-0000F6170000}"/>
    <cellStyle name="BM Input Static 2 3 2 6 2 2" xfId="6139" xr:uid="{00000000-0005-0000-0000-0000F7170000}"/>
    <cellStyle name="BM Input Static 2 3 2 6 3" xfId="6140" xr:uid="{00000000-0005-0000-0000-0000F8170000}"/>
    <cellStyle name="BM Input Static 2 3 2 7" xfId="6141" xr:uid="{00000000-0005-0000-0000-0000F9170000}"/>
    <cellStyle name="BM Input Static 2 3 2 7 2" xfId="6142" xr:uid="{00000000-0005-0000-0000-0000FA170000}"/>
    <cellStyle name="BM Input Static 2 3 2 7 2 2" xfId="6143" xr:uid="{00000000-0005-0000-0000-0000FB170000}"/>
    <cellStyle name="BM Input Static 2 3 2 7 3" xfId="6144" xr:uid="{00000000-0005-0000-0000-0000FC170000}"/>
    <cellStyle name="BM Input Static 2 3 2 8" xfId="6145" xr:uid="{00000000-0005-0000-0000-0000FD170000}"/>
    <cellStyle name="BM Input Static 2 3 2 8 2" xfId="6146" xr:uid="{00000000-0005-0000-0000-0000FE170000}"/>
    <cellStyle name="BM Input Static 2 3 2 8 2 2" xfId="6147" xr:uid="{00000000-0005-0000-0000-0000FF170000}"/>
    <cellStyle name="BM Input Static 2 3 2 8 3" xfId="6148" xr:uid="{00000000-0005-0000-0000-000000180000}"/>
    <cellStyle name="BM Input Static 2 3 2 9" xfId="6149" xr:uid="{00000000-0005-0000-0000-000001180000}"/>
    <cellStyle name="BM Input Static 2 3 2 9 2" xfId="6150" xr:uid="{00000000-0005-0000-0000-000002180000}"/>
    <cellStyle name="BM Input Static 2 3 2 9 2 2" xfId="6151" xr:uid="{00000000-0005-0000-0000-000003180000}"/>
    <cellStyle name="BM Input Static 2 3 2 9 3" xfId="6152" xr:uid="{00000000-0005-0000-0000-000004180000}"/>
    <cellStyle name="BM Input Static 2 3 20" xfId="6153" xr:uid="{00000000-0005-0000-0000-000005180000}"/>
    <cellStyle name="BM Input Static 2 3 3" xfId="6154" xr:uid="{00000000-0005-0000-0000-000006180000}"/>
    <cellStyle name="BM Input Static 2 3 3 2" xfId="6155" xr:uid="{00000000-0005-0000-0000-000007180000}"/>
    <cellStyle name="BM Input Static 2 3 3 2 2" xfId="6156" xr:uid="{00000000-0005-0000-0000-000008180000}"/>
    <cellStyle name="BM Input Static 2 3 3 3" xfId="6157" xr:uid="{00000000-0005-0000-0000-000009180000}"/>
    <cellStyle name="BM Input Static 2 3 3 4" xfId="6158" xr:uid="{00000000-0005-0000-0000-00000A180000}"/>
    <cellStyle name="BM Input Static 2 3 4" xfId="6159" xr:uid="{00000000-0005-0000-0000-00000B180000}"/>
    <cellStyle name="BM Input Static 2 3 4 2" xfId="6160" xr:uid="{00000000-0005-0000-0000-00000C180000}"/>
    <cellStyle name="BM Input Static 2 3 4 2 2" xfId="6161" xr:uid="{00000000-0005-0000-0000-00000D180000}"/>
    <cellStyle name="BM Input Static 2 3 4 3" xfId="6162" xr:uid="{00000000-0005-0000-0000-00000E180000}"/>
    <cellStyle name="BM Input Static 2 3 4 4" xfId="6163" xr:uid="{00000000-0005-0000-0000-00000F180000}"/>
    <cellStyle name="BM Input Static 2 3 5" xfId="6164" xr:uid="{00000000-0005-0000-0000-000010180000}"/>
    <cellStyle name="BM Input Static 2 3 5 2" xfId="6165" xr:uid="{00000000-0005-0000-0000-000011180000}"/>
    <cellStyle name="BM Input Static 2 3 5 2 2" xfId="6166" xr:uid="{00000000-0005-0000-0000-000012180000}"/>
    <cellStyle name="BM Input Static 2 3 5 3" xfId="6167" xr:uid="{00000000-0005-0000-0000-000013180000}"/>
    <cellStyle name="BM Input Static 2 3 6" xfId="6168" xr:uid="{00000000-0005-0000-0000-000014180000}"/>
    <cellStyle name="BM Input Static 2 3 6 2" xfId="6169" xr:uid="{00000000-0005-0000-0000-000015180000}"/>
    <cellStyle name="BM Input Static 2 3 6 2 2" xfId="6170" xr:uid="{00000000-0005-0000-0000-000016180000}"/>
    <cellStyle name="BM Input Static 2 3 6 3" xfId="6171" xr:uid="{00000000-0005-0000-0000-000017180000}"/>
    <cellStyle name="BM Input Static 2 3 7" xfId="6172" xr:uid="{00000000-0005-0000-0000-000018180000}"/>
    <cellStyle name="BM Input Static 2 3 7 2" xfId="6173" xr:uid="{00000000-0005-0000-0000-000019180000}"/>
    <cellStyle name="BM Input Static 2 3 7 2 2" xfId="6174" xr:uid="{00000000-0005-0000-0000-00001A180000}"/>
    <cellStyle name="BM Input Static 2 3 7 3" xfId="6175" xr:uid="{00000000-0005-0000-0000-00001B180000}"/>
    <cellStyle name="BM Input Static 2 3 8" xfId="6176" xr:uid="{00000000-0005-0000-0000-00001C180000}"/>
    <cellStyle name="BM Input Static 2 3 8 2" xfId="6177" xr:uid="{00000000-0005-0000-0000-00001D180000}"/>
    <cellStyle name="BM Input Static 2 3 8 2 2" xfId="6178" xr:uid="{00000000-0005-0000-0000-00001E180000}"/>
    <cellStyle name="BM Input Static 2 3 8 3" xfId="6179" xr:uid="{00000000-0005-0000-0000-00001F180000}"/>
    <cellStyle name="BM Input Static 2 3 9" xfId="6180" xr:uid="{00000000-0005-0000-0000-000020180000}"/>
    <cellStyle name="BM Input Static 2 3 9 2" xfId="6181" xr:uid="{00000000-0005-0000-0000-000021180000}"/>
    <cellStyle name="BM Input Static 2 3 9 2 2" xfId="6182" xr:uid="{00000000-0005-0000-0000-000022180000}"/>
    <cellStyle name="BM Input Static 2 3 9 3" xfId="6183" xr:uid="{00000000-0005-0000-0000-000023180000}"/>
    <cellStyle name="BM Input Static 2 4" xfId="6184" xr:uid="{00000000-0005-0000-0000-000024180000}"/>
    <cellStyle name="BM Input Static 2 4 10" xfId="6185" xr:uid="{00000000-0005-0000-0000-000025180000}"/>
    <cellStyle name="BM Input Static 2 4 10 2" xfId="6186" xr:uid="{00000000-0005-0000-0000-000026180000}"/>
    <cellStyle name="BM Input Static 2 4 10 2 2" xfId="6187" xr:uid="{00000000-0005-0000-0000-000027180000}"/>
    <cellStyle name="BM Input Static 2 4 10 3" xfId="6188" xr:uid="{00000000-0005-0000-0000-000028180000}"/>
    <cellStyle name="BM Input Static 2 4 11" xfId="6189" xr:uid="{00000000-0005-0000-0000-000029180000}"/>
    <cellStyle name="BM Input Static 2 4 11 2" xfId="6190" xr:uid="{00000000-0005-0000-0000-00002A180000}"/>
    <cellStyle name="BM Input Static 2 4 11 2 2" xfId="6191" xr:uid="{00000000-0005-0000-0000-00002B180000}"/>
    <cellStyle name="BM Input Static 2 4 11 3" xfId="6192" xr:uid="{00000000-0005-0000-0000-00002C180000}"/>
    <cellStyle name="BM Input Static 2 4 12" xfId="6193" xr:uid="{00000000-0005-0000-0000-00002D180000}"/>
    <cellStyle name="BM Input Static 2 4 12 2" xfId="6194" xr:uid="{00000000-0005-0000-0000-00002E180000}"/>
    <cellStyle name="BM Input Static 2 4 12 2 2" xfId="6195" xr:uid="{00000000-0005-0000-0000-00002F180000}"/>
    <cellStyle name="BM Input Static 2 4 12 3" xfId="6196" xr:uid="{00000000-0005-0000-0000-000030180000}"/>
    <cellStyle name="BM Input Static 2 4 13" xfId="6197" xr:uid="{00000000-0005-0000-0000-000031180000}"/>
    <cellStyle name="BM Input Static 2 4 13 2" xfId="6198" xr:uid="{00000000-0005-0000-0000-000032180000}"/>
    <cellStyle name="BM Input Static 2 4 13 2 2" xfId="6199" xr:uid="{00000000-0005-0000-0000-000033180000}"/>
    <cellStyle name="BM Input Static 2 4 13 3" xfId="6200" xr:uid="{00000000-0005-0000-0000-000034180000}"/>
    <cellStyle name="BM Input Static 2 4 14" xfId="6201" xr:uid="{00000000-0005-0000-0000-000035180000}"/>
    <cellStyle name="BM Input Static 2 4 14 2" xfId="6202" xr:uid="{00000000-0005-0000-0000-000036180000}"/>
    <cellStyle name="BM Input Static 2 4 14 2 2" xfId="6203" xr:uid="{00000000-0005-0000-0000-000037180000}"/>
    <cellStyle name="BM Input Static 2 4 14 3" xfId="6204" xr:uid="{00000000-0005-0000-0000-000038180000}"/>
    <cellStyle name="BM Input Static 2 4 15" xfId="6205" xr:uid="{00000000-0005-0000-0000-000039180000}"/>
    <cellStyle name="BM Input Static 2 4 15 2" xfId="6206" xr:uid="{00000000-0005-0000-0000-00003A180000}"/>
    <cellStyle name="BM Input Static 2 4 15 2 2" xfId="6207" xr:uid="{00000000-0005-0000-0000-00003B180000}"/>
    <cellStyle name="BM Input Static 2 4 15 3" xfId="6208" xr:uid="{00000000-0005-0000-0000-00003C180000}"/>
    <cellStyle name="BM Input Static 2 4 16" xfId="6209" xr:uid="{00000000-0005-0000-0000-00003D180000}"/>
    <cellStyle name="BM Input Static 2 4 16 2" xfId="6210" xr:uid="{00000000-0005-0000-0000-00003E180000}"/>
    <cellStyle name="BM Input Static 2 4 16 2 2" xfId="6211" xr:uid="{00000000-0005-0000-0000-00003F180000}"/>
    <cellStyle name="BM Input Static 2 4 16 3" xfId="6212" xr:uid="{00000000-0005-0000-0000-000040180000}"/>
    <cellStyle name="BM Input Static 2 4 17" xfId="6213" xr:uid="{00000000-0005-0000-0000-000041180000}"/>
    <cellStyle name="BM Input Static 2 4 17 2" xfId="6214" xr:uid="{00000000-0005-0000-0000-000042180000}"/>
    <cellStyle name="BM Input Static 2 4 17 2 2" xfId="6215" xr:uid="{00000000-0005-0000-0000-000043180000}"/>
    <cellStyle name="BM Input Static 2 4 17 3" xfId="6216" xr:uid="{00000000-0005-0000-0000-000044180000}"/>
    <cellStyle name="BM Input Static 2 4 18" xfId="6217" xr:uid="{00000000-0005-0000-0000-000045180000}"/>
    <cellStyle name="BM Input Static 2 4 18 2" xfId="6218" xr:uid="{00000000-0005-0000-0000-000046180000}"/>
    <cellStyle name="BM Input Static 2 4 18 2 2" xfId="6219" xr:uid="{00000000-0005-0000-0000-000047180000}"/>
    <cellStyle name="BM Input Static 2 4 18 3" xfId="6220" xr:uid="{00000000-0005-0000-0000-000048180000}"/>
    <cellStyle name="BM Input Static 2 4 19" xfId="6221" xr:uid="{00000000-0005-0000-0000-000049180000}"/>
    <cellStyle name="BM Input Static 2 4 19 2" xfId="6222" xr:uid="{00000000-0005-0000-0000-00004A180000}"/>
    <cellStyle name="BM Input Static 2 4 19 2 2" xfId="6223" xr:uid="{00000000-0005-0000-0000-00004B180000}"/>
    <cellStyle name="BM Input Static 2 4 19 3" xfId="6224" xr:uid="{00000000-0005-0000-0000-00004C180000}"/>
    <cellStyle name="BM Input Static 2 4 2" xfId="6225" xr:uid="{00000000-0005-0000-0000-00004D180000}"/>
    <cellStyle name="BM Input Static 2 4 2 10" xfId="6226" xr:uid="{00000000-0005-0000-0000-00004E180000}"/>
    <cellStyle name="BM Input Static 2 4 2 10 2" xfId="6227" xr:uid="{00000000-0005-0000-0000-00004F180000}"/>
    <cellStyle name="BM Input Static 2 4 2 10 2 2" xfId="6228" xr:uid="{00000000-0005-0000-0000-000050180000}"/>
    <cellStyle name="BM Input Static 2 4 2 10 3" xfId="6229" xr:uid="{00000000-0005-0000-0000-000051180000}"/>
    <cellStyle name="BM Input Static 2 4 2 11" xfId="6230" xr:uid="{00000000-0005-0000-0000-000052180000}"/>
    <cellStyle name="BM Input Static 2 4 2 11 2" xfId="6231" xr:uid="{00000000-0005-0000-0000-000053180000}"/>
    <cellStyle name="BM Input Static 2 4 2 11 2 2" xfId="6232" xr:uid="{00000000-0005-0000-0000-000054180000}"/>
    <cellStyle name="BM Input Static 2 4 2 11 3" xfId="6233" xr:uid="{00000000-0005-0000-0000-000055180000}"/>
    <cellStyle name="BM Input Static 2 4 2 12" xfId="6234" xr:uid="{00000000-0005-0000-0000-000056180000}"/>
    <cellStyle name="BM Input Static 2 4 2 12 2" xfId="6235" xr:uid="{00000000-0005-0000-0000-000057180000}"/>
    <cellStyle name="BM Input Static 2 4 2 12 2 2" xfId="6236" xr:uid="{00000000-0005-0000-0000-000058180000}"/>
    <cellStyle name="BM Input Static 2 4 2 12 3" xfId="6237" xr:uid="{00000000-0005-0000-0000-000059180000}"/>
    <cellStyle name="BM Input Static 2 4 2 13" xfId="6238" xr:uid="{00000000-0005-0000-0000-00005A180000}"/>
    <cellStyle name="BM Input Static 2 4 2 13 2" xfId="6239" xr:uid="{00000000-0005-0000-0000-00005B180000}"/>
    <cellStyle name="BM Input Static 2 4 2 13 2 2" xfId="6240" xr:uid="{00000000-0005-0000-0000-00005C180000}"/>
    <cellStyle name="BM Input Static 2 4 2 13 3" xfId="6241" xr:uid="{00000000-0005-0000-0000-00005D180000}"/>
    <cellStyle name="BM Input Static 2 4 2 14" xfId="6242" xr:uid="{00000000-0005-0000-0000-00005E180000}"/>
    <cellStyle name="BM Input Static 2 4 2 14 2" xfId="6243" xr:uid="{00000000-0005-0000-0000-00005F180000}"/>
    <cellStyle name="BM Input Static 2 4 2 14 2 2" xfId="6244" xr:uid="{00000000-0005-0000-0000-000060180000}"/>
    <cellStyle name="BM Input Static 2 4 2 14 3" xfId="6245" xr:uid="{00000000-0005-0000-0000-000061180000}"/>
    <cellStyle name="BM Input Static 2 4 2 15" xfId="6246" xr:uid="{00000000-0005-0000-0000-000062180000}"/>
    <cellStyle name="BM Input Static 2 4 2 15 2" xfId="6247" xr:uid="{00000000-0005-0000-0000-000063180000}"/>
    <cellStyle name="BM Input Static 2 4 2 15 2 2" xfId="6248" xr:uid="{00000000-0005-0000-0000-000064180000}"/>
    <cellStyle name="BM Input Static 2 4 2 15 3" xfId="6249" xr:uid="{00000000-0005-0000-0000-000065180000}"/>
    <cellStyle name="BM Input Static 2 4 2 16" xfId="6250" xr:uid="{00000000-0005-0000-0000-000066180000}"/>
    <cellStyle name="BM Input Static 2 4 2 16 2" xfId="6251" xr:uid="{00000000-0005-0000-0000-000067180000}"/>
    <cellStyle name="BM Input Static 2 4 2 16 2 2" xfId="6252" xr:uid="{00000000-0005-0000-0000-000068180000}"/>
    <cellStyle name="BM Input Static 2 4 2 16 3" xfId="6253" xr:uid="{00000000-0005-0000-0000-000069180000}"/>
    <cellStyle name="BM Input Static 2 4 2 17" xfId="6254" xr:uid="{00000000-0005-0000-0000-00006A180000}"/>
    <cellStyle name="BM Input Static 2 4 2 17 2" xfId="6255" xr:uid="{00000000-0005-0000-0000-00006B180000}"/>
    <cellStyle name="BM Input Static 2 4 2 17 2 2" xfId="6256" xr:uid="{00000000-0005-0000-0000-00006C180000}"/>
    <cellStyle name="BM Input Static 2 4 2 17 3" xfId="6257" xr:uid="{00000000-0005-0000-0000-00006D180000}"/>
    <cellStyle name="BM Input Static 2 4 2 18" xfId="6258" xr:uid="{00000000-0005-0000-0000-00006E180000}"/>
    <cellStyle name="BM Input Static 2 4 2 18 2" xfId="6259" xr:uid="{00000000-0005-0000-0000-00006F180000}"/>
    <cellStyle name="BM Input Static 2 4 2 18 2 2" xfId="6260" xr:uid="{00000000-0005-0000-0000-000070180000}"/>
    <cellStyle name="BM Input Static 2 4 2 18 3" xfId="6261" xr:uid="{00000000-0005-0000-0000-000071180000}"/>
    <cellStyle name="BM Input Static 2 4 2 19" xfId="6262" xr:uid="{00000000-0005-0000-0000-000072180000}"/>
    <cellStyle name="BM Input Static 2 4 2 19 2" xfId="6263" xr:uid="{00000000-0005-0000-0000-000073180000}"/>
    <cellStyle name="BM Input Static 2 4 2 19 2 2" xfId="6264" xr:uid="{00000000-0005-0000-0000-000074180000}"/>
    <cellStyle name="BM Input Static 2 4 2 19 3" xfId="6265" xr:uid="{00000000-0005-0000-0000-000075180000}"/>
    <cellStyle name="BM Input Static 2 4 2 2" xfId="6266" xr:uid="{00000000-0005-0000-0000-000076180000}"/>
    <cellStyle name="BM Input Static 2 4 2 2 2" xfId="6267" xr:uid="{00000000-0005-0000-0000-000077180000}"/>
    <cellStyle name="BM Input Static 2 4 2 2 2 2" xfId="6268" xr:uid="{00000000-0005-0000-0000-000078180000}"/>
    <cellStyle name="BM Input Static 2 4 2 2 3" xfId="6269" xr:uid="{00000000-0005-0000-0000-000079180000}"/>
    <cellStyle name="BM Input Static 2 4 2 2 4" xfId="6270" xr:uid="{00000000-0005-0000-0000-00007A180000}"/>
    <cellStyle name="BM Input Static 2 4 2 20" xfId="6271" xr:uid="{00000000-0005-0000-0000-00007B180000}"/>
    <cellStyle name="BM Input Static 2 4 2 20 2" xfId="6272" xr:uid="{00000000-0005-0000-0000-00007C180000}"/>
    <cellStyle name="BM Input Static 2 4 2 20 2 2" xfId="6273" xr:uid="{00000000-0005-0000-0000-00007D180000}"/>
    <cellStyle name="BM Input Static 2 4 2 20 3" xfId="6274" xr:uid="{00000000-0005-0000-0000-00007E180000}"/>
    <cellStyle name="BM Input Static 2 4 2 21" xfId="6275" xr:uid="{00000000-0005-0000-0000-00007F180000}"/>
    <cellStyle name="BM Input Static 2 4 2 21 2" xfId="6276" xr:uid="{00000000-0005-0000-0000-000080180000}"/>
    <cellStyle name="BM Input Static 2 4 2 22" xfId="6277" xr:uid="{00000000-0005-0000-0000-000081180000}"/>
    <cellStyle name="BM Input Static 2 4 2 23" xfId="6278" xr:uid="{00000000-0005-0000-0000-000082180000}"/>
    <cellStyle name="BM Input Static 2 4 2 3" xfId="6279" xr:uid="{00000000-0005-0000-0000-000083180000}"/>
    <cellStyle name="BM Input Static 2 4 2 3 2" xfId="6280" xr:uid="{00000000-0005-0000-0000-000084180000}"/>
    <cellStyle name="BM Input Static 2 4 2 3 2 2" xfId="6281" xr:uid="{00000000-0005-0000-0000-000085180000}"/>
    <cellStyle name="BM Input Static 2 4 2 3 3" xfId="6282" xr:uid="{00000000-0005-0000-0000-000086180000}"/>
    <cellStyle name="BM Input Static 2 4 2 4" xfId="6283" xr:uid="{00000000-0005-0000-0000-000087180000}"/>
    <cellStyle name="BM Input Static 2 4 2 4 2" xfId="6284" xr:uid="{00000000-0005-0000-0000-000088180000}"/>
    <cellStyle name="BM Input Static 2 4 2 4 2 2" xfId="6285" xr:uid="{00000000-0005-0000-0000-000089180000}"/>
    <cellStyle name="BM Input Static 2 4 2 4 3" xfId="6286" xr:uid="{00000000-0005-0000-0000-00008A180000}"/>
    <cellStyle name="BM Input Static 2 4 2 5" xfId="6287" xr:uid="{00000000-0005-0000-0000-00008B180000}"/>
    <cellStyle name="BM Input Static 2 4 2 5 2" xfId="6288" xr:uid="{00000000-0005-0000-0000-00008C180000}"/>
    <cellStyle name="BM Input Static 2 4 2 5 2 2" xfId="6289" xr:uid="{00000000-0005-0000-0000-00008D180000}"/>
    <cellStyle name="BM Input Static 2 4 2 5 3" xfId="6290" xr:uid="{00000000-0005-0000-0000-00008E180000}"/>
    <cellStyle name="BM Input Static 2 4 2 6" xfId="6291" xr:uid="{00000000-0005-0000-0000-00008F180000}"/>
    <cellStyle name="BM Input Static 2 4 2 6 2" xfId="6292" xr:uid="{00000000-0005-0000-0000-000090180000}"/>
    <cellStyle name="BM Input Static 2 4 2 6 2 2" xfId="6293" xr:uid="{00000000-0005-0000-0000-000091180000}"/>
    <cellStyle name="BM Input Static 2 4 2 6 3" xfId="6294" xr:uid="{00000000-0005-0000-0000-000092180000}"/>
    <cellStyle name="BM Input Static 2 4 2 7" xfId="6295" xr:uid="{00000000-0005-0000-0000-000093180000}"/>
    <cellStyle name="BM Input Static 2 4 2 7 2" xfId="6296" xr:uid="{00000000-0005-0000-0000-000094180000}"/>
    <cellStyle name="BM Input Static 2 4 2 7 2 2" xfId="6297" xr:uid="{00000000-0005-0000-0000-000095180000}"/>
    <cellStyle name="BM Input Static 2 4 2 7 3" xfId="6298" xr:uid="{00000000-0005-0000-0000-000096180000}"/>
    <cellStyle name="BM Input Static 2 4 2 8" xfId="6299" xr:uid="{00000000-0005-0000-0000-000097180000}"/>
    <cellStyle name="BM Input Static 2 4 2 8 2" xfId="6300" xr:uid="{00000000-0005-0000-0000-000098180000}"/>
    <cellStyle name="BM Input Static 2 4 2 8 2 2" xfId="6301" xr:uid="{00000000-0005-0000-0000-000099180000}"/>
    <cellStyle name="BM Input Static 2 4 2 8 3" xfId="6302" xr:uid="{00000000-0005-0000-0000-00009A180000}"/>
    <cellStyle name="BM Input Static 2 4 2 9" xfId="6303" xr:uid="{00000000-0005-0000-0000-00009B180000}"/>
    <cellStyle name="BM Input Static 2 4 2 9 2" xfId="6304" xr:uid="{00000000-0005-0000-0000-00009C180000}"/>
    <cellStyle name="BM Input Static 2 4 2 9 2 2" xfId="6305" xr:uid="{00000000-0005-0000-0000-00009D180000}"/>
    <cellStyle name="BM Input Static 2 4 2 9 3" xfId="6306" xr:uid="{00000000-0005-0000-0000-00009E180000}"/>
    <cellStyle name="BM Input Static 2 4 20" xfId="6307" xr:uid="{00000000-0005-0000-0000-00009F180000}"/>
    <cellStyle name="BM Input Static 2 4 20 2" xfId="6308" xr:uid="{00000000-0005-0000-0000-0000A0180000}"/>
    <cellStyle name="BM Input Static 2 4 20 2 2" xfId="6309" xr:uid="{00000000-0005-0000-0000-0000A1180000}"/>
    <cellStyle name="BM Input Static 2 4 20 3" xfId="6310" xr:uid="{00000000-0005-0000-0000-0000A2180000}"/>
    <cellStyle name="BM Input Static 2 4 21" xfId="6311" xr:uid="{00000000-0005-0000-0000-0000A3180000}"/>
    <cellStyle name="BM Input Static 2 4 21 2" xfId="6312" xr:uid="{00000000-0005-0000-0000-0000A4180000}"/>
    <cellStyle name="BM Input Static 2 4 21 2 2" xfId="6313" xr:uid="{00000000-0005-0000-0000-0000A5180000}"/>
    <cellStyle name="BM Input Static 2 4 21 3" xfId="6314" xr:uid="{00000000-0005-0000-0000-0000A6180000}"/>
    <cellStyle name="BM Input Static 2 4 22" xfId="6315" xr:uid="{00000000-0005-0000-0000-0000A7180000}"/>
    <cellStyle name="BM Input Static 2 4 22 2" xfId="6316" xr:uid="{00000000-0005-0000-0000-0000A8180000}"/>
    <cellStyle name="BM Input Static 2 4 23" xfId="6317" xr:uid="{00000000-0005-0000-0000-0000A9180000}"/>
    <cellStyle name="BM Input Static 2 4 24" xfId="6318" xr:uid="{00000000-0005-0000-0000-0000AA180000}"/>
    <cellStyle name="BM Input Static 2 4 3" xfId="6319" xr:uid="{00000000-0005-0000-0000-0000AB180000}"/>
    <cellStyle name="BM Input Static 2 4 3 2" xfId="6320" xr:uid="{00000000-0005-0000-0000-0000AC180000}"/>
    <cellStyle name="BM Input Static 2 4 3 2 2" xfId="6321" xr:uid="{00000000-0005-0000-0000-0000AD180000}"/>
    <cellStyle name="BM Input Static 2 4 3 3" xfId="6322" xr:uid="{00000000-0005-0000-0000-0000AE180000}"/>
    <cellStyle name="BM Input Static 2 4 3 4" xfId="6323" xr:uid="{00000000-0005-0000-0000-0000AF180000}"/>
    <cellStyle name="BM Input Static 2 4 4" xfId="6324" xr:uid="{00000000-0005-0000-0000-0000B0180000}"/>
    <cellStyle name="BM Input Static 2 4 4 2" xfId="6325" xr:uid="{00000000-0005-0000-0000-0000B1180000}"/>
    <cellStyle name="BM Input Static 2 4 4 2 2" xfId="6326" xr:uid="{00000000-0005-0000-0000-0000B2180000}"/>
    <cellStyle name="BM Input Static 2 4 4 3" xfId="6327" xr:uid="{00000000-0005-0000-0000-0000B3180000}"/>
    <cellStyle name="BM Input Static 2 4 4 4" xfId="6328" xr:uid="{00000000-0005-0000-0000-0000B4180000}"/>
    <cellStyle name="BM Input Static 2 4 5" xfId="6329" xr:uid="{00000000-0005-0000-0000-0000B5180000}"/>
    <cellStyle name="BM Input Static 2 4 5 2" xfId="6330" xr:uid="{00000000-0005-0000-0000-0000B6180000}"/>
    <cellStyle name="BM Input Static 2 4 5 2 2" xfId="6331" xr:uid="{00000000-0005-0000-0000-0000B7180000}"/>
    <cellStyle name="BM Input Static 2 4 5 3" xfId="6332" xr:uid="{00000000-0005-0000-0000-0000B8180000}"/>
    <cellStyle name="BM Input Static 2 4 6" xfId="6333" xr:uid="{00000000-0005-0000-0000-0000B9180000}"/>
    <cellStyle name="BM Input Static 2 4 6 2" xfId="6334" xr:uid="{00000000-0005-0000-0000-0000BA180000}"/>
    <cellStyle name="BM Input Static 2 4 6 2 2" xfId="6335" xr:uid="{00000000-0005-0000-0000-0000BB180000}"/>
    <cellStyle name="BM Input Static 2 4 6 3" xfId="6336" xr:uid="{00000000-0005-0000-0000-0000BC180000}"/>
    <cellStyle name="BM Input Static 2 4 7" xfId="6337" xr:uid="{00000000-0005-0000-0000-0000BD180000}"/>
    <cellStyle name="BM Input Static 2 4 7 2" xfId="6338" xr:uid="{00000000-0005-0000-0000-0000BE180000}"/>
    <cellStyle name="BM Input Static 2 4 7 2 2" xfId="6339" xr:uid="{00000000-0005-0000-0000-0000BF180000}"/>
    <cellStyle name="BM Input Static 2 4 7 3" xfId="6340" xr:uid="{00000000-0005-0000-0000-0000C0180000}"/>
    <cellStyle name="BM Input Static 2 4 8" xfId="6341" xr:uid="{00000000-0005-0000-0000-0000C1180000}"/>
    <cellStyle name="BM Input Static 2 4 8 2" xfId="6342" xr:uid="{00000000-0005-0000-0000-0000C2180000}"/>
    <cellStyle name="BM Input Static 2 4 8 2 2" xfId="6343" xr:uid="{00000000-0005-0000-0000-0000C3180000}"/>
    <cellStyle name="BM Input Static 2 4 8 3" xfId="6344" xr:uid="{00000000-0005-0000-0000-0000C4180000}"/>
    <cellStyle name="BM Input Static 2 4 9" xfId="6345" xr:uid="{00000000-0005-0000-0000-0000C5180000}"/>
    <cellStyle name="BM Input Static 2 4 9 2" xfId="6346" xr:uid="{00000000-0005-0000-0000-0000C6180000}"/>
    <cellStyle name="BM Input Static 2 4 9 2 2" xfId="6347" xr:uid="{00000000-0005-0000-0000-0000C7180000}"/>
    <cellStyle name="BM Input Static 2 4 9 3" xfId="6348" xr:uid="{00000000-0005-0000-0000-0000C8180000}"/>
    <cellStyle name="BM Input Static 2 5" xfId="6349" xr:uid="{00000000-0005-0000-0000-0000C9180000}"/>
    <cellStyle name="BM Input Static 2 5 10" xfId="6350" xr:uid="{00000000-0005-0000-0000-0000CA180000}"/>
    <cellStyle name="BM Input Static 2 5 10 2" xfId="6351" xr:uid="{00000000-0005-0000-0000-0000CB180000}"/>
    <cellStyle name="BM Input Static 2 5 10 2 2" xfId="6352" xr:uid="{00000000-0005-0000-0000-0000CC180000}"/>
    <cellStyle name="BM Input Static 2 5 10 3" xfId="6353" xr:uid="{00000000-0005-0000-0000-0000CD180000}"/>
    <cellStyle name="BM Input Static 2 5 11" xfId="6354" xr:uid="{00000000-0005-0000-0000-0000CE180000}"/>
    <cellStyle name="BM Input Static 2 5 11 2" xfId="6355" xr:uid="{00000000-0005-0000-0000-0000CF180000}"/>
    <cellStyle name="BM Input Static 2 5 11 2 2" xfId="6356" xr:uid="{00000000-0005-0000-0000-0000D0180000}"/>
    <cellStyle name="BM Input Static 2 5 11 3" xfId="6357" xr:uid="{00000000-0005-0000-0000-0000D1180000}"/>
    <cellStyle name="BM Input Static 2 5 12" xfId="6358" xr:uid="{00000000-0005-0000-0000-0000D2180000}"/>
    <cellStyle name="BM Input Static 2 5 12 2" xfId="6359" xr:uid="{00000000-0005-0000-0000-0000D3180000}"/>
    <cellStyle name="BM Input Static 2 5 12 2 2" xfId="6360" xr:uid="{00000000-0005-0000-0000-0000D4180000}"/>
    <cellStyle name="BM Input Static 2 5 12 3" xfId="6361" xr:uid="{00000000-0005-0000-0000-0000D5180000}"/>
    <cellStyle name="BM Input Static 2 5 13" xfId="6362" xr:uid="{00000000-0005-0000-0000-0000D6180000}"/>
    <cellStyle name="BM Input Static 2 5 13 2" xfId="6363" xr:uid="{00000000-0005-0000-0000-0000D7180000}"/>
    <cellStyle name="BM Input Static 2 5 13 2 2" xfId="6364" xr:uid="{00000000-0005-0000-0000-0000D8180000}"/>
    <cellStyle name="BM Input Static 2 5 13 3" xfId="6365" xr:uid="{00000000-0005-0000-0000-0000D9180000}"/>
    <cellStyle name="BM Input Static 2 5 14" xfId="6366" xr:uid="{00000000-0005-0000-0000-0000DA180000}"/>
    <cellStyle name="BM Input Static 2 5 14 2" xfId="6367" xr:uid="{00000000-0005-0000-0000-0000DB180000}"/>
    <cellStyle name="BM Input Static 2 5 14 2 2" xfId="6368" xr:uid="{00000000-0005-0000-0000-0000DC180000}"/>
    <cellStyle name="BM Input Static 2 5 14 3" xfId="6369" xr:uid="{00000000-0005-0000-0000-0000DD180000}"/>
    <cellStyle name="BM Input Static 2 5 15" xfId="6370" xr:uid="{00000000-0005-0000-0000-0000DE180000}"/>
    <cellStyle name="BM Input Static 2 5 15 2" xfId="6371" xr:uid="{00000000-0005-0000-0000-0000DF180000}"/>
    <cellStyle name="BM Input Static 2 5 15 2 2" xfId="6372" xr:uid="{00000000-0005-0000-0000-0000E0180000}"/>
    <cellStyle name="BM Input Static 2 5 15 3" xfId="6373" xr:uid="{00000000-0005-0000-0000-0000E1180000}"/>
    <cellStyle name="BM Input Static 2 5 16" xfId="6374" xr:uid="{00000000-0005-0000-0000-0000E2180000}"/>
    <cellStyle name="BM Input Static 2 5 16 2" xfId="6375" xr:uid="{00000000-0005-0000-0000-0000E3180000}"/>
    <cellStyle name="BM Input Static 2 5 16 2 2" xfId="6376" xr:uid="{00000000-0005-0000-0000-0000E4180000}"/>
    <cellStyle name="BM Input Static 2 5 16 3" xfId="6377" xr:uid="{00000000-0005-0000-0000-0000E5180000}"/>
    <cellStyle name="BM Input Static 2 5 17" xfId="6378" xr:uid="{00000000-0005-0000-0000-0000E6180000}"/>
    <cellStyle name="BM Input Static 2 5 17 2" xfId="6379" xr:uid="{00000000-0005-0000-0000-0000E7180000}"/>
    <cellStyle name="BM Input Static 2 5 17 2 2" xfId="6380" xr:uid="{00000000-0005-0000-0000-0000E8180000}"/>
    <cellStyle name="BM Input Static 2 5 17 3" xfId="6381" xr:uid="{00000000-0005-0000-0000-0000E9180000}"/>
    <cellStyle name="BM Input Static 2 5 18" xfId="6382" xr:uid="{00000000-0005-0000-0000-0000EA180000}"/>
    <cellStyle name="BM Input Static 2 5 18 2" xfId="6383" xr:uid="{00000000-0005-0000-0000-0000EB180000}"/>
    <cellStyle name="BM Input Static 2 5 18 2 2" xfId="6384" xr:uid="{00000000-0005-0000-0000-0000EC180000}"/>
    <cellStyle name="BM Input Static 2 5 18 3" xfId="6385" xr:uid="{00000000-0005-0000-0000-0000ED180000}"/>
    <cellStyle name="BM Input Static 2 5 19" xfId="6386" xr:uid="{00000000-0005-0000-0000-0000EE180000}"/>
    <cellStyle name="BM Input Static 2 5 19 2" xfId="6387" xr:uid="{00000000-0005-0000-0000-0000EF180000}"/>
    <cellStyle name="BM Input Static 2 5 19 2 2" xfId="6388" xr:uid="{00000000-0005-0000-0000-0000F0180000}"/>
    <cellStyle name="BM Input Static 2 5 19 3" xfId="6389" xr:uid="{00000000-0005-0000-0000-0000F1180000}"/>
    <cellStyle name="BM Input Static 2 5 2" xfId="6390" xr:uid="{00000000-0005-0000-0000-0000F2180000}"/>
    <cellStyle name="BM Input Static 2 5 2 2" xfId="6391" xr:uid="{00000000-0005-0000-0000-0000F3180000}"/>
    <cellStyle name="BM Input Static 2 5 2 2 2" xfId="6392" xr:uid="{00000000-0005-0000-0000-0000F4180000}"/>
    <cellStyle name="BM Input Static 2 5 2 3" xfId="6393" xr:uid="{00000000-0005-0000-0000-0000F5180000}"/>
    <cellStyle name="BM Input Static 2 5 2 4" xfId="6394" xr:uid="{00000000-0005-0000-0000-0000F6180000}"/>
    <cellStyle name="BM Input Static 2 5 20" xfId="6395" xr:uid="{00000000-0005-0000-0000-0000F7180000}"/>
    <cellStyle name="BM Input Static 2 5 20 2" xfId="6396" xr:uid="{00000000-0005-0000-0000-0000F8180000}"/>
    <cellStyle name="BM Input Static 2 5 20 2 2" xfId="6397" xr:uid="{00000000-0005-0000-0000-0000F9180000}"/>
    <cellStyle name="BM Input Static 2 5 20 3" xfId="6398" xr:uid="{00000000-0005-0000-0000-0000FA180000}"/>
    <cellStyle name="BM Input Static 2 5 21" xfId="6399" xr:uid="{00000000-0005-0000-0000-0000FB180000}"/>
    <cellStyle name="BM Input Static 2 5 21 2" xfId="6400" xr:uid="{00000000-0005-0000-0000-0000FC180000}"/>
    <cellStyle name="BM Input Static 2 5 22" xfId="6401" xr:uid="{00000000-0005-0000-0000-0000FD180000}"/>
    <cellStyle name="BM Input Static 2 5 23" xfId="6402" xr:uid="{00000000-0005-0000-0000-0000FE180000}"/>
    <cellStyle name="BM Input Static 2 5 3" xfId="6403" xr:uid="{00000000-0005-0000-0000-0000FF180000}"/>
    <cellStyle name="BM Input Static 2 5 3 2" xfId="6404" xr:uid="{00000000-0005-0000-0000-000000190000}"/>
    <cellStyle name="BM Input Static 2 5 3 2 2" xfId="6405" xr:uid="{00000000-0005-0000-0000-000001190000}"/>
    <cellStyle name="BM Input Static 2 5 3 3" xfId="6406" xr:uid="{00000000-0005-0000-0000-000002190000}"/>
    <cellStyle name="BM Input Static 2 5 4" xfId="6407" xr:uid="{00000000-0005-0000-0000-000003190000}"/>
    <cellStyle name="BM Input Static 2 5 4 2" xfId="6408" xr:uid="{00000000-0005-0000-0000-000004190000}"/>
    <cellStyle name="BM Input Static 2 5 4 2 2" xfId="6409" xr:uid="{00000000-0005-0000-0000-000005190000}"/>
    <cellStyle name="BM Input Static 2 5 4 3" xfId="6410" xr:uid="{00000000-0005-0000-0000-000006190000}"/>
    <cellStyle name="BM Input Static 2 5 5" xfId="6411" xr:uid="{00000000-0005-0000-0000-000007190000}"/>
    <cellStyle name="BM Input Static 2 5 5 2" xfId="6412" xr:uid="{00000000-0005-0000-0000-000008190000}"/>
    <cellStyle name="BM Input Static 2 5 5 2 2" xfId="6413" xr:uid="{00000000-0005-0000-0000-000009190000}"/>
    <cellStyle name="BM Input Static 2 5 5 3" xfId="6414" xr:uid="{00000000-0005-0000-0000-00000A190000}"/>
    <cellStyle name="BM Input Static 2 5 6" xfId="6415" xr:uid="{00000000-0005-0000-0000-00000B190000}"/>
    <cellStyle name="BM Input Static 2 5 6 2" xfId="6416" xr:uid="{00000000-0005-0000-0000-00000C190000}"/>
    <cellStyle name="BM Input Static 2 5 6 2 2" xfId="6417" xr:uid="{00000000-0005-0000-0000-00000D190000}"/>
    <cellStyle name="BM Input Static 2 5 6 3" xfId="6418" xr:uid="{00000000-0005-0000-0000-00000E190000}"/>
    <cellStyle name="BM Input Static 2 5 7" xfId="6419" xr:uid="{00000000-0005-0000-0000-00000F190000}"/>
    <cellStyle name="BM Input Static 2 5 7 2" xfId="6420" xr:uid="{00000000-0005-0000-0000-000010190000}"/>
    <cellStyle name="BM Input Static 2 5 7 2 2" xfId="6421" xr:uid="{00000000-0005-0000-0000-000011190000}"/>
    <cellStyle name="BM Input Static 2 5 7 3" xfId="6422" xr:uid="{00000000-0005-0000-0000-000012190000}"/>
    <cellStyle name="BM Input Static 2 5 8" xfId="6423" xr:uid="{00000000-0005-0000-0000-000013190000}"/>
    <cellStyle name="BM Input Static 2 5 8 2" xfId="6424" xr:uid="{00000000-0005-0000-0000-000014190000}"/>
    <cellStyle name="BM Input Static 2 5 8 2 2" xfId="6425" xr:uid="{00000000-0005-0000-0000-000015190000}"/>
    <cellStyle name="BM Input Static 2 5 8 3" xfId="6426" xr:uid="{00000000-0005-0000-0000-000016190000}"/>
    <cellStyle name="BM Input Static 2 5 9" xfId="6427" xr:uid="{00000000-0005-0000-0000-000017190000}"/>
    <cellStyle name="BM Input Static 2 5 9 2" xfId="6428" xr:uid="{00000000-0005-0000-0000-000018190000}"/>
    <cellStyle name="BM Input Static 2 5 9 2 2" xfId="6429" xr:uid="{00000000-0005-0000-0000-000019190000}"/>
    <cellStyle name="BM Input Static 2 5 9 3" xfId="6430" xr:uid="{00000000-0005-0000-0000-00001A190000}"/>
    <cellStyle name="BM Input Static 2 6" xfId="6431" xr:uid="{00000000-0005-0000-0000-00001B190000}"/>
    <cellStyle name="BM Input Static 2 6 2" xfId="6432" xr:uid="{00000000-0005-0000-0000-00001C190000}"/>
    <cellStyle name="BM Input Static 2 6 2 2" xfId="6433" xr:uid="{00000000-0005-0000-0000-00001D190000}"/>
    <cellStyle name="BM Input Static 2 6 3" xfId="6434" xr:uid="{00000000-0005-0000-0000-00001E190000}"/>
    <cellStyle name="BM Input Static 2 6 4" xfId="6435" xr:uid="{00000000-0005-0000-0000-00001F190000}"/>
    <cellStyle name="BM Input Static 2 7" xfId="6436" xr:uid="{00000000-0005-0000-0000-000020190000}"/>
    <cellStyle name="BM Input Static 2 7 2" xfId="6437" xr:uid="{00000000-0005-0000-0000-000021190000}"/>
    <cellStyle name="BM Input Static 2 7 2 2" xfId="6438" xr:uid="{00000000-0005-0000-0000-000022190000}"/>
    <cellStyle name="BM Input Static 2 7 3" xfId="6439" xr:uid="{00000000-0005-0000-0000-000023190000}"/>
    <cellStyle name="BM Input Static 2 8" xfId="6440" xr:uid="{00000000-0005-0000-0000-000024190000}"/>
    <cellStyle name="BM Input Static 2 8 2" xfId="6441" xr:uid="{00000000-0005-0000-0000-000025190000}"/>
    <cellStyle name="BM Input Static 2 8 2 2" xfId="6442" xr:uid="{00000000-0005-0000-0000-000026190000}"/>
    <cellStyle name="BM Input Static 2 8 3" xfId="6443" xr:uid="{00000000-0005-0000-0000-000027190000}"/>
    <cellStyle name="BM Input Static 2 9" xfId="6444" xr:uid="{00000000-0005-0000-0000-000028190000}"/>
    <cellStyle name="BM Input Static 2 9 2" xfId="6445" xr:uid="{00000000-0005-0000-0000-000029190000}"/>
    <cellStyle name="BM Input Static 2 9 2 2" xfId="6446" xr:uid="{00000000-0005-0000-0000-00002A190000}"/>
    <cellStyle name="BM Input Static 2 9 3" xfId="6447" xr:uid="{00000000-0005-0000-0000-00002B190000}"/>
    <cellStyle name="BM Input Static 20" xfId="6448" xr:uid="{00000000-0005-0000-0000-00002C190000}"/>
    <cellStyle name="BM Input Static 20 2" xfId="6449" xr:uid="{00000000-0005-0000-0000-00002D190000}"/>
    <cellStyle name="BM Input Static 20 2 2" xfId="6450" xr:uid="{00000000-0005-0000-0000-00002E190000}"/>
    <cellStyle name="BM Input Static 20 3" xfId="6451" xr:uid="{00000000-0005-0000-0000-00002F190000}"/>
    <cellStyle name="BM Input Static 21" xfId="6452" xr:uid="{00000000-0005-0000-0000-000030190000}"/>
    <cellStyle name="BM Input Static 21 2" xfId="6453" xr:uid="{00000000-0005-0000-0000-000031190000}"/>
    <cellStyle name="BM Input Static 21 2 2" xfId="6454" xr:uid="{00000000-0005-0000-0000-000032190000}"/>
    <cellStyle name="BM Input Static 21 3" xfId="6455" xr:uid="{00000000-0005-0000-0000-000033190000}"/>
    <cellStyle name="BM Input Static 22" xfId="6456" xr:uid="{00000000-0005-0000-0000-000034190000}"/>
    <cellStyle name="BM Input Static 22 2" xfId="6457" xr:uid="{00000000-0005-0000-0000-000035190000}"/>
    <cellStyle name="BM Input Static 23" xfId="6458" xr:uid="{00000000-0005-0000-0000-000036190000}"/>
    <cellStyle name="BM Input Static 24" xfId="6459" xr:uid="{00000000-0005-0000-0000-000037190000}"/>
    <cellStyle name="BM Input Static 25" xfId="6460" xr:uid="{00000000-0005-0000-0000-000038190000}"/>
    <cellStyle name="BM Input Static 26" xfId="6461" xr:uid="{00000000-0005-0000-0000-000039190000}"/>
    <cellStyle name="BM Input Static 27" xfId="6462" xr:uid="{00000000-0005-0000-0000-00003A190000}"/>
    <cellStyle name="BM Input Static 3" xfId="6463" xr:uid="{00000000-0005-0000-0000-00003B190000}"/>
    <cellStyle name="BM Input Static 3 10" xfId="6464" xr:uid="{00000000-0005-0000-0000-00003C190000}"/>
    <cellStyle name="BM Input Static 3 10 2" xfId="6465" xr:uid="{00000000-0005-0000-0000-00003D190000}"/>
    <cellStyle name="BM Input Static 3 10 2 2" xfId="6466" xr:uid="{00000000-0005-0000-0000-00003E190000}"/>
    <cellStyle name="BM Input Static 3 10 3" xfId="6467" xr:uid="{00000000-0005-0000-0000-00003F190000}"/>
    <cellStyle name="BM Input Static 3 11" xfId="6468" xr:uid="{00000000-0005-0000-0000-000040190000}"/>
    <cellStyle name="BM Input Static 3 11 2" xfId="6469" xr:uid="{00000000-0005-0000-0000-000041190000}"/>
    <cellStyle name="BM Input Static 3 11 2 2" xfId="6470" xr:uid="{00000000-0005-0000-0000-000042190000}"/>
    <cellStyle name="BM Input Static 3 11 3" xfId="6471" xr:uid="{00000000-0005-0000-0000-000043190000}"/>
    <cellStyle name="BM Input Static 3 12" xfId="6472" xr:uid="{00000000-0005-0000-0000-000044190000}"/>
    <cellStyle name="BM Input Static 3 12 2" xfId="6473" xr:uid="{00000000-0005-0000-0000-000045190000}"/>
    <cellStyle name="BM Input Static 3 12 2 2" xfId="6474" xr:uid="{00000000-0005-0000-0000-000046190000}"/>
    <cellStyle name="BM Input Static 3 12 3" xfId="6475" xr:uid="{00000000-0005-0000-0000-000047190000}"/>
    <cellStyle name="BM Input Static 3 13" xfId="6476" xr:uid="{00000000-0005-0000-0000-000048190000}"/>
    <cellStyle name="BM Input Static 3 13 2" xfId="6477" xr:uid="{00000000-0005-0000-0000-000049190000}"/>
    <cellStyle name="BM Input Static 3 13 2 2" xfId="6478" xr:uid="{00000000-0005-0000-0000-00004A190000}"/>
    <cellStyle name="BM Input Static 3 13 3" xfId="6479" xr:uid="{00000000-0005-0000-0000-00004B190000}"/>
    <cellStyle name="BM Input Static 3 14" xfId="6480" xr:uid="{00000000-0005-0000-0000-00004C190000}"/>
    <cellStyle name="BM Input Static 3 14 2" xfId="6481" xr:uid="{00000000-0005-0000-0000-00004D190000}"/>
    <cellStyle name="BM Input Static 3 14 2 2" xfId="6482" xr:uid="{00000000-0005-0000-0000-00004E190000}"/>
    <cellStyle name="BM Input Static 3 14 3" xfId="6483" xr:uid="{00000000-0005-0000-0000-00004F190000}"/>
    <cellStyle name="BM Input Static 3 15" xfId="6484" xr:uid="{00000000-0005-0000-0000-000050190000}"/>
    <cellStyle name="BM Input Static 3 15 2" xfId="6485" xr:uid="{00000000-0005-0000-0000-000051190000}"/>
    <cellStyle name="BM Input Static 3 15 2 2" xfId="6486" xr:uid="{00000000-0005-0000-0000-000052190000}"/>
    <cellStyle name="BM Input Static 3 15 3" xfId="6487" xr:uid="{00000000-0005-0000-0000-000053190000}"/>
    <cellStyle name="BM Input Static 3 16" xfId="6488" xr:uid="{00000000-0005-0000-0000-000054190000}"/>
    <cellStyle name="BM Input Static 3 16 2" xfId="6489" xr:uid="{00000000-0005-0000-0000-000055190000}"/>
    <cellStyle name="BM Input Static 3 16 2 2" xfId="6490" xr:uid="{00000000-0005-0000-0000-000056190000}"/>
    <cellStyle name="BM Input Static 3 16 3" xfId="6491" xr:uid="{00000000-0005-0000-0000-000057190000}"/>
    <cellStyle name="BM Input Static 3 17" xfId="6492" xr:uid="{00000000-0005-0000-0000-000058190000}"/>
    <cellStyle name="BM Input Static 3 17 2" xfId="6493" xr:uid="{00000000-0005-0000-0000-000059190000}"/>
    <cellStyle name="BM Input Static 3 17 2 2" xfId="6494" xr:uid="{00000000-0005-0000-0000-00005A190000}"/>
    <cellStyle name="BM Input Static 3 17 3" xfId="6495" xr:uid="{00000000-0005-0000-0000-00005B190000}"/>
    <cellStyle name="BM Input Static 3 18" xfId="6496" xr:uid="{00000000-0005-0000-0000-00005C190000}"/>
    <cellStyle name="BM Input Static 3 18 2" xfId="6497" xr:uid="{00000000-0005-0000-0000-00005D190000}"/>
    <cellStyle name="BM Input Static 3 19" xfId="6498" xr:uid="{00000000-0005-0000-0000-00005E190000}"/>
    <cellStyle name="BM Input Static 3 2" xfId="6499" xr:uid="{00000000-0005-0000-0000-00005F190000}"/>
    <cellStyle name="BM Input Static 3 2 10" xfId="6500" xr:uid="{00000000-0005-0000-0000-000060190000}"/>
    <cellStyle name="BM Input Static 3 2 10 2" xfId="6501" xr:uid="{00000000-0005-0000-0000-000061190000}"/>
    <cellStyle name="BM Input Static 3 2 10 2 2" xfId="6502" xr:uid="{00000000-0005-0000-0000-000062190000}"/>
    <cellStyle name="BM Input Static 3 2 10 3" xfId="6503" xr:uid="{00000000-0005-0000-0000-000063190000}"/>
    <cellStyle name="BM Input Static 3 2 11" xfId="6504" xr:uid="{00000000-0005-0000-0000-000064190000}"/>
    <cellStyle name="BM Input Static 3 2 11 2" xfId="6505" xr:uid="{00000000-0005-0000-0000-000065190000}"/>
    <cellStyle name="BM Input Static 3 2 11 2 2" xfId="6506" xr:uid="{00000000-0005-0000-0000-000066190000}"/>
    <cellStyle name="BM Input Static 3 2 11 3" xfId="6507" xr:uid="{00000000-0005-0000-0000-000067190000}"/>
    <cellStyle name="BM Input Static 3 2 12" xfId="6508" xr:uid="{00000000-0005-0000-0000-000068190000}"/>
    <cellStyle name="BM Input Static 3 2 12 2" xfId="6509" xr:uid="{00000000-0005-0000-0000-000069190000}"/>
    <cellStyle name="BM Input Static 3 2 12 2 2" xfId="6510" xr:uid="{00000000-0005-0000-0000-00006A190000}"/>
    <cellStyle name="BM Input Static 3 2 12 3" xfId="6511" xr:uid="{00000000-0005-0000-0000-00006B190000}"/>
    <cellStyle name="BM Input Static 3 2 13" xfId="6512" xr:uid="{00000000-0005-0000-0000-00006C190000}"/>
    <cellStyle name="BM Input Static 3 2 13 2" xfId="6513" xr:uid="{00000000-0005-0000-0000-00006D190000}"/>
    <cellStyle name="BM Input Static 3 2 13 2 2" xfId="6514" xr:uid="{00000000-0005-0000-0000-00006E190000}"/>
    <cellStyle name="BM Input Static 3 2 13 3" xfId="6515" xr:uid="{00000000-0005-0000-0000-00006F190000}"/>
    <cellStyle name="BM Input Static 3 2 14" xfId="6516" xr:uid="{00000000-0005-0000-0000-000070190000}"/>
    <cellStyle name="BM Input Static 3 2 14 2" xfId="6517" xr:uid="{00000000-0005-0000-0000-000071190000}"/>
    <cellStyle name="BM Input Static 3 2 14 2 2" xfId="6518" xr:uid="{00000000-0005-0000-0000-000072190000}"/>
    <cellStyle name="BM Input Static 3 2 14 3" xfId="6519" xr:uid="{00000000-0005-0000-0000-000073190000}"/>
    <cellStyle name="BM Input Static 3 2 15" xfId="6520" xr:uid="{00000000-0005-0000-0000-000074190000}"/>
    <cellStyle name="BM Input Static 3 2 15 2" xfId="6521" xr:uid="{00000000-0005-0000-0000-000075190000}"/>
    <cellStyle name="BM Input Static 3 2 15 2 2" xfId="6522" xr:uid="{00000000-0005-0000-0000-000076190000}"/>
    <cellStyle name="BM Input Static 3 2 15 3" xfId="6523" xr:uid="{00000000-0005-0000-0000-000077190000}"/>
    <cellStyle name="BM Input Static 3 2 16" xfId="6524" xr:uid="{00000000-0005-0000-0000-000078190000}"/>
    <cellStyle name="BM Input Static 3 2 16 2" xfId="6525" xr:uid="{00000000-0005-0000-0000-000079190000}"/>
    <cellStyle name="BM Input Static 3 2 16 2 2" xfId="6526" xr:uid="{00000000-0005-0000-0000-00007A190000}"/>
    <cellStyle name="BM Input Static 3 2 16 3" xfId="6527" xr:uid="{00000000-0005-0000-0000-00007B190000}"/>
    <cellStyle name="BM Input Static 3 2 17" xfId="6528" xr:uid="{00000000-0005-0000-0000-00007C190000}"/>
    <cellStyle name="BM Input Static 3 2 17 2" xfId="6529" xr:uid="{00000000-0005-0000-0000-00007D190000}"/>
    <cellStyle name="BM Input Static 3 2 17 2 2" xfId="6530" xr:uid="{00000000-0005-0000-0000-00007E190000}"/>
    <cellStyle name="BM Input Static 3 2 17 3" xfId="6531" xr:uid="{00000000-0005-0000-0000-00007F190000}"/>
    <cellStyle name="BM Input Static 3 2 18" xfId="6532" xr:uid="{00000000-0005-0000-0000-000080190000}"/>
    <cellStyle name="BM Input Static 3 2 18 2" xfId="6533" xr:uid="{00000000-0005-0000-0000-000081190000}"/>
    <cellStyle name="BM Input Static 3 2 18 2 2" xfId="6534" xr:uid="{00000000-0005-0000-0000-000082190000}"/>
    <cellStyle name="BM Input Static 3 2 18 3" xfId="6535" xr:uid="{00000000-0005-0000-0000-000083190000}"/>
    <cellStyle name="BM Input Static 3 2 19" xfId="6536" xr:uid="{00000000-0005-0000-0000-000084190000}"/>
    <cellStyle name="BM Input Static 3 2 19 2" xfId="6537" xr:uid="{00000000-0005-0000-0000-000085190000}"/>
    <cellStyle name="BM Input Static 3 2 19 2 2" xfId="6538" xr:uid="{00000000-0005-0000-0000-000086190000}"/>
    <cellStyle name="BM Input Static 3 2 19 3" xfId="6539" xr:uid="{00000000-0005-0000-0000-000087190000}"/>
    <cellStyle name="BM Input Static 3 2 2" xfId="6540" xr:uid="{00000000-0005-0000-0000-000088190000}"/>
    <cellStyle name="BM Input Static 3 2 2 2" xfId="6541" xr:uid="{00000000-0005-0000-0000-000089190000}"/>
    <cellStyle name="BM Input Static 3 2 2 2 2" xfId="6542" xr:uid="{00000000-0005-0000-0000-00008A190000}"/>
    <cellStyle name="BM Input Static 3 2 2 2 2 2" xfId="6543" xr:uid="{00000000-0005-0000-0000-00008B190000}"/>
    <cellStyle name="BM Input Static 3 2 2 2 3" xfId="6544" xr:uid="{00000000-0005-0000-0000-00008C190000}"/>
    <cellStyle name="BM Input Static 3 2 2 2 4" xfId="6545" xr:uid="{00000000-0005-0000-0000-00008D190000}"/>
    <cellStyle name="BM Input Static 3 2 2 3" xfId="6546" xr:uid="{00000000-0005-0000-0000-00008E190000}"/>
    <cellStyle name="BM Input Static 3 2 2 3 2" xfId="6547" xr:uid="{00000000-0005-0000-0000-00008F190000}"/>
    <cellStyle name="BM Input Static 3 2 2 4" xfId="6548" xr:uid="{00000000-0005-0000-0000-000090190000}"/>
    <cellStyle name="BM Input Static 3 2 2 5" xfId="6549" xr:uid="{00000000-0005-0000-0000-000091190000}"/>
    <cellStyle name="BM Input Static 3 2 20" xfId="6550" xr:uid="{00000000-0005-0000-0000-000092190000}"/>
    <cellStyle name="BM Input Static 3 2 20 2" xfId="6551" xr:uid="{00000000-0005-0000-0000-000093190000}"/>
    <cellStyle name="BM Input Static 3 2 20 2 2" xfId="6552" xr:uid="{00000000-0005-0000-0000-000094190000}"/>
    <cellStyle name="BM Input Static 3 2 20 3" xfId="6553" xr:uid="{00000000-0005-0000-0000-000095190000}"/>
    <cellStyle name="BM Input Static 3 2 21" xfId="6554" xr:uid="{00000000-0005-0000-0000-000096190000}"/>
    <cellStyle name="BM Input Static 3 2 21 2" xfId="6555" xr:uid="{00000000-0005-0000-0000-000097190000}"/>
    <cellStyle name="BM Input Static 3 2 22" xfId="6556" xr:uid="{00000000-0005-0000-0000-000098190000}"/>
    <cellStyle name="BM Input Static 3 2 23" xfId="6557" xr:uid="{00000000-0005-0000-0000-000099190000}"/>
    <cellStyle name="BM Input Static 3 2 3" xfId="6558" xr:uid="{00000000-0005-0000-0000-00009A190000}"/>
    <cellStyle name="BM Input Static 3 2 3 2" xfId="6559" xr:uid="{00000000-0005-0000-0000-00009B190000}"/>
    <cellStyle name="BM Input Static 3 2 3 2 2" xfId="6560" xr:uid="{00000000-0005-0000-0000-00009C190000}"/>
    <cellStyle name="BM Input Static 3 2 3 2 3" xfId="6561" xr:uid="{00000000-0005-0000-0000-00009D190000}"/>
    <cellStyle name="BM Input Static 3 2 3 3" xfId="6562" xr:uid="{00000000-0005-0000-0000-00009E190000}"/>
    <cellStyle name="BM Input Static 3 2 3 3 2" xfId="6563" xr:uid="{00000000-0005-0000-0000-00009F190000}"/>
    <cellStyle name="BM Input Static 3 2 3 4" xfId="6564" xr:uid="{00000000-0005-0000-0000-0000A0190000}"/>
    <cellStyle name="BM Input Static 3 2 4" xfId="6565" xr:uid="{00000000-0005-0000-0000-0000A1190000}"/>
    <cellStyle name="BM Input Static 3 2 4 2" xfId="6566" xr:uid="{00000000-0005-0000-0000-0000A2190000}"/>
    <cellStyle name="BM Input Static 3 2 4 2 2" xfId="6567" xr:uid="{00000000-0005-0000-0000-0000A3190000}"/>
    <cellStyle name="BM Input Static 3 2 4 3" xfId="6568" xr:uid="{00000000-0005-0000-0000-0000A4190000}"/>
    <cellStyle name="BM Input Static 3 2 4 4" xfId="6569" xr:uid="{00000000-0005-0000-0000-0000A5190000}"/>
    <cellStyle name="BM Input Static 3 2 5" xfId="6570" xr:uid="{00000000-0005-0000-0000-0000A6190000}"/>
    <cellStyle name="BM Input Static 3 2 5 2" xfId="6571" xr:uid="{00000000-0005-0000-0000-0000A7190000}"/>
    <cellStyle name="BM Input Static 3 2 5 2 2" xfId="6572" xr:uid="{00000000-0005-0000-0000-0000A8190000}"/>
    <cellStyle name="BM Input Static 3 2 5 3" xfId="6573" xr:uid="{00000000-0005-0000-0000-0000A9190000}"/>
    <cellStyle name="BM Input Static 3 2 5 4" xfId="6574" xr:uid="{00000000-0005-0000-0000-0000AA190000}"/>
    <cellStyle name="BM Input Static 3 2 6" xfId="6575" xr:uid="{00000000-0005-0000-0000-0000AB190000}"/>
    <cellStyle name="BM Input Static 3 2 6 2" xfId="6576" xr:uid="{00000000-0005-0000-0000-0000AC190000}"/>
    <cellStyle name="BM Input Static 3 2 6 2 2" xfId="6577" xr:uid="{00000000-0005-0000-0000-0000AD190000}"/>
    <cellStyle name="BM Input Static 3 2 6 3" xfId="6578" xr:uid="{00000000-0005-0000-0000-0000AE190000}"/>
    <cellStyle name="BM Input Static 3 2 7" xfId="6579" xr:uid="{00000000-0005-0000-0000-0000AF190000}"/>
    <cellStyle name="BM Input Static 3 2 7 2" xfId="6580" xr:uid="{00000000-0005-0000-0000-0000B0190000}"/>
    <cellStyle name="BM Input Static 3 2 7 2 2" xfId="6581" xr:uid="{00000000-0005-0000-0000-0000B1190000}"/>
    <cellStyle name="BM Input Static 3 2 7 3" xfId="6582" xr:uid="{00000000-0005-0000-0000-0000B2190000}"/>
    <cellStyle name="BM Input Static 3 2 8" xfId="6583" xr:uid="{00000000-0005-0000-0000-0000B3190000}"/>
    <cellStyle name="BM Input Static 3 2 8 2" xfId="6584" xr:uid="{00000000-0005-0000-0000-0000B4190000}"/>
    <cellStyle name="BM Input Static 3 2 8 2 2" xfId="6585" xr:uid="{00000000-0005-0000-0000-0000B5190000}"/>
    <cellStyle name="BM Input Static 3 2 8 3" xfId="6586" xr:uid="{00000000-0005-0000-0000-0000B6190000}"/>
    <cellStyle name="BM Input Static 3 2 9" xfId="6587" xr:uid="{00000000-0005-0000-0000-0000B7190000}"/>
    <cellStyle name="BM Input Static 3 2 9 2" xfId="6588" xr:uid="{00000000-0005-0000-0000-0000B8190000}"/>
    <cellStyle name="BM Input Static 3 2 9 2 2" xfId="6589" xr:uid="{00000000-0005-0000-0000-0000B9190000}"/>
    <cellStyle name="BM Input Static 3 2 9 3" xfId="6590" xr:uid="{00000000-0005-0000-0000-0000BA190000}"/>
    <cellStyle name="BM Input Static 3 20" xfId="6591" xr:uid="{00000000-0005-0000-0000-0000BB190000}"/>
    <cellStyle name="BM Input Static 3 3" xfId="6592" xr:uid="{00000000-0005-0000-0000-0000BC190000}"/>
    <cellStyle name="BM Input Static 3 3 2" xfId="6593" xr:uid="{00000000-0005-0000-0000-0000BD190000}"/>
    <cellStyle name="BM Input Static 3 3 2 2" xfId="6594" xr:uid="{00000000-0005-0000-0000-0000BE190000}"/>
    <cellStyle name="BM Input Static 3 3 2 2 2" xfId="6595" xr:uid="{00000000-0005-0000-0000-0000BF190000}"/>
    <cellStyle name="BM Input Static 3 3 2 3" xfId="6596" xr:uid="{00000000-0005-0000-0000-0000C0190000}"/>
    <cellStyle name="BM Input Static 3 3 2 4" xfId="6597" xr:uid="{00000000-0005-0000-0000-0000C1190000}"/>
    <cellStyle name="BM Input Static 3 3 3" xfId="6598" xr:uid="{00000000-0005-0000-0000-0000C2190000}"/>
    <cellStyle name="BM Input Static 3 3 3 2" xfId="6599" xr:uid="{00000000-0005-0000-0000-0000C3190000}"/>
    <cellStyle name="BM Input Static 3 3 4" xfId="6600" xr:uid="{00000000-0005-0000-0000-0000C4190000}"/>
    <cellStyle name="BM Input Static 3 3 5" xfId="6601" xr:uid="{00000000-0005-0000-0000-0000C5190000}"/>
    <cellStyle name="BM Input Static 3 4" xfId="6602" xr:uid="{00000000-0005-0000-0000-0000C6190000}"/>
    <cellStyle name="BM Input Static 3 4 2" xfId="6603" xr:uid="{00000000-0005-0000-0000-0000C7190000}"/>
    <cellStyle name="BM Input Static 3 4 2 2" xfId="6604" xr:uid="{00000000-0005-0000-0000-0000C8190000}"/>
    <cellStyle name="BM Input Static 3 4 2 3" xfId="6605" xr:uid="{00000000-0005-0000-0000-0000C9190000}"/>
    <cellStyle name="BM Input Static 3 4 3" xfId="6606" xr:uid="{00000000-0005-0000-0000-0000CA190000}"/>
    <cellStyle name="BM Input Static 3 4 3 2" xfId="6607" xr:uid="{00000000-0005-0000-0000-0000CB190000}"/>
    <cellStyle name="BM Input Static 3 4 4" xfId="6608" xr:uid="{00000000-0005-0000-0000-0000CC190000}"/>
    <cellStyle name="BM Input Static 3 5" xfId="6609" xr:uid="{00000000-0005-0000-0000-0000CD190000}"/>
    <cellStyle name="BM Input Static 3 5 2" xfId="6610" xr:uid="{00000000-0005-0000-0000-0000CE190000}"/>
    <cellStyle name="BM Input Static 3 5 2 2" xfId="6611" xr:uid="{00000000-0005-0000-0000-0000CF190000}"/>
    <cellStyle name="BM Input Static 3 5 2 3" xfId="6612" xr:uid="{00000000-0005-0000-0000-0000D0190000}"/>
    <cellStyle name="BM Input Static 3 5 3" xfId="6613" xr:uid="{00000000-0005-0000-0000-0000D1190000}"/>
    <cellStyle name="BM Input Static 3 5 4" xfId="6614" xr:uid="{00000000-0005-0000-0000-0000D2190000}"/>
    <cellStyle name="BM Input Static 3 6" xfId="6615" xr:uid="{00000000-0005-0000-0000-0000D3190000}"/>
    <cellStyle name="BM Input Static 3 6 2" xfId="6616" xr:uid="{00000000-0005-0000-0000-0000D4190000}"/>
    <cellStyle name="BM Input Static 3 6 2 2" xfId="6617" xr:uid="{00000000-0005-0000-0000-0000D5190000}"/>
    <cellStyle name="BM Input Static 3 6 3" xfId="6618" xr:uid="{00000000-0005-0000-0000-0000D6190000}"/>
    <cellStyle name="BM Input Static 3 6 4" xfId="6619" xr:uid="{00000000-0005-0000-0000-0000D7190000}"/>
    <cellStyle name="BM Input Static 3 7" xfId="6620" xr:uid="{00000000-0005-0000-0000-0000D8190000}"/>
    <cellStyle name="BM Input Static 3 7 2" xfId="6621" xr:uid="{00000000-0005-0000-0000-0000D9190000}"/>
    <cellStyle name="BM Input Static 3 7 2 2" xfId="6622" xr:uid="{00000000-0005-0000-0000-0000DA190000}"/>
    <cellStyle name="BM Input Static 3 7 3" xfId="6623" xr:uid="{00000000-0005-0000-0000-0000DB190000}"/>
    <cellStyle name="BM Input Static 3 8" xfId="6624" xr:uid="{00000000-0005-0000-0000-0000DC190000}"/>
    <cellStyle name="BM Input Static 3 8 2" xfId="6625" xr:uid="{00000000-0005-0000-0000-0000DD190000}"/>
    <cellStyle name="BM Input Static 3 8 2 2" xfId="6626" xr:uid="{00000000-0005-0000-0000-0000DE190000}"/>
    <cellStyle name="BM Input Static 3 8 3" xfId="6627" xr:uid="{00000000-0005-0000-0000-0000DF190000}"/>
    <cellStyle name="BM Input Static 3 9" xfId="6628" xr:uid="{00000000-0005-0000-0000-0000E0190000}"/>
    <cellStyle name="BM Input Static 3 9 2" xfId="6629" xr:uid="{00000000-0005-0000-0000-0000E1190000}"/>
    <cellStyle name="BM Input Static 3 9 2 2" xfId="6630" xr:uid="{00000000-0005-0000-0000-0000E2190000}"/>
    <cellStyle name="BM Input Static 3 9 3" xfId="6631" xr:uid="{00000000-0005-0000-0000-0000E3190000}"/>
    <cellStyle name="BM Input Static 4" xfId="6632" xr:uid="{00000000-0005-0000-0000-0000E4190000}"/>
    <cellStyle name="BM Input Static 4 10" xfId="6633" xr:uid="{00000000-0005-0000-0000-0000E5190000}"/>
    <cellStyle name="BM Input Static 4 10 2" xfId="6634" xr:uid="{00000000-0005-0000-0000-0000E6190000}"/>
    <cellStyle name="BM Input Static 4 10 2 2" xfId="6635" xr:uid="{00000000-0005-0000-0000-0000E7190000}"/>
    <cellStyle name="BM Input Static 4 10 3" xfId="6636" xr:uid="{00000000-0005-0000-0000-0000E8190000}"/>
    <cellStyle name="BM Input Static 4 11" xfId="6637" xr:uid="{00000000-0005-0000-0000-0000E9190000}"/>
    <cellStyle name="BM Input Static 4 11 2" xfId="6638" xr:uid="{00000000-0005-0000-0000-0000EA190000}"/>
    <cellStyle name="BM Input Static 4 11 2 2" xfId="6639" xr:uid="{00000000-0005-0000-0000-0000EB190000}"/>
    <cellStyle name="BM Input Static 4 11 3" xfId="6640" xr:uid="{00000000-0005-0000-0000-0000EC190000}"/>
    <cellStyle name="BM Input Static 4 12" xfId="6641" xr:uid="{00000000-0005-0000-0000-0000ED190000}"/>
    <cellStyle name="BM Input Static 4 12 2" xfId="6642" xr:uid="{00000000-0005-0000-0000-0000EE190000}"/>
    <cellStyle name="BM Input Static 4 12 2 2" xfId="6643" xr:uid="{00000000-0005-0000-0000-0000EF190000}"/>
    <cellStyle name="BM Input Static 4 12 3" xfId="6644" xr:uid="{00000000-0005-0000-0000-0000F0190000}"/>
    <cellStyle name="BM Input Static 4 13" xfId="6645" xr:uid="{00000000-0005-0000-0000-0000F1190000}"/>
    <cellStyle name="BM Input Static 4 13 2" xfId="6646" xr:uid="{00000000-0005-0000-0000-0000F2190000}"/>
    <cellStyle name="BM Input Static 4 13 2 2" xfId="6647" xr:uid="{00000000-0005-0000-0000-0000F3190000}"/>
    <cellStyle name="BM Input Static 4 13 3" xfId="6648" xr:uid="{00000000-0005-0000-0000-0000F4190000}"/>
    <cellStyle name="BM Input Static 4 14" xfId="6649" xr:uid="{00000000-0005-0000-0000-0000F5190000}"/>
    <cellStyle name="BM Input Static 4 14 2" xfId="6650" xr:uid="{00000000-0005-0000-0000-0000F6190000}"/>
    <cellStyle name="BM Input Static 4 14 2 2" xfId="6651" xr:uid="{00000000-0005-0000-0000-0000F7190000}"/>
    <cellStyle name="BM Input Static 4 14 3" xfId="6652" xr:uid="{00000000-0005-0000-0000-0000F8190000}"/>
    <cellStyle name="BM Input Static 4 15" xfId="6653" xr:uid="{00000000-0005-0000-0000-0000F9190000}"/>
    <cellStyle name="BM Input Static 4 15 2" xfId="6654" xr:uid="{00000000-0005-0000-0000-0000FA190000}"/>
    <cellStyle name="BM Input Static 4 15 2 2" xfId="6655" xr:uid="{00000000-0005-0000-0000-0000FB190000}"/>
    <cellStyle name="BM Input Static 4 15 3" xfId="6656" xr:uid="{00000000-0005-0000-0000-0000FC190000}"/>
    <cellStyle name="BM Input Static 4 16" xfId="6657" xr:uid="{00000000-0005-0000-0000-0000FD190000}"/>
    <cellStyle name="BM Input Static 4 16 2" xfId="6658" xr:uid="{00000000-0005-0000-0000-0000FE190000}"/>
    <cellStyle name="BM Input Static 4 16 2 2" xfId="6659" xr:uid="{00000000-0005-0000-0000-0000FF190000}"/>
    <cellStyle name="BM Input Static 4 16 3" xfId="6660" xr:uid="{00000000-0005-0000-0000-0000001A0000}"/>
    <cellStyle name="BM Input Static 4 17" xfId="6661" xr:uid="{00000000-0005-0000-0000-0000011A0000}"/>
    <cellStyle name="BM Input Static 4 17 2" xfId="6662" xr:uid="{00000000-0005-0000-0000-0000021A0000}"/>
    <cellStyle name="BM Input Static 4 17 2 2" xfId="6663" xr:uid="{00000000-0005-0000-0000-0000031A0000}"/>
    <cellStyle name="BM Input Static 4 17 3" xfId="6664" xr:uid="{00000000-0005-0000-0000-0000041A0000}"/>
    <cellStyle name="BM Input Static 4 18" xfId="6665" xr:uid="{00000000-0005-0000-0000-0000051A0000}"/>
    <cellStyle name="BM Input Static 4 18 2" xfId="6666" xr:uid="{00000000-0005-0000-0000-0000061A0000}"/>
    <cellStyle name="BM Input Static 4 19" xfId="6667" xr:uid="{00000000-0005-0000-0000-0000071A0000}"/>
    <cellStyle name="BM Input Static 4 2" xfId="6668" xr:uid="{00000000-0005-0000-0000-0000081A0000}"/>
    <cellStyle name="BM Input Static 4 2 10" xfId="6669" xr:uid="{00000000-0005-0000-0000-0000091A0000}"/>
    <cellStyle name="BM Input Static 4 2 10 2" xfId="6670" xr:uid="{00000000-0005-0000-0000-00000A1A0000}"/>
    <cellStyle name="BM Input Static 4 2 10 2 2" xfId="6671" xr:uid="{00000000-0005-0000-0000-00000B1A0000}"/>
    <cellStyle name="BM Input Static 4 2 10 3" xfId="6672" xr:uid="{00000000-0005-0000-0000-00000C1A0000}"/>
    <cellStyle name="BM Input Static 4 2 11" xfId="6673" xr:uid="{00000000-0005-0000-0000-00000D1A0000}"/>
    <cellStyle name="BM Input Static 4 2 11 2" xfId="6674" xr:uid="{00000000-0005-0000-0000-00000E1A0000}"/>
    <cellStyle name="BM Input Static 4 2 11 2 2" xfId="6675" xr:uid="{00000000-0005-0000-0000-00000F1A0000}"/>
    <cellStyle name="BM Input Static 4 2 11 3" xfId="6676" xr:uid="{00000000-0005-0000-0000-0000101A0000}"/>
    <cellStyle name="BM Input Static 4 2 12" xfId="6677" xr:uid="{00000000-0005-0000-0000-0000111A0000}"/>
    <cellStyle name="BM Input Static 4 2 12 2" xfId="6678" xr:uid="{00000000-0005-0000-0000-0000121A0000}"/>
    <cellStyle name="BM Input Static 4 2 12 2 2" xfId="6679" xr:uid="{00000000-0005-0000-0000-0000131A0000}"/>
    <cellStyle name="BM Input Static 4 2 12 3" xfId="6680" xr:uid="{00000000-0005-0000-0000-0000141A0000}"/>
    <cellStyle name="BM Input Static 4 2 13" xfId="6681" xr:uid="{00000000-0005-0000-0000-0000151A0000}"/>
    <cellStyle name="BM Input Static 4 2 13 2" xfId="6682" xr:uid="{00000000-0005-0000-0000-0000161A0000}"/>
    <cellStyle name="BM Input Static 4 2 13 2 2" xfId="6683" xr:uid="{00000000-0005-0000-0000-0000171A0000}"/>
    <cellStyle name="BM Input Static 4 2 13 3" xfId="6684" xr:uid="{00000000-0005-0000-0000-0000181A0000}"/>
    <cellStyle name="BM Input Static 4 2 14" xfId="6685" xr:uid="{00000000-0005-0000-0000-0000191A0000}"/>
    <cellStyle name="BM Input Static 4 2 14 2" xfId="6686" xr:uid="{00000000-0005-0000-0000-00001A1A0000}"/>
    <cellStyle name="BM Input Static 4 2 14 2 2" xfId="6687" xr:uid="{00000000-0005-0000-0000-00001B1A0000}"/>
    <cellStyle name="BM Input Static 4 2 14 3" xfId="6688" xr:uid="{00000000-0005-0000-0000-00001C1A0000}"/>
    <cellStyle name="BM Input Static 4 2 15" xfId="6689" xr:uid="{00000000-0005-0000-0000-00001D1A0000}"/>
    <cellStyle name="BM Input Static 4 2 15 2" xfId="6690" xr:uid="{00000000-0005-0000-0000-00001E1A0000}"/>
    <cellStyle name="BM Input Static 4 2 15 2 2" xfId="6691" xr:uid="{00000000-0005-0000-0000-00001F1A0000}"/>
    <cellStyle name="BM Input Static 4 2 15 3" xfId="6692" xr:uid="{00000000-0005-0000-0000-0000201A0000}"/>
    <cellStyle name="BM Input Static 4 2 16" xfId="6693" xr:uid="{00000000-0005-0000-0000-0000211A0000}"/>
    <cellStyle name="BM Input Static 4 2 16 2" xfId="6694" xr:uid="{00000000-0005-0000-0000-0000221A0000}"/>
    <cellStyle name="BM Input Static 4 2 16 2 2" xfId="6695" xr:uid="{00000000-0005-0000-0000-0000231A0000}"/>
    <cellStyle name="BM Input Static 4 2 16 3" xfId="6696" xr:uid="{00000000-0005-0000-0000-0000241A0000}"/>
    <cellStyle name="BM Input Static 4 2 17" xfId="6697" xr:uid="{00000000-0005-0000-0000-0000251A0000}"/>
    <cellStyle name="BM Input Static 4 2 17 2" xfId="6698" xr:uid="{00000000-0005-0000-0000-0000261A0000}"/>
    <cellStyle name="BM Input Static 4 2 17 2 2" xfId="6699" xr:uid="{00000000-0005-0000-0000-0000271A0000}"/>
    <cellStyle name="BM Input Static 4 2 17 3" xfId="6700" xr:uid="{00000000-0005-0000-0000-0000281A0000}"/>
    <cellStyle name="BM Input Static 4 2 18" xfId="6701" xr:uid="{00000000-0005-0000-0000-0000291A0000}"/>
    <cellStyle name="BM Input Static 4 2 18 2" xfId="6702" xr:uid="{00000000-0005-0000-0000-00002A1A0000}"/>
    <cellStyle name="BM Input Static 4 2 18 2 2" xfId="6703" xr:uid="{00000000-0005-0000-0000-00002B1A0000}"/>
    <cellStyle name="BM Input Static 4 2 18 3" xfId="6704" xr:uid="{00000000-0005-0000-0000-00002C1A0000}"/>
    <cellStyle name="BM Input Static 4 2 19" xfId="6705" xr:uid="{00000000-0005-0000-0000-00002D1A0000}"/>
    <cellStyle name="BM Input Static 4 2 19 2" xfId="6706" xr:uid="{00000000-0005-0000-0000-00002E1A0000}"/>
    <cellStyle name="BM Input Static 4 2 19 2 2" xfId="6707" xr:uid="{00000000-0005-0000-0000-00002F1A0000}"/>
    <cellStyle name="BM Input Static 4 2 19 3" xfId="6708" xr:uid="{00000000-0005-0000-0000-0000301A0000}"/>
    <cellStyle name="BM Input Static 4 2 2" xfId="6709" xr:uid="{00000000-0005-0000-0000-0000311A0000}"/>
    <cellStyle name="BM Input Static 4 2 2 2" xfId="6710" xr:uid="{00000000-0005-0000-0000-0000321A0000}"/>
    <cellStyle name="BM Input Static 4 2 2 2 2" xfId="6711" xr:uid="{00000000-0005-0000-0000-0000331A0000}"/>
    <cellStyle name="BM Input Static 4 2 2 2 2 2" xfId="6712" xr:uid="{00000000-0005-0000-0000-0000341A0000}"/>
    <cellStyle name="BM Input Static 4 2 2 2 3" xfId="6713" xr:uid="{00000000-0005-0000-0000-0000351A0000}"/>
    <cellStyle name="BM Input Static 4 2 2 2 4" xfId="6714" xr:uid="{00000000-0005-0000-0000-0000361A0000}"/>
    <cellStyle name="BM Input Static 4 2 2 3" xfId="6715" xr:uid="{00000000-0005-0000-0000-0000371A0000}"/>
    <cellStyle name="BM Input Static 4 2 2 3 2" xfId="6716" xr:uid="{00000000-0005-0000-0000-0000381A0000}"/>
    <cellStyle name="BM Input Static 4 2 2 4" xfId="6717" xr:uid="{00000000-0005-0000-0000-0000391A0000}"/>
    <cellStyle name="BM Input Static 4 2 2 5" xfId="6718" xr:uid="{00000000-0005-0000-0000-00003A1A0000}"/>
    <cellStyle name="BM Input Static 4 2 20" xfId="6719" xr:uid="{00000000-0005-0000-0000-00003B1A0000}"/>
    <cellStyle name="BM Input Static 4 2 20 2" xfId="6720" xr:uid="{00000000-0005-0000-0000-00003C1A0000}"/>
    <cellStyle name="BM Input Static 4 2 20 2 2" xfId="6721" xr:uid="{00000000-0005-0000-0000-00003D1A0000}"/>
    <cellStyle name="BM Input Static 4 2 20 3" xfId="6722" xr:uid="{00000000-0005-0000-0000-00003E1A0000}"/>
    <cellStyle name="BM Input Static 4 2 21" xfId="6723" xr:uid="{00000000-0005-0000-0000-00003F1A0000}"/>
    <cellStyle name="BM Input Static 4 2 21 2" xfId="6724" xr:uid="{00000000-0005-0000-0000-0000401A0000}"/>
    <cellStyle name="BM Input Static 4 2 22" xfId="6725" xr:uid="{00000000-0005-0000-0000-0000411A0000}"/>
    <cellStyle name="BM Input Static 4 2 23" xfId="6726" xr:uid="{00000000-0005-0000-0000-0000421A0000}"/>
    <cellStyle name="BM Input Static 4 2 3" xfId="6727" xr:uid="{00000000-0005-0000-0000-0000431A0000}"/>
    <cellStyle name="BM Input Static 4 2 3 2" xfId="6728" xr:uid="{00000000-0005-0000-0000-0000441A0000}"/>
    <cellStyle name="BM Input Static 4 2 3 2 2" xfId="6729" xr:uid="{00000000-0005-0000-0000-0000451A0000}"/>
    <cellStyle name="BM Input Static 4 2 3 2 3" xfId="6730" xr:uid="{00000000-0005-0000-0000-0000461A0000}"/>
    <cellStyle name="BM Input Static 4 2 3 3" xfId="6731" xr:uid="{00000000-0005-0000-0000-0000471A0000}"/>
    <cellStyle name="BM Input Static 4 2 3 3 2" xfId="6732" xr:uid="{00000000-0005-0000-0000-0000481A0000}"/>
    <cellStyle name="BM Input Static 4 2 3 4" xfId="6733" xr:uid="{00000000-0005-0000-0000-0000491A0000}"/>
    <cellStyle name="BM Input Static 4 2 4" xfId="6734" xr:uid="{00000000-0005-0000-0000-00004A1A0000}"/>
    <cellStyle name="BM Input Static 4 2 4 2" xfId="6735" xr:uid="{00000000-0005-0000-0000-00004B1A0000}"/>
    <cellStyle name="BM Input Static 4 2 4 2 2" xfId="6736" xr:uid="{00000000-0005-0000-0000-00004C1A0000}"/>
    <cellStyle name="BM Input Static 4 2 4 3" xfId="6737" xr:uid="{00000000-0005-0000-0000-00004D1A0000}"/>
    <cellStyle name="BM Input Static 4 2 4 4" xfId="6738" xr:uid="{00000000-0005-0000-0000-00004E1A0000}"/>
    <cellStyle name="BM Input Static 4 2 5" xfId="6739" xr:uid="{00000000-0005-0000-0000-00004F1A0000}"/>
    <cellStyle name="BM Input Static 4 2 5 2" xfId="6740" xr:uid="{00000000-0005-0000-0000-0000501A0000}"/>
    <cellStyle name="BM Input Static 4 2 5 2 2" xfId="6741" xr:uid="{00000000-0005-0000-0000-0000511A0000}"/>
    <cellStyle name="BM Input Static 4 2 5 3" xfId="6742" xr:uid="{00000000-0005-0000-0000-0000521A0000}"/>
    <cellStyle name="BM Input Static 4 2 5 4" xfId="6743" xr:uid="{00000000-0005-0000-0000-0000531A0000}"/>
    <cellStyle name="BM Input Static 4 2 6" xfId="6744" xr:uid="{00000000-0005-0000-0000-0000541A0000}"/>
    <cellStyle name="BM Input Static 4 2 6 2" xfId="6745" xr:uid="{00000000-0005-0000-0000-0000551A0000}"/>
    <cellStyle name="BM Input Static 4 2 6 2 2" xfId="6746" xr:uid="{00000000-0005-0000-0000-0000561A0000}"/>
    <cellStyle name="BM Input Static 4 2 6 3" xfId="6747" xr:uid="{00000000-0005-0000-0000-0000571A0000}"/>
    <cellStyle name="BM Input Static 4 2 7" xfId="6748" xr:uid="{00000000-0005-0000-0000-0000581A0000}"/>
    <cellStyle name="BM Input Static 4 2 7 2" xfId="6749" xr:uid="{00000000-0005-0000-0000-0000591A0000}"/>
    <cellStyle name="BM Input Static 4 2 7 2 2" xfId="6750" xr:uid="{00000000-0005-0000-0000-00005A1A0000}"/>
    <cellStyle name="BM Input Static 4 2 7 3" xfId="6751" xr:uid="{00000000-0005-0000-0000-00005B1A0000}"/>
    <cellStyle name="BM Input Static 4 2 8" xfId="6752" xr:uid="{00000000-0005-0000-0000-00005C1A0000}"/>
    <cellStyle name="BM Input Static 4 2 8 2" xfId="6753" xr:uid="{00000000-0005-0000-0000-00005D1A0000}"/>
    <cellStyle name="BM Input Static 4 2 8 2 2" xfId="6754" xr:uid="{00000000-0005-0000-0000-00005E1A0000}"/>
    <cellStyle name="BM Input Static 4 2 8 3" xfId="6755" xr:uid="{00000000-0005-0000-0000-00005F1A0000}"/>
    <cellStyle name="BM Input Static 4 2 9" xfId="6756" xr:uid="{00000000-0005-0000-0000-0000601A0000}"/>
    <cellStyle name="BM Input Static 4 2 9 2" xfId="6757" xr:uid="{00000000-0005-0000-0000-0000611A0000}"/>
    <cellStyle name="BM Input Static 4 2 9 2 2" xfId="6758" xr:uid="{00000000-0005-0000-0000-0000621A0000}"/>
    <cellStyle name="BM Input Static 4 2 9 3" xfId="6759" xr:uid="{00000000-0005-0000-0000-0000631A0000}"/>
    <cellStyle name="BM Input Static 4 20" xfId="6760" xr:uid="{00000000-0005-0000-0000-0000641A0000}"/>
    <cellStyle name="BM Input Static 4 3" xfId="6761" xr:uid="{00000000-0005-0000-0000-0000651A0000}"/>
    <cellStyle name="BM Input Static 4 3 2" xfId="6762" xr:uid="{00000000-0005-0000-0000-0000661A0000}"/>
    <cellStyle name="BM Input Static 4 3 2 2" xfId="6763" xr:uid="{00000000-0005-0000-0000-0000671A0000}"/>
    <cellStyle name="BM Input Static 4 3 2 2 2" xfId="6764" xr:uid="{00000000-0005-0000-0000-0000681A0000}"/>
    <cellStyle name="BM Input Static 4 3 2 3" xfId="6765" xr:uid="{00000000-0005-0000-0000-0000691A0000}"/>
    <cellStyle name="BM Input Static 4 3 2 4" xfId="6766" xr:uid="{00000000-0005-0000-0000-00006A1A0000}"/>
    <cellStyle name="BM Input Static 4 3 3" xfId="6767" xr:uid="{00000000-0005-0000-0000-00006B1A0000}"/>
    <cellStyle name="BM Input Static 4 3 3 2" xfId="6768" xr:uid="{00000000-0005-0000-0000-00006C1A0000}"/>
    <cellStyle name="BM Input Static 4 3 4" xfId="6769" xr:uid="{00000000-0005-0000-0000-00006D1A0000}"/>
    <cellStyle name="BM Input Static 4 3 5" xfId="6770" xr:uid="{00000000-0005-0000-0000-00006E1A0000}"/>
    <cellStyle name="BM Input Static 4 4" xfId="6771" xr:uid="{00000000-0005-0000-0000-00006F1A0000}"/>
    <cellStyle name="BM Input Static 4 4 2" xfId="6772" xr:uid="{00000000-0005-0000-0000-0000701A0000}"/>
    <cellStyle name="BM Input Static 4 4 2 2" xfId="6773" xr:uid="{00000000-0005-0000-0000-0000711A0000}"/>
    <cellStyle name="BM Input Static 4 4 2 3" xfId="6774" xr:uid="{00000000-0005-0000-0000-0000721A0000}"/>
    <cellStyle name="BM Input Static 4 4 3" xfId="6775" xr:uid="{00000000-0005-0000-0000-0000731A0000}"/>
    <cellStyle name="BM Input Static 4 4 3 2" xfId="6776" xr:uid="{00000000-0005-0000-0000-0000741A0000}"/>
    <cellStyle name="BM Input Static 4 4 4" xfId="6777" xr:uid="{00000000-0005-0000-0000-0000751A0000}"/>
    <cellStyle name="BM Input Static 4 5" xfId="6778" xr:uid="{00000000-0005-0000-0000-0000761A0000}"/>
    <cellStyle name="BM Input Static 4 5 2" xfId="6779" xr:uid="{00000000-0005-0000-0000-0000771A0000}"/>
    <cellStyle name="BM Input Static 4 5 2 2" xfId="6780" xr:uid="{00000000-0005-0000-0000-0000781A0000}"/>
    <cellStyle name="BM Input Static 4 5 2 3" xfId="6781" xr:uid="{00000000-0005-0000-0000-0000791A0000}"/>
    <cellStyle name="BM Input Static 4 5 3" xfId="6782" xr:uid="{00000000-0005-0000-0000-00007A1A0000}"/>
    <cellStyle name="BM Input Static 4 5 4" xfId="6783" xr:uid="{00000000-0005-0000-0000-00007B1A0000}"/>
    <cellStyle name="BM Input Static 4 6" xfId="6784" xr:uid="{00000000-0005-0000-0000-00007C1A0000}"/>
    <cellStyle name="BM Input Static 4 6 2" xfId="6785" xr:uid="{00000000-0005-0000-0000-00007D1A0000}"/>
    <cellStyle name="BM Input Static 4 6 2 2" xfId="6786" xr:uid="{00000000-0005-0000-0000-00007E1A0000}"/>
    <cellStyle name="BM Input Static 4 6 3" xfId="6787" xr:uid="{00000000-0005-0000-0000-00007F1A0000}"/>
    <cellStyle name="BM Input Static 4 6 4" xfId="6788" xr:uid="{00000000-0005-0000-0000-0000801A0000}"/>
    <cellStyle name="BM Input Static 4 7" xfId="6789" xr:uid="{00000000-0005-0000-0000-0000811A0000}"/>
    <cellStyle name="BM Input Static 4 7 2" xfId="6790" xr:uid="{00000000-0005-0000-0000-0000821A0000}"/>
    <cellStyle name="BM Input Static 4 7 2 2" xfId="6791" xr:uid="{00000000-0005-0000-0000-0000831A0000}"/>
    <cellStyle name="BM Input Static 4 7 3" xfId="6792" xr:uid="{00000000-0005-0000-0000-0000841A0000}"/>
    <cellStyle name="BM Input Static 4 8" xfId="6793" xr:uid="{00000000-0005-0000-0000-0000851A0000}"/>
    <cellStyle name="BM Input Static 4 8 2" xfId="6794" xr:uid="{00000000-0005-0000-0000-0000861A0000}"/>
    <cellStyle name="BM Input Static 4 8 2 2" xfId="6795" xr:uid="{00000000-0005-0000-0000-0000871A0000}"/>
    <cellStyle name="BM Input Static 4 8 3" xfId="6796" xr:uid="{00000000-0005-0000-0000-0000881A0000}"/>
    <cellStyle name="BM Input Static 4 9" xfId="6797" xr:uid="{00000000-0005-0000-0000-0000891A0000}"/>
    <cellStyle name="BM Input Static 4 9 2" xfId="6798" xr:uid="{00000000-0005-0000-0000-00008A1A0000}"/>
    <cellStyle name="BM Input Static 4 9 2 2" xfId="6799" xr:uid="{00000000-0005-0000-0000-00008B1A0000}"/>
    <cellStyle name="BM Input Static 4 9 3" xfId="6800" xr:uid="{00000000-0005-0000-0000-00008C1A0000}"/>
    <cellStyle name="BM Input Static 5" xfId="6801" xr:uid="{00000000-0005-0000-0000-00008D1A0000}"/>
    <cellStyle name="BM Input Static 5 10" xfId="6802" xr:uid="{00000000-0005-0000-0000-00008E1A0000}"/>
    <cellStyle name="BM Input Static 5 10 2" xfId="6803" xr:uid="{00000000-0005-0000-0000-00008F1A0000}"/>
    <cellStyle name="BM Input Static 5 10 2 2" xfId="6804" xr:uid="{00000000-0005-0000-0000-0000901A0000}"/>
    <cellStyle name="BM Input Static 5 10 3" xfId="6805" xr:uid="{00000000-0005-0000-0000-0000911A0000}"/>
    <cellStyle name="BM Input Static 5 11" xfId="6806" xr:uid="{00000000-0005-0000-0000-0000921A0000}"/>
    <cellStyle name="BM Input Static 5 11 2" xfId="6807" xr:uid="{00000000-0005-0000-0000-0000931A0000}"/>
    <cellStyle name="BM Input Static 5 11 2 2" xfId="6808" xr:uid="{00000000-0005-0000-0000-0000941A0000}"/>
    <cellStyle name="BM Input Static 5 11 3" xfId="6809" xr:uid="{00000000-0005-0000-0000-0000951A0000}"/>
    <cellStyle name="BM Input Static 5 12" xfId="6810" xr:uid="{00000000-0005-0000-0000-0000961A0000}"/>
    <cellStyle name="BM Input Static 5 12 2" xfId="6811" xr:uid="{00000000-0005-0000-0000-0000971A0000}"/>
    <cellStyle name="BM Input Static 5 12 2 2" xfId="6812" xr:uid="{00000000-0005-0000-0000-0000981A0000}"/>
    <cellStyle name="BM Input Static 5 12 3" xfId="6813" xr:uid="{00000000-0005-0000-0000-0000991A0000}"/>
    <cellStyle name="BM Input Static 5 13" xfId="6814" xr:uid="{00000000-0005-0000-0000-00009A1A0000}"/>
    <cellStyle name="BM Input Static 5 13 2" xfId="6815" xr:uid="{00000000-0005-0000-0000-00009B1A0000}"/>
    <cellStyle name="BM Input Static 5 13 2 2" xfId="6816" xr:uid="{00000000-0005-0000-0000-00009C1A0000}"/>
    <cellStyle name="BM Input Static 5 13 3" xfId="6817" xr:uid="{00000000-0005-0000-0000-00009D1A0000}"/>
    <cellStyle name="BM Input Static 5 14" xfId="6818" xr:uid="{00000000-0005-0000-0000-00009E1A0000}"/>
    <cellStyle name="BM Input Static 5 14 2" xfId="6819" xr:uid="{00000000-0005-0000-0000-00009F1A0000}"/>
    <cellStyle name="BM Input Static 5 14 2 2" xfId="6820" xr:uid="{00000000-0005-0000-0000-0000A01A0000}"/>
    <cellStyle name="BM Input Static 5 14 3" xfId="6821" xr:uid="{00000000-0005-0000-0000-0000A11A0000}"/>
    <cellStyle name="BM Input Static 5 15" xfId="6822" xr:uid="{00000000-0005-0000-0000-0000A21A0000}"/>
    <cellStyle name="BM Input Static 5 15 2" xfId="6823" xr:uid="{00000000-0005-0000-0000-0000A31A0000}"/>
    <cellStyle name="BM Input Static 5 15 2 2" xfId="6824" xr:uid="{00000000-0005-0000-0000-0000A41A0000}"/>
    <cellStyle name="BM Input Static 5 15 3" xfId="6825" xr:uid="{00000000-0005-0000-0000-0000A51A0000}"/>
    <cellStyle name="BM Input Static 5 16" xfId="6826" xr:uid="{00000000-0005-0000-0000-0000A61A0000}"/>
    <cellStyle name="BM Input Static 5 16 2" xfId="6827" xr:uid="{00000000-0005-0000-0000-0000A71A0000}"/>
    <cellStyle name="BM Input Static 5 16 2 2" xfId="6828" xr:uid="{00000000-0005-0000-0000-0000A81A0000}"/>
    <cellStyle name="BM Input Static 5 16 3" xfId="6829" xr:uid="{00000000-0005-0000-0000-0000A91A0000}"/>
    <cellStyle name="BM Input Static 5 17" xfId="6830" xr:uid="{00000000-0005-0000-0000-0000AA1A0000}"/>
    <cellStyle name="BM Input Static 5 17 2" xfId="6831" xr:uid="{00000000-0005-0000-0000-0000AB1A0000}"/>
    <cellStyle name="BM Input Static 5 17 2 2" xfId="6832" xr:uid="{00000000-0005-0000-0000-0000AC1A0000}"/>
    <cellStyle name="BM Input Static 5 17 3" xfId="6833" xr:uid="{00000000-0005-0000-0000-0000AD1A0000}"/>
    <cellStyle name="BM Input Static 5 18" xfId="6834" xr:uid="{00000000-0005-0000-0000-0000AE1A0000}"/>
    <cellStyle name="BM Input Static 5 18 2" xfId="6835" xr:uid="{00000000-0005-0000-0000-0000AF1A0000}"/>
    <cellStyle name="BM Input Static 5 18 2 2" xfId="6836" xr:uid="{00000000-0005-0000-0000-0000B01A0000}"/>
    <cellStyle name="BM Input Static 5 18 3" xfId="6837" xr:uid="{00000000-0005-0000-0000-0000B11A0000}"/>
    <cellStyle name="BM Input Static 5 19" xfId="6838" xr:uid="{00000000-0005-0000-0000-0000B21A0000}"/>
    <cellStyle name="BM Input Static 5 19 2" xfId="6839" xr:uid="{00000000-0005-0000-0000-0000B31A0000}"/>
    <cellStyle name="BM Input Static 5 19 2 2" xfId="6840" xr:uid="{00000000-0005-0000-0000-0000B41A0000}"/>
    <cellStyle name="BM Input Static 5 19 3" xfId="6841" xr:uid="{00000000-0005-0000-0000-0000B51A0000}"/>
    <cellStyle name="BM Input Static 5 2" xfId="6842" xr:uid="{00000000-0005-0000-0000-0000B61A0000}"/>
    <cellStyle name="BM Input Static 5 2 10" xfId="6843" xr:uid="{00000000-0005-0000-0000-0000B71A0000}"/>
    <cellStyle name="BM Input Static 5 2 10 2" xfId="6844" xr:uid="{00000000-0005-0000-0000-0000B81A0000}"/>
    <cellStyle name="BM Input Static 5 2 10 2 2" xfId="6845" xr:uid="{00000000-0005-0000-0000-0000B91A0000}"/>
    <cellStyle name="BM Input Static 5 2 10 3" xfId="6846" xr:uid="{00000000-0005-0000-0000-0000BA1A0000}"/>
    <cellStyle name="BM Input Static 5 2 11" xfId="6847" xr:uid="{00000000-0005-0000-0000-0000BB1A0000}"/>
    <cellStyle name="BM Input Static 5 2 11 2" xfId="6848" xr:uid="{00000000-0005-0000-0000-0000BC1A0000}"/>
    <cellStyle name="BM Input Static 5 2 11 2 2" xfId="6849" xr:uid="{00000000-0005-0000-0000-0000BD1A0000}"/>
    <cellStyle name="BM Input Static 5 2 11 3" xfId="6850" xr:uid="{00000000-0005-0000-0000-0000BE1A0000}"/>
    <cellStyle name="BM Input Static 5 2 12" xfId="6851" xr:uid="{00000000-0005-0000-0000-0000BF1A0000}"/>
    <cellStyle name="BM Input Static 5 2 12 2" xfId="6852" xr:uid="{00000000-0005-0000-0000-0000C01A0000}"/>
    <cellStyle name="BM Input Static 5 2 12 2 2" xfId="6853" xr:uid="{00000000-0005-0000-0000-0000C11A0000}"/>
    <cellStyle name="BM Input Static 5 2 12 3" xfId="6854" xr:uid="{00000000-0005-0000-0000-0000C21A0000}"/>
    <cellStyle name="BM Input Static 5 2 13" xfId="6855" xr:uid="{00000000-0005-0000-0000-0000C31A0000}"/>
    <cellStyle name="BM Input Static 5 2 13 2" xfId="6856" xr:uid="{00000000-0005-0000-0000-0000C41A0000}"/>
    <cellStyle name="BM Input Static 5 2 13 2 2" xfId="6857" xr:uid="{00000000-0005-0000-0000-0000C51A0000}"/>
    <cellStyle name="BM Input Static 5 2 13 3" xfId="6858" xr:uid="{00000000-0005-0000-0000-0000C61A0000}"/>
    <cellStyle name="BM Input Static 5 2 14" xfId="6859" xr:uid="{00000000-0005-0000-0000-0000C71A0000}"/>
    <cellStyle name="BM Input Static 5 2 14 2" xfId="6860" xr:uid="{00000000-0005-0000-0000-0000C81A0000}"/>
    <cellStyle name="BM Input Static 5 2 14 2 2" xfId="6861" xr:uid="{00000000-0005-0000-0000-0000C91A0000}"/>
    <cellStyle name="BM Input Static 5 2 14 3" xfId="6862" xr:uid="{00000000-0005-0000-0000-0000CA1A0000}"/>
    <cellStyle name="BM Input Static 5 2 15" xfId="6863" xr:uid="{00000000-0005-0000-0000-0000CB1A0000}"/>
    <cellStyle name="BM Input Static 5 2 15 2" xfId="6864" xr:uid="{00000000-0005-0000-0000-0000CC1A0000}"/>
    <cellStyle name="BM Input Static 5 2 15 2 2" xfId="6865" xr:uid="{00000000-0005-0000-0000-0000CD1A0000}"/>
    <cellStyle name="BM Input Static 5 2 15 3" xfId="6866" xr:uid="{00000000-0005-0000-0000-0000CE1A0000}"/>
    <cellStyle name="BM Input Static 5 2 16" xfId="6867" xr:uid="{00000000-0005-0000-0000-0000CF1A0000}"/>
    <cellStyle name="BM Input Static 5 2 16 2" xfId="6868" xr:uid="{00000000-0005-0000-0000-0000D01A0000}"/>
    <cellStyle name="BM Input Static 5 2 16 2 2" xfId="6869" xr:uid="{00000000-0005-0000-0000-0000D11A0000}"/>
    <cellStyle name="BM Input Static 5 2 16 3" xfId="6870" xr:uid="{00000000-0005-0000-0000-0000D21A0000}"/>
    <cellStyle name="BM Input Static 5 2 17" xfId="6871" xr:uid="{00000000-0005-0000-0000-0000D31A0000}"/>
    <cellStyle name="BM Input Static 5 2 17 2" xfId="6872" xr:uid="{00000000-0005-0000-0000-0000D41A0000}"/>
    <cellStyle name="BM Input Static 5 2 17 2 2" xfId="6873" xr:uid="{00000000-0005-0000-0000-0000D51A0000}"/>
    <cellStyle name="BM Input Static 5 2 17 3" xfId="6874" xr:uid="{00000000-0005-0000-0000-0000D61A0000}"/>
    <cellStyle name="BM Input Static 5 2 18" xfId="6875" xr:uid="{00000000-0005-0000-0000-0000D71A0000}"/>
    <cellStyle name="BM Input Static 5 2 18 2" xfId="6876" xr:uid="{00000000-0005-0000-0000-0000D81A0000}"/>
    <cellStyle name="BM Input Static 5 2 18 2 2" xfId="6877" xr:uid="{00000000-0005-0000-0000-0000D91A0000}"/>
    <cellStyle name="BM Input Static 5 2 18 3" xfId="6878" xr:uid="{00000000-0005-0000-0000-0000DA1A0000}"/>
    <cellStyle name="BM Input Static 5 2 19" xfId="6879" xr:uid="{00000000-0005-0000-0000-0000DB1A0000}"/>
    <cellStyle name="BM Input Static 5 2 19 2" xfId="6880" xr:uid="{00000000-0005-0000-0000-0000DC1A0000}"/>
    <cellStyle name="BM Input Static 5 2 19 2 2" xfId="6881" xr:uid="{00000000-0005-0000-0000-0000DD1A0000}"/>
    <cellStyle name="BM Input Static 5 2 19 3" xfId="6882" xr:uid="{00000000-0005-0000-0000-0000DE1A0000}"/>
    <cellStyle name="BM Input Static 5 2 2" xfId="6883" xr:uid="{00000000-0005-0000-0000-0000DF1A0000}"/>
    <cellStyle name="BM Input Static 5 2 2 2" xfId="6884" xr:uid="{00000000-0005-0000-0000-0000E01A0000}"/>
    <cellStyle name="BM Input Static 5 2 2 2 2" xfId="6885" xr:uid="{00000000-0005-0000-0000-0000E11A0000}"/>
    <cellStyle name="BM Input Static 5 2 2 2 3" xfId="6886" xr:uid="{00000000-0005-0000-0000-0000E21A0000}"/>
    <cellStyle name="BM Input Static 5 2 2 3" xfId="6887" xr:uid="{00000000-0005-0000-0000-0000E31A0000}"/>
    <cellStyle name="BM Input Static 5 2 2 3 2" xfId="6888" xr:uid="{00000000-0005-0000-0000-0000E41A0000}"/>
    <cellStyle name="BM Input Static 5 2 2 4" xfId="6889" xr:uid="{00000000-0005-0000-0000-0000E51A0000}"/>
    <cellStyle name="BM Input Static 5 2 20" xfId="6890" xr:uid="{00000000-0005-0000-0000-0000E61A0000}"/>
    <cellStyle name="BM Input Static 5 2 20 2" xfId="6891" xr:uid="{00000000-0005-0000-0000-0000E71A0000}"/>
    <cellStyle name="BM Input Static 5 2 20 2 2" xfId="6892" xr:uid="{00000000-0005-0000-0000-0000E81A0000}"/>
    <cellStyle name="BM Input Static 5 2 20 3" xfId="6893" xr:uid="{00000000-0005-0000-0000-0000E91A0000}"/>
    <cellStyle name="BM Input Static 5 2 21" xfId="6894" xr:uid="{00000000-0005-0000-0000-0000EA1A0000}"/>
    <cellStyle name="BM Input Static 5 2 21 2" xfId="6895" xr:uid="{00000000-0005-0000-0000-0000EB1A0000}"/>
    <cellStyle name="BM Input Static 5 2 22" xfId="6896" xr:uid="{00000000-0005-0000-0000-0000EC1A0000}"/>
    <cellStyle name="BM Input Static 5 2 23" xfId="6897" xr:uid="{00000000-0005-0000-0000-0000ED1A0000}"/>
    <cellStyle name="BM Input Static 5 2 3" xfId="6898" xr:uid="{00000000-0005-0000-0000-0000EE1A0000}"/>
    <cellStyle name="BM Input Static 5 2 3 2" xfId="6899" xr:uid="{00000000-0005-0000-0000-0000EF1A0000}"/>
    <cellStyle name="BM Input Static 5 2 3 2 2" xfId="6900" xr:uid="{00000000-0005-0000-0000-0000F01A0000}"/>
    <cellStyle name="BM Input Static 5 2 3 3" xfId="6901" xr:uid="{00000000-0005-0000-0000-0000F11A0000}"/>
    <cellStyle name="BM Input Static 5 2 3 4" xfId="6902" xr:uid="{00000000-0005-0000-0000-0000F21A0000}"/>
    <cellStyle name="BM Input Static 5 2 4" xfId="6903" xr:uid="{00000000-0005-0000-0000-0000F31A0000}"/>
    <cellStyle name="BM Input Static 5 2 4 2" xfId="6904" xr:uid="{00000000-0005-0000-0000-0000F41A0000}"/>
    <cellStyle name="BM Input Static 5 2 4 2 2" xfId="6905" xr:uid="{00000000-0005-0000-0000-0000F51A0000}"/>
    <cellStyle name="BM Input Static 5 2 4 3" xfId="6906" xr:uid="{00000000-0005-0000-0000-0000F61A0000}"/>
    <cellStyle name="BM Input Static 5 2 4 4" xfId="6907" xr:uid="{00000000-0005-0000-0000-0000F71A0000}"/>
    <cellStyle name="BM Input Static 5 2 5" xfId="6908" xr:uid="{00000000-0005-0000-0000-0000F81A0000}"/>
    <cellStyle name="BM Input Static 5 2 5 2" xfId="6909" xr:uid="{00000000-0005-0000-0000-0000F91A0000}"/>
    <cellStyle name="BM Input Static 5 2 5 2 2" xfId="6910" xr:uid="{00000000-0005-0000-0000-0000FA1A0000}"/>
    <cellStyle name="BM Input Static 5 2 5 3" xfId="6911" xr:uid="{00000000-0005-0000-0000-0000FB1A0000}"/>
    <cellStyle name="BM Input Static 5 2 6" xfId="6912" xr:uid="{00000000-0005-0000-0000-0000FC1A0000}"/>
    <cellStyle name="BM Input Static 5 2 6 2" xfId="6913" xr:uid="{00000000-0005-0000-0000-0000FD1A0000}"/>
    <cellStyle name="BM Input Static 5 2 6 2 2" xfId="6914" xr:uid="{00000000-0005-0000-0000-0000FE1A0000}"/>
    <cellStyle name="BM Input Static 5 2 6 3" xfId="6915" xr:uid="{00000000-0005-0000-0000-0000FF1A0000}"/>
    <cellStyle name="BM Input Static 5 2 7" xfId="6916" xr:uid="{00000000-0005-0000-0000-0000001B0000}"/>
    <cellStyle name="BM Input Static 5 2 7 2" xfId="6917" xr:uid="{00000000-0005-0000-0000-0000011B0000}"/>
    <cellStyle name="BM Input Static 5 2 7 2 2" xfId="6918" xr:uid="{00000000-0005-0000-0000-0000021B0000}"/>
    <cellStyle name="BM Input Static 5 2 7 3" xfId="6919" xr:uid="{00000000-0005-0000-0000-0000031B0000}"/>
    <cellStyle name="BM Input Static 5 2 8" xfId="6920" xr:uid="{00000000-0005-0000-0000-0000041B0000}"/>
    <cellStyle name="BM Input Static 5 2 8 2" xfId="6921" xr:uid="{00000000-0005-0000-0000-0000051B0000}"/>
    <cellStyle name="BM Input Static 5 2 8 2 2" xfId="6922" xr:uid="{00000000-0005-0000-0000-0000061B0000}"/>
    <cellStyle name="BM Input Static 5 2 8 3" xfId="6923" xr:uid="{00000000-0005-0000-0000-0000071B0000}"/>
    <cellStyle name="BM Input Static 5 2 9" xfId="6924" xr:uid="{00000000-0005-0000-0000-0000081B0000}"/>
    <cellStyle name="BM Input Static 5 2 9 2" xfId="6925" xr:uid="{00000000-0005-0000-0000-0000091B0000}"/>
    <cellStyle name="BM Input Static 5 2 9 2 2" xfId="6926" xr:uid="{00000000-0005-0000-0000-00000A1B0000}"/>
    <cellStyle name="BM Input Static 5 2 9 3" xfId="6927" xr:uid="{00000000-0005-0000-0000-00000B1B0000}"/>
    <cellStyle name="BM Input Static 5 20" xfId="6928" xr:uid="{00000000-0005-0000-0000-00000C1B0000}"/>
    <cellStyle name="BM Input Static 5 20 2" xfId="6929" xr:uid="{00000000-0005-0000-0000-00000D1B0000}"/>
    <cellStyle name="BM Input Static 5 20 2 2" xfId="6930" xr:uid="{00000000-0005-0000-0000-00000E1B0000}"/>
    <cellStyle name="BM Input Static 5 20 3" xfId="6931" xr:uid="{00000000-0005-0000-0000-00000F1B0000}"/>
    <cellStyle name="BM Input Static 5 21" xfId="6932" xr:uid="{00000000-0005-0000-0000-0000101B0000}"/>
    <cellStyle name="BM Input Static 5 21 2" xfId="6933" xr:uid="{00000000-0005-0000-0000-0000111B0000}"/>
    <cellStyle name="BM Input Static 5 21 2 2" xfId="6934" xr:uid="{00000000-0005-0000-0000-0000121B0000}"/>
    <cellStyle name="BM Input Static 5 21 3" xfId="6935" xr:uid="{00000000-0005-0000-0000-0000131B0000}"/>
    <cellStyle name="BM Input Static 5 22" xfId="6936" xr:uid="{00000000-0005-0000-0000-0000141B0000}"/>
    <cellStyle name="BM Input Static 5 22 2" xfId="6937" xr:uid="{00000000-0005-0000-0000-0000151B0000}"/>
    <cellStyle name="BM Input Static 5 23" xfId="6938" xr:uid="{00000000-0005-0000-0000-0000161B0000}"/>
    <cellStyle name="BM Input Static 5 24" xfId="6939" xr:uid="{00000000-0005-0000-0000-0000171B0000}"/>
    <cellStyle name="BM Input Static 5 3" xfId="6940" xr:uid="{00000000-0005-0000-0000-0000181B0000}"/>
    <cellStyle name="BM Input Static 5 3 2" xfId="6941" xr:uid="{00000000-0005-0000-0000-0000191B0000}"/>
    <cellStyle name="BM Input Static 5 3 2 2" xfId="6942" xr:uid="{00000000-0005-0000-0000-00001A1B0000}"/>
    <cellStyle name="BM Input Static 5 3 2 3" xfId="6943" xr:uid="{00000000-0005-0000-0000-00001B1B0000}"/>
    <cellStyle name="BM Input Static 5 3 3" xfId="6944" xr:uid="{00000000-0005-0000-0000-00001C1B0000}"/>
    <cellStyle name="BM Input Static 5 3 3 2" xfId="6945" xr:uid="{00000000-0005-0000-0000-00001D1B0000}"/>
    <cellStyle name="BM Input Static 5 3 4" xfId="6946" xr:uid="{00000000-0005-0000-0000-00001E1B0000}"/>
    <cellStyle name="BM Input Static 5 4" xfId="6947" xr:uid="{00000000-0005-0000-0000-00001F1B0000}"/>
    <cellStyle name="BM Input Static 5 4 2" xfId="6948" xr:uid="{00000000-0005-0000-0000-0000201B0000}"/>
    <cellStyle name="BM Input Static 5 4 2 2" xfId="6949" xr:uid="{00000000-0005-0000-0000-0000211B0000}"/>
    <cellStyle name="BM Input Static 5 4 3" xfId="6950" xr:uid="{00000000-0005-0000-0000-0000221B0000}"/>
    <cellStyle name="BM Input Static 5 4 4" xfId="6951" xr:uid="{00000000-0005-0000-0000-0000231B0000}"/>
    <cellStyle name="BM Input Static 5 5" xfId="6952" xr:uid="{00000000-0005-0000-0000-0000241B0000}"/>
    <cellStyle name="BM Input Static 5 5 2" xfId="6953" xr:uid="{00000000-0005-0000-0000-0000251B0000}"/>
    <cellStyle name="BM Input Static 5 5 2 2" xfId="6954" xr:uid="{00000000-0005-0000-0000-0000261B0000}"/>
    <cellStyle name="BM Input Static 5 5 3" xfId="6955" xr:uid="{00000000-0005-0000-0000-0000271B0000}"/>
    <cellStyle name="BM Input Static 5 5 4" xfId="6956" xr:uid="{00000000-0005-0000-0000-0000281B0000}"/>
    <cellStyle name="BM Input Static 5 6" xfId="6957" xr:uid="{00000000-0005-0000-0000-0000291B0000}"/>
    <cellStyle name="BM Input Static 5 6 2" xfId="6958" xr:uid="{00000000-0005-0000-0000-00002A1B0000}"/>
    <cellStyle name="BM Input Static 5 6 2 2" xfId="6959" xr:uid="{00000000-0005-0000-0000-00002B1B0000}"/>
    <cellStyle name="BM Input Static 5 6 3" xfId="6960" xr:uid="{00000000-0005-0000-0000-00002C1B0000}"/>
    <cellStyle name="BM Input Static 5 7" xfId="6961" xr:uid="{00000000-0005-0000-0000-00002D1B0000}"/>
    <cellStyle name="BM Input Static 5 7 2" xfId="6962" xr:uid="{00000000-0005-0000-0000-00002E1B0000}"/>
    <cellStyle name="BM Input Static 5 7 2 2" xfId="6963" xr:uid="{00000000-0005-0000-0000-00002F1B0000}"/>
    <cellStyle name="BM Input Static 5 7 3" xfId="6964" xr:uid="{00000000-0005-0000-0000-0000301B0000}"/>
    <cellStyle name="BM Input Static 5 8" xfId="6965" xr:uid="{00000000-0005-0000-0000-0000311B0000}"/>
    <cellStyle name="BM Input Static 5 8 2" xfId="6966" xr:uid="{00000000-0005-0000-0000-0000321B0000}"/>
    <cellStyle name="BM Input Static 5 8 2 2" xfId="6967" xr:uid="{00000000-0005-0000-0000-0000331B0000}"/>
    <cellStyle name="BM Input Static 5 8 3" xfId="6968" xr:uid="{00000000-0005-0000-0000-0000341B0000}"/>
    <cellStyle name="BM Input Static 5 9" xfId="6969" xr:uid="{00000000-0005-0000-0000-0000351B0000}"/>
    <cellStyle name="BM Input Static 5 9 2" xfId="6970" xr:uid="{00000000-0005-0000-0000-0000361B0000}"/>
    <cellStyle name="BM Input Static 5 9 2 2" xfId="6971" xr:uid="{00000000-0005-0000-0000-0000371B0000}"/>
    <cellStyle name="BM Input Static 5 9 3" xfId="6972" xr:uid="{00000000-0005-0000-0000-0000381B0000}"/>
    <cellStyle name="BM Input Static 6" xfId="6973" xr:uid="{00000000-0005-0000-0000-0000391B0000}"/>
    <cellStyle name="BM Input Static 6 10" xfId="6974" xr:uid="{00000000-0005-0000-0000-00003A1B0000}"/>
    <cellStyle name="BM Input Static 6 10 2" xfId="6975" xr:uid="{00000000-0005-0000-0000-00003B1B0000}"/>
    <cellStyle name="BM Input Static 6 10 2 2" xfId="6976" xr:uid="{00000000-0005-0000-0000-00003C1B0000}"/>
    <cellStyle name="BM Input Static 6 10 3" xfId="6977" xr:uid="{00000000-0005-0000-0000-00003D1B0000}"/>
    <cellStyle name="BM Input Static 6 11" xfId="6978" xr:uid="{00000000-0005-0000-0000-00003E1B0000}"/>
    <cellStyle name="BM Input Static 6 11 2" xfId="6979" xr:uid="{00000000-0005-0000-0000-00003F1B0000}"/>
    <cellStyle name="BM Input Static 6 11 2 2" xfId="6980" xr:uid="{00000000-0005-0000-0000-0000401B0000}"/>
    <cellStyle name="BM Input Static 6 11 3" xfId="6981" xr:uid="{00000000-0005-0000-0000-0000411B0000}"/>
    <cellStyle name="BM Input Static 6 12" xfId="6982" xr:uid="{00000000-0005-0000-0000-0000421B0000}"/>
    <cellStyle name="BM Input Static 6 12 2" xfId="6983" xr:uid="{00000000-0005-0000-0000-0000431B0000}"/>
    <cellStyle name="BM Input Static 6 12 2 2" xfId="6984" xr:uid="{00000000-0005-0000-0000-0000441B0000}"/>
    <cellStyle name="BM Input Static 6 12 3" xfId="6985" xr:uid="{00000000-0005-0000-0000-0000451B0000}"/>
    <cellStyle name="BM Input Static 6 13" xfId="6986" xr:uid="{00000000-0005-0000-0000-0000461B0000}"/>
    <cellStyle name="BM Input Static 6 13 2" xfId="6987" xr:uid="{00000000-0005-0000-0000-0000471B0000}"/>
    <cellStyle name="BM Input Static 6 13 2 2" xfId="6988" xr:uid="{00000000-0005-0000-0000-0000481B0000}"/>
    <cellStyle name="BM Input Static 6 13 3" xfId="6989" xr:uid="{00000000-0005-0000-0000-0000491B0000}"/>
    <cellStyle name="BM Input Static 6 14" xfId="6990" xr:uid="{00000000-0005-0000-0000-00004A1B0000}"/>
    <cellStyle name="BM Input Static 6 14 2" xfId="6991" xr:uid="{00000000-0005-0000-0000-00004B1B0000}"/>
    <cellStyle name="BM Input Static 6 14 2 2" xfId="6992" xr:uid="{00000000-0005-0000-0000-00004C1B0000}"/>
    <cellStyle name="BM Input Static 6 14 3" xfId="6993" xr:uid="{00000000-0005-0000-0000-00004D1B0000}"/>
    <cellStyle name="BM Input Static 6 15" xfId="6994" xr:uid="{00000000-0005-0000-0000-00004E1B0000}"/>
    <cellStyle name="BM Input Static 6 15 2" xfId="6995" xr:uid="{00000000-0005-0000-0000-00004F1B0000}"/>
    <cellStyle name="BM Input Static 6 15 2 2" xfId="6996" xr:uid="{00000000-0005-0000-0000-0000501B0000}"/>
    <cellStyle name="BM Input Static 6 15 3" xfId="6997" xr:uid="{00000000-0005-0000-0000-0000511B0000}"/>
    <cellStyle name="BM Input Static 6 16" xfId="6998" xr:uid="{00000000-0005-0000-0000-0000521B0000}"/>
    <cellStyle name="BM Input Static 6 16 2" xfId="6999" xr:uid="{00000000-0005-0000-0000-0000531B0000}"/>
    <cellStyle name="BM Input Static 6 16 2 2" xfId="7000" xr:uid="{00000000-0005-0000-0000-0000541B0000}"/>
    <cellStyle name="BM Input Static 6 16 3" xfId="7001" xr:uid="{00000000-0005-0000-0000-0000551B0000}"/>
    <cellStyle name="BM Input Static 6 17" xfId="7002" xr:uid="{00000000-0005-0000-0000-0000561B0000}"/>
    <cellStyle name="BM Input Static 6 17 2" xfId="7003" xr:uid="{00000000-0005-0000-0000-0000571B0000}"/>
    <cellStyle name="BM Input Static 6 17 2 2" xfId="7004" xr:uid="{00000000-0005-0000-0000-0000581B0000}"/>
    <cellStyle name="BM Input Static 6 17 3" xfId="7005" xr:uid="{00000000-0005-0000-0000-0000591B0000}"/>
    <cellStyle name="BM Input Static 6 18" xfId="7006" xr:uid="{00000000-0005-0000-0000-00005A1B0000}"/>
    <cellStyle name="BM Input Static 6 18 2" xfId="7007" xr:uid="{00000000-0005-0000-0000-00005B1B0000}"/>
    <cellStyle name="BM Input Static 6 18 2 2" xfId="7008" xr:uid="{00000000-0005-0000-0000-00005C1B0000}"/>
    <cellStyle name="BM Input Static 6 18 3" xfId="7009" xr:uid="{00000000-0005-0000-0000-00005D1B0000}"/>
    <cellStyle name="BM Input Static 6 19" xfId="7010" xr:uid="{00000000-0005-0000-0000-00005E1B0000}"/>
    <cellStyle name="BM Input Static 6 19 2" xfId="7011" xr:uid="{00000000-0005-0000-0000-00005F1B0000}"/>
    <cellStyle name="BM Input Static 6 19 2 2" xfId="7012" xr:uid="{00000000-0005-0000-0000-0000601B0000}"/>
    <cellStyle name="BM Input Static 6 19 3" xfId="7013" xr:uid="{00000000-0005-0000-0000-0000611B0000}"/>
    <cellStyle name="BM Input Static 6 2" xfId="7014" xr:uid="{00000000-0005-0000-0000-0000621B0000}"/>
    <cellStyle name="BM Input Static 6 2 2" xfId="7015" xr:uid="{00000000-0005-0000-0000-0000631B0000}"/>
    <cellStyle name="BM Input Static 6 2 2 2" xfId="7016" xr:uid="{00000000-0005-0000-0000-0000641B0000}"/>
    <cellStyle name="BM Input Static 6 2 2 3" xfId="7017" xr:uid="{00000000-0005-0000-0000-0000651B0000}"/>
    <cellStyle name="BM Input Static 6 2 3" xfId="7018" xr:uid="{00000000-0005-0000-0000-0000661B0000}"/>
    <cellStyle name="BM Input Static 6 2 3 2" xfId="7019" xr:uid="{00000000-0005-0000-0000-0000671B0000}"/>
    <cellStyle name="BM Input Static 6 2 4" xfId="7020" xr:uid="{00000000-0005-0000-0000-0000681B0000}"/>
    <cellStyle name="BM Input Static 6 20" xfId="7021" xr:uid="{00000000-0005-0000-0000-0000691B0000}"/>
    <cellStyle name="BM Input Static 6 20 2" xfId="7022" xr:uid="{00000000-0005-0000-0000-00006A1B0000}"/>
    <cellStyle name="BM Input Static 6 20 2 2" xfId="7023" xr:uid="{00000000-0005-0000-0000-00006B1B0000}"/>
    <cellStyle name="BM Input Static 6 20 3" xfId="7024" xr:uid="{00000000-0005-0000-0000-00006C1B0000}"/>
    <cellStyle name="BM Input Static 6 21" xfId="7025" xr:uid="{00000000-0005-0000-0000-00006D1B0000}"/>
    <cellStyle name="BM Input Static 6 21 2" xfId="7026" xr:uid="{00000000-0005-0000-0000-00006E1B0000}"/>
    <cellStyle name="BM Input Static 6 22" xfId="7027" xr:uid="{00000000-0005-0000-0000-00006F1B0000}"/>
    <cellStyle name="BM Input Static 6 23" xfId="7028" xr:uid="{00000000-0005-0000-0000-0000701B0000}"/>
    <cellStyle name="BM Input Static 6 3" xfId="7029" xr:uid="{00000000-0005-0000-0000-0000711B0000}"/>
    <cellStyle name="BM Input Static 6 3 2" xfId="7030" xr:uid="{00000000-0005-0000-0000-0000721B0000}"/>
    <cellStyle name="BM Input Static 6 3 2 2" xfId="7031" xr:uid="{00000000-0005-0000-0000-0000731B0000}"/>
    <cellStyle name="BM Input Static 6 3 3" xfId="7032" xr:uid="{00000000-0005-0000-0000-0000741B0000}"/>
    <cellStyle name="BM Input Static 6 3 4" xfId="7033" xr:uid="{00000000-0005-0000-0000-0000751B0000}"/>
    <cellStyle name="BM Input Static 6 4" xfId="7034" xr:uid="{00000000-0005-0000-0000-0000761B0000}"/>
    <cellStyle name="BM Input Static 6 4 2" xfId="7035" xr:uid="{00000000-0005-0000-0000-0000771B0000}"/>
    <cellStyle name="BM Input Static 6 4 2 2" xfId="7036" xr:uid="{00000000-0005-0000-0000-0000781B0000}"/>
    <cellStyle name="BM Input Static 6 4 3" xfId="7037" xr:uid="{00000000-0005-0000-0000-0000791B0000}"/>
    <cellStyle name="BM Input Static 6 4 4" xfId="7038" xr:uid="{00000000-0005-0000-0000-00007A1B0000}"/>
    <cellStyle name="BM Input Static 6 5" xfId="7039" xr:uid="{00000000-0005-0000-0000-00007B1B0000}"/>
    <cellStyle name="BM Input Static 6 5 2" xfId="7040" xr:uid="{00000000-0005-0000-0000-00007C1B0000}"/>
    <cellStyle name="BM Input Static 6 5 2 2" xfId="7041" xr:uid="{00000000-0005-0000-0000-00007D1B0000}"/>
    <cellStyle name="BM Input Static 6 5 3" xfId="7042" xr:uid="{00000000-0005-0000-0000-00007E1B0000}"/>
    <cellStyle name="BM Input Static 6 6" xfId="7043" xr:uid="{00000000-0005-0000-0000-00007F1B0000}"/>
    <cellStyle name="BM Input Static 6 6 2" xfId="7044" xr:uid="{00000000-0005-0000-0000-0000801B0000}"/>
    <cellStyle name="BM Input Static 6 6 2 2" xfId="7045" xr:uid="{00000000-0005-0000-0000-0000811B0000}"/>
    <cellStyle name="BM Input Static 6 6 3" xfId="7046" xr:uid="{00000000-0005-0000-0000-0000821B0000}"/>
    <cellStyle name="BM Input Static 6 7" xfId="7047" xr:uid="{00000000-0005-0000-0000-0000831B0000}"/>
    <cellStyle name="BM Input Static 6 7 2" xfId="7048" xr:uid="{00000000-0005-0000-0000-0000841B0000}"/>
    <cellStyle name="BM Input Static 6 7 2 2" xfId="7049" xr:uid="{00000000-0005-0000-0000-0000851B0000}"/>
    <cellStyle name="BM Input Static 6 7 3" xfId="7050" xr:uid="{00000000-0005-0000-0000-0000861B0000}"/>
    <cellStyle name="BM Input Static 6 8" xfId="7051" xr:uid="{00000000-0005-0000-0000-0000871B0000}"/>
    <cellStyle name="BM Input Static 6 8 2" xfId="7052" xr:uid="{00000000-0005-0000-0000-0000881B0000}"/>
    <cellStyle name="BM Input Static 6 8 2 2" xfId="7053" xr:uid="{00000000-0005-0000-0000-0000891B0000}"/>
    <cellStyle name="BM Input Static 6 8 3" xfId="7054" xr:uid="{00000000-0005-0000-0000-00008A1B0000}"/>
    <cellStyle name="BM Input Static 6 9" xfId="7055" xr:uid="{00000000-0005-0000-0000-00008B1B0000}"/>
    <cellStyle name="BM Input Static 6 9 2" xfId="7056" xr:uid="{00000000-0005-0000-0000-00008C1B0000}"/>
    <cellStyle name="BM Input Static 6 9 2 2" xfId="7057" xr:uid="{00000000-0005-0000-0000-00008D1B0000}"/>
    <cellStyle name="BM Input Static 6 9 3" xfId="7058" xr:uid="{00000000-0005-0000-0000-00008E1B0000}"/>
    <cellStyle name="BM Input Static 7" xfId="7059" xr:uid="{00000000-0005-0000-0000-00008F1B0000}"/>
    <cellStyle name="BM Input Static 7 2" xfId="7060" xr:uid="{00000000-0005-0000-0000-0000901B0000}"/>
    <cellStyle name="BM Input Static 7 2 2" xfId="7061" xr:uid="{00000000-0005-0000-0000-0000911B0000}"/>
    <cellStyle name="BM Input Static 7 2 3" xfId="7062" xr:uid="{00000000-0005-0000-0000-0000921B0000}"/>
    <cellStyle name="BM Input Static 7 3" xfId="7063" xr:uid="{00000000-0005-0000-0000-0000931B0000}"/>
    <cellStyle name="BM Input Static 7 3 2" xfId="7064" xr:uid="{00000000-0005-0000-0000-0000941B0000}"/>
    <cellStyle name="BM Input Static 7 4" xfId="7065" xr:uid="{00000000-0005-0000-0000-0000951B0000}"/>
    <cellStyle name="BM Input Static 8" xfId="7066" xr:uid="{00000000-0005-0000-0000-0000961B0000}"/>
    <cellStyle name="BM Input Static 8 2" xfId="7067" xr:uid="{00000000-0005-0000-0000-0000971B0000}"/>
    <cellStyle name="BM Input Static 8 2 2" xfId="7068" xr:uid="{00000000-0005-0000-0000-0000981B0000}"/>
    <cellStyle name="BM Input Static 8 2 3" xfId="7069" xr:uid="{00000000-0005-0000-0000-0000991B0000}"/>
    <cellStyle name="BM Input Static 8 3" xfId="7070" xr:uid="{00000000-0005-0000-0000-00009A1B0000}"/>
    <cellStyle name="BM Input Static 8 4" xfId="7071" xr:uid="{00000000-0005-0000-0000-00009B1B0000}"/>
    <cellStyle name="BM Input Static 9" xfId="7072" xr:uid="{00000000-0005-0000-0000-00009C1B0000}"/>
    <cellStyle name="BM Input Static 9 2" xfId="7073" xr:uid="{00000000-0005-0000-0000-00009D1B0000}"/>
    <cellStyle name="BM Input Static 9 2 2" xfId="7074" xr:uid="{00000000-0005-0000-0000-00009E1B0000}"/>
    <cellStyle name="BM Input Static 9 3" xfId="7075" xr:uid="{00000000-0005-0000-0000-00009F1B0000}"/>
    <cellStyle name="BM Input Static 9 4" xfId="7076" xr:uid="{00000000-0005-0000-0000-0000A01B0000}"/>
    <cellStyle name="BM Label" xfId="7077" xr:uid="{00000000-0005-0000-0000-0000A11B0000}"/>
    <cellStyle name="BM UF in Col E" xfId="7078" xr:uid="{00000000-0005-0000-0000-0000A21B0000}"/>
    <cellStyle name="BM UF in Col E 10" xfId="7079" xr:uid="{00000000-0005-0000-0000-0000A31B0000}"/>
    <cellStyle name="BM UF in Col E 10 2" xfId="7080" xr:uid="{00000000-0005-0000-0000-0000A41B0000}"/>
    <cellStyle name="BM UF in Col E 10 2 2" xfId="7081" xr:uid="{00000000-0005-0000-0000-0000A51B0000}"/>
    <cellStyle name="BM UF in Col E 10 3" xfId="7082" xr:uid="{00000000-0005-0000-0000-0000A61B0000}"/>
    <cellStyle name="BM UF in Col E 11" xfId="7083" xr:uid="{00000000-0005-0000-0000-0000A71B0000}"/>
    <cellStyle name="BM UF in Col E 11 2" xfId="7084" xr:uid="{00000000-0005-0000-0000-0000A81B0000}"/>
    <cellStyle name="BM UF in Col E 11 2 2" xfId="7085" xr:uid="{00000000-0005-0000-0000-0000A91B0000}"/>
    <cellStyle name="BM UF in Col E 11 3" xfId="7086" xr:uid="{00000000-0005-0000-0000-0000AA1B0000}"/>
    <cellStyle name="BM UF in Col E 12" xfId="7087" xr:uid="{00000000-0005-0000-0000-0000AB1B0000}"/>
    <cellStyle name="BM UF in Col E 12 2" xfId="7088" xr:uid="{00000000-0005-0000-0000-0000AC1B0000}"/>
    <cellStyle name="BM UF in Col E 12 2 2" xfId="7089" xr:uid="{00000000-0005-0000-0000-0000AD1B0000}"/>
    <cellStyle name="BM UF in Col E 12 3" xfId="7090" xr:uid="{00000000-0005-0000-0000-0000AE1B0000}"/>
    <cellStyle name="BM UF in Col E 13" xfId="7091" xr:uid="{00000000-0005-0000-0000-0000AF1B0000}"/>
    <cellStyle name="BM UF in Col E 13 2" xfId="7092" xr:uid="{00000000-0005-0000-0000-0000B01B0000}"/>
    <cellStyle name="BM UF in Col E 13 2 2" xfId="7093" xr:uid="{00000000-0005-0000-0000-0000B11B0000}"/>
    <cellStyle name="BM UF in Col E 13 3" xfId="7094" xr:uid="{00000000-0005-0000-0000-0000B21B0000}"/>
    <cellStyle name="BM UF in Col E 14" xfId="7095" xr:uid="{00000000-0005-0000-0000-0000B31B0000}"/>
    <cellStyle name="BM UF in Col E 14 2" xfId="7096" xr:uid="{00000000-0005-0000-0000-0000B41B0000}"/>
    <cellStyle name="BM UF in Col E 14 2 2" xfId="7097" xr:uid="{00000000-0005-0000-0000-0000B51B0000}"/>
    <cellStyle name="BM UF in Col E 14 3" xfId="7098" xr:uid="{00000000-0005-0000-0000-0000B61B0000}"/>
    <cellStyle name="BM UF in Col E 15" xfId="7099" xr:uid="{00000000-0005-0000-0000-0000B71B0000}"/>
    <cellStyle name="BM UF in Col E 15 2" xfId="7100" xr:uid="{00000000-0005-0000-0000-0000B81B0000}"/>
    <cellStyle name="BM UF in Col E 15 2 2" xfId="7101" xr:uid="{00000000-0005-0000-0000-0000B91B0000}"/>
    <cellStyle name="BM UF in Col E 15 3" xfId="7102" xr:uid="{00000000-0005-0000-0000-0000BA1B0000}"/>
    <cellStyle name="BM UF in Col E 16" xfId="7103" xr:uid="{00000000-0005-0000-0000-0000BB1B0000}"/>
    <cellStyle name="BM UF in Col E 16 2" xfId="7104" xr:uid="{00000000-0005-0000-0000-0000BC1B0000}"/>
    <cellStyle name="BM UF in Col E 16 2 2" xfId="7105" xr:uid="{00000000-0005-0000-0000-0000BD1B0000}"/>
    <cellStyle name="BM UF in Col E 16 3" xfId="7106" xr:uid="{00000000-0005-0000-0000-0000BE1B0000}"/>
    <cellStyle name="BM UF in Col E 17" xfId="7107" xr:uid="{00000000-0005-0000-0000-0000BF1B0000}"/>
    <cellStyle name="BM UF in Col E 17 2" xfId="7108" xr:uid="{00000000-0005-0000-0000-0000C01B0000}"/>
    <cellStyle name="BM UF in Col E 17 2 2" xfId="7109" xr:uid="{00000000-0005-0000-0000-0000C11B0000}"/>
    <cellStyle name="BM UF in Col E 17 3" xfId="7110" xr:uid="{00000000-0005-0000-0000-0000C21B0000}"/>
    <cellStyle name="BM UF in Col E 18" xfId="7111" xr:uid="{00000000-0005-0000-0000-0000C31B0000}"/>
    <cellStyle name="BM UF in Col E 18 2" xfId="7112" xr:uid="{00000000-0005-0000-0000-0000C41B0000}"/>
    <cellStyle name="BM UF in Col E 18 2 2" xfId="7113" xr:uid="{00000000-0005-0000-0000-0000C51B0000}"/>
    <cellStyle name="BM UF in Col E 18 3" xfId="7114" xr:uid="{00000000-0005-0000-0000-0000C61B0000}"/>
    <cellStyle name="BM UF in Col E 19" xfId="7115" xr:uid="{00000000-0005-0000-0000-0000C71B0000}"/>
    <cellStyle name="BM UF in Col E 19 2" xfId="7116" xr:uid="{00000000-0005-0000-0000-0000C81B0000}"/>
    <cellStyle name="BM UF in Col E 19 2 2" xfId="7117" xr:uid="{00000000-0005-0000-0000-0000C91B0000}"/>
    <cellStyle name="BM UF in Col E 19 3" xfId="7118" xr:uid="{00000000-0005-0000-0000-0000CA1B0000}"/>
    <cellStyle name="BM UF in Col E 2" xfId="7119" xr:uid="{00000000-0005-0000-0000-0000CB1B0000}"/>
    <cellStyle name="BM UF in Col E 2 10" xfId="7120" xr:uid="{00000000-0005-0000-0000-0000CC1B0000}"/>
    <cellStyle name="BM UF in Col E 2 10 2" xfId="7121" xr:uid="{00000000-0005-0000-0000-0000CD1B0000}"/>
    <cellStyle name="BM UF in Col E 2 10 2 2" xfId="7122" xr:uid="{00000000-0005-0000-0000-0000CE1B0000}"/>
    <cellStyle name="BM UF in Col E 2 10 3" xfId="7123" xr:uid="{00000000-0005-0000-0000-0000CF1B0000}"/>
    <cellStyle name="BM UF in Col E 2 11" xfId="7124" xr:uid="{00000000-0005-0000-0000-0000D01B0000}"/>
    <cellStyle name="BM UF in Col E 2 11 2" xfId="7125" xr:uid="{00000000-0005-0000-0000-0000D11B0000}"/>
    <cellStyle name="BM UF in Col E 2 11 2 2" xfId="7126" xr:uid="{00000000-0005-0000-0000-0000D21B0000}"/>
    <cellStyle name="BM UF in Col E 2 11 3" xfId="7127" xr:uid="{00000000-0005-0000-0000-0000D31B0000}"/>
    <cellStyle name="BM UF in Col E 2 12" xfId="7128" xr:uid="{00000000-0005-0000-0000-0000D41B0000}"/>
    <cellStyle name="BM UF in Col E 2 12 2" xfId="7129" xr:uid="{00000000-0005-0000-0000-0000D51B0000}"/>
    <cellStyle name="BM UF in Col E 2 12 2 2" xfId="7130" xr:uid="{00000000-0005-0000-0000-0000D61B0000}"/>
    <cellStyle name="BM UF in Col E 2 12 3" xfId="7131" xr:uid="{00000000-0005-0000-0000-0000D71B0000}"/>
    <cellStyle name="BM UF in Col E 2 13" xfId="7132" xr:uid="{00000000-0005-0000-0000-0000D81B0000}"/>
    <cellStyle name="BM UF in Col E 2 13 2" xfId="7133" xr:uid="{00000000-0005-0000-0000-0000D91B0000}"/>
    <cellStyle name="BM UF in Col E 2 13 2 2" xfId="7134" xr:uid="{00000000-0005-0000-0000-0000DA1B0000}"/>
    <cellStyle name="BM UF in Col E 2 13 3" xfId="7135" xr:uid="{00000000-0005-0000-0000-0000DB1B0000}"/>
    <cellStyle name="BM UF in Col E 2 14" xfId="7136" xr:uid="{00000000-0005-0000-0000-0000DC1B0000}"/>
    <cellStyle name="BM UF in Col E 2 14 2" xfId="7137" xr:uid="{00000000-0005-0000-0000-0000DD1B0000}"/>
    <cellStyle name="BM UF in Col E 2 14 2 2" xfId="7138" xr:uid="{00000000-0005-0000-0000-0000DE1B0000}"/>
    <cellStyle name="BM UF in Col E 2 14 3" xfId="7139" xr:uid="{00000000-0005-0000-0000-0000DF1B0000}"/>
    <cellStyle name="BM UF in Col E 2 15" xfId="7140" xr:uid="{00000000-0005-0000-0000-0000E01B0000}"/>
    <cellStyle name="BM UF in Col E 2 15 2" xfId="7141" xr:uid="{00000000-0005-0000-0000-0000E11B0000}"/>
    <cellStyle name="BM UF in Col E 2 15 2 2" xfId="7142" xr:uid="{00000000-0005-0000-0000-0000E21B0000}"/>
    <cellStyle name="BM UF in Col E 2 15 3" xfId="7143" xr:uid="{00000000-0005-0000-0000-0000E31B0000}"/>
    <cellStyle name="BM UF in Col E 2 16" xfId="7144" xr:uid="{00000000-0005-0000-0000-0000E41B0000}"/>
    <cellStyle name="BM UF in Col E 2 16 2" xfId="7145" xr:uid="{00000000-0005-0000-0000-0000E51B0000}"/>
    <cellStyle name="BM UF in Col E 2 16 2 2" xfId="7146" xr:uid="{00000000-0005-0000-0000-0000E61B0000}"/>
    <cellStyle name="BM UF in Col E 2 16 3" xfId="7147" xr:uid="{00000000-0005-0000-0000-0000E71B0000}"/>
    <cellStyle name="BM UF in Col E 2 17" xfId="7148" xr:uid="{00000000-0005-0000-0000-0000E81B0000}"/>
    <cellStyle name="BM UF in Col E 2 17 2" xfId="7149" xr:uid="{00000000-0005-0000-0000-0000E91B0000}"/>
    <cellStyle name="BM UF in Col E 2 17 2 2" xfId="7150" xr:uid="{00000000-0005-0000-0000-0000EA1B0000}"/>
    <cellStyle name="BM UF in Col E 2 17 3" xfId="7151" xr:uid="{00000000-0005-0000-0000-0000EB1B0000}"/>
    <cellStyle name="BM UF in Col E 2 18" xfId="7152" xr:uid="{00000000-0005-0000-0000-0000EC1B0000}"/>
    <cellStyle name="BM UF in Col E 2 18 2" xfId="7153" xr:uid="{00000000-0005-0000-0000-0000ED1B0000}"/>
    <cellStyle name="BM UF in Col E 2 18 2 2" xfId="7154" xr:uid="{00000000-0005-0000-0000-0000EE1B0000}"/>
    <cellStyle name="BM UF in Col E 2 18 3" xfId="7155" xr:uid="{00000000-0005-0000-0000-0000EF1B0000}"/>
    <cellStyle name="BM UF in Col E 2 19" xfId="7156" xr:uid="{00000000-0005-0000-0000-0000F01B0000}"/>
    <cellStyle name="BM UF in Col E 2 19 2" xfId="7157" xr:uid="{00000000-0005-0000-0000-0000F11B0000}"/>
    <cellStyle name="BM UF in Col E 2 19 2 2" xfId="7158" xr:uid="{00000000-0005-0000-0000-0000F21B0000}"/>
    <cellStyle name="BM UF in Col E 2 19 3" xfId="7159" xr:uid="{00000000-0005-0000-0000-0000F31B0000}"/>
    <cellStyle name="BM UF in Col E 2 2" xfId="7160" xr:uid="{00000000-0005-0000-0000-0000F41B0000}"/>
    <cellStyle name="BM UF in Col E 2 2 10" xfId="7161" xr:uid="{00000000-0005-0000-0000-0000F51B0000}"/>
    <cellStyle name="BM UF in Col E 2 2 10 2" xfId="7162" xr:uid="{00000000-0005-0000-0000-0000F61B0000}"/>
    <cellStyle name="BM UF in Col E 2 2 10 2 2" xfId="7163" xr:uid="{00000000-0005-0000-0000-0000F71B0000}"/>
    <cellStyle name="BM UF in Col E 2 2 10 3" xfId="7164" xr:uid="{00000000-0005-0000-0000-0000F81B0000}"/>
    <cellStyle name="BM UF in Col E 2 2 11" xfId="7165" xr:uid="{00000000-0005-0000-0000-0000F91B0000}"/>
    <cellStyle name="BM UF in Col E 2 2 11 2" xfId="7166" xr:uid="{00000000-0005-0000-0000-0000FA1B0000}"/>
    <cellStyle name="BM UF in Col E 2 2 11 2 2" xfId="7167" xr:uid="{00000000-0005-0000-0000-0000FB1B0000}"/>
    <cellStyle name="BM UF in Col E 2 2 11 3" xfId="7168" xr:uid="{00000000-0005-0000-0000-0000FC1B0000}"/>
    <cellStyle name="BM UF in Col E 2 2 12" xfId="7169" xr:uid="{00000000-0005-0000-0000-0000FD1B0000}"/>
    <cellStyle name="BM UF in Col E 2 2 12 2" xfId="7170" xr:uid="{00000000-0005-0000-0000-0000FE1B0000}"/>
    <cellStyle name="BM UF in Col E 2 2 12 2 2" xfId="7171" xr:uid="{00000000-0005-0000-0000-0000FF1B0000}"/>
    <cellStyle name="BM UF in Col E 2 2 12 3" xfId="7172" xr:uid="{00000000-0005-0000-0000-0000001C0000}"/>
    <cellStyle name="BM UF in Col E 2 2 13" xfId="7173" xr:uid="{00000000-0005-0000-0000-0000011C0000}"/>
    <cellStyle name="BM UF in Col E 2 2 13 2" xfId="7174" xr:uid="{00000000-0005-0000-0000-0000021C0000}"/>
    <cellStyle name="BM UF in Col E 2 2 13 2 2" xfId="7175" xr:uid="{00000000-0005-0000-0000-0000031C0000}"/>
    <cellStyle name="BM UF in Col E 2 2 13 3" xfId="7176" xr:uid="{00000000-0005-0000-0000-0000041C0000}"/>
    <cellStyle name="BM UF in Col E 2 2 14" xfId="7177" xr:uid="{00000000-0005-0000-0000-0000051C0000}"/>
    <cellStyle name="BM UF in Col E 2 2 14 2" xfId="7178" xr:uid="{00000000-0005-0000-0000-0000061C0000}"/>
    <cellStyle name="BM UF in Col E 2 2 14 2 2" xfId="7179" xr:uid="{00000000-0005-0000-0000-0000071C0000}"/>
    <cellStyle name="BM UF in Col E 2 2 14 3" xfId="7180" xr:uid="{00000000-0005-0000-0000-0000081C0000}"/>
    <cellStyle name="BM UF in Col E 2 2 15" xfId="7181" xr:uid="{00000000-0005-0000-0000-0000091C0000}"/>
    <cellStyle name="BM UF in Col E 2 2 15 2" xfId="7182" xr:uid="{00000000-0005-0000-0000-00000A1C0000}"/>
    <cellStyle name="BM UF in Col E 2 2 15 2 2" xfId="7183" xr:uid="{00000000-0005-0000-0000-00000B1C0000}"/>
    <cellStyle name="BM UF in Col E 2 2 15 3" xfId="7184" xr:uid="{00000000-0005-0000-0000-00000C1C0000}"/>
    <cellStyle name="BM UF in Col E 2 2 16" xfId="7185" xr:uid="{00000000-0005-0000-0000-00000D1C0000}"/>
    <cellStyle name="BM UF in Col E 2 2 16 2" xfId="7186" xr:uid="{00000000-0005-0000-0000-00000E1C0000}"/>
    <cellStyle name="BM UF in Col E 2 2 16 2 2" xfId="7187" xr:uid="{00000000-0005-0000-0000-00000F1C0000}"/>
    <cellStyle name="BM UF in Col E 2 2 16 3" xfId="7188" xr:uid="{00000000-0005-0000-0000-0000101C0000}"/>
    <cellStyle name="BM UF in Col E 2 2 17" xfId="7189" xr:uid="{00000000-0005-0000-0000-0000111C0000}"/>
    <cellStyle name="BM UF in Col E 2 2 17 2" xfId="7190" xr:uid="{00000000-0005-0000-0000-0000121C0000}"/>
    <cellStyle name="BM UF in Col E 2 2 17 2 2" xfId="7191" xr:uid="{00000000-0005-0000-0000-0000131C0000}"/>
    <cellStyle name="BM UF in Col E 2 2 17 3" xfId="7192" xr:uid="{00000000-0005-0000-0000-0000141C0000}"/>
    <cellStyle name="BM UF in Col E 2 2 18" xfId="7193" xr:uid="{00000000-0005-0000-0000-0000151C0000}"/>
    <cellStyle name="BM UF in Col E 2 2 18 2" xfId="7194" xr:uid="{00000000-0005-0000-0000-0000161C0000}"/>
    <cellStyle name="BM UF in Col E 2 2 19" xfId="7195" xr:uid="{00000000-0005-0000-0000-0000171C0000}"/>
    <cellStyle name="BM UF in Col E 2 2 2" xfId="7196" xr:uid="{00000000-0005-0000-0000-0000181C0000}"/>
    <cellStyle name="BM UF in Col E 2 2 2 10" xfId="7197" xr:uid="{00000000-0005-0000-0000-0000191C0000}"/>
    <cellStyle name="BM UF in Col E 2 2 2 10 2" xfId="7198" xr:uid="{00000000-0005-0000-0000-00001A1C0000}"/>
    <cellStyle name="BM UF in Col E 2 2 2 10 2 2" xfId="7199" xr:uid="{00000000-0005-0000-0000-00001B1C0000}"/>
    <cellStyle name="BM UF in Col E 2 2 2 10 3" xfId="7200" xr:uid="{00000000-0005-0000-0000-00001C1C0000}"/>
    <cellStyle name="BM UF in Col E 2 2 2 11" xfId="7201" xr:uid="{00000000-0005-0000-0000-00001D1C0000}"/>
    <cellStyle name="BM UF in Col E 2 2 2 11 2" xfId="7202" xr:uid="{00000000-0005-0000-0000-00001E1C0000}"/>
    <cellStyle name="BM UF in Col E 2 2 2 11 2 2" xfId="7203" xr:uid="{00000000-0005-0000-0000-00001F1C0000}"/>
    <cellStyle name="BM UF in Col E 2 2 2 11 3" xfId="7204" xr:uid="{00000000-0005-0000-0000-0000201C0000}"/>
    <cellStyle name="BM UF in Col E 2 2 2 12" xfId="7205" xr:uid="{00000000-0005-0000-0000-0000211C0000}"/>
    <cellStyle name="BM UF in Col E 2 2 2 12 2" xfId="7206" xr:uid="{00000000-0005-0000-0000-0000221C0000}"/>
    <cellStyle name="BM UF in Col E 2 2 2 12 2 2" xfId="7207" xr:uid="{00000000-0005-0000-0000-0000231C0000}"/>
    <cellStyle name="BM UF in Col E 2 2 2 12 3" xfId="7208" xr:uid="{00000000-0005-0000-0000-0000241C0000}"/>
    <cellStyle name="BM UF in Col E 2 2 2 13" xfId="7209" xr:uid="{00000000-0005-0000-0000-0000251C0000}"/>
    <cellStyle name="BM UF in Col E 2 2 2 13 2" xfId="7210" xr:uid="{00000000-0005-0000-0000-0000261C0000}"/>
    <cellStyle name="BM UF in Col E 2 2 2 13 2 2" xfId="7211" xr:uid="{00000000-0005-0000-0000-0000271C0000}"/>
    <cellStyle name="BM UF in Col E 2 2 2 13 3" xfId="7212" xr:uid="{00000000-0005-0000-0000-0000281C0000}"/>
    <cellStyle name="BM UF in Col E 2 2 2 14" xfId="7213" xr:uid="{00000000-0005-0000-0000-0000291C0000}"/>
    <cellStyle name="BM UF in Col E 2 2 2 14 2" xfId="7214" xr:uid="{00000000-0005-0000-0000-00002A1C0000}"/>
    <cellStyle name="BM UF in Col E 2 2 2 14 2 2" xfId="7215" xr:uid="{00000000-0005-0000-0000-00002B1C0000}"/>
    <cellStyle name="BM UF in Col E 2 2 2 14 3" xfId="7216" xr:uid="{00000000-0005-0000-0000-00002C1C0000}"/>
    <cellStyle name="BM UF in Col E 2 2 2 15" xfId="7217" xr:uid="{00000000-0005-0000-0000-00002D1C0000}"/>
    <cellStyle name="BM UF in Col E 2 2 2 15 2" xfId="7218" xr:uid="{00000000-0005-0000-0000-00002E1C0000}"/>
    <cellStyle name="BM UF in Col E 2 2 2 15 2 2" xfId="7219" xr:uid="{00000000-0005-0000-0000-00002F1C0000}"/>
    <cellStyle name="BM UF in Col E 2 2 2 15 3" xfId="7220" xr:uid="{00000000-0005-0000-0000-0000301C0000}"/>
    <cellStyle name="BM UF in Col E 2 2 2 16" xfId="7221" xr:uid="{00000000-0005-0000-0000-0000311C0000}"/>
    <cellStyle name="BM UF in Col E 2 2 2 16 2" xfId="7222" xr:uid="{00000000-0005-0000-0000-0000321C0000}"/>
    <cellStyle name="BM UF in Col E 2 2 2 16 2 2" xfId="7223" xr:uid="{00000000-0005-0000-0000-0000331C0000}"/>
    <cellStyle name="BM UF in Col E 2 2 2 16 3" xfId="7224" xr:uid="{00000000-0005-0000-0000-0000341C0000}"/>
    <cellStyle name="BM UF in Col E 2 2 2 17" xfId="7225" xr:uid="{00000000-0005-0000-0000-0000351C0000}"/>
    <cellStyle name="BM UF in Col E 2 2 2 17 2" xfId="7226" xr:uid="{00000000-0005-0000-0000-0000361C0000}"/>
    <cellStyle name="BM UF in Col E 2 2 2 17 2 2" xfId="7227" xr:uid="{00000000-0005-0000-0000-0000371C0000}"/>
    <cellStyle name="BM UF in Col E 2 2 2 17 3" xfId="7228" xr:uid="{00000000-0005-0000-0000-0000381C0000}"/>
    <cellStyle name="BM UF in Col E 2 2 2 18" xfId="7229" xr:uid="{00000000-0005-0000-0000-0000391C0000}"/>
    <cellStyle name="BM UF in Col E 2 2 2 18 2" xfId="7230" xr:uid="{00000000-0005-0000-0000-00003A1C0000}"/>
    <cellStyle name="BM UF in Col E 2 2 2 18 2 2" xfId="7231" xr:uid="{00000000-0005-0000-0000-00003B1C0000}"/>
    <cellStyle name="BM UF in Col E 2 2 2 18 3" xfId="7232" xr:uid="{00000000-0005-0000-0000-00003C1C0000}"/>
    <cellStyle name="BM UF in Col E 2 2 2 19" xfId="7233" xr:uid="{00000000-0005-0000-0000-00003D1C0000}"/>
    <cellStyle name="BM UF in Col E 2 2 2 19 2" xfId="7234" xr:uid="{00000000-0005-0000-0000-00003E1C0000}"/>
    <cellStyle name="BM UF in Col E 2 2 2 19 2 2" xfId="7235" xr:uid="{00000000-0005-0000-0000-00003F1C0000}"/>
    <cellStyle name="BM UF in Col E 2 2 2 19 3" xfId="7236" xr:uid="{00000000-0005-0000-0000-0000401C0000}"/>
    <cellStyle name="BM UF in Col E 2 2 2 2" xfId="7237" xr:uid="{00000000-0005-0000-0000-0000411C0000}"/>
    <cellStyle name="BM UF in Col E 2 2 2 2 2" xfId="7238" xr:uid="{00000000-0005-0000-0000-0000421C0000}"/>
    <cellStyle name="BM UF in Col E 2 2 2 2 2 2" xfId="7239" xr:uid="{00000000-0005-0000-0000-0000431C0000}"/>
    <cellStyle name="BM UF in Col E 2 2 2 2 2 3" xfId="7240" xr:uid="{00000000-0005-0000-0000-0000441C0000}"/>
    <cellStyle name="BM UF in Col E 2 2 2 2 3" xfId="7241" xr:uid="{00000000-0005-0000-0000-0000451C0000}"/>
    <cellStyle name="BM UF in Col E 2 2 2 2 3 2" xfId="7242" xr:uid="{00000000-0005-0000-0000-0000461C0000}"/>
    <cellStyle name="BM UF in Col E 2 2 2 2 4" xfId="7243" xr:uid="{00000000-0005-0000-0000-0000471C0000}"/>
    <cellStyle name="BM UF in Col E 2 2 2 20" xfId="7244" xr:uid="{00000000-0005-0000-0000-0000481C0000}"/>
    <cellStyle name="BM UF in Col E 2 2 2 20 2" xfId="7245" xr:uid="{00000000-0005-0000-0000-0000491C0000}"/>
    <cellStyle name="BM UF in Col E 2 2 2 20 2 2" xfId="7246" xr:uid="{00000000-0005-0000-0000-00004A1C0000}"/>
    <cellStyle name="BM UF in Col E 2 2 2 20 3" xfId="7247" xr:uid="{00000000-0005-0000-0000-00004B1C0000}"/>
    <cellStyle name="BM UF in Col E 2 2 2 21" xfId="7248" xr:uid="{00000000-0005-0000-0000-00004C1C0000}"/>
    <cellStyle name="BM UF in Col E 2 2 2 21 2" xfId="7249" xr:uid="{00000000-0005-0000-0000-00004D1C0000}"/>
    <cellStyle name="BM UF in Col E 2 2 2 22" xfId="7250" xr:uid="{00000000-0005-0000-0000-00004E1C0000}"/>
    <cellStyle name="BM UF in Col E 2 2 2 23" xfId="7251" xr:uid="{00000000-0005-0000-0000-00004F1C0000}"/>
    <cellStyle name="BM UF in Col E 2 2 2 3" xfId="7252" xr:uid="{00000000-0005-0000-0000-0000501C0000}"/>
    <cellStyle name="BM UF in Col E 2 2 2 3 2" xfId="7253" xr:uid="{00000000-0005-0000-0000-0000511C0000}"/>
    <cellStyle name="BM UF in Col E 2 2 2 3 2 2" xfId="7254" xr:uid="{00000000-0005-0000-0000-0000521C0000}"/>
    <cellStyle name="BM UF in Col E 2 2 2 3 3" xfId="7255" xr:uid="{00000000-0005-0000-0000-0000531C0000}"/>
    <cellStyle name="BM UF in Col E 2 2 2 3 4" xfId="7256" xr:uid="{00000000-0005-0000-0000-0000541C0000}"/>
    <cellStyle name="BM UF in Col E 2 2 2 4" xfId="7257" xr:uid="{00000000-0005-0000-0000-0000551C0000}"/>
    <cellStyle name="BM UF in Col E 2 2 2 4 2" xfId="7258" xr:uid="{00000000-0005-0000-0000-0000561C0000}"/>
    <cellStyle name="BM UF in Col E 2 2 2 4 2 2" xfId="7259" xr:uid="{00000000-0005-0000-0000-0000571C0000}"/>
    <cellStyle name="BM UF in Col E 2 2 2 4 3" xfId="7260" xr:uid="{00000000-0005-0000-0000-0000581C0000}"/>
    <cellStyle name="BM UF in Col E 2 2 2 4 4" xfId="7261" xr:uid="{00000000-0005-0000-0000-0000591C0000}"/>
    <cellStyle name="BM UF in Col E 2 2 2 5" xfId="7262" xr:uid="{00000000-0005-0000-0000-00005A1C0000}"/>
    <cellStyle name="BM UF in Col E 2 2 2 5 2" xfId="7263" xr:uid="{00000000-0005-0000-0000-00005B1C0000}"/>
    <cellStyle name="BM UF in Col E 2 2 2 5 2 2" xfId="7264" xr:uid="{00000000-0005-0000-0000-00005C1C0000}"/>
    <cellStyle name="BM UF in Col E 2 2 2 5 3" xfId="7265" xr:uid="{00000000-0005-0000-0000-00005D1C0000}"/>
    <cellStyle name="BM UF in Col E 2 2 2 6" xfId="7266" xr:uid="{00000000-0005-0000-0000-00005E1C0000}"/>
    <cellStyle name="BM UF in Col E 2 2 2 6 2" xfId="7267" xr:uid="{00000000-0005-0000-0000-00005F1C0000}"/>
    <cellStyle name="BM UF in Col E 2 2 2 6 2 2" xfId="7268" xr:uid="{00000000-0005-0000-0000-0000601C0000}"/>
    <cellStyle name="BM UF in Col E 2 2 2 6 3" xfId="7269" xr:uid="{00000000-0005-0000-0000-0000611C0000}"/>
    <cellStyle name="BM UF in Col E 2 2 2 7" xfId="7270" xr:uid="{00000000-0005-0000-0000-0000621C0000}"/>
    <cellStyle name="BM UF in Col E 2 2 2 7 2" xfId="7271" xr:uid="{00000000-0005-0000-0000-0000631C0000}"/>
    <cellStyle name="BM UF in Col E 2 2 2 7 2 2" xfId="7272" xr:uid="{00000000-0005-0000-0000-0000641C0000}"/>
    <cellStyle name="BM UF in Col E 2 2 2 7 3" xfId="7273" xr:uid="{00000000-0005-0000-0000-0000651C0000}"/>
    <cellStyle name="BM UF in Col E 2 2 2 8" xfId="7274" xr:uid="{00000000-0005-0000-0000-0000661C0000}"/>
    <cellStyle name="BM UF in Col E 2 2 2 8 2" xfId="7275" xr:uid="{00000000-0005-0000-0000-0000671C0000}"/>
    <cellStyle name="BM UF in Col E 2 2 2 8 2 2" xfId="7276" xr:uid="{00000000-0005-0000-0000-0000681C0000}"/>
    <cellStyle name="BM UF in Col E 2 2 2 8 3" xfId="7277" xr:uid="{00000000-0005-0000-0000-0000691C0000}"/>
    <cellStyle name="BM UF in Col E 2 2 2 9" xfId="7278" xr:uid="{00000000-0005-0000-0000-00006A1C0000}"/>
    <cellStyle name="BM UF in Col E 2 2 2 9 2" xfId="7279" xr:uid="{00000000-0005-0000-0000-00006B1C0000}"/>
    <cellStyle name="BM UF in Col E 2 2 2 9 2 2" xfId="7280" xr:uid="{00000000-0005-0000-0000-00006C1C0000}"/>
    <cellStyle name="BM UF in Col E 2 2 2 9 3" xfId="7281" xr:uid="{00000000-0005-0000-0000-00006D1C0000}"/>
    <cellStyle name="BM UF in Col E 2 2 20" xfId="7282" xr:uid="{00000000-0005-0000-0000-00006E1C0000}"/>
    <cellStyle name="BM UF in Col E 2 2 3" xfId="7283" xr:uid="{00000000-0005-0000-0000-00006F1C0000}"/>
    <cellStyle name="BM UF in Col E 2 2 3 2" xfId="7284" xr:uid="{00000000-0005-0000-0000-0000701C0000}"/>
    <cellStyle name="BM UF in Col E 2 2 3 2 2" xfId="7285" xr:uid="{00000000-0005-0000-0000-0000711C0000}"/>
    <cellStyle name="BM UF in Col E 2 2 3 2 3" xfId="7286" xr:uid="{00000000-0005-0000-0000-0000721C0000}"/>
    <cellStyle name="BM UF in Col E 2 2 3 3" xfId="7287" xr:uid="{00000000-0005-0000-0000-0000731C0000}"/>
    <cellStyle name="BM UF in Col E 2 2 3 3 2" xfId="7288" xr:uid="{00000000-0005-0000-0000-0000741C0000}"/>
    <cellStyle name="BM UF in Col E 2 2 3 4" xfId="7289" xr:uid="{00000000-0005-0000-0000-0000751C0000}"/>
    <cellStyle name="BM UF in Col E 2 2 4" xfId="7290" xr:uid="{00000000-0005-0000-0000-0000761C0000}"/>
    <cellStyle name="BM UF in Col E 2 2 4 2" xfId="7291" xr:uid="{00000000-0005-0000-0000-0000771C0000}"/>
    <cellStyle name="BM UF in Col E 2 2 4 2 2" xfId="7292" xr:uid="{00000000-0005-0000-0000-0000781C0000}"/>
    <cellStyle name="BM UF in Col E 2 2 4 3" xfId="7293" xr:uid="{00000000-0005-0000-0000-0000791C0000}"/>
    <cellStyle name="BM UF in Col E 2 2 4 4" xfId="7294" xr:uid="{00000000-0005-0000-0000-00007A1C0000}"/>
    <cellStyle name="BM UF in Col E 2 2 5" xfId="7295" xr:uid="{00000000-0005-0000-0000-00007B1C0000}"/>
    <cellStyle name="BM UF in Col E 2 2 5 2" xfId="7296" xr:uid="{00000000-0005-0000-0000-00007C1C0000}"/>
    <cellStyle name="BM UF in Col E 2 2 5 2 2" xfId="7297" xr:uid="{00000000-0005-0000-0000-00007D1C0000}"/>
    <cellStyle name="BM UF in Col E 2 2 5 3" xfId="7298" xr:uid="{00000000-0005-0000-0000-00007E1C0000}"/>
    <cellStyle name="BM UF in Col E 2 2 5 4" xfId="7299" xr:uid="{00000000-0005-0000-0000-00007F1C0000}"/>
    <cellStyle name="BM UF in Col E 2 2 6" xfId="7300" xr:uid="{00000000-0005-0000-0000-0000801C0000}"/>
    <cellStyle name="BM UF in Col E 2 2 6 2" xfId="7301" xr:uid="{00000000-0005-0000-0000-0000811C0000}"/>
    <cellStyle name="BM UF in Col E 2 2 6 2 2" xfId="7302" xr:uid="{00000000-0005-0000-0000-0000821C0000}"/>
    <cellStyle name="BM UF in Col E 2 2 6 3" xfId="7303" xr:uid="{00000000-0005-0000-0000-0000831C0000}"/>
    <cellStyle name="BM UF in Col E 2 2 7" xfId="7304" xr:uid="{00000000-0005-0000-0000-0000841C0000}"/>
    <cellStyle name="BM UF in Col E 2 2 7 2" xfId="7305" xr:uid="{00000000-0005-0000-0000-0000851C0000}"/>
    <cellStyle name="BM UF in Col E 2 2 7 2 2" xfId="7306" xr:uid="{00000000-0005-0000-0000-0000861C0000}"/>
    <cellStyle name="BM UF in Col E 2 2 7 3" xfId="7307" xr:uid="{00000000-0005-0000-0000-0000871C0000}"/>
    <cellStyle name="BM UF in Col E 2 2 8" xfId="7308" xr:uid="{00000000-0005-0000-0000-0000881C0000}"/>
    <cellStyle name="BM UF in Col E 2 2 8 2" xfId="7309" xr:uid="{00000000-0005-0000-0000-0000891C0000}"/>
    <cellStyle name="BM UF in Col E 2 2 8 2 2" xfId="7310" xr:uid="{00000000-0005-0000-0000-00008A1C0000}"/>
    <cellStyle name="BM UF in Col E 2 2 8 3" xfId="7311" xr:uid="{00000000-0005-0000-0000-00008B1C0000}"/>
    <cellStyle name="BM UF in Col E 2 2 9" xfId="7312" xr:uid="{00000000-0005-0000-0000-00008C1C0000}"/>
    <cellStyle name="BM UF in Col E 2 2 9 2" xfId="7313" xr:uid="{00000000-0005-0000-0000-00008D1C0000}"/>
    <cellStyle name="BM UF in Col E 2 2 9 2 2" xfId="7314" xr:uid="{00000000-0005-0000-0000-00008E1C0000}"/>
    <cellStyle name="BM UF in Col E 2 2 9 3" xfId="7315" xr:uid="{00000000-0005-0000-0000-00008F1C0000}"/>
    <cellStyle name="BM UF in Col E 2 20" xfId="7316" xr:uid="{00000000-0005-0000-0000-0000901C0000}"/>
    <cellStyle name="BM UF in Col E 2 20 2" xfId="7317" xr:uid="{00000000-0005-0000-0000-0000911C0000}"/>
    <cellStyle name="BM UF in Col E 2 20 2 2" xfId="7318" xr:uid="{00000000-0005-0000-0000-0000921C0000}"/>
    <cellStyle name="BM UF in Col E 2 20 3" xfId="7319" xr:uid="{00000000-0005-0000-0000-0000931C0000}"/>
    <cellStyle name="BM UF in Col E 2 21" xfId="7320" xr:uid="{00000000-0005-0000-0000-0000941C0000}"/>
    <cellStyle name="BM UF in Col E 2 21 2" xfId="7321" xr:uid="{00000000-0005-0000-0000-0000951C0000}"/>
    <cellStyle name="BM UF in Col E 2 22" xfId="7322" xr:uid="{00000000-0005-0000-0000-0000961C0000}"/>
    <cellStyle name="BM UF in Col E 2 23" xfId="7323" xr:uid="{00000000-0005-0000-0000-0000971C0000}"/>
    <cellStyle name="BM UF in Col E 2 3" xfId="7324" xr:uid="{00000000-0005-0000-0000-0000981C0000}"/>
    <cellStyle name="BM UF in Col E 2 3 10" xfId="7325" xr:uid="{00000000-0005-0000-0000-0000991C0000}"/>
    <cellStyle name="BM UF in Col E 2 3 10 2" xfId="7326" xr:uid="{00000000-0005-0000-0000-00009A1C0000}"/>
    <cellStyle name="BM UF in Col E 2 3 10 2 2" xfId="7327" xr:uid="{00000000-0005-0000-0000-00009B1C0000}"/>
    <cellStyle name="BM UF in Col E 2 3 10 3" xfId="7328" xr:uid="{00000000-0005-0000-0000-00009C1C0000}"/>
    <cellStyle name="BM UF in Col E 2 3 11" xfId="7329" xr:uid="{00000000-0005-0000-0000-00009D1C0000}"/>
    <cellStyle name="BM UF in Col E 2 3 11 2" xfId="7330" xr:uid="{00000000-0005-0000-0000-00009E1C0000}"/>
    <cellStyle name="BM UF in Col E 2 3 11 2 2" xfId="7331" xr:uid="{00000000-0005-0000-0000-00009F1C0000}"/>
    <cellStyle name="BM UF in Col E 2 3 11 3" xfId="7332" xr:uid="{00000000-0005-0000-0000-0000A01C0000}"/>
    <cellStyle name="BM UF in Col E 2 3 12" xfId="7333" xr:uid="{00000000-0005-0000-0000-0000A11C0000}"/>
    <cellStyle name="BM UF in Col E 2 3 12 2" xfId="7334" xr:uid="{00000000-0005-0000-0000-0000A21C0000}"/>
    <cellStyle name="BM UF in Col E 2 3 12 2 2" xfId="7335" xr:uid="{00000000-0005-0000-0000-0000A31C0000}"/>
    <cellStyle name="BM UF in Col E 2 3 12 3" xfId="7336" xr:uid="{00000000-0005-0000-0000-0000A41C0000}"/>
    <cellStyle name="BM UF in Col E 2 3 13" xfId="7337" xr:uid="{00000000-0005-0000-0000-0000A51C0000}"/>
    <cellStyle name="BM UF in Col E 2 3 13 2" xfId="7338" xr:uid="{00000000-0005-0000-0000-0000A61C0000}"/>
    <cellStyle name="BM UF in Col E 2 3 13 2 2" xfId="7339" xr:uid="{00000000-0005-0000-0000-0000A71C0000}"/>
    <cellStyle name="BM UF in Col E 2 3 13 3" xfId="7340" xr:uid="{00000000-0005-0000-0000-0000A81C0000}"/>
    <cellStyle name="BM UF in Col E 2 3 14" xfId="7341" xr:uid="{00000000-0005-0000-0000-0000A91C0000}"/>
    <cellStyle name="BM UF in Col E 2 3 14 2" xfId="7342" xr:uid="{00000000-0005-0000-0000-0000AA1C0000}"/>
    <cellStyle name="BM UF in Col E 2 3 14 2 2" xfId="7343" xr:uid="{00000000-0005-0000-0000-0000AB1C0000}"/>
    <cellStyle name="BM UF in Col E 2 3 14 3" xfId="7344" xr:uid="{00000000-0005-0000-0000-0000AC1C0000}"/>
    <cellStyle name="BM UF in Col E 2 3 15" xfId="7345" xr:uid="{00000000-0005-0000-0000-0000AD1C0000}"/>
    <cellStyle name="BM UF in Col E 2 3 15 2" xfId="7346" xr:uid="{00000000-0005-0000-0000-0000AE1C0000}"/>
    <cellStyle name="BM UF in Col E 2 3 15 2 2" xfId="7347" xr:uid="{00000000-0005-0000-0000-0000AF1C0000}"/>
    <cellStyle name="BM UF in Col E 2 3 15 3" xfId="7348" xr:uid="{00000000-0005-0000-0000-0000B01C0000}"/>
    <cellStyle name="BM UF in Col E 2 3 16" xfId="7349" xr:uid="{00000000-0005-0000-0000-0000B11C0000}"/>
    <cellStyle name="BM UF in Col E 2 3 16 2" xfId="7350" xr:uid="{00000000-0005-0000-0000-0000B21C0000}"/>
    <cellStyle name="BM UF in Col E 2 3 16 2 2" xfId="7351" xr:uid="{00000000-0005-0000-0000-0000B31C0000}"/>
    <cellStyle name="BM UF in Col E 2 3 16 3" xfId="7352" xr:uid="{00000000-0005-0000-0000-0000B41C0000}"/>
    <cellStyle name="BM UF in Col E 2 3 17" xfId="7353" xr:uid="{00000000-0005-0000-0000-0000B51C0000}"/>
    <cellStyle name="BM UF in Col E 2 3 17 2" xfId="7354" xr:uid="{00000000-0005-0000-0000-0000B61C0000}"/>
    <cellStyle name="BM UF in Col E 2 3 17 2 2" xfId="7355" xr:uid="{00000000-0005-0000-0000-0000B71C0000}"/>
    <cellStyle name="BM UF in Col E 2 3 17 3" xfId="7356" xr:uid="{00000000-0005-0000-0000-0000B81C0000}"/>
    <cellStyle name="BM UF in Col E 2 3 18" xfId="7357" xr:uid="{00000000-0005-0000-0000-0000B91C0000}"/>
    <cellStyle name="BM UF in Col E 2 3 18 2" xfId="7358" xr:uid="{00000000-0005-0000-0000-0000BA1C0000}"/>
    <cellStyle name="BM UF in Col E 2 3 19" xfId="7359" xr:uid="{00000000-0005-0000-0000-0000BB1C0000}"/>
    <cellStyle name="BM UF in Col E 2 3 2" xfId="7360" xr:uid="{00000000-0005-0000-0000-0000BC1C0000}"/>
    <cellStyle name="BM UF in Col E 2 3 2 10" xfId="7361" xr:uid="{00000000-0005-0000-0000-0000BD1C0000}"/>
    <cellStyle name="BM UF in Col E 2 3 2 10 2" xfId="7362" xr:uid="{00000000-0005-0000-0000-0000BE1C0000}"/>
    <cellStyle name="BM UF in Col E 2 3 2 10 2 2" xfId="7363" xr:uid="{00000000-0005-0000-0000-0000BF1C0000}"/>
    <cellStyle name="BM UF in Col E 2 3 2 10 3" xfId="7364" xr:uid="{00000000-0005-0000-0000-0000C01C0000}"/>
    <cellStyle name="BM UF in Col E 2 3 2 11" xfId="7365" xr:uid="{00000000-0005-0000-0000-0000C11C0000}"/>
    <cellStyle name="BM UF in Col E 2 3 2 11 2" xfId="7366" xr:uid="{00000000-0005-0000-0000-0000C21C0000}"/>
    <cellStyle name="BM UF in Col E 2 3 2 11 2 2" xfId="7367" xr:uid="{00000000-0005-0000-0000-0000C31C0000}"/>
    <cellStyle name="BM UF in Col E 2 3 2 11 3" xfId="7368" xr:uid="{00000000-0005-0000-0000-0000C41C0000}"/>
    <cellStyle name="BM UF in Col E 2 3 2 12" xfId="7369" xr:uid="{00000000-0005-0000-0000-0000C51C0000}"/>
    <cellStyle name="BM UF in Col E 2 3 2 12 2" xfId="7370" xr:uid="{00000000-0005-0000-0000-0000C61C0000}"/>
    <cellStyle name="BM UF in Col E 2 3 2 12 2 2" xfId="7371" xr:uid="{00000000-0005-0000-0000-0000C71C0000}"/>
    <cellStyle name="BM UF in Col E 2 3 2 12 3" xfId="7372" xr:uid="{00000000-0005-0000-0000-0000C81C0000}"/>
    <cellStyle name="BM UF in Col E 2 3 2 13" xfId="7373" xr:uid="{00000000-0005-0000-0000-0000C91C0000}"/>
    <cellStyle name="BM UF in Col E 2 3 2 13 2" xfId="7374" xr:uid="{00000000-0005-0000-0000-0000CA1C0000}"/>
    <cellStyle name="BM UF in Col E 2 3 2 13 2 2" xfId="7375" xr:uid="{00000000-0005-0000-0000-0000CB1C0000}"/>
    <cellStyle name="BM UF in Col E 2 3 2 13 3" xfId="7376" xr:uid="{00000000-0005-0000-0000-0000CC1C0000}"/>
    <cellStyle name="BM UF in Col E 2 3 2 14" xfId="7377" xr:uid="{00000000-0005-0000-0000-0000CD1C0000}"/>
    <cellStyle name="BM UF in Col E 2 3 2 14 2" xfId="7378" xr:uid="{00000000-0005-0000-0000-0000CE1C0000}"/>
    <cellStyle name="BM UF in Col E 2 3 2 14 2 2" xfId="7379" xr:uid="{00000000-0005-0000-0000-0000CF1C0000}"/>
    <cellStyle name="BM UF in Col E 2 3 2 14 3" xfId="7380" xr:uid="{00000000-0005-0000-0000-0000D01C0000}"/>
    <cellStyle name="BM UF in Col E 2 3 2 15" xfId="7381" xr:uid="{00000000-0005-0000-0000-0000D11C0000}"/>
    <cellStyle name="BM UF in Col E 2 3 2 15 2" xfId="7382" xr:uid="{00000000-0005-0000-0000-0000D21C0000}"/>
    <cellStyle name="BM UF in Col E 2 3 2 15 2 2" xfId="7383" xr:uid="{00000000-0005-0000-0000-0000D31C0000}"/>
    <cellStyle name="BM UF in Col E 2 3 2 15 3" xfId="7384" xr:uid="{00000000-0005-0000-0000-0000D41C0000}"/>
    <cellStyle name="BM UF in Col E 2 3 2 16" xfId="7385" xr:uid="{00000000-0005-0000-0000-0000D51C0000}"/>
    <cellStyle name="BM UF in Col E 2 3 2 16 2" xfId="7386" xr:uid="{00000000-0005-0000-0000-0000D61C0000}"/>
    <cellStyle name="BM UF in Col E 2 3 2 16 2 2" xfId="7387" xr:uid="{00000000-0005-0000-0000-0000D71C0000}"/>
    <cellStyle name="BM UF in Col E 2 3 2 16 3" xfId="7388" xr:uid="{00000000-0005-0000-0000-0000D81C0000}"/>
    <cellStyle name="BM UF in Col E 2 3 2 17" xfId="7389" xr:uid="{00000000-0005-0000-0000-0000D91C0000}"/>
    <cellStyle name="BM UF in Col E 2 3 2 17 2" xfId="7390" xr:uid="{00000000-0005-0000-0000-0000DA1C0000}"/>
    <cellStyle name="BM UF in Col E 2 3 2 17 2 2" xfId="7391" xr:uid="{00000000-0005-0000-0000-0000DB1C0000}"/>
    <cellStyle name="BM UF in Col E 2 3 2 17 3" xfId="7392" xr:uid="{00000000-0005-0000-0000-0000DC1C0000}"/>
    <cellStyle name="BM UF in Col E 2 3 2 18" xfId="7393" xr:uid="{00000000-0005-0000-0000-0000DD1C0000}"/>
    <cellStyle name="BM UF in Col E 2 3 2 18 2" xfId="7394" xr:uid="{00000000-0005-0000-0000-0000DE1C0000}"/>
    <cellStyle name="BM UF in Col E 2 3 2 18 2 2" xfId="7395" xr:uid="{00000000-0005-0000-0000-0000DF1C0000}"/>
    <cellStyle name="BM UF in Col E 2 3 2 18 3" xfId="7396" xr:uid="{00000000-0005-0000-0000-0000E01C0000}"/>
    <cellStyle name="BM UF in Col E 2 3 2 19" xfId="7397" xr:uid="{00000000-0005-0000-0000-0000E11C0000}"/>
    <cellStyle name="BM UF in Col E 2 3 2 19 2" xfId="7398" xr:uid="{00000000-0005-0000-0000-0000E21C0000}"/>
    <cellStyle name="BM UF in Col E 2 3 2 19 2 2" xfId="7399" xr:uid="{00000000-0005-0000-0000-0000E31C0000}"/>
    <cellStyle name="BM UF in Col E 2 3 2 19 3" xfId="7400" xr:uid="{00000000-0005-0000-0000-0000E41C0000}"/>
    <cellStyle name="BM UF in Col E 2 3 2 2" xfId="7401" xr:uid="{00000000-0005-0000-0000-0000E51C0000}"/>
    <cellStyle name="BM UF in Col E 2 3 2 2 2" xfId="7402" xr:uid="{00000000-0005-0000-0000-0000E61C0000}"/>
    <cellStyle name="BM UF in Col E 2 3 2 2 2 2" xfId="7403" xr:uid="{00000000-0005-0000-0000-0000E71C0000}"/>
    <cellStyle name="BM UF in Col E 2 3 2 2 3" xfId="7404" xr:uid="{00000000-0005-0000-0000-0000E81C0000}"/>
    <cellStyle name="BM UF in Col E 2 3 2 2 4" xfId="7405" xr:uid="{00000000-0005-0000-0000-0000E91C0000}"/>
    <cellStyle name="BM UF in Col E 2 3 2 20" xfId="7406" xr:uid="{00000000-0005-0000-0000-0000EA1C0000}"/>
    <cellStyle name="BM UF in Col E 2 3 2 20 2" xfId="7407" xr:uid="{00000000-0005-0000-0000-0000EB1C0000}"/>
    <cellStyle name="BM UF in Col E 2 3 2 20 2 2" xfId="7408" xr:uid="{00000000-0005-0000-0000-0000EC1C0000}"/>
    <cellStyle name="BM UF in Col E 2 3 2 20 3" xfId="7409" xr:uid="{00000000-0005-0000-0000-0000ED1C0000}"/>
    <cellStyle name="BM UF in Col E 2 3 2 21" xfId="7410" xr:uid="{00000000-0005-0000-0000-0000EE1C0000}"/>
    <cellStyle name="BM UF in Col E 2 3 2 21 2" xfId="7411" xr:uid="{00000000-0005-0000-0000-0000EF1C0000}"/>
    <cellStyle name="BM UF in Col E 2 3 2 22" xfId="7412" xr:uid="{00000000-0005-0000-0000-0000F01C0000}"/>
    <cellStyle name="BM UF in Col E 2 3 2 23" xfId="7413" xr:uid="{00000000-0005-0000-0000-0000F11C0000}"/>
    <cellStyle name="BM UF in Col E 2 3 2 3" xfId="7414" xr:uid="{00000000-0005-0000-0000-0000F21C0000}"/>
    <cellStyle name="BM UF in Col E 2 3 2 3 2" xfId="7415" xr:uid="{00000000-0005-0000-0000-0000F31C0000}"/>
    <cellStyle name="BM UF in Col E 2 3 2 3 2 2" xfId="7416" xr:uid="{00000000-0005-0000-0000-0000F41C0000}"/>
    <cellStyle name="BM UF in Col E 2 3 2 3 3" xfId="7417" xr:uid="{00000000-0005-0000-0000-0000F51C0000}"/>
    <cellStyle name="BM UF in Col E 2 3 2 3 4" xfId="7418" xr:uid="{00000000-0005-0000-0000-0000F61C0000}"/>
    <cellStyle name="BM UF in Col E 2 3 2 4" xfId="7419" xr:uid="{00000000-0005-0000-0000-0000F71C0000}"/>
    <cellStyle name="BM UF in Col E 2 3 2 4 2" xfId="7420" xr:uid="{00000000-0005-0000-0000-0000F81C0000}"/>
    <cellStyle name="BM UF in Col E 2 3 2 4 2 2" xfId="7421" xr:uid="{00000000-0005-0000-0000-0000F91C0000}"/>
    <cellStyle name="BM UF in Col E 2 3 2 4 3" xfId="7422" xr:uid="{00000000-0005-0000-0000-0000FA1C0000}"/>
    <cellStyle name="BM UF in Col E 2 3 2 5" xfId="7423" xr:uid="{00000000-0005-0000-0000-0000FB1C0000}"/>
    <cellStyle name="BM UF in Col E 2 3 2 5 2" xfId="7424" xr:uid="{00000000-0005-0000-0000-0000FC1C0000}"/>
    <cellStyle name="BM UF in Col E 2 3 2 5 2 2" xfId="7425" xr:uid="{00000000-0005-0000-0000-0000FD1C0000}"/>
    <cellStyle name="BM UF in Col E 2 3 2 5 3" xfId="7426" xr:uid="{00000000-0005-0000-0000-0000FE1C0000}"/>
    <cellStyle name="BM UF in Col E 2 3 2 6" xfId="7427" xr:uid="{00000000-0005-0000-0000-0000FF1C0000}"/>
    <cellStyle name="BM UF in Col E 2 3 2 6 2" xfId="7428" xr:uid="{00000000-0005-0000-0000-0000001D0000}"/>
    <cellStyle name="BM UF in Col E 2 3 2 6 2 2" xfId="7429" xr:uid="{00000000-0005-0000-0000-0000011D0000}"/>
    <cellStyle name="BM UF in Col E 2 3 2 6 3" xfId="7430" xr:uid="{00000000-0005-0000-0000-0000021D0000}"/>
    <cellStyle name="BM UF in Col E 2 3 2 7" xfId="7431" xr:uid="{00000000-0005-0000-0000-0000031D0000}"/>
    <cellStyle name="BM UF in Col E 2 3 2 7 2" xfId="7432" xr:uid="{00000000-0005-0000-0000-0000041D0000}"/>
    <cellStyle name="BM UF in Col E 2 3 2 7 2 2" xfId="7433" xr:uid="{00000000-0005-0000-0000-0000051D0000}"/>
    <cellStyle name="BM UF in Col E 2 3 2 7 3" xfId="7434" xr:uid="{00000000-0005-0000-0000-0000061D0000}"/>
    <cellStyle name="BM UF in Col E 2 3 2 8" xfId="7435" xr:uid="{00000000-0005-0000-0000-0000071D0000}"/>
    <cellStyle name="BM UF in Col E 2 3 2 8 2" xfId="7436" xr:uid="{00000000-0005-0000-0000-0000081D0000}"/>
    <cellStyle name="BM UF in Col E 2 3 2 8 2 2" xfId="7437" xr:uid="{00000000-0005-0000-0000-0000091D0000}"/>
    <cellStyle name="BM UF in Col E 2 3 2 8 3" xfId="7438" xr:uid="{00000000-0005-0000-0000-00000A1D0000}"/>
    <cellStyle name="BM UF in Col E 2 3 2 9" xfId="7439" xr:uid="{00000000-0005-0000-0000-00000B1D0000}"/>
    <cellStyle name="BM UF in Col E 2 3 2 9 2" xfId="7440" xr:uid="{00000000-0005-0000-0000-00000C1D0000}"/>
    <cellStyle name="BM UF in Col E 2 3 2 9 2 2" xfId="7441" xr:uid="{00000000-0005-0000-0000-00000D1D0000}"/>
    <cellStyle name="BM UF in Col E 2 3 2 9 3" xfId="7442" xr:uid="{00000000-0005-0000-0000-00000E1D0000}"/>
    <cellStyle name="BM UF in Col E 2 3 20" xfId="7443" xr:uid="{00000000-0005-0000-0000-00000F1D0000}"/>
    <cellStyle name="BM UF in Col E 2 3 3" xfId="7444" xr:uid="{00000000-0005-0000-0000-0000101D0000}"/>
    <cellStyle name="BM UF in Col E 2 3 3 2" xfId="7445" xr:uid="{00000000-0005-0000-0000-0000111D0000}"/>
    <cellStyle name="BM UF in Col E 2 3 3 2 2" xfId="7446" xr:uid="{00000000-0005-0000-0000-0000121D0000}"/>
    <cellStyle name="BM UF in Col E 2 3 3 3" xfId="7447" xr:uid="{00000000-0005-0000-0000-0000131D0000}"/>
    <cellStyle name="BM UF in Col E 2 3 3 4" xfId="7448" xr:uid="{00000000-0005-0000-0000-0000141D0000}"/>
    <cellStyle name="BM UF in Col E 2 3 4" xfId="7449" xr:uid="{00000000-0005-0000-0000-0000151D0000}"/>
    <cellStyle name="BM UF in Col E 2 3 4 2" xfId="7450" xr:uid="{00000000-0005-0000-0000-0000161D0000}"/>
    <cellStyle name="BM UF in Col E 2 3 4 2 2" xfId="7451" xr:uid="{00000000-0005-0000-0000-0000171D0000}"/>
    <cellStyle name="BM UF in Col E 2 3 4 3" xfId="7452" xr:uid="{00000000-0005-0000-0000-0000181D0000}"/>
    <cellStyle name="BM UF in Col E 2 3 4 4" xfId="7453" xr:uid="{00000000-0005-0000-0000-0000191D0000}"/>
    <cellStyle name="BM UF in Col E 2 3 5" xfId="7454" xr:uid="{00000000-0005-0000-0000-00001A1D0000}"/>
    <cellStyle name="BM UF in Col E 2 3 5 2" xfId="7455" xr:uid="{00000000-0005-0000-0000-00001B1D0000}"/>
    <cellStyle name="BM UF in Col E 2 3 5 2 2" xfId="7456" xr:uid="{00000000-0005-0000-0000-00001C1D0000}"/>
    <cellStyle name="BM UF in Col E 2 3 5 3" xfId="7457" xr:uid="{00000000-0005-0000-0000-00001D1D0000}"/>
    <cellStyle name="BM UF in Col E 2 3 6" xfId="7458" xr:uid="{00000000-0005-0000-0000-00001E1D0000}"/>
    <cellStyle name="BM UF in Col E 2 3 6 2" xfId="7459" xr:uid="{00000000-0005-0000-0000-00001F1D0000}"/>
    <cellStyle name="BM UF in Col E 2 3 6 2 2" xfId="7460" xr:uid="{00000000-0005-0000-0000-0000201D0000}"/>
    <cellStyle name="BM UF in Col E 2 3 6 3" xfId="7461" xr:uid="{00000000-0005-0000-0000-0000211D0000}"/>
    <cellStyle name="BM UF in Col E 2 3 7" xfId="7462" xr:uid="{00000000-0005-0000-0000-0000221D0000}"/>
    <cellStyle name="BM UF in Col E 2 3 7 2" xfId="7463" xr:uid="{00000000-0005-0000-0000-0000231D0000}"/>
    <cellStyle name="BM UF in Col E 2 3 7 2 2" xfId="7464" xr:uid="{00000000-0005-0000-0000-0000241D0000}"/>
    <cellStyle name="BM UF in Col E 2 3 7 3" xfId="7465" xr:uid="{00000000-0005-0000-0000-0000251D0000}"/>
    <cellStyle name="BM UF in Col E 2 3 8" xfId="7466" xr:uid="{00000000-0005-0000-0000-0000261D0000}"/>
    <cellStyle name="BM UF in Col E 2 3 8 2" xfId="7467" xr:uid="{00000000-0005-0000-0000-0000271D0000}"/>
    <cellStyle name="BM UF in Col E 2 3 8 2 2" xfId="7468" xr:uid="{00000000-0005-0000-0000-0000281D0000}"/>
    <cellStyle name="BM UF in Col E 2 3 8 3" xfId="7469" xr:uid="{00000000-0005-0000-0000-0000291D0000}"/>
    <cellStyle name="BM UF in Col E 2 3 9" xfId="7470" xr:uid="{00000000-0005-0000-0000-00002A1D0000}"/>
    <cellStyle name="BM UF in Col E 2 3 9 2" xfId="7471" xr:uid="{00000000-0005-0000-0000-00002B1D0000}"/>
    <cellStyle name="BM UF in Col E 2 3 9 2 2" xfId="7472" xr:uid="{00000000-0005-0000-0000-00002C1D0000}"/>
    <cellStyle name="BM UF in Col E 2 3 9 3" xfId="7473" xr:uid="{00000000-0005-0000-0000-00002D1D0000}"/>
    <cellStyle name="BM UF in Col E 2 4" xfId="7474" xr:uid="{00000000-0005-0000-0000-00002E1D0000}"/>
    <cellStyle name="BM UF in Col E 2 4 10" xfId="7475" xr:uid="{00000000-0005-0000-0000-00002F1D0000}"/>
    <cellStyle name="BM UF in Col E 2 4 10 2" xfId="7476" xr:uid="{00000000-0005-0000-0000-0000301D0000}"/>
    <cellStyle name="BM UF in Col E 2 4 10 2 2" xfId="7477" xr:uid="{00000000-0005-0000-0000-0000311D0000}"/>
    <cellStyle name="BM UF in Col E 2 4 10 3" xfId="7478" xr:uid="{00000000-0005-0000-0000-0000321D0000}"/>
    <cellStyle name="BM UF in Col E 2 4 11" xfId="7479" xr:uid="{00000000-0005-0000-0000-0000331D0000}"/>
    <cellStyle name="BM UF in Col E 2 4 11 2" xfId="7480" xr:uid="{00000000-0005-0000-0000-0000341D0000}"/>
    <cellStyle name="BM UF in Col E 2 4 11 2 2" xfId="7481" xr:uid="{00000000-0005-0000-0000-0000351D0000}"/>
    <cellStyle name="BM UF in Col E 2 4 11 3" xfId="7482" xr:uid="{00000000-0005-0000-0000-0000361D0000}"/>
    <cellStyle name="BM UF in Col E 2 4 12" xfId="7483" xr:uid="{00000000-0005-0000-0000-0000371D0000}"/>
    <cellStyle name="BM UF in Col E 2 4 12 2" xfId="7484" xr:uid="{00000000-0005-0000-0000-0000381D0000}"/>
    <cellStyle name="BM UF in Col E 2 4 12 2 2" xfId="7485" xr:uid="{00000000-0005-0000-0000-0000391D0000}"/>
    <cellStyle name="BM UF in Col E 2 4 12 3" xfId="7486" xr:uid="{00000000-0005-0000-0000-00003A1D0000}"/>
    <cellStyle name="BM UF in Col E 2 4 13" xfId="7487" xr:uid="{00000000-0005-0000-0000-00003B1D0000}"/>
    <cellStyle name="BM UF in Col E 2 4 13 2" xfId="7488" xr:uid="{00000000-0005-0000-0000-00003C1D0000}"/>
    <cellStyle name="BM UF in Col E 2 4 13 2 2" xfId="7489" xr:uid="{00000000-0005-0000-0000-00003D1D0000}"/>
    <cellStyle name="BM UF in Col E 2 4 13 3" xfId="7490" xr:uid="{00000000-0005-0000-0000-00003E1D0000}"/>
    <cellStyle name="BM UF in Col E 2 4 14" xfId="7491" xr:uid="{00000000-0005-0000-0000-00003F1D0000}"/>
    <cellStyle name="BM UF in Col E 2 4 14 2" xfId="7492" xr:uid="{00000000-0005-0000-0000-0000401D0000}"/>
    <cellStyle name="BM UF in Col E 2 4 14 2 2" xfId="7493" xr:uid="{00000000-0005-0000-0000-0000411D0000}"/>
    <cellStyle name="BM UF in Col E 2 4 14 3" xfId="7494" xr:uid="{00000000-0005-0000-0000-0000421D0000}"/>
    <cellStyle name="BM UF in Col E 2 4 15" xfId="7495" xr:uid="{00000000-0005-0000-0000-0000431D0000}"/>
    <cellStyle name="BM UF in Col E 2 4 15 2" xfId="7496" xr:uid="{00000000-0005-0000-0000-0000441D0000}"/>
    <cellStyle name="BM UF in Col E 2 4 15 2 2" xfId="7497" xr:uid="{00000000-0005-0000-0000-0000451D0000}"/>
    <cellStyle name="BM UF in Col E 2 4 15 3" xfId="7498" xr:uid="{00000000-0005-0000-0000-0000461D0000}"/>
    <cellStyle name="BM UF in Col E 2 4 16" xfId="7499" xr:uid="{00000000-0005-0000-0000-0000471D0000}"/>
    <cellStyle name="BM UF in Col E 2 4 16 2" xfId="7500" xr:uid="{00000000-0005-0000-0000-0000481D0000}"/>
    <cellStyle name="BM UF in Col E 2 4 16 2 2" xfId="7501" xr:uid="{00000000-0005-0000-0000-0000491D0000}"/>
    <cellStyle name="BM UF in Col E 2 4 16 3" xfId="7502" xr:uid="{00000000-0005-0000-0000-00004A1D0000}"/>
    <cellStyle name="BM UF in Col E 2 4 17" xfId="7503" xr:uid="{00000000-0005-0000-0000-00004B1D0000}"/>
    <cellStyle name="BM UF in Col E 2 4 17 2" xfId="7504" xr:uid="{00000000-0005-0000-0000-00004C1D0000}"/>
    <cellStyle name="BM UF in Col E 2 4 17 2 2" xfId="7505" xr:uid="{00000000-0005-0000-0000-00004D1D0000}"/>
    <cellStyle name="BM UF in Col E 2 4 17 3" xfId="7506" xr:uid="{00000000-0005-0000-0000-00004E1D0000}"/>
    <cellStyle name="BM UF in Col E 2 4 18" xfId="7507" xr:uid="{00000000-0005-0000-0000-00004F1D0000}"/>
    <cellStyle name="BM UF in Col E 2 4 18 2" xfId="7508" xr:uid="{00000000-0005-0000-0000-0000501D0000}"/>
    <cellStyle name="BM UF in Col E 2 4 18 2 2" xfId="7509" xr:uid="{00000000-0005-0000-0000-0000511D0000}"/>
    <cellStyle name="BM UF in Col E 2 4 18 3" xfId="7510" xr:uid="{00000000-0005-0000-0000-0000521D0000}"/>
    <cellStyle name="BM UF in Col E 2 4 19" xfId="7511" xr:uid="{00000000-0005-0000-0000-0000531D0000}"/>
    <cellStyle name="BM UF in Col E 2 4 19 2" xfId="7512" xr:uid="{00000000-0005-0000-0000-0000541D0000}"/>
    <cellStyle name="BM UF in Col E 2 4 19 2 2" xfId="7513" xr:uid="{00000000-0005-0000-0000-0000551D0000}"/>
    <cellStyle name="BM UF in Col E 2 4 19 3" xfId="7514" xr:uid="{00000000-0005-0000-0000-0000561D0000}"/>
    <cellStyle name="BM UF in Col E 2 4 2" xfId="7515" xr:uid="{00000000-0005-0000-0000-0000571D0000}"/>
    <cellStyle name="BM UF in Col E 2 4 2 10" xfId="7516" xr:uid="{00000000-0005-0000-0000-0000581D0000}"/>
    <cellStyle name="BM UF in Col E 2 4 2 10 2" xfId="7517" xr:uid="{00000000-0005-0000-0000-0000591D0000}"/>
    <cellStyle name="BM UF in Col E 2 4 2 10 2 2" xfId="7518" xr:uid="{00000000-0005-0000-0000-00005A1D0000}"/>
    <cellStyle name="BM UF in Col E 2 4 2 10 3" xfId="7519" xr:uid="{00000000-0005-0000-0000-00005B1D0000}"/>
    <cellStyle name="BM UF in Col E 2 4 2 11" xfId="7520" xr:uid="{00000000-0005-0000-0000-00005C1D0000}"/>
    <cellStyle name="BM UF in Col E 2 4 2 11 2" xfId="7521" xr:uid="{00000000-0005-0000-0000-00005D1D0000}"/>
    <cellStyle name="BM UF in Col E 2 4 2 11 2 2" xfId="7522" xr:uid="{00000000-0005-0000-0000-00005E1D0000}"/>
    <cellStyle name="BM UF in Col E 2 4 2 11 3" xfId="7523" xr:uid="{00000000-0005-0000-0000-00005F1D0000}"/>
    <cellStyle name="BM UF in Col E 2 4 2 12" xfId="7524" xr:uid="{00000000-0005-0000-0000-0000601D0000}"/>
    <cellStyle name="BM UF in Col E 2 4 2 12 2" xfId="7525" xr:uid="{00000000-0005-0000-0000-0000611D0000}"/>
    <cellStyle name="BM UF in Col E 2 4 2 12 2 2" xfId="7526" xr:uid="{00000000-0005-0000-0000-0000621D0000}"/>
    <cellStyle name="BM UF in Col E 2 4 2 12 3" xfId="7527" xr:uid="{00000000-0005-0000-0000-0000631D0000}"/>
    <cellStyle name="BM UF in Col E 2 4 2 13" xfId="7528" xr:uid="{00000000-0005-0000-0000-0000641D0000}"/>
    <cellStyle name="BM UF in Col E 2 4 2 13 2" xfId="7529" xr:uid="{00000000-0005-0000-0000-0000651D0000}"/>
    <cellStyle name="BM UF in Col E 2 4 2 13 2 2" xfId="7530" xr:uid="{00000000-0005-0000-0000-0000661D0000}"/>
    <cellStyle name="BM UF in Col E 2 4 2 13 3" xfId="7531" xr:uid="{00000000-0005-0000-0000-0000671D0000}"/>
    <cellStyle name="BM UF in Col E 2 4 2 14" xfId="7532" xr:uid="{00000000-0005-0000-0000-0000681D0000}"/>
    <cellStyle name="BM UF in Col E 2 4 2 14 2" xfId="7533" xr:uid="{00000000-0005-0000-0000-0000691D0000}"/>
    <cellStyle name="BM UF in Col E 2 4 2 14 2 2" xfId="7534" xr:uid="{00000000-0005-0000-0000-00006A1D0000}"/>
    <cellStyle name="BM UF in Col E 2 4 2 14 3" xfId="7535" xr:uid="{00000000-0005-0000-0000-00006B1D0000}"/>
    <cellStyle name="BM UF in Col E 2 4 2 15" xfId="7536" xr:uid="{00000000-0005-0000-0000-00006C1D0000}"/>
    <cellStyle name="BM UF in Col E 2 4 2 15 2" xfId="7537" xr:uid="{00000000-0005-0000-0000-00006D1D0000}"/>
    <cellStyle name="BM UF in Col E 2 4 2 15 2 2" xfId="7538" xr:uid="{00000000-0005-0000-0000-00006E1D0000}"/>
    <cellStyle name="BM UF in Col E 2 4 2 15 3" xfId="7539" xr:uid="{00000000-0005-0000-0000-00006F1D0000}"/>
    <cellStyle name="BM UF in Col E 2 4 2 16" xfId="7540" xr:uid="{00000000-0005-0000-0000-0000701D0000}"/>
    <cellStyle name="BM UF in Col E 2 4 2 16 2" xfId="7541" xr:uid="{00000000-0005-0000-0000-0000711D0000}"/>
    <cellStyle name="BM UF in Col E 2 4 2 16 2 2" xfId="7542" xr:uid="{00000000-0005-0000-0000-0000721D0000}"/>
    <cellStyle name="BM UF in Col E 2 4 2 16 3" xfId="7543" xr:uid="{00000000-0005-0000-0000-0000731D0000}"/>
    <cellStyle name="BM UF in Col E 2 4 2 17" xfId="7544" xr:uid="{00000000-0005-0000-0000-0000741D0000}"/>
    <cellStyle name="BM UF in Col E 2 4 2 17 2" xfId="7545" xr:uid="{00000000-0005-0000-0000-0000751D0000}"/>
    <cellStyle name="BM UF in Col E 2 4 2 17 2 2" xfId="7546" xr:uid="{00000000-0005-0000-0000-0000761D0000}"/>
    <cellStyle name="BM UF in Col E 2 4 2 17 3" xfId="7547" xr:uid="{00000000-0005-0000-0000-0000771D0000}"/>
    <cellStyle name="BM UF in Col E 2 4 2 18" xfId="7548" xr:uid="{00000000-0005-0000-0000-0000781D0000}"/>
    <cellStyle name="BM UF in Col E 2 4 2 18 2" xfId="7549" xr:uid="{00000000-0005-0000-0000-0000791D0000}"/>
    <cellStyle name="BM UF in Col E 2 4 2 18 2 2" xfId="7550" xr:uid="{00000000-0005-0000-0000-00007A1D0000}"/>
    <cellStyle name="BM UF in Col E 2 4 2 18 3" xfId="7551" xr:uid="{00000000-0005-0000-0000-00007B1D0000}"/>
    <cellStyle name="BM UF in Col E 2 4 2 19" xfId="7552" xr:uid="{00000000-0005-0000-0000-00007C1D0000}"/>
    <cellStyle name="BM UF in Col E 2 4 2 19 2" xfId="7553" xr:uid="{00000000-0005-0000-0000-00007D1D0000}"/>
    <cellStyle name="BM UF in Col E 2 4 2 19 2 2" xfId="7554" xr:uid="{00000000-0005-0000-0000-00007E1D0000}"/>
    <cellStyle name="BM UF in Col E 2 4 2 19 3" xfId="7555" xr:uid="{00000000-0005-0000-0000-00007F1D0000}"/>
    <cellStyle name="BM UF in Col E 2 4 2 2" xfId="7556" xr:uid="{00000000-0005-0000-0000-0000801D0000}"/>
    <cellStyle name="BM UF in Col E 2 4 2 2 2" xfId="7557" xr:uid="{00000000-0005-0000-0000-0000811D0000}"/>
    <cellStyle name="BM UF in Col E 2 4 2 2 2 2" xfId="7558" xr:uid="{00000000-0005-0000-0000-0000821D0000}"/>
    <cellStyle name="BM UF in Col E 2 4 2 2 3" xfId="7559" xr:uid="{00000000-0005-0000-0000-0000831D0000}"/>
    <cellStyle name="BM UF in Col E 2 4 2 2 4" xfId="7560" xr:uid="{00000000-0005-0000-0000-0000841D0000}"/>
    <cellStyle name="BM UF in Col E 2 4 2 20" xfId="7561" xr:uid="{00000000-0005-0000-0000-0000851D0000}"/>
    <cellStyle name="BM UF in Col E 2 4 2 20 2" xfId="7562" xr:uid="{00000000-0005-0000-0000-0000861D0000}"/>
    <cellStyle name="BM UF in Col E 2 4 2 20 2 2" xfId="7563" xr:uid="{00000000-0005-0000-0000-0000871D0000}"/>
    <cellStyle name="BM UF in Col E 2 4 2 20 3" xfId="7564" xr:uid="{00000000-0005-0000-0000-0000881D0000}"/>
    <cellStyle name="BM UF in Col E 2 4 2 21" xfId="7565" xr:uid="{00000000-0005-0000-0000-0000891D0000}"/>
    <cellStyle name="BM UF in Col E 2 4 2 21 2" xfId="7566" xr:uid="{00000000-0005-0000-0000-00008A1D0000}"/>
    <cellStyle name="BM UF in Col E 2 4 2 22" xfId="7567" xr:uid="{00000000-0005-0000-0000-00008B1D0000}"/>
    <cellStyle name="BM UF in Col E 2 4 2 23" xfId="7568" xr:uid="{00000000-0005-0000-0000-00008C1D0000}"/>
    <cellStyle name="BM UF in Col E 2 4 2 3" xfId="7569" xr:uid="{00000000-0005-0000-0000-00008D1D0000}"/>
    <cellStyle name="BM UF in Col E 2 4 2 3 2" xfId="7570" xr:uid="{00000000-0005-0000-0000-00008E1D0000}"/>
    <cellStyle name="BM UF in Col E 2 4 2 3 2 2" xfId="7571" xr:uid="{00000000-0005-0000-0000-00008F1D0000}"/>
    <cellStyle name="BM UF in Col E 2 4 2 3 3" xfId="7572" xr:uid="{00000000-0005-0000-0000-0000901D0000}"/>
    <cellStyle name="BM UF in Col E 2 4 2 4" xfId="7573" xr:uid="{00000000-0005-0000-0000-0000911D0000}"/>
    <cellStyle name="BM UF in Col E 2 4 2 4 2" xfId="7574" xr:uid="{00000000-0005-0000-0000-0000921D0000}"/>
    <cellStyle name="BM UF in Col E 2 4 2 4 2 2" xfId="7575" xr:uid="{00000000-0005-0000-0000-0000931D0000}"/>
    <cellStyle name="BM UF in Col E 2 4 2 4 3" xfId="7576" xr:uid="{00000000-0005-0000-0000-0000941D0000}"/>
    <cellStyle name="BM UF in Col E 2 4 2 5" xfId="7577" xr:uid="{00000000-0005-0000-0000-0000951D0000}"/>
    <cellStyle name="BM UF in Col E 2 4 2 5 2" xfId="7578" xr:uid="{00000000-0005-0000-0000-0000961D0000}"/>
    <cellStyle name="BM UF in Col E 2 4 2 5 2 2" xfId="7579" xr:uid="{00000000-0005-0000-0000-0000971D0000}"/>
    <cellStyle name="BM UF in Col E 2 4 2 5 3" xfId="7580" xr:uid="{00000000-0005-0000-0000-0000981D0000}"/>
    <cellStyle name="BM UF in Col E 2 4 2 6" xfId="7581" xr:uid="{00000000-0005-0000-0000-0000991D0000}"/>
    <cellStyle name="BM UF in Col E 2 4 2 6 2" xfId="7582" xr:uid="{00000000-0005-0000-0000-00009A1D0000}"/>
    <cellStyle name="BM UF in Col E 2 4 2 6 2 2" xfId="7583" xr:uid="{00000000-0005-0000-0000-00009B1D0000}"/>
    <cellStyle name="BM UF in Col E 2 4 2 6 3" xfId="7584" xr:uid="{00000000-0005-0000-0000-00009C1D0000}"/>
    <cellStyle name="BM UF in Col E 2 4 2 7" xfId="7585" xr:uid="{00000000-0005-0000-0000-00009D1D0000}"/>
    <cellStyle name="BM UF in Col E 2 4 2 7 2" xfId="7586" xr:uid="{00000000-0005-0000-0000-00009E1D0000}"/>
    <cellStyle name="BM UF in Col E 2 4 2 7 2 2" xfId="7587" xr:uid="{00000000-0005-0000-0000-00009F1D0000}"/>
    <cellStyle name="BM UF in Col E 2 4 2 7 3" xfId="7588" xr:uid="{00000000-0005-0000-0000-0000A01D0000}"/>
    <cellStyle name="BM UF in Col E 2 4 2 8" xfId="7589" xr:uid="{00000000-0005-0000-0000-0000A11D0000}"/>
    <cellStyle name="BM UF in Col E 2 4 2 8 2" xfId="7590" xr:uid="{00000000-0005-0000-0000-0000A21D0000}"/>
    <cellStyle name="BM UF in Col E 2 4 2 8 2 2" xfId="7591" xr:uid="{00000000-0005-0000-0000-0000A31D0000}"/>
    <cellStyle name="BM UF in Col E 2 4 2 8 3" xfId="7592" xr:uid="{00000000-0005-0000-0000-0000A41D0000}"/>
    <cellStyle name="BM UF in Col E 2 4 2 9" xfId="7593" xr:uid="{00000000-0005-0000-0000-0000A51D0000}"/>
    <cellStyle name="BM UF in Col E 2 4 2 9 2" xfId="7594" xr:uid="{00000000-0005-0000-0000-0000A61D0000}"/>
    <cellStyle name="BM UF in Col E 2 4 2 9 2 2" xfId="7595" xr:uid="{00000000-0005-0000-0000-0000A71D0000}"/>
    <cellStyle name="BM UF in Col E 2 4 2 9 3" xfId="7596" xr:uid="{00000000-0005-0000-0000-0000A81D0000}"/>
    <cellStyle name="BM UF in Col E 2 4 20" xfId="7597" xr:uid="{00000000-0005-0000-0000-0000A91D0000}"/>
    <cellStyle name="BM UF in Col E 2 4 20 2" xfId="7598" xr:uid="{00000000-0005-0000-0000-0000AA1D0000}"/>
    <cellStyle name="BM UF in Col E 2 4 20 2 2" xfId="7599" xr:uid="{00000000-0005-0000-0000-0000AB1D0000}"/>
    <cellStyle name="BM UF in Col E 2 4 20 3" xfId="7600" xr:uid="{00000000-0005-0000-0000-0000AC1D0000}"/>
    <cellStyle name="BM UF in Col E 2 4 21" xfId="7601" xr:uid="{00000000-0005-0000-0000-0000AD1D0000}"/>
    <cellStyle name="BM UF in Col E 2 4 21 2" xfId="7602" xr:uid="{00000000-0005-0000-0000-0000AE1D0000}"/>
    <cellStyle name="BM UF in Col E 2 4 21 2 2" xfId="7603" xr:uid="{00000000-0005-0000-0000-0000AF1D0000}"/>
    <cellStyle name="BM UF in Col E 2 4 21 3" xfId="7604" xr:uid="{00000000-0005-0000-0000-0000B01D0000}"/>
    <cellStyle name="BM UF in Col E 2 4 22" xfId="7605" xr:uid="{00000000-0005-0000-0000-0000B11D0000}"/>
    <cellStyle name="BM UF in Col E 2 4 22 2" xfId="7606" xr:uid="{00000000-0005-0000-0000-0000B21D0000}"/>
    <cellStyle name="BM UF in Col E 2 4 23" xfId="7607" xr:uid="{00000000-0005-0000-0000-0000B31D0000}"/>
    <cellStyle name="BM UF in Col E 2 4 24" xfId="7608" xr:uid="{00000000-0005-0000-0000-0000B41D0000}"/>
    <cellStyle name="BM UF in Col E 2 4 3" xfId="7609" xr:uid="{00000000-0005-0000-0000-0000B51D0000}"/>
    <cellStyle name="BM UF in Col E 2 4 3 2" xfId="7610" xr:uid="{00000000-0005-0000-0000-0000B61D0000}"/>
    <cellStyle name="BM UF in Col E 2 4 3 2 2" xfId="7611" xr:uid="{00000000-0005-0000-0000-0000B71D0000}"/>
    <cellStyle name="BM UF in Col E 2 4 3 3" xfId="7612" xr:uid="{00000000-0005-0000-0000-0000B81D0000}"/>
    <cellStyle name="BM UF in Col E 2 4 3 4" xfId="7613" xr:uid="{00000000-0005-0000-0000-0000B91D0000}"/>
    <cellStyle name="BM UF in Col E 2 4 4" xfId="7614" xr:uid="{00000000-0005-0000-0000-0000BA1D0000}"/>
    <cellStyle name="BM UF in Col E 2 4 4 2" xfId="7615" xr:uid="{00000000-0005-0000-0000-0000BB1D0000}"/>
    <cellStyle name="BM UF in Col E 2 4 4 2 2" xfId="7616" xr:uid="{00000000-0005-0000-0000-0000BC1D0000}"/>
    <cellStyle name="BM UF in Col E 2 4 4 3" xfId="7617" xr:uid="{00000000-0005-0000-0000-0000BD1D0000}"/>
    <cellStyle name="BM UF in Col E 2 4 4 4" xfId="7618" xr:uid="{00000000-0005-0000-0000-0000BE1D0000}"/>
    <cellStyle name="BM UF in Col E 2 4 5" xfId="7619" xr:uid="{00000000-0005-0000-0000-0000BF1D0000}"/>
    <cellStyle name="BM UF in Col E 2 4 5 2" xfId="7620" xr:uid="{00000000-0005-0000-0000-0000C01D0000}"/>
    <cellStyle name="BM UF in Col E 2 4 5 2 2" xfId="7621" xr:uid="{00000000-0005-0000-0000-0000C11D0000}"/>
    <cellStyle name="BM UF in Col E 2 4 5 3" xfId="7622" xr:uid="{00000000-0005-0000-0000-0000C21D0000}"/>
    <cellStyle name="BM UF in Col E 2 4 6" xfId="7623" xr:uid="{00000000-0005-0000-0000-0000C31D0000}"/>
    <cellStyle name="BM UF in Col E 2 4 6 2" xfId="7624" xr:uid="{00000000-0005-0000-0000-0000C41D0000}"/>
    <cellStyle name="BM UF in Col E 2 4 6 2 2" xfId="7625" xr:uid="{00000000-0005-0000-0000-0000C51D0000}"/>
    <cellStyle name="BM UF in Col E 2 4 6 3" xfId="7626" xr:uid="{00000000-0005-0000-0000-0000C61D0000}"/>
    <cellStyle name="BM UF in Col E 2 4 7" xfId="7627" xr:uid="{00000000-0005-0000-0000-0000C71D0000}"/>
    <cellStyle name="BM UF in Col E 2 4 7 2" xfId="7628" xr:uid="{00000000-0005-0000-0000-0000C81D0000}"/>
    <cellStyle name="BM UF in Col E 2 4 7 2 2" xfId="7629" xr:uid="{00000000-0005-0000-0000-0000C91D0000}"/>
    <cellStyle name="BM UF in Col E 2 4 7 3" xfId="7630" xr:uid="{00000000-0005-0000-0000-0000CA1D0000}"/>
    <cellStyle name="BM UF in Col E 2 4 8" xfId="7631" xr:uid="{00000000-0005-0000-0000-0000CB1D0000}"/>
    <cellStyle name="BM UF in Col E 2 4 8 2" xfId="7632" xr:uid="{00000000-0005-0000-0000-0000CC1D0000}"/>
    <cellStyle name="BM UF in Col E 2 4 8 2 2" xfId="7633" xr:uid="{00000000-0005-0000-0000-0000CD1D0000}"/>
    <cellStyle name="BM UF in Col E 2 4 8 3" xfId="7634" xr:uid="{00000000-0005-0000-0000-0000CE1D0000}"/>
    <cellStyle name="BM UF in Col E 2 4 9" xfId="7635" xr:uid="{00000000-0005-0000-0000-0000CF1D0000}"/>
    <cellStyle name="BM UF in Col E 2 4 9 2" xfId="7636" xr:uid="{00000000-0005-0000-0000-0000D01D0000}"/>
    <cellStyle name="BM UF in Col E 2 4 9 2 2" xfId="7637" xr:uid="{00000000-0005-0000-0000-0000D11D0000}"/>
    <cellStyle name="BM UF in Col E 2 4 9 3" xfId="7638" xr:uid="{00000000-0005-0000-0000-0000D21D0000}"/>
    <cellStyle name="BM UF in Col E 2 5" xfId="7639" xr:uid="{00000000-0005-0000-0000-0000D31D0000}"/>
    <cellStyle name="BM UF in Col E 2 5 10" xfId="7640" xr:uid="{00000000-0005-0000-0000-0000D41D0000}"/>
    <cellStyle name="BM UF in Col E 2 5 10 2" xfId="7641" xr:uid="{00000000-0005-0000-0000-0000D51D0000}"/>
    <cellStyle name="BM UF in Col E 2 5 10 2 2" xfId="7642" xr:uid="{00000000-0005-0000-0000-0000D61D0000}"/>
    <cellStyle name="BM UF in Col E 2 5 10 3" xfId="7643" xr:uid="{00000000-0005-0000-0000-0000D71D0000}"/>
    <cellStyle name="BM UF in Col E 2 5 11" xfId="7644" xr:uid="{00000000-0005-0000-0000-0000D81D0000}"/>
    <cellStyle name="BM UF in Col E 2 5 11 2" xfId="7645" xr:uid="{00000000-0005-0000-0000-0000D91D0000}"/>
    <cellStyle name="BM UF in Col E 2 5 11 2 2" xfId="7646" xr:uid="{00000000-0005-0000-0000-0000DA1D0000}"/>
    <cellStyle name="BM UF in Col E 2 5 11 3" xfId="7647" xr:uid="{00000000-0005-0000-0000-0000DB1D0000}"/>
    <cellStyle name="BM UF in Col E 2 5 12" xfId="7648" xr:uid="{00000000-0005-0000-0000-0000DC1D0000}"/>
    <cellStyle name="BM UF in Col E 2 5 12 2" xfId="7649" xr:uid="{00000000-0005-0000-0000-0000DD1D0000}"/>
    <cellStyle name="BM UF in Col E 2 5 12 2 2" xfId="7650" xr:uid="{00000000-0005-0000-0000-0000DE1D0000}"/>
    <cellStyle name="BM UF in Col E 2 5 12 3" xfId="7651" xr:uid="{00000000-0005-0000-0000-0000DF1D0000}"/>
    <cellStyle name="BM UF in Col E 2 5 13" xfId="7652" xr:uid="{00000000-0005-0000-0000-0000E01D0000}"/>
    <cellStyle name="BM UF in Col E 2 5 13 2" xfId="7653" xr:uid="{00000000-0005-0000-0000-0000E11D0000}"/>
    <cellStyle name="BM UF in Col E 2 5 13 2 2" xfId="7654" xr:uid="{00000000-0005-0000-0000-0000E21D0000}"/>
    <cellStyle name="BM UF in Col E 2 5 13 3" xfId="7655" xr:uid="{00000000-0005-0000-0000-0000E31D0000}"/>
    <cellStyle name="BM UF in Col E 2 5 14" xfId="7656" xr:uid="{00000000-0005-0000-0000-0000E41D0000}"/>
    <cellStyle name="BM UF in Col E 2 5 14 2" xfId="7657" xr:uid="{00000000-0005-0000-0000-0000E51D0000}"/>
    <cellStyle name="BM UF in Col E 2 5 14 2 2" xfId="7658" xr:uid="{00000000-0005-0000-0000-0000E61D0000}"/>
    <cellStyle name="BM UF in Col E 2 5 14 3" xfId="7659" xr:uid="{00000000-0005-0000-0000-0000E71D0000}"/>
    <cellStyle name="BM UF in Col E 2 5 15" xfId="7660" xr:uid="{00000000-0005-0000-0000-0000E81D0000}"/>
    <cellStyle name="BM UF in Col E 2 5 15 2" xfId="7661" xr:uid="{00000000-0005-0000-0000-0000E91D0000}"/>
    <cellStyle name="BM UF in Col E 2 5 15 2 2" xfId="7662" xr:uid="{00000000-0005-0000-0000-0000EA1D0000}"/>
    <cellStyle name="BM UF in Col E 2 5 15 3" xfId="7663" xr:uid="{00000000-0005-0000-0000-0000EB1D0000}"/>
    <cellStyle name="BM UF in Col E 2 5 16" xfId="7664" xr:uid="{00000000-0005-0000-0000-0000EC1D0000}"/>
    <cellStyle name="BM UF in Col E 2 5 16 2" xfId="7665" xr:uid="{00000000-0005-0000-0000-0000ED1D0000}"/>
    <cellStyle name="BM UF in Col E 2 5 16 2 2" xfId="7666" xr:uid="{00000000-0005-0000-0000-0000EE1D0000}"/>
    <cellStyle name="BM UF in Col E 2 5 16 3" xfId="7667" xr:uid="{00000000-0005-0000-0000-0000EF1D0000}"/>
    <cellStyle name="BM UF in Col E 2 5 17" xfId="7668" xr:uid="{00000000-0005-0000-0000-0000F01D0000}"/>
    <cellStyle name="BM UF in Col E 2 5 17 2" xfId="7669" xr:uid="{00000000-0005-0000-0000-0000F11D0000}"/>
    <cellStyle name="BM UF in Col E 2 5 17 2 2" xfId="7670" xr:uid="{00000000-0005-0000-0000-0000F21D0000}"/>
    <cellStyle name="BM UF in Col E 2 5 17 3" xfId="7671" xr:uid="{00000000-0005-0000-0000-0000F31D0000}"/>
    <cellStyle name="BM UF in Col E 2 5 18" xfId="7672" xr:uid="{00000000-0005-0000-0000-0000F41D0000}"/>
    <cellStyle name="BM UF in Col E 2 5 18 2" xfId="7673" xr:uid="{00000000-0005-0000-0000-0000F51D0000}"/>
    <cellStyle name="BM UF in Col E 2 5 18 2 2" xfId="7674" xr:uid="{00000000-0005-0000-0000-0000F61D0000}"/>
    <cellStyle name="BM UF in Col E 2 5 18 3" xfId="7675" xr:uid="{00000000-0005-0000-0000-0000F71D0000}"/>
    <cellStyle name="BM UF in Col E 2 5 19" xfId="7676" xr:uid="{00000000-0005-0000-0000-0000F81D0000}"/>
    <cellStyle name="BM UF in Col E 2 5 19 2" xfId="7677" xr:uid="{00000000-0005-0000-0000-0000F91D0000}"/>
    <cellStyle name="BM UF in Col E 2 5 19 2 2" xfId="7678" xr:uid="{00000000-0005-0000-0000-0000FA1D0000}"/>
    <cellStyle name="BM UF in Col E 2 5 19 3" xfId="7679" xr:uid="{00000000-0005-0000-0000-0000FB1D0000}"/>
    <cellStyle name="BM UF in Col E 2 5 2" xfId="7680" xr:uid="{00000000-0005-0000-0000-0000FC1D0000}"/>
    <cellStyle name="BM UF in Col E 2 5 2 2" xfId="7681" xr:uid="{00000000-0005-0000-0000-0000FD1D0000}"/>
    <cellStyle name="BM UF in Col E 2 5 2 2 2" xfId="7682" xr:uid="{00000000-0005-0000-0000-0000FE1D0000}"/>
    <cellStyle name="BM UF in Col E 2 5 2 3" xfId="7683" xr:uid="{00000000-0005-0000-0000-0000FF1D0000}"/>
    <cellStyle name="BM UF in Col E 2 5 2 4" xfId="7684" xr:uid="{00000000-0005-0000-0000-0000001E0000}"/>
    <cellStyle name="BM UF in Col E 2 5 20" xfId="7685" xr:uid="{00000000-0005-0000-0000-0000011E0000}"/>
    <cellStyle name="BM UF in Col E 2 5 20 2" xfId="7686" xr:uid="{00000000-0005-0000-0000-0000021E0000}"/>
    <cellStyle name="BM UF in Col E 2 5 20 2 2" xfId="7687" xr:uid="{00000000-0005-0000-0000-0000031E0000}"/>
    <cellStyle name="BM UF in Col E 2 5 20 3" xfId="7688" xr:uid="{00000000-0005-0000-0000-0000041E0000}"/>
    <cellStyle name="BM UF in Col E 2 5 21" xfId="7689" xr:uid="{00000000-0005-0000-0000-0000051E0000}"/>
    <cellStyle name="BM UF in Col E 2 5 21 2" xfId="7690" xr:uid="{00000000-0005-0000-0000-0000061E0000}"/>
    <cellStyle name="BM UF in Col E 2 5 22" xfId="7691" xr:uid="{00000000-0005-0000-0000-0000071E0000}"/>
    <cellStyle name="BM UF in Col E 2 5 23" xfId="7692" xr:uid="{00000000-0005-0000-0000-0000081E0000}"/>
    <cellStyle name="BM UF in Col E 2 5 3" xfId="7693" xr:uid="{00000000-0005-0000-0000-0000091E0000}"/>
    <cellStyle name="BM UF in Col E 2 5 3 2" xfId="7694" xr:uid="{00000000-0005-0000-0000-00000A1E0000}"/>
    <cellStyle name="BM UF in Col E 2 5 3 2 2" xfId="7695" xr:uid="{00000000-0005-0000-0000-00000B1E0000}"/>
    <cellStyle name="BM UF in Col E 2 5 3 3" xfId="7696" xr:uid="{00000000-0005-0000-0000-00000C1E0000}"/>
    <cellStyle name="BM UF in Col E 2 5 4" xfId="7697" xr:uid="{00000000-0005-0000-0000-00000D1E0000}"/>
    <cellStyle name="BM UF in Col E 2 5 4 2" xfId="7698" xr:uid="{00000000-0005-0000-0000-00000E1E0000}"/>
    <cellStyle name="BM UF in Col E 2 5 4 2 2" xfId="7699" xr:uid="{00000000-0005-0000-0000-00000F1E0000}"/>
    <cellStyle name="BM UF in Col E 2 5 4 3" xfId="7700" xr:uid="{00000000-0005-0000-0000-0000101E0000}"/>
    <cellStyle name="BM UF in Col E 2 5 5" xfId="7701" xr:uid="{00000000-0005-0000-0000-0000111E0000}"/>
    <cellStyle name="BM UF in Col E 2 5 5 2" xfId="7702" xr:uid="{00000000-0005-0000-0000-0000121E0000}"/>
    <cellStyle name="BM UF in Col E 2 5 5 2 2" xfId="7703" xr:uid="{00000000-0005-0000-0000-0000131E0000}"/>
    <cellStyle name="BM UF in Col E 2 5 5 3" xfId="7704" xr:uid="{00000000-0005-0000-0000-0000141E0000}"/>
    <cellStyle name="BM UF in Col E 2 5 6" xfId="7705" xr:uid="{00000000-0005-0000-0000-0000151E0000}"/>
    <cellStyle name="BM UF in Col E 2 5 6 2" xfId="7706" xr:uid="{00000000-0005-0000-0000-0000161E0000}"/>
    <cellStyle name="BM UF in Col E 2 5 6 2 2" xfId="7707" xr:uid="{00000000-0005-0000-0000-0000171E0000}"/>
    <cellStyle name="BM UF in Col E 2 5 6 3" xfId="7708" xr:uid="{00000000-0005-0000-0000-0000181E0000}"/>
    <cellStyle name="BM UF in Col E 2 5 7" xfId="7709" xr:uid="{00000000-0005-0000-0000-0000191E0000}"/>
    <cellStyle name="BM UF in Col E 2 5 7 2" xfId="7710" xr:uid="{00000000-0005-0000-0000-00001A1E0000}"/>
    <cellStyle name="BM UF in Col E 2 5 7 2 2" xfId="7711" xr:uid="{00000000-0005-0000-0000-00001B1E0000}"/>
    <cellStyle name="BM UF in Col E 2 5 7 3" xfId="7712" xr:uid="{00000000-0005-0000-0000-00001C1E0000}"/>
    <cellStyle name="BM UF in Col E 2 5 8" xfId="7713" xr:uid="{00000000-0005-0000-0000-00001D1E0000}"/>
    <cellStyle name="BM UF in Col E 2 5 8 2" xfId="7714" xr:uid="{00000000-0005-0000-0000-00001E1E0000}"/>
    <cellStyle name="BM UF in Col E 2 5 8 2 2" xfId="7715" xr:uid="{00000000-0005-0000-0000-00001F1E0000}"/>
    <cellStyle name="BM UF in Col E 2 5 8 3" xfId="7716" xr:uid="{00000000-0005-0000-0000-0000201E0000}"/>
    <cellStyle name="BM UF in Col E 2 5 9" xfId="7717" xr:uid="{00000000-0005-0000-0000-0000211E0000}"/>
    <cellStyle name="BM UF in Col E 2 5 9 2" xfId="7718" xr:uid="{00000000-0005-0000-0000-0000221E0000}"/>
    <cellStyle name="BM UF in Col E 2 5 9 2 2" xfId="7719" xr:uid="{00000000-0005-0000-0000-0000231E0000}"/>
    <cellStyle name="BM UF in Col E 2 5 9 3" xfId="7720" xr:uid="{00000000-0005-0000-0000-0000241E0000}"/>
    <cellStyle name="BM UF in Col E 2 6" xfId="7721" xr:uid="{00000000-0005-0000-0000-0000251E0000}"/>
    <cellStyle name="BM UF in Col E 2 6 2" xfId="7722" xr:uid="{00000000-0005-0000-0000-0000261E0000}"/>
    <cellStyle name="BM UF in Col E 2 6 2 2" xfId="7723" xr:uid="{00000000-0005-0000-0000-0000271E0000}"/>
    <cellStyle name="BM UF in Col E 2 6 3" xfId="7724" xr:uid="{00000000-0005-0000-0000-0000281E0000}"/>
    <cellStyle name="BM UF in Col E 2 6 4" xfId="7725" xr:uid="{00000000-0005-0000-0000-0000291E0000}"/>
    <cellStyle name="BM UF in Col E 2 7" xfId="7726" xr:uid="{00000000-0005-0000-0000-00002A1E0000}"/>
    <cellStyle name="BM UF in Col E 2 7 2" xfId="7727" xr:uid="{00000000-0005-0000-0000-00002B1E0000}"/>
    <cellStyle name="BM UF in Col E 2 7 2 2" xfId="7728" xr:uid="{00000000-0005-0000-0000-00002C1E0000}"/>
    <cellStyle name="BM UF in Col E 2 7 3" xfId="7729" xr:uid="{00000000-0005-0000-0000-00002D1E0000}"/>
    <cellStyle name="BM UF in Col E 2 8" xfId="7730" xr:uid="{00000000-0005-0000-0000-00002E1E0000}"/>
    <cellStyle name="BM UF in Col E 2 8 2" xfId="7731" xr:uid="{00000000-0005-0000-0000-00002F1E0000}"/>
    <cellStyle name="BM UF in Col E 2 8 2 2" xfId="7732" xr:uid="{00000000-0005-0000-0000-0000301E0000}"/>
    <cellStyle name="BM UF in Col E 2 8 3" xfId="7733" xr:uid="{00000000-0005-0000-0000-0000311E0000}"/>
    <cellStyle name="BM UF in Col E 2 9" xfId="7734" xr:uid="{00000000-0005-0000-0000-0000321E0000}"/>
    <cellStyle name="BM UF in Col E 2 9 2" xfId="7735" xr:uid="{00000000-0005-0000-0000-0000331E0000}"/>
    <cellStyle name="BM UF in Col E 2 9 2 2" xfId="7736" xr:uid="{00000000-0005-0000-0000-0000341E0000}"/>
    <cellStyle name="BM UF in Col E 2 9 3" xfId="7737" xr:uid="{00000000-0005-0000-0000-0000351E0000}"/>
    <cellStyle name="BM UF in Col E 20" xfId="7738" xr:uid="{00000000-0005-0000-0000-0000361E0000}"/>
    <cellStyle name="BM UF in Col E 20 2" xfId="7739" xr:uid="{00000000-0005-0000-0000-0000371E0000}"/>
    <cellStyle name="BM UF in Col E 20 2 2" xfId="7740" xr:uid="{00000000-0005-0000-0000-0000381E0000}"/>
    <cellStyle name="BM UF in Col E 20 3" xfId="7741" xr:uid="{00000000-0005-0000-0000-0000391E0000}"/>
    <cellStyle name="BM UF in Col E 21" xfId="7742" xr:uid="{00000000-0005-0000-0000-00003A1E0000}"/>
    <cellStyle name="BM UF in Col E 21 2" xfId="7743" xr:uid="{00000000-0005-0000-0000-00003B1E0000}"/>
    <cellStyle name="BM UF in Col E 21 2 2" xfId="7744" xr:uid="{00000000-0005-0000-0000-00003C1E0000}"/>
    <cellStyle name="BM UF in Col E 21 3" xfId="7745" xr:uid="{00000000-0005-0000-0000-00003D1E0000}"/>
    <cellStyle name="BM UF in Col E 22" xfId="7746" xr:uid="{00000000-0005-0000-0000-00003E1E0000}"/>
    <cellStyle name="BM UF in Col E 22 2" xfId="7747" xr:uid="{00000000-0005-0000-0000-00003F1E0000}"/>
    <cellStyle name="BM UF in Col E 23" xfId="7748" xr:uid="{00000000-0005-0000-0000-0000401E0000}"/>
    <cellStyle name="BM UF in Col E 24" xfId="7749" xr:uid="{00000000-0005-0000-0000-0000411E0000}"/>
    <cellStyle name="BM UF in Col E 25" xfId="7750" xr:uid="{00000000-0005-0000-0000-0000421E0000}"/>
    <cellStyle name="BM UF in Col E 26" xfId="7751" xr:uid="{00000000-0005-0000-0000-0000431E0000}"/>
    <cellStyle name="BM UF in Col E 27" xfId="7752" xr:uid="{00000000-0005-0000-0000-0000441E0000}"/>
    <cellStyle name="BM UF in Col E 3" xfId="7753" xr:uid="{00000000-0005-0000-0000-0000451E0000}"/>
    <cellStyle name="BM UF in Col E 3 10" xfId="7754" xr:uid="{00000000-0005-0000-0000-0000461E0000}"/>
    <cellStyle name="BM UF in Col E 3 10 2" xfId="7755" xr:uid="{00000000-0005-0000-0000-0000471E0000}"/>
    <cellStyle name="BM UF in Col E 3 10 2 2" xfId="7756" xr:uid="{00000000-0005-0000-0000-0000481E0000}"/>
    <cellStyle name="BM UF in Col E 3 10 3" xfId="7757" xr:uid="{00000000-0005-0000-0000-0000491E0000}"/>
    <cellStyle name="BM UF in Col E 3 11" xfId="7758" xr:uid="{00000000-0005-0000-0000-00004A1E0000}"/>
    <cellStyle name="BM UF in Col E 3 11 2" xfId="7759" xr:uid="{00000000-0005-0000-0000-00004B1E0000}"/>
    <cellStyle name="BM UF in Col E 3 11 2 2" xfId="7760" xr:uid="{00000000-0005-0000-0000-00004C1E0000}"/>
    <cellStyle name="BM UF in Col E 3 11 3" xfId="7761" xr:uid="{00000000-0005-0000-0000-00004D1E0000}"/>
    <cellStyle name="BM UF in Col E 3 12" xfId="7762" xr:uid="{00000000-0005-0000-0000-00004E1E0000}"/>
    <cellStyle name="BM UF in Col E 3 12 2" xfId="7763" xr:uid="{00000000-0005-0000-0000-00004F1E0000}"/>
    <cellStyle name="BM UF in Col E 3 12 2 2" xfId="7764" xr:uid="{00000000-0005-0000-0000-0000501E0000}"/>
    <cellStyle name="BM UF in Col E 3 12 3" xfId="7765" xr:uid="{00000000-0005-0000-0000-0000511E0000}"/>
    <cellStyle name="BM UF in Col E 3 13" xfId="7766" xr:uid="{00000000-0005-0000-0000-0000521E0000}"/>
    <cellStyle name="BM UF in Col E 3 13 2" xfId="7767" xr:uid="{00000000-0005-0000-0000-0000531E0000}"/>
    <cellStyle name="BM UF in Col E 3 13 2 2" xfId="7768" xr:uid="{00000000-0005-0000-0000-0000541E0000}"/>
    <cellStyle name="BM UF in Col E 3 13 3" xfId="7769" xr:uid="{00000000-0005-0000-0000-0000551E0000}"/>
    <cellStyle name="BM UF in Col E 3 14" xfId="7770" xr:uid="{00000000-0005-0000-0000-0000561E0000}"/>
    <cellStyle name="BM UF in Col E 3 14 2" xfId="7771" xr:uid="{00000000-0005-0000-0000-0000571E0000}"/>
    <cellStyle name="BM UF in Col E 3 14 2 2" xfId="7772" xr:uid="{00000000-0005-0000-0000-0000581E0000}"/>
    <cellStyle name="BM UF in Col E 3 14 3" xfId="7773" xr:uid="{00000000-0005-0000-0000-0000591E0000}"/>
    <cellStyle name="BM UF in Col E 3 15" xfId="7774" xr:uid="{00000000-0005-0000-0000-00005A1E0000}"/>
    <cellStyle name="BM UF in Col E 3 15 2" xfId="7775" xr:uid="{00000000-0005-0000-0000-00005B1E0000}"/>
    <cellStyle name="BM UF in Col E 3 15 2 2" xfId="7776" xr:uid="{00000000-0005-0000-0000-00005C1E0000}"/>
    <cellStyle name="BM UF in Col E 3 15 3" xfId="7777" xr:uid="{00000000-0005-0000-0000-00005D1E0000}"/>
    <cellStyle name="BM UF in Col E 3 16" xfId="7778" xr:uid="{00000000-0005-0000-0000-00005E1E0000}"/>
    <cellStyle name="BM UF in Col E 3 16 2" xfId="7779" xr:uid="{00000000-0005-0000-0000-00005F1E0000}"/>
    <cellStyle name="BM UF in Col E 3 16 2 2" xfId="7780" xr:uid="{00000000-0005-0000-0000-0000601E0000}"/>
    <cellStyle name="BM UF in Col E 3 16 3" xfId="7781" xr:uid="{00000000-0005-0000-0000-0000611E0000}"/>
    <cellStyle name="BM UF in Col E 3 17" xfId="7782" xr:uid="{00000000-0005-0000-0000-0000621E0000}"/>
    <cellStyle name="BM UF in Col E 3 17 2" xfId="7783" xr:uid="{00000000-0005-0000-0000-0000631E0000}"/>
    <cellStyle name="BM UF in Col E 3 17 2 2" xfId="7784" xr:uid="{00000000-0005-0000-0000-0000641E0000}"/>
    <cellStyle name="BM UF in Col E 3 17 3" xfId="7785" xr:uid="{00000000-0005-0000-0000-0000651E0000}"/>
    <cellStyle name="BM UF in Col E 3 18" xfId="7786" xr:uid="{00000000-0005-0000-0000-0000661E0000}"/>
    <cellStyle name="BM UF in Col E 3 18 2" xfId="7787" xr:uid="{00000000-0005-0000-0000-0000671E0000}"/>
    <cellStyle name="BM UF in Col E 3 19" xfId="7788" xr:uid="{00000000-0005-0000-0000-0000681E0000}"/>
    <cellStyle name="BM UF in Col E 3 2" xfId="7789" xr:uid="{00000000-0005-0000-0000-0000691E0000}"/>
    <cellStyle name="BM UF in Col E 3 2 10" xfId="7790" xr:uid="{00000000-0005-0000-0000-00006A1E0000}"/>
    <cellStyle name="BM UF in Col E 3 2 10 2" xfId="7791" xr:uid="{00000000-0005-0000-0000-00006B1E0000}"/>
    <cellStyle name="BM UF in Col E 3 2 10 2 2" xfId="7792" xr:uid="{00000000-0005-0000-0000-00006C1E0000}"/>
    <cellStyle name="BM UF in Col E 3 2 10 3" xfId="7793" xr:uid="{00000000-0005-0000-0000-00006D1E0000}"/>
    <cellStyle name="BM UF in Col E 3 2 11" xfId="7794" xr:uid="{00000000-0005-0000-0000-00006E1E0000}"/>
    <cellStyle name="BM UF in Col E 3 2 11 2" xfId="7795" xr:uid="{00000000-0005-0000-0000-00006F1E0000}"/>
    <cellStyle name="BM UF in Col E 3 2 11 2 2" xfId="7796" xr:uid="{00000000-0005-0000-0000-0000701E0000}"/>
    <cellStyle name="BM UF in Col E 3 2 11 3" xfId="7797" xr:uid="{00000000-0005-0000-0000-0000711E0000}"/>
    <cellStyle name="BM UF in Col E 3 2 12" xfId="7798" xr:uid="{00000000-0005-0000-0000-0000721E0000}"/>
    <cellStyle name="BM UF in Col E 3 2 12 2" xfId="7799" xr:uid="{00000000-0005-0000-0000-0000731E0000}"/>
    <cellStyle name="BM UF in Col E 3 2 12 2 2" xfId="7800" xr:uid="{00000000-0005-0000-0000-0000741E0000}"/>
    <cellStyle name="BM UF in Col E 3 2 12 3" xfId="7801" xr:uid="{00000000-0005-0000-0000-0000751E0000}"/>
    <cellStyle name="BM UF in Col E 3 2 13" xfId="7802" xr:uid="{00000000-0005-0000-0000-0000761E0000}"/>
    <cellStyle name="BM UF in Col E 3 2 13 2" xfId="7803" xr:uid="{00000000-0005-0000-0000-0000771E0000}"/>
    <cellStyle name="BM UF in Col E 3 2 13 2 2" xfId="7804" xr:uid="{00000000-0005-0000-0000-0000781E0000}"/>
    <cellStyle name="BM UF in Col E 3 2 13 3" xfId="7805" xr:uid="{00000000-0005-0000-0000-0000791E0000}"/>
    <cellStyle name="BM UF in Col E 3 2 14" xfId="7806" xr:uid="{00000000-0005-0000-0000-00007A1E0000}"/>
    <cellStyle name="BM UF in Col E 3 2 14 2" xfId="7807" xr:uid="{00000000-0005-0000-0000-00007B1E0000}"/>
    <cellStyle name="BM UF in Col E 3 2 14 2 2" xfId="7808" xr:uid="{00000000-0005-0000-0000-00007C1E0000}"/>
    <cellStyle name="BM UF in Col E 3 2 14 3" xfId="7809" xr:uid="{00000000-0005-0000-0000-00007D1E0000}"/>
    <cellStyle name="BM UF in Col E 3 2 15" xfId="7810" xr:uid="{00000000-0005-0000-0000-00007E1E0000}"/>
    <cellStyle name="BM UF in Col E 3 2 15 2" xfId="7811" xr:uid="{00000000-0005-0000-0000-00007F1E0000}"/>
    <cellStyle name="BM UF in Col E 3 2 15 2 2" xfId="7812" xr:uid="{00000000-0005-0000-0000-0000801E0000}"/>
    <cellStyle name="BM UF in Col E 3 2 15 3" xfId="7813" xr:uid="{00000000-0005-0000-0000-0000811E0000}"/>
    <cellStyle name="BM UF in Col E 3 2 16" xfId="7814" xr:uid="{00000000-0005-0000-0000-0000821E0000}"/>
    <cellStyle name="BM UF in Col E 3 2 16 2" xfId="7815" xr:uid="{00000000-0005-0000-0000-0000831E0000}"/>
    <cellStyle name="BM UF in Col E 3 2 16 2 2" xfId="7816" xr:uid="{00000000-0005-0000-0000-0000841E0000}"/>
    <cellStyle name="BM UF in Col E 3 2 16 3" xfId="7817" xr:uid="{00000000-0005-0000-0000-0000851E0000}"/>
    <cellStyle name="BM UF in Col E 3 2 17" xfId="7818" xr:uid="{00000000-0005-0000-0000-0000861E0000}"/>
    <cellStyle name="BM UF in Col E 3 2 17 2" xfId="7819" xr:uid="{00000000-0005-0000-0000-0000871E0000}"/>
    <cellStyle name="BM UF in Col E 3 2 17 2 2" xfId="7820" xr:uid="{00000000-0005-0000-0000-0000881E0000}"/>
    <cellStyle name="BM UF in Col E 3 2 17 3" xfId="7821" xr:uid="{00000000-0005-0000-0000-0000891E0000}"/>
    <cellStyle name="BM UF in Col E 3 2 18" xfId="7822" xr:uid="{00000000-0005-0000-0000-00008A1E0000}"/>
    <cellStyle name="BM UF in Col E 3 2 18 2" xfId="7823" xr:uid="{00000000-0005-0000-0000-00008B1E0000}"/>
    <cellStyle name="BM UF in Col E 3 2 18 2 2" xfId="7824" xr:uid="{00000000-0005-0000-0000-00008C1E0000}"/>
    <cellStyle name="BM UF in Col E 3 2 18 3" xfId="7825" xr:uid="{00000000-0005-0000-0000-00008D1E0000}"/>
    <cellStyle name="BM UF in Col E 3 2 19" xfId="7826" xr:uid="{00000000-0005-0000-0000-00008E1E0000}"/>
    <cellStyle name="BM UF in Col E 3 2 19 2" xfId="7827" xr:uid="{00000000-0005-0000-0000-00008F1E0000}"/>
    <cellStyle name="BM UF in Col E 3 2 19 2 2" xfId="7828" xr:uid="{00000000-0005-0000-0000-0000901E0000}"/>
    <cellStyle name="BM UF in Col E 3 2 19 3" xfId="7829" xr:uid="{00000000-0005-0000-0000-0000911E0000}"/>
    <cellStyle name="BM UF in Col E 3 2 2" xfId="7830" xr:uid="{00000000-0005-0000-0000-0000921E0000}"/>
    <cellStyle name="BM UF in Col E 3 2 2 2" xfId="7831" xr:uid="{00000000-0005-0000-0000-0000931E0000}"/>
    <cellStyle name="BM UF in Col E 3 2 2 2 2" xfId="7832" xr:uid="{00000000-0005-0000-0000-0000941E0000}"/>
    <cellStyle name="BM UF in Col E 3 2 2 2 2 2" xfId="7833" xr:uid="{00000000-0005-0000-0000-0000951E0000}"/>
    <cellStyle name="BM UF in Col E 3 2 2 2 3" xfId="7834" xr:uid="{00000000-0005-0000-0000-0000961E0000}"/>
    <cellStyle name="BM UF in Col E 3 2 2 2 4" xfId="7835" xr:uid="{00000000-0005-0000-0000-0000971E0000}"/>
    <cellStyle name="BM UF in Col E 3 2 2 3" xfId="7836" xr:uid="{00000000-0005-0000-0000-0000981E0000}"/>
    <cellStyle name="BM UF in Col E 3 2 2 3 2" xfId="7837" xr:uid="{00000000-0005-0000-0000-0000991E0000}"/>
    <cellStyle name="BM UF in Col E 3 2 2 4" xfId="7838" xr:uid="{00000000-0005-0000-0000-00009A1E0000}"/>
    <cellStyle name="BM UF in Col E 3 2 2 5" xfId="7839" xr:uid="{00000000-0005-0000-0000-00009B1E0000}"/>
    <cellStyle name="BM UF in Col E 3 2 20" xfId="7840" xr:uid="{00000000-0005-0000-0000-00009C1E0000}"/>
    <cellStyle name="BM UF in Col E 3 2 20 2" xfId="7841" xr:uid="{00000000-0005-0000-0000-00009D1E0000}"/>
    <cellStyle name="BM UF in Col E 3 2 20 2 2" xfId="7842" xr:uid="{00000000-0005-0000-0000-00009E1E0000}"/>
    <cellStyle name="BM UF in Col E 3 2 20 3" xfId="7843" xr:uid="{00000000-0005-0000-0000-00009F1E0000}"/>
    <cellStyle name="BM UF in Col E 3 2 21" xfId="7844" xr:uid="{00000000-0005-0000-0000-0000A01E0000}"/>
    <cellStyle name="BM UF in Col E 3 2 21 2" xfId="7845" xr:uid="{00000000-0005-0000-0000-0000A11E0000}"/>
    <cellStyle name="BM UF in Col E 3 2 22" xfId="7846" xr:uid="{00000000-0005-0000-0000-0000A21E0000}"/>
    <cellStyle name="BM UF in Col E 3 2 23" xfId="7847" xr:uid="{00000000-0005-0000-0000-0000A31E0000}"/>
    <cellStyle name="BM UF in Col E 3 2 3" xfId="7848" xr:uid="{00000000-0005-0000-0000-0000A41E0000}"/>
    <cellStyle name="BM UF in Col E 3 2 3 2" xfId="7849" xr:uid="{00000000-0005-0000-0000-0000A51E0000}"/>
    <cellStyle name="BM UF in Col E 3 2 3 2 2" xfId="7850" xr:uid="{00000000-0005-0000-0000-0000A61E0000}"/>
    <cellStyle name="BM UF in Col E 3 2 3 2 3" xfId="7851" xr:uid="{00000000-0005-0000-0000-0000A71E0000}"/>
    <cellStyle name="BM UF in Col E 3 2 3 3" xfId="7852" xr:uid="{00000000-0005-0000-0000-0000A81E0000}"/>
    <cellStyle name="BM UF in Col E 3 2 3 3 2" xfId="7853" xr:uid="{00000000-0005-0000-0000-0000A91E0000}"/>
    <cellStyle name="BM UF in Col E 3 2 3 4" xfId="7854" xr:uid="{00000000-0005-0000-0000-0000AA1E0000}"/>
    <cellStyle name="BM UF in Col E 3 2 4" xfId="7855" xr:uid="{00000000-0005-0000-0000-0000AB1E0000}"/>
    <cellStyle name="BM UF in Col E 3 2 4 2" xfId="7856" xr:uid="{00000000-0005-0000-0000-0000AC1E0000}"/>
    <cellStyle name="BM UF in Col E 3 2 4 2 2" xfId="7857" xr:uid="{00000000-0005-0000-0000-0000AD1E0000}"/>
    <cellStyle name="BM UF in Col E 3 2 4 3" xfId="7858" xr:uid="{00000000-0005-0000-0000-0000AE1E0000}"/>
    <cellStyle name="BM UF in Col E 3 2 4 4" xfId="7859" xr:uid="{00000000-0005-0000-0000-0000AF1E0000}"/>
    <cellStyle name="BM UF in Col E 3 2 5" xfId="7860" xr:uid="{00000000-0005-0000-0000-0000B01E0000}"/>
    <cellStyle name="BM UF in Col E 3 2 5 2" xfId="7861" xr:uid="{00000000-0005-0000-0000-0000B11E0000}"/>
    <cellStyle name="BM UF in Col E 3 2 5 2 2" xfId="7862" xr:uid="{00000000-0005-0000-0000-0000B21E0000}"/>
    <cellStyle name="BM UF in Col E 3 2 5 3" xfId="7863" xr:uid="{00000000-0005-0000-0000-0000B31E0000}"/>
    <cellStyle name="BM UF in Col E 3 2 5 4" xfId="7864" xr:uid="{00000000-0005-0000-0000-0000B41E0000}"/>
    <cellStyle name="BM UF in Col E 3 2 6" xfId="7865" xr:uid="{00000000-0005-0000-0000-0000B51E0000}"/>
    <cellStyle name="BM UF in Col E 3 2 6 2" xfId="7866" xr:uid="{00000000-0005-0000-0000-0000B61E0000}"/>
    <cellStyle name="BM UF in Col E 3 2 6 2 2" xfId="7867" xr:uid="{00000000-0005-0000-0000-0000B71E0000}"/>
    <cellStyle name="BM UF in Col E 3 2 6 3" xfId="7868" xr:uid="{00000000-0005-0000-0000-0000B81E0000}"/>
    <cellStyle name="BM UF in Col E 3 2 7" xfId="7869" xr:uid="{00000000-0005-0000-0000-0000B91E0000}"/>
    <cellStyle name="BM UF in Col E 3 2 7 2" xfId="7870" xr:uid="{00000000-0005-0000-0000-0000BA1E0000}"/>
    <cellStyle name="BM UF in Col E 3 2 7 2 2" xfId="7871" xr:uid="{00000000-0005-0000-0000-0000BB1E0000}"/>
    <cellStyle name="BM UF in Col E 3 2 7 3" xfId="7872" xr:uid="{00000000-0005-0000-0000-0000BC1E0000}"/>
    <cellStyle name="BM UF in Col E 3 2 8" xfId="7873" xr:uid="{00000000-0005-0000-0000-0000BD1E0000}"/>
    <cellStyle name="BM UF in Col E 3 2 8 2" xfId="7874" xr:uid="{00000000-0005-0000-0000-0000BE1E0000}"/>
    <cellStyle name="BM UF in Col E 3 2 8 2 2" xfId="7875" xr:uid="{00000000-0005-0000-0000-0000BF1E0000}"/>
    <cellStyle name="BM UF in Col E 3 2 8 3" xfId="7876" xr:uid="{00000000-0005-0000-0000-0000C01E0000}"/>
    <cellStyle name="BM UF in Col E 3 2 9" xfId="7877" xr:uid="{00000000-0005-0000-0000-0000C11E0000}"/>
    <cellStyle name="BM UF in Col E 3 2 9 2" xfId="7878" xr:uid="{00000000-0005-0000-0000-0000C21E0000}"/>
    <cellStyle name="BM UF in Col E 3 2 9 2 2" xfId="7879" xr:uid="{00000000-0005-0000-0000-0000C31E0000}"/>
    <cellStyle name="BM UF in Col E 3 2 9 3" xfId="7880" xr:uid="{00000000-0005-0000-0000-0000C41E0000}"/>
    <cellStyle name="BM UF in Col E 3 20" xfId="7881" xr:uid="{00000000-0005-0000-0000-0000C51E0000}"/>
    <cellStyle name="BM UF in Col E 3 3" xfId="7882" xr:uid="{00000000-0005-0000-0000-0000C61E0000}"/>
    <cellStyle name="BM UF in Col E 3 3 2" xfId="7883" xr:uid="{00000000-0005-0000-0000-0000C71E0000}"/>
    <cellStyle name="BM UF in Col E 3 3 2 2" xfId="7884" xr:uid="{00000000-0005-0000-0000-0000C81E0000}"/>
    <cellStyle name="BM UF in Col E 3 3 2 2 2" xfId="7885" xr:uid="{00000000-0005-0000-0000-0000C91E0000}"/>
    <cellStyle name="BM UF in Col E 3 3 2 3" xfId="7886" xr:uid="{00000000-0005-0000-0000-0000CA1E0000}"/>
    <cellStyle name="BM UF in Col E 3 3 2 4" xfId="7887" xr:uid="{00000000-0005-0000-0000-0000CB1E0000}"/>
    <cellStyle name="BM UF in Col E 3 3 3" xfId="7888" xr:uid="{00000000-0005-0000-0000-0000CC1E0000}"/>
    <cellStyle name="BM UF in Col E 3 3 3 2" xfId="7889" xr:uid="{00000000-0005-0000-0000-0000CD1E0000}"/>
    <cellStyle name="BM UF in Col E 3 3 4" xfId="7890" xr:uid="{00000000-0005-0000-0000-0000CE1E0000}"/>
    <cellStyle name="BM UF in Col E 3 3 5" xfId="7891" xr:uid="{00000000-0005-0000-0000-0000CF1E0000}"/>
    <cellStyle name="BM UF in Col E 3 4" xfId="7892" xr:uid="{00000000-0005-0000-0000-0000D01E0000}"/>
    <cellStyle name="BM UF in Col E 3 4 2" xfId="7893" xr:uid="{00000000-0005-0000-0000-0000D11E0000}"/>
    <cellStyle name="BM UF in Col E 3 4 2 2" xfId="7894" xr:uid="{00000000-0005-0000-0000-0000D21E0000}"/>
    <cellStyle name="BM UF in Col E 3 4 2 3" xfId="7895" xr:uid="{00000000-0005-0000-0000-0000D31E0000}"/>
    <cellStyle name="BM UF in Col E 3 4 3" xfId="7896" xr:uid="{00000000-0005-0000-0000-0000D41E0000}"/>
    <cellStyle name="BM UF in Col E 3 4 3 2" xfId="7897" xr:uid="{00000000-0005-0000-0000-0000D51E0000}"/>
    <cellStyle name="BM UF in Col E 3 4 4" xfId="7898" xr:uid="{00000000-0005-0000-0000-0000D61E0000}"/>
    <cellStyle name="BM UF in Col E 3 5" xfId="7899" xr:uid="{00000000-0005-0000-0000-0000D71E0000}"/>
    <cellStyle name="BM UF in Col E 3 5 2" xfId="7900" xr:uid="{00000000-0005-0000-0000-0000D81E0000}"/>
    <cellStyle name="BM UF in Col E 3 5 2 2" xfId="7901" xr:uid="{00000000-0005-0000-0000-0000D91E0000}"/>
    <cellStyle name="BM UF in Col E 3 5 2 3" xfId="7902" xr:uid="{00000000-0005-0000-0000-0000DA1E0000}"/>
    <cellStyle name="BM UF in Col E 3 5 3" xfId="7903" xr:uid="{00000000-0005-0000-0000-0000DB1E0000}"/>
    <cellStyle name="BM UF in Col E 3 5 4" xfId="7904" xr:uid="{00000000-0005-0000-0000-0000DC1E0000}"/>
    <cellStyle name="BM UF in Col E 3 6" xfId="7905" xr:uid="{00000000-0005-0000-0000-0000DD1E0000}"/>
    <cellStyle name="BM UF in Col E 3 6 2" xfId="7906" xr:uid="{00000000-0005-0000-0000-0000DE1E0000}"/>
    <cellStyle name="BM UF in Col E 3 6 2 2" xfId="7907" xr:uid="{00000000-0005-0000-0000-0000DF1E0000}"/>
    <cellStyle name="BM UF in Col E 3 6 3" xfId="7908" xr:uid="{00000000-0005-0000-0000-0000E01E0000}"/>
    <cellStyle name="BM UF in Col E 3 6 4" xfId="7909" xr:uid="{00000000-0005-0000-0000-0000E11E0000}"/>
    <cellStyle name="BM UF in Col E 3 7" xfId="7910" xr:uid="{00000000-0005-0000-0000-0000E21E0000}"/>
    <cellStyle name="BM UF in Col E 3 7 2" xfId="7911" xr:uid="{00000000-0005-0000-0000-0000E31E0000}"/>
    <cellStyle name="BM UF in Col E 3 7 2 2" xfId="7912" xr:uid="{00000000-0005-0000-0000-0000E41E0000}"/>
    <cellStyle name="BM UF in Col E 3 7 3" xfId="7913" xr:uid="{00000000-0005-0000-0000-0000E51E0000}"/>
    <cellStyle name="BM UF in Col E 3 8" xfId="7914" xr:uid="{00000000-0005-0000-0000-0000E61E0000}"/>
    <cellStyle name="BM UF in Col E 3 8 2" xfId="7915" xr:uid="{00000000-0005-0000-0000-0000E71E0000}"/>
    <cellStyle name="BM UF in Col E 3 8 2 2" xfId="7916" xr:uid="{00000000-0005-0000-0000-0000E81E0000}"/>
    <cellStyle name="BM UF in Col E 3 8 3" xfId="7917" xr:uid="{00000000-0005-0000-0000-0000E91E0000}"/>
    <cellStyle name="BM UF in Col E 3 9" xfId="7918" xr:uid="{00000000-0005-0000-0000-0000EA1E0000}"/>
    <cellStyle name="BM UF in Col E 3 9 2" xfId="7919" xr:uid="{00000000-0005-0000-0000-0000EB1E0000}"/>
    <cellStyle name="BM UF in Col E 3 9 2 2" xfId="7920" xr:uid="{00000000-0005-0000-0000-0000EC1E0000}"/>
    <cellStyle name="BM UF in Col E 3 9 3" xfId="7921" xr:uid="{00000000-0005-0000-0000-0000ED1E0000}"/>
    <cellStyle name="BM UF in Col E 4" xfId="7922" xr:uid="{00000000-0005-0000-0000-0000EE1E0000}"/>
    <cellStyle name="BM UF in Col E 4 10" xfId="7923" xr:uid="{00000000-0005-0000-0000-0000EF1E0000}"/>
    <cellStyle name="BM UF in Col E 4 10 2" xfId="7924" xr:uid="{00000000-0005-0000-0000-0000F01E0000}"/>
    <cellStyle name="BM UF in Col E 4 10 2 2" xfId="7925" xr:uid="{00000000-0005-0000-0000-0000F11E0000}"/>
    <cellStyle name="BM UF in Col E 4 10 3" xfId="7926" xr:uid="{00000000-0005-0000-0000-0000F21E0000}"/>
    <cellStyle name="BM UF in Col E 4 11" xfId="7927" xr:uid="{00000000-0005-0000-0000-0000F31E0000}"/>
    <cellStyle name="BM UF in Col E 4 11 2" xfId="7928" xr:uid="{00000000-0005-0000-0000-0000F41E0000}"/>
    <cellStyle name="BM UF in Col E 4 11 2 2" xfId="7929" xr:uid="{00000000-0005-0000-0000-0000F51E0000}"/>
    <cellStyle name="BM UF in Col E 4 11 3" xfId="7930" xr:uid="{00000000-0005-0000-0000-0000F61E0000}"/>
    <cellStyle name="BM UF in Col E 4 12" xfId="7931" xr:uid="{00000000-0005-0000-0000-0000F71E0000}"/>
    <cellStyle name="BM UF in Col E 4 12 2" xfId="7932" xr:uid="{00000000-0005-0000-0000-0000F81E0000}"/>
    <cellStyle name="BM UF in Col E 4 12 2 2" xfId="7933" xr:uid="{00000000-0005-0000-0000-0000F91E0000}"/>
    <cellStyle name="BM UF in Col E 4 12 3" xfId="7934" xr:uid="{00000000-0005-0000-0000-0000FA1E0000}"/>
    <cellStyle name="BM UF in Col E 4 13" xfId="7935" xr:uid="{00000000-0005-0000-0000-0000FB1E0000}"/>
    <cellStyle name="BM UF in Col E 4 13 2" xfId="7936" xr:uid="{00000000-0005-0000-0000-0000FC1E0000}"/>
    <cellStyle name="BM UF in Col E 4 13 2 2" xfId="7937" xr:uid="{00000000-0005-0000-0000-0000FD1E0000}"/>
    <cellStyle name="BM UF in Col E 4 13 3" xfId="7938" xr:uid="{00000000-0005-0000-0000-0000FE1E0000}"/>
    <cellStyle name="BM UF in Col E 4 14" xfId="7939" xr:uid="{00000000-0005-0000-0000-0000FF1E0000}"/>
    <cellStyle name="BM UF in Col E 4 14 2" xfId="7940" xr:uid="{00000000-0005-0000-0000-0000001F0000}"/>
    <cellStyle name="BM UF in Col E 4 14 2 2" xfId="7941" xr:uid="{00000000-0005-0000-0000-0000011F0000}"/>
    <cellStyle name="BM UF in Col E 4 14 3" xfId="7942" xr:uid="{00000000-0005-0000-0000-0000021F0000}"/>
    <cellStyle name="BM UF in Col E 4 15" xfId="7943" xr:uid="{00000000-0005-0000-0000-0000031F0000}"/>
    <cellStyle name="BM UF in Col E 4 15 2" xfId="7944" xr:uid="{00000000-0005-0000-0000-0000041F0000}"/>
    <cellStyle name="BM UF in Col E 4 15 2 2" xfId="7945" xr:uid="{00000000-0005-0000-0000-0000051F0000}"/>
    <cellStyle name="BM UF in Col E 4 15 3" xfId="7946" xr:uid="{00000000-0005-0000-0000-0000061F0000}"/>
    <cellStyle name="BM UF in Col E 4 16" xfId="7947" xr:uid="{00000000-0005-0000-0000-0000071F0000}"/>
    <cellStyle name="BM UF in Col E 4 16 2" xfId="7948" xr:uid="{00000000-0005-0000-0000-0000081F0000}"/>
    <cellStyle name="BM UF in Col E 4 16 2 2" xfId="7949" xr:uid="{00000000-0005-0000-0000-0000091F0000}"/>
    <cellStyle name="BM UF in Col E 4 16 3" xfId="7950" xr:uid="{00000000-0005-0000-0000-00000A1F0000}"/>
    <cellStyle name="BM UF in Col E 4 17" xfId="7951" xr:uid="{00000000-0005-0000-0000-00000B1F0000}"/>
    <cellStyle name="BM UF in Col E 4 17 2" xfId="7952" xr:uid="{00000000-0005-0000-0000-00000C1F0000}"/>
    <cellStyle name="BM UF in Col E 4 17 2 2" xfId="7953" xr:uid="{00000000-0005-0000-0000-00000D1F0000}"/>
    <cellStyle name="BM UF in Col E 4 17 3" xfId="7954" xr:uid="{00000000-0005-0000-0000-00000E1F0000}"/>
    <cellStyle name="BM UF in Col E 4 18" xfId="7955" xr:uid="{00000000-0005-0000-0000-00000F1F0000}"/>
    <cellStyle name="BM UF in Col E 4 18 2" xfId="7956" xr:uid="{00000000-0005-0000-0000-0000101F0000}"/>
    <cellStyle name="BM UF in Col E 4 19" xfId="7957" xr:uid="{00000000-0005-0000-0000-0000111F0000}"/>
    <cellStyle name="BM UF in Col E 4 2" xfId="7958" xr:uid="{00000000-0005-0000-0000-0000121F0000}"/>
    <cellStyle name="BM UF in Col E 4 2 10" xfId="7959" xr:uid="{00000000-0005-0000-0000-0000131F0000}"/>
    <cellStyle name="BM UF in Col E 4 2 10 2" xfId="7960" xr:uid="{00000000-0005-0000-0000-0000141F0000}"/>
    <cellStyle name="BM UF in Col E 4 2 10 2 2" xfId="7961" xr:uid="{00000000-0005-0000-0000-0000151F0000}"/>
    <cellStyle name="BM UF in Col E 4 2 10 3" xfId="7962" xr:uid="{00000000-0005-0000-0000-0000161F0000}"/>
    <cellStyle name="BM UF in Col E 4 2 11" xfId="7963" xr:uid="{00000000-0005-0000-0000-0000171F0000}"/>
    <cellStyle name="BM UF in Col E 4 2 11 2" xfId="7964" xr:uid="{00000000-0005-0000-0000-0000181F0000}"/>
    <cellStyle name="BM UF in Col E 4 2 11 2 2" xfId="7965" xr:uid="{00000000-0005-0000-0000-0000191F0000}"/>
    <cellStyle name="BM UF in Col E 4 2 11 3" xfId="7966" xr:uid="{00000000-0005-0000-0000-00001A1F0000}"/>
    <cellStyle name="BM UF in Col E 4 2 12" xfId="7967" xr:uid="{00000000-0005-0000-0000-00001B1F0000}"/>
    <cellStyle name="BM UF in Col E 4 2 12 2" xfId="7968" xr:uid="{00000000-0005-0000-0000-00001C1F0000}"/>
    <cellStyle name="BM UF in Col E 4 2 12 2 2" xfId="7969" xr:uid="{00000000-0005-0000-0000-00001D1F0000}"/>
    <cellStyle name="BM UF in Col E 4 2 12 3" xfId="7970" xr:uid="{00000000-0005-0000-0000-00001E1F0000}"/>
    <cellStyle name="BM UF in Col E 4 2 13" xfId="7971" xr:uid="{00000000-0005-0000-0000-00001F1F0000}"/>
    <cellStyle name="BM UF in Col E 4 2 13 2" xfId="7972" xr:uid="{00000000-0005-0000-0000-0000201F0000}"/>
    <cellStyle name="BM UF in Col E 4 2 13 2 2" xfId="7973" xr:uid="{00000000-0005-0000-0000-0000211F0000}"/>
    <cellStyle name="BM UF in Col E 4 2 13 3" xfId="7974" xr:uid="{00000000-0005-0000-0000-0000221F0000}"/>
    <cellStyle name="BM UF in Col E 4 2 14" xfId="7975" xr:uid="{00000000-0005-0000-0000-0000231F0000}"/>
    <cellStyle name="BM UF in Col E 4 2 14 2" xfId="7976" xr:uid="{00000000-0005-0000-0000-0000241F0000}"/>
    <cellStyle name="BM UF in Col E 4 2 14 2 2" xfId="7977" xr:uid="{00000000-0005-0000-0000-0000251F0000}"/>
    <cellStyle name="BM UF in Col E 4 2 14 3" xfId="7978" xr:uid="{00000000-0005-0000-0000-0000261F0000}"/>
    <cellStyle name="BM UF in Col E 4 2 15" xfId="7979" xr:uid="{00000000-0005-0000-0000-0000271F0000}"/>
    <cellStyle name="BM UF in Col E 4 2 15 2" xfId="7980" xr:uid="{00000000-0005-0000-0000-0000281F0000}"/>
    <cellStyle name="BM UF in Col E 4 2 15 2 2" xfId="7981" xr:uid="{00000000-0005-0000-0000-0000291F0000}"/>
    <cellStyle name="BM UF in Col E 4 2 15 3" xfId="7982" xr:uid="{00000000-0005-0000-0000-00002A1F0000}"/>
    <cellStyle name="BM UF in Col E 4 2 16" xfId="7983" xr:uid="{00000000-0005-0000-0000-00002B1F0000}"/>
    <cellStyle name="BM UF in Col E 4 2 16 2" xfId="7984" xr:uid="{00000000-0005-0000-0000-00002C1F0000}"/>
    <cellStyle name="BM UF in Col E 4 2 16 2 2" xfId="7985" xr:uid="{00000000-0005-0000-0000-00002D1F0000}"/>
    <cellStyle name="BM UF in Col E 4 2 16 3" xfId="7986" xr:uid="{00000000-0005-0000-0000-00002E1F0000}"/>
    <cellStyle name="BM UF in Col E 4 2 17" xfId="7987" xr:uid="{00000000-0005-0000-0000-00002F1F0000}"/>
    <cellStyle name="BM UF in Col E 4 2 17 2" xfId="7988" xr:uid="{00000000-0005-0000-0000-0000301F0000}"/>
    <cellStyle name="BM UF in Col E 4 2 17 2 2" xfId="7989" xr:uid="{00000000-0005-0000-0000-0000311F0000}"/>
    <cellStyle name="BM UF in Col E 4 2 17 3" xfId="7990" xr:uid="{00000000-0005-0000-0000-0000321F0000}"/>
    <cellStyle name="BM UF in Col E 4 2 18" xfId="7991" xr:uid="{00000000-0005-0000-0000-0000331F0000}"/>
    <cellStyle name="BM UF in Col E 4 2 18 2" xfId="7992" xr:uid="{00000000-0005-0000-0000-0000341F0000}"/>
    <cellStyle name="BM UF in Col E 4 2 18 2 2" xfId="7993" xr:uid="{00000000-0005-0000-0000-0000351F0000}"/>
    <cellStyle name="BM UF in Col E 4 2 18 3" xfId="7994" xr:uid="{00000000-0005-0000-0000-0000361F0000}"/>
    <cellStyle name="BM UF in Col E 4 2 19" xfId="7995" xr:uid="{00000000-0005-0000-0000-0000371F0000}"/>
    <cellStyle name="BM UF in Col E 4 2 19 2" xfId="7996" xr:uid="{00000000-0005-0000-0000-0000381F0000}"/>
    <cellStyle name="BM UF in Col E 4 2 19 2 2" xfId="7997" xr:uid="{00000000-0005-0000-0000-0000391F0000}"/>
    <cellStyle name="BM UF in Col E 4 2 19 3" xfId="7998" xr:uid="{00000000-0005-0000-0000-00003A1F0000}"/>
    <cellStyle name="BM UF in Col E 4 2 2" xfId="7999" xr:uid="{00000000-0005-0000-0000-00003B1F0000}"/>
    <cellStyle name="BM UF in Col E 4 2 2 2" xfId="8000" xr:uid="{00000000-0005-0000-0000-00003C1F0000}"/>
    <cellStyle name="BM UF in Col E 4 2 2 2 2" xfId="8001" xr:uid="{00000000-0005-0000-0000-00003D1F0000}"/>
    <cellStyle name="BM UF in Col E 4 2 2 2 2 2" xfId="8002" xr:uid="{00000000-0005-0000-0000-00003E1F0000}"/>
    <cellStyle name="BM UF in Col E 4 2 2 2 3" xfId="8003" xr:uid="{00000000-0005-0000-0000-00003F1F0000}"/>
    <cellStyle name="BM UF in Col E 4 2 2 2 4" xfId="8004" xr:uid="{00000000-0005-0000-0000-0000401F0000}"/>
    <cellStyle name="BM UF in Col E 4 2 2 3" xfId="8005" xr:uid="{00000000-0005-0000-0000-0000411F0000}"/>
    <cellStyle name="BM UF in Col E 4 2 2 3 2" xfId="8006" xr:uid="{00000000-0005-0000-0000-0000421F0000}"/>
    <cellStyle name="BM UF in Col E 4 2 2 4" xfId="8007" xr:uid="{00000000-0005-0000-0000-0000431F0000}"/>
    <cellStyle name="BM UF in Col E 4 2 2 5" xfId="8008" xr:uid="{00000000-0005-0000-0000-0000441F0000}"/>
    <cellStyle name="BM UF in Col E 4 2 20" xfId="8009" xr:uid="{00000000-0005-0000-0000-0000451F0000}"/>
    <cellStyle name="BM UF in Col E 4 2 20 2" xfId="8010" xr:uid="{00000000-0005-0000-0000-0000461F0000}"/>
    <cellStyle name="BM UF in Col E 4 2 20 2 2" xfId="8011" xr:uid="{00000000-0005-0000-0000-0000471F0000}"/>
    <cellStyle name="BM UF in Col E 4 2 20 3" xfId="8012" xr:uid="{00000000-0005-0000-0000-0000481F0000}"/>
    <cellStyle name="BM UF in Col E 4 2 21" xfId="8013" xr:uid="{00000000-0005-0000-0000-0000491F0000}"/>
    <cellStyle name="BM UF in Col E 4 2 21 2" xfId="8014" xr:uid="{00000000-0005-0000-0000-00004A1F0000}"/>
    <cellStyle name="BM UF in Col E 4 2 22" xfId="8015" xr:uid="{00000000-0005-0000-0000-00004B1F0000}"/>
    <cellStyle name="BM UF in Col E 4 2 23" xfId="8016" xr:uid="{00000000-0005-0000-0000-00004C1F0000}"/>
    <cellStyle name="BM UF in Col E 4 2 3" xfId="8017" xr:uid="{00000000-0005-0000-0000-00004D1F0000}"/>
    <cellStyle name="BM UF in Col E 4 2 3 2" xfId="8018" xr:uid="{00000000-0005-0000-0000-00004E1F0000}"/>
    <cellStyle name="BM UF in Col E 4 2 3 2 2" xfId="8019" xr:uid="{00000000-0005-0000-0000-00004F1F0000}"/>
    <cellStyle name="BM UF in Col E 4 2 3 2 3" xfId="8020" xr:uid="{00000000-0005-0000-0000-0000501F0000}"/>
    <cellStyle name="BM UF in Col E 4 2 3 3" xfId="8021" xr:uid="{00000000-0005-0000-0000-0000511F0000}"/>
    <cellStyle name="BM UF in Col E 4 2 3 3 2" xfId="8022" xr:uid="{00000000-0005-0000-0000-0000521F0000}"/>
    <cellStyle name="BM UF in Col E 4 2 3 4" xfId="8023" xr:uid="{00000000-0005-0000-0000-0000531F0000}"/>
    <cellStyle name="BM UF in Col E 4 2 4" xfId="8024" xr:uid="{00000000-0005-0000-0000-0000541F0000}"/>
    <cellStyle name="BM UF in Col E 4 2 4 2" xfId="8025" xr:uid="{00000000-0005-0000-0000-0000551F0000}"/>
    <cellStyle name="BM UF in Col E 4 2 4 2 2" xfId="8026" xr:uid="{00000000-0005-0000-0000-0000561F0000}"/>
    <cellStyle name="BM UF in Col E 4 2 4 3" xfId="8027" xr:uid="{00000000-0005-0000-0000-0000571F0000}"/>
    <cellStyle name="BM UF in Col E 4 2 4 4" xfId="8028" xr:uid="{00000000-0005-0000-0000-0000581F0000}"/>
    <cellStyle name="BM UF in Col E 4 2 5" xfId="8029" xr:uid="{00000000-0005-0000-0000-0000591F0000}"/>
    <cellStyle name="BM UF in Col E 4 2 5 2" xfId="8030" xr:uid="{00000000-0005-0000-0000-00005A1F0000}"/>
    <cellStyle name="BM UF in Col E 4 2 5 2 2" xfId="8031" xr:uid="{00000000-0005-0000-0000-00005B1F0000}"/>
    <cellStyle name="BM UF in Col E 4 2 5 3" xfId="8032" xr:uid="{00000000-0005-0000-0000-00005C1F0000}"/>
    <cellStyle name="BM UF in Col E 4 2 5 4" xfId="8033" xr:uid="{00000000-0005-0000-0000-00005D1F0000}"/>
    <cellStyle name="BM UF in Col E 4 2 6" xfId="8034" xr:uid="{00000000-0005-0000-0000-00005E1F0000}"/>
    <cellStyle name="BM UF in Col E 4 2 6 2" xfId="8035" xr:uid="{00000000-0005-0000-0000-00005F1F0000}"/>
    <cellStyle name="BM UF in Col E 4 2 6 2 2" xfId="8036" xr:uid="{00000000-0005-0000-0000-0000601F0000}"/>
    <cellStyle name="BM UF in Col E 4 2 6 3" xfId="8037" xr:uid="{00000000-0005-0000-0000-0000611F0000}"/>
    <cellStyle name="BM UF in Col E 4 2 7" xfId="8038" xr:uid="{00000000-0005-0000-0000-0000621F0000}"/>
    <cellStyle name="BM UF in Col E 4 2 7 2" xfId="8039" xr:uid="{00000000-0005-0000-0000-0000631F0000}"/>
    <cellStyle name="BM UF in Col E 4 2 7 2 2" xfId="8040" xr:uid="{00000000-0005-0000-0000-0000641F0000}"/>
    <cellStyle name="BM UF in Col E 4 2 7 3" xfId="8041" xr:uid="{00000000-0005-0000-0000-0000651F0000}"/>
    <cellStyle name="BM UF in Col E 4 2 8" xfId="8042" xr:uid="{00000000-0005-0000-0000-0000661F0000}"/>
    <cellStyle name="BM UF in Col E 4 2 8 2" xfId="8043" xr:uid="{00000000-0005-0000-0000-0000671F0000}"/>
    <cellStyle name="BM UF in Col E 4 2 8 2 2" xfId="8044" xr:uid="{00000000-0005-0000-0000-0000681F0000}"/>
    <cellStyle name="BM UF in Col E 4 2 8 3" xfId="8045" xr:uid="{00000000-0005-0000-0000-0000691F0000}"/>
    <cellStyle name="BM UF in Col E 4 2 9" xfId="8046" xr:uid="{00000000-0005-0000-0000-00006A1F0000}"/>
    <cellStyle name="BM UF in Col E 4 2 9 2" xfId="8047" xr:uid="{00000000-0005-0000-0000-00006B1F0000}"/>
    <cellStyle name="BM UF in Col E 4 2 9 2 2" xfId="8048" xr:uid="{00000000-0005-0000-0000-00006C1F0000}"/>
    <cellStyle name="BM UF in Col E 4 2 9 3" xfId="8049" xr:uid="{00000000-0005-0000-0000-00006D1F0000}"/>
    <cellStyle name="BM UF in Col E 4 20" xfId="8050" xr:uid="{00000000-0005-0000-0000-00006E1F0000}"/>
    <cellStyle name="BM UF in Col E 4 3" xfId="8051" xr:uid="{00000000-0005-0000-0000-00006F1F0000}"/>
    <cellStyle name="BM UF in Col E 4 3 2" xfId="8052" xr:uid="{00000000-0005-0000-0000-0000701F0000}"/>
    <cellStyle name="BM UF in Col E 4 3 2 2" xfId="8053" xr:uid="{00000000-0005-0000-0000-0000711F0000}"/>
    <cellStyle name="BM UF in Col E 4 3 2 2 2" xfId="8054" xr:uid="{00000000-0005-0000-0000-0000721F0000}"/>
    <cellStyle name="BM UF in Col E 4 3 2 3" xfId="8055" xr:uid="{00000000-0005-0000-0000-0000731F0000}"/>
    <cellStyle name="BM UF in Col E 4 3 2 4" xfId="8056" xr:uid="{00000000-0005-0000-0000-0000741F0000}"/>
    <cellStyle name="BM UF in Col E 4 3 3" xfId="8057" xr:uid="{00000000-0005-0000-0000-0000751F0000}"/>
    <cellStyle name="BM UF in Col E 4 3 3 2" xfId="8058" xr:uid="{00000000-0005-0000-0000-0000761F0000}"/>
    <cellStyle name="BM UF in Col E 4 3 4" xfId="8059" xr:uid="{00000000-0005-0000-0000-0000771F0000}"/>
    <cellStyle name="BM UF in Col E 4 3 5" xfId="8060" xr:uid="{00000000-0005-0000-0000-0000781F0000}"/>
    <cellStyle name="BM UF in Col E 4 4" xfId="8061" xr:uid="{00000000-0005-0000-0000-0000791F0000}"/>
    <cellStyle name="BM UF in Col E 4 4 2" xfId="8062" xr:uid="{00000000-0005-0000-0000-00007A1F0000}"/>
    <cellStyle name="BM UF in Col E 4 4 2 2" xfId="8063" xr:uid="{00000000-0005-0000-0000-00007B1F0000}"/>
    <cellStyle name="BM UF in Col E 4 4 2 3" xfId="8064" xr:uid="{00000000-0005-0000-0000-00007C1F0000}"/>
    <cellStyle name="BM UF in Col E 4 4 3" xfId="8065" xr:uid="{00000000-0005-0000-0000-00007D1F0000}"/>
    <cellStyle name="BM UF in Col E 4 4 3 2" xfId="8066" xr:uid="{00000000-0005-0000-0000-00007E1F0000}"/>
    <cellStyle name="BM UF in Col E 4 4 4" xfId="8067" xr:uid="{00000000-0005-0000-0000-00007F1F0000}"/>
    <cellStyle name="BM UF in Col E 4 5" xfId="8068" xr:uid="{00000000-0005-0000-0000-0000801F0000}"/>
    <cellStyle name="BM UF in Col E 4 5 2" xfId="8069" xr:uid="{00000000-0005-0000-0000-0000811F0000}"/>
    <cellStyle name="BM UF in Col E 4 5 2 2" xfId="8070" xr:uid="{00000000-0005-0000-0000-0000821F0000}"/>
    <cellStyle name="BM UF in Col E 4 5 2 3" xfId="8071" xr:uid="{00000000-0005-0000-0000-0000831F0000}"/>
    <cellStyle name="BM UF in Col E 4 5 3" xfId="8072" xr:uid="{00000000-0005-0000-0000-0000841F0000}"/>
    <cellStyle name="BM UF in Col E 4 5 4" xfId="8073" xr:uid="{00000000-0005-0000-0000-0000851F0000}"/>
    <cellStyle name="BM UF in Col E 4 6" xfId="8074" xr:uid="{00000000-0005-0000-0000-0000861F0000}"/>
    <cellStyle name="BM UF in Col E 4 6 2" xfId="8075" xr:uid="{00000000-0005-0000-0000-0000871F0000}"/>
    <cellStyle name="BM UF in Col E 4 6 2 2" xfId="8076" xr:uid="{00000000-0005-0000-0000-0000881F0000}"/>
    <cellStyle name="BM UF in Col E 4 6 3" xfId="8077" xr:uid="{00000000-0005-0000-0000-0000891F0000}"/>
    <cellStyle name="BM UF in Col E 4 6 4" xfId="8078" xr:uid="{00000000-0005-0000-0000-00008A1F0000}"/>
    <cellStyle name="BM UF in Col E 4 7" xfId="8079" xr:uid="{00000000-0005-0000-0000-00008B1F0000}"/>
    <cellStyle name="BM UF in Col E 4 7 2" xfId="8080" xr:uid="{00000000-0005-0000-0000-00008C1F0000}"/>
    <cellStyle name="BM UF in Col E 4 7 2 2" xfId="8081" xr:uid="{00000000-0005-0000-0000-00008D1F0000}"/>
    <cellStyle name="BM UF in Col E 4 7 3" xfId="8082" xr:uid="{00000000-0005-0000-0000-00008E1F0000}"/>
    <cellStyle name="BM UF in Col E 4 8" xfId="8083" xr:uid="{00000000-0005-0000-0000-00008F1F0000}"/>
    <cellStyle name="BM UF in Col E 4 8 2" xfId="8084" xr:uid="{00000000-0005-0000-0000-0000901F0000}"/>
    <cellStyle name="BM UF in Col E 4 8 2 2" xfId="8085" xr:uid="{00000000-0005-0000-0000-0000911F0000}"/>
    <cellStyle name="BM UF in Col E 4 8 3" xfId="8086" xr:uid="{00000000-0005-0000-0000-0000921F0000}"/>
    <cellStyle name="BM UF in Col E 4 9" xfId="8087" xr:uid="{00000000-0005-0000-0000-0000931F0000}"/>
    <cellStyle name="BM UF in Col E 4 9 2" xfId="8088" xr:uid="{00000000-0005-0000-0000-0000941F0000}"/>
    <cellStyle name="BM UF in Col E 4 9 2 2" xfId="8089" xr:uid="{00000000-0005-0000-0000-0000951F0000}"/>
    <cellStyle name="BM UF in Col E 4 9 3" xfId="8090" xr:uid="{00000000-0005-0000-0000-0000961F0000}"/>
    <cellStyle name="BM UF in Col E 5" xfId="8091" xr:uid="{00000000-0005-0000-0000-0000971F0000}"/>
    <cellStyle name="BM UF in Col E 5 10" xfId="8092" xr:uid="{00000000-0005-0000-0000-0000981F0000}"/>
    <cellStyle name="BM UF in Col E 5 10 2" xfId="8093" xr:uid="{00000000-0005-0000-0000-0000991F0000}"/>
    <cellStyle name="BM UF in Col E 5 10 2 2" xfId="8094" xr:uid="{00000000-0005-0000-0000-00009A1F0000}"/>
    <cellStyle name="BM UF in Col E 5 10 3" xfId="8095" xr:uid="{00000000-0005-0000-0000-00009B1F0000}"/>
    <cellStyle name="BM UF in Col E 5 11" xfId="8096" xr:uid="{00000000-0005-0000-0000-00009C1F0000}"/>
    <cellStyle name="BM UF in Col E 5 11 2" xfId="8097" xr:uid="{00000000-0005-0000-0000-00009D1F0000}"/>
    <cellStyle name="BM UF in Col E 5 11 2 2" xfId="8098" xr:uid="{00000000-0005-0000-0000-00009E1F0000}"/>
    <cellStyle name="BM UF in Col E 5 11 3" xfId="8099" xr:uid="{00000000-0005-0000-0000-00009F1F0000}"/>
    <cellStyle name="BM UF in Col E 5 12" xfId="8100" xr:uid="{00000000-0005-0000-0000-0000A01F0000}"/>
    <cellStyle name="BM UF in Col E 5 12 2" xfId="8101" xr:uid="{00000000-0005-0000-0000-0000A11F0000}"/>
    <cellStyle name="BM UF in Col E 5 12 2 2" xfId="8102" xr:uid="{00000000-0005-0000-0000-0000A21F0000}"/>
    <cellStyle name="BM UF in Col E 5 12 3" xfId="8103" xr:uid="{00000000-0005-0000-0000-0000A31F0000}"/>
    <cellStyle name="BM UF in Col E 5 13" xfId="8104" xr:uid="{00000000-0005-0000-0000-0000A41F0000}"/>
    <cellStyle name="BM UF in Col E 5 13 2" xfId="8105" xr:uid="{00000000-0005-0000-0000-0000A51F0000}"/>
    <cellStyle name="BM UF in Col E 5 13 2 2" xfId="8106" xr:uid="{00000000-0005-0000-0000-0000A61F0000}"/>
    <cellStyle name="BM UF in Col E 5 13 3" xfId="8107" xr:uid="{00000000-0005-0000-0000-0000A71F0000}"/>
    <cellStyle name="BM UF in Col E 5 14" xfId="8108" xr:uid="{00000000-0005-0000-0000-0000A81F0000}"/>
    <cellStyle name="BM UF in Col E 5 14 2" xfId="8109" xr:uid="{00000000-0005-0000-0000-0000A91F0000}"/>
    <cellStyle name="BM UF in Col E 5 14 2 2" xfId="8110" xr:uid="{00000000-0005-0000-0000-0000AA1F0000}"/>
    <cellStyle name="BM UF in Col E 5 14 3" xfId="8111" xr:uid="{00000000-0005-0000-0000-0000AB1F0000}"/>
    <cellStyle name="BM UF in Col E 5 15" xfId="8112" xr:uid="{00000000-0005-0000-0000-0000AC1F0000}"/>
    <cellStyle name="BM UF in Col E 5 15 2" xfId="8113" xr:uid="{00000000-0005-0000-0000-0000AD1F0000}"/>
    <cellStyle name="BM UF in Col E 5 15 2 2" xfId="8114" xr:uid="{00000000-0005-0000-0000-0000AE1F0000}"/>
    <cellStyle name="BM UF in Col E 5 15 3" xfId="8115" xr:uid="{00000000-0005-0000-0000-0000AF1F0000}"/>
    <cellStyle name="BM UF in Col E 5 16" xfId="8116" xr:uid="{00000000-0005-0000-0000-0000B01F0000}"/>
    <cellStyle name="BM UF in Col E 5 16 2" xfId="8117" xr:uid="{00000000-0005-0000-0000-0000B11F0000}"/>
    <cellStyle name="BM UF in Col E 5 16 2 2" xfId="8118" xr:uid="{00000000-0005-0000-0000-0000B21F0000}"/>
    <cellStyle name="BM UF in Col E 5 16 3" xfId="8119" xr:uid="{00000000-0005-0000-0000-0000B31F0000}"/>
    <cellStyle name="BM UF in Col E 5 17" xfId="8120" xr:uid="{00000000-0005-0000-0000-0000B41F0000}"/>
    <cellStyle name="BM UF in Col E 5 17 2" xfId="8121" xr:uid="{00000000-0005-0000-0000-0000B51F0000}"/>
    <cellStyle name="BM UF in Col E 5 17 2 2" xfId="8122" xr:uid="{00000000-0005-0000-0000-0000B61F0000}"/>
    <cellStyle name="BM UF in Col E 5 17 3" xfId="8123" xr:uid="{00000000-0005-0000-0000-0000B71F0000}"/>
    <cellStyle name="BM UF in Col E 5 18" xfId="8124" xr:uid="{00000000-0005-0000-0000-0000B81F0000}"/>
    <cellStyle name="BM UF in Col E 5 18 2" xfId="8125" xr:uid="{00000000-0005-0000-0000-0000B91F0000}"/>
    <cellStyle name="BM UF in Col E 5 18 2 2" xfId="8126" xr:uid="{00000000-0005-0000-0000-0000BA1F0000}"/>
    <cellStyle name="BM UF in Col E 5 18 3" xfId="8127" xr:uid="{00000000-0005-0000-0000-0000BB1F0000}"/>
    <cellStyle name="BM UF in Col E 5 19" xfId="8128" xr:uid="{00000000-0005-0000-0000-0000BC1F0000}"/>
    <cellStyle name="BM UF in Col E 5 19 2" xfId="8129" xr:uid="{00000000-0005-0000-0000-0000BD1F0000}"/>
    <cellStyle name="BM UF in Col E 5 19 2 2" xfId="8130" xr:uid="{00000000-0005-0000-0000-0000BE1F0000}"/>
    <cellStyle name="BM UF in Col E 5 19 3" xfId="8131" xr:uid="{00000000-0005-0000-0000-0000BF1F0000}"/>
    <cellStyle name="BM UF in Col E 5 2" xfId="8132" xr:uid="{00000000-0005-0000-0000-0000C01F0000}"/>
    <cellStyle name="BM UF in Col E 5 2 10" xfId="8133" xr:uid="{00000000-0005-0000-0000-0000C11F0000}"/>
    <cellStyle name="BM UF in Col E 5 2 10 2" xfId="8134" xr:uid="{00000000-0005-0000-0000-0000C21F0000}"/>
    <cellStyle name="BM UF in Col E 5 2 10 2 2" xfId="8135" xr:uid="{00000000-0005-0000-0000-0000C31F0000}"/>
    <cellStyle name="BM UF in Col E 5 2 10 3" xfId="8136" xr:uid="{00000000-0005-0000-0000-0000C41F0000}"/>
    <cellStyle name="BM UF in Col E 5 2 11" xfId="8137" xr:uid="{00000000-0005-0000-0000-0000C51F0000}"/>
    <cellStyle name="BM UF in Col E 5 2 11 2" xfId="8138" xr:uid="{00000000-0005-0000-0000-0000C61F0000}"/>
    <cellStyle name="BM UF in Col E 5 2 11 2 2" xfId="8139" xr:uid="{00000000-0005-0000-0000-0000C71F0000}"/>
    <cellStyle name="BM UF in Col E 5 2 11 3" xfId="8140" xr:uid="{00000000-0005-0000-0000-0000C81F0000}"/>
    <cellStyle name="BM UF in Col E 5 2 12" xfId="8141" xr:uid="{00000000-0005-0000-0000-0000C91F0000}"/>
    <cellStyle name="BM UF in Col E 5 2 12 2" xfId="8142" xr:uid="{00000000-0005-0000-0000-0000CA1F0000}"/>
    <cellStyle name="BM UF in Col E 5 2 12 2 2" xfId="8143" xr:uid="{00000000-0005-0000-0000-0000CB1F0000}"/>
    <cellStyle name="BM UF in Col E 5 2 12 3" xfId="8144" xr:uid="{00000000-0005-0000-0000-0000CC1F0000}"/>
    <cellStyle name="BM UF in Col E 5 2 13" xfId="8145" xr:uid="{00000000-0005-0000-0000-0000CD1F0000}"/>
    <cellStyle name="BM UF in Col E 5 2 13 2" xfId="8146" xr:uid="{00000000-0005-0000-0000-0000CE1F0000}"/>
    <cellStyle name="BM UF in Col E 5 2 13 2 2" xfId="8147" xr:uid="{00000000-0005-0000-0000-0000CF1F0000}"/>
    <cellStyle name="BM UF in Col E 5 2 13 3" xfId="8148" xr:uid="{00000000-0005-0000-0000-0000D01F0000}"/>
    <cellStyle name="BM UF in Col E 5 2 14" xfId="8149" xr:uid="{00000000-0005-0000-0000-0000D11F0000}"/>
    <cellStyle name="BM UF in Col E 5 2 14 2" xfId="8150" xr:uid="{00000000-0005-0000-0000-0000D21F0000}"/>
    <cellStyle name="BM UF in Col E 5 2 14 2 2" xfId="8151" xr:uid="{00000000-0005-0000-0000-0000D31F0000}"/>
    <cellStyle name="BM UF in Col E 5 2 14 3" xfId="8152" xr:uid="{00000000-0005-0000-0000-0000D41F0000}"/>
    <cellStyle name="BM UF in Col E 5 2 15" xfId="8153" xr:uid="{00000000-0005-0000-0000-0000D51F0000}"/>
    <cellStyle name="BM UF in Col E 5 2 15 2" xfId="8154" xr:uid="{00000000-0005-0000-0000-0000D61F0000}"/>
    <cellStyle name="BM UF in Col E 5 2 15 2 2" xfId="8155" xr:uid="{00000000-0005-0000-0000-0000D71F0000}"/>
    <cellStyle name="BM UF in Col E 5 2 15 3" xfId="8156" xr:uid="{00000000-0005-0000-0000-0000D81F0000}"/>
    <cellStyle name="BM UF in Col E 5 2 16" xfId="8157" xr:uid="{00000000-0005-0000-0000-0000D91F0000}"/>
    <cellStyle name="BM UF in Col E 5 2 16 2" xfId="8158" xr:uid="{00000000-0005-0000-0000-0000DA1F0000}"/>
    <cellStyle name="BM UF in Col E 5 2 16 2 2" xfId="8159" xr:uid="{00000000-0005-0000-0000-0000DB1F0000}"/>
    <cellStyle name="BM UF in Col E 5 2 16 3" xfId="8160" xr:uid="{00000000-0005-0000-0000-0000DC1F0000}"/>
    <cellStyle name="BM UF in Col E 5 2 17" xfId="8161" xr:uid="{00000000-0005-0000-0000-0000DD1F0000}"/>
    <cellStyle name="BM UF in Col E 5 2 17 2" xfId="8162" xr:uid="{00000000-0005-0000-0000-0000DE1F0000}"/>
    <cellStyle name="BM UF in Col E 5 2 17 2 2" xfId="8163" xr:uid="{00000000-0005-0000-0000-0000DF1F0000}"/>
    <cellStyle name="BM UF in Col E 5 2 17 3" xfId="8164" xr:uid="{00000000-0005-0000-0000-0000E01F0000}"/>
    <cellStyle name="BM UF in Col E 5 2 18" xfId="8165" xr:uid="{00000000-0005-0000-0000-0000E11F0000}"/>
    <cellStyle name="BM UF in Col E 5 2 18 2" xfId="8166" xr:uid="{00000000-0005-0000-0000-0000E21F0000}"/>
    <cellStyle name="BM UF in Col E 5 2 18 2 2" xfId="8167" xr:uid="{00000000-0005-0000-0000-0000E31F0000}"/>
    <cellStyle name="BM UF in Col E 5 2 18 3" xfId="8168" xr:uid="{00000000-0005-0000-0000-0000E41F0000}"/>
    <cellStyle name="BM UF in Col E 5 2 19" xfId="8169" xr:uid="{00000000-0005-0000-0000-0000E51F0000}"/>
    <cellStyle name="BM UF in Col E 5 2 19 2" xfId="8170" xr:uid="{00000000-0005-0000-0000-0000E61F0000}"/>
    <cellStyle name="BM UF in Col E 5 2 19 2 2" xfId="8171" xr:uid="{00000000-0005-0000-0000-0000E71F0000}"/>
    <cellStyle name="BM UF in Col E 5 2 19 3" xfId="8172" xr:uid="{00000000-0005-0000-0000-0000E81F0000}"/>
    <cellStyle name="BM UF in Col E 5 2 2" xfId="8173" xr:uid="{00000000-0005-0000-0000-0000E91F0000}"/>
    <cellStyle name="BM UF in Col E 5 2 2 2" xfId="8174" xr:uid="{00000000-0005-0000-0000-0000EA1F0000}"/>
    <cellStyle name="BM UF in Col E 5 2 2 2 2" xfId="8175" xr:uid="{00000000-0005-0000-0000-0000EB1F0000}"/>
    <cellStyle name="BM UF in Col E 5 2 2 2 3" xfId="8176" xr:uid="{00000000-0005-0000-0000-0000EC1F0000}"/>
    <cellStyle name="BM UF in Col E 5 2 2 3" xfId="8177" xr:uid="{00000000-0005-0000-0000-0000ED1F0000}"/>
    <cellStyle name="BM UF in Col E 5 2 2 3 2" xfId="8178" xr:uid="{00000000-0005-0000-0000-0000EE1F0000}"/>
    <cellStyle name="BM UF in Col E 5 2 2 4" xfId="8179" xr:uid="{00000000-0005-0000-0000-0000EF1F0000}"/>
    <cellStyle name="BM UF in Col E 5 2 20" xfId="8180" xr:uid="{00000000-0005-0000-0000-0000F01F0000}"/>
    <cellStyle name="BM UF in Col E 5 2 20 2" xfId="8181" xr:uid="{00000000-0005-0000-0000-0000F11F0000}"/>
    <cellStyle name="BM UF in Col E 5 2 20 2 2" xfId="8182" xr:uid="{00000000-0005-0000-0000-0000F21F0000}"/>
    <cellStyle name="BM UF in Col E 5 2 20 3" xfId="8183" xr:uid="{00000000-0005-0000-0000-0000F31F0000}"/>
    <cellStyle name="BM UF in Col E 5 2 21" xfId="8184" xr:uid="{00000000-0005-0000-0000-0000F41F0000}"/>
    <cellStyle name="BM UF in Col E 5 2 21 2" xfId="8185" xr:uid="{00000000-0005-0000-0000-0000F51F0000}"/>
    <cellStyle name="BM UF in Col E 5 2 22" xfId="8186" xr:uid="{00000000-0005-0000-0000-0000F61F0000}"/>
    <cellStyle name="BM UF in Col E 5 2 23" xfId="8187" xr:uid="{00000000-0005-0000-0000-0000F71F0000}"/>
    <cellStyle name="BM UF in Col E 5 2 3" xfId="8188" xr:uid="{00000000-0005-0000-0000-0000F81F0000}"/>
    <cellStyle name="BM UF in Col E 5 2 3 2" xfId="8189" xr:uid="{00000000-0005-0000-0000-0000F91F0000}"/>
    <cellStyle name="BM UF in Col E 5 2 3 2 2" xfId="8190" xr:uid="{00000000-0005-0000-0000-0000FA1F0000}"/>
    <cellStyle name="BM UF in Col E 5 2 3 3" xfId="8191" xr:uid="{00000000-0005-0000-0000-0000FB1F0000}"/>
    <cellStyle name="BM UF in Col E 5 2 3 4" xfId="8192" xr:uid="{00000000-0005-0000-0000-0000FC1F0000}"/>
    <cellStyle name="BM UF in Col E 5 2 4" xfId="8193" xr:uid="{00000000-0005-0000-0000-0000FD1F0000}"/>
    <cellStyle name="BM UF in Col E 5 2 4 2" xfId="8194" xr:uid="{00000000-0005-0000-0000-0000FE1F0000}"/>
    <cellStyle name="BM UF in Col E 5 2 4 2 2" xfId="8195" xr:uid="{00000000-0005-0000-0000-0000FF1F0000}"/>
    <cellStyle name="BM UF in Col E 5 2 4 3" xfId="8196" xr:uid="{00000000-0005-0000-0000-000000200000}"/>
    <cellStyle name="BM UF in Col E 5 2 4 4" xfId="8197" xr:uid="{00000000-0005-0000-0000-000001200000}"/>
    <cellStyle name="BM UF in Col E 5 2 5" xfId="8198" xr:uid="{00000000-0005-0000-0000-000002200000}"/>
    <cellStyle name="BM UF in Col E 5 2 5 2" xfId="8199" xr:uid="{00000000-0005-0000-0000-000003200000}"/>
    <cellStyle name="BM UF in Col E 5 2 5 2 2" xfId="8200" xr:uid="{00000000-0005-0000-0000-000004200000}"/>
    <cellStyle name="BM UF in Col E 5 2 5 3" xfId="8201" xr:uid="{00000000-0005-0000-0000-000005200000}"/>
    <cellStyle name="BM UF in Col E 5 2 6" xfId="8202" xr:uid="{00000000-0005-0000-0000-000006200000}"/>
    <cellStyle name="BM UF in Col E 5 2 6 2" xfId="8203" xr:uid="{00000000-0005-0000-0000-000007200000}"/>
    <cellStyle name="BM UF in Col E 5 2 6 2 2" xfId="8204" xr:uid="{00000000-0005-0000-0000-000008200000}"/>
    <cellStyle name="BM UF in Col E 5 2 6 3" xfId="8205" xr:uid="{00000000-0005-0000-0000-000009200000}"/>
    <cellStyle name="BM UF in Col E 5 2 7" xfId="8206" xr:uid="{00000000-0005-0000-0000-00000A200000}"/>
    <cellStyle name="BM UF in Col E 5 2 7 2" xfId="8207" xr:uid="{00000000-0005-0000-0000-00000B200000}"/>
    <cellStyle name="BM UF in Col E 5 2 7 2 2" xfId="8208" xr:uid="{00000000-0005-0000-0000-00000C200000}"/>
    <cellStyle name="BM UF in Col E 5 2 7 3" xfId="8209" xr:uid="{00000000-0005-0000-0000-00000D200000}"/>
    <cellStyle name="BM UF in Col E 5 2 8" xfId="8210" xr:uid="{00000000-0005-0000-0000-00000E200000}"/>
    <cellStyle name="BM UF in Col E 5 2 8 2" xfId="8211" xr:uid="{00000000-0005-0000-0000-00000F200000}"/>
    <cellStyle name="BM UF in Col E 5 2 8 2 2" xfId="8212" xr:uid="{00000000-0005-0000-0000-000010200000}"/>
    <cellStyle name="BM UF in Col E 5 2 8 3" xfId="8213" xr:uid="{00000000-0005-0000-0000-000011200000}"/>
    <cellStyle name="BM UF in Col E 5 2 9" xfId="8214" xr:uid="{00000000-0005-0000-0000-000012200000}"/>
    <cellStyle name="BM UF in Col E 5 2 9 2" xfId="8215" xr:uid="{00000000-0005-0000-0000-000013200000}"/>
    <cellStyle name="BM UF in Col E 5 2 9 2 2" xfId="8216" xr:uid="{00000000-0005-0000-0000-000014200000}"/>
    <cellStyle name="BM UF in Col E 5 2 9 3" xfId="8217" xr:uid="{00000000-0005-0000-0000-000015200000}"/>
    <cellStyle name="BM UF in Col E 5 20" xfId="8218" xr:uid="{00000000-0005-0000-0000-000016200000}"/>
    <cellStyle name="BM UF in Col E 5 20 2" xfId="8219" xr:uid="{00000000-0005-0000-0000-000017200000}"/>
    <cellStyle name="BM UF in Col E 5 20 2 2" xfId="8220" xr:uid="{00000000-0005-0000-0000-000018200000}"/>
    <cellStyle name="BM UF in Col E 5 20 3" xfId="8221" xr:uid="{00000000-0005-0000-0000-000019200000}"/>
    <cellStyle name="BM UF in Col E 5 21" xfId="8222" xr:uid="{00000000-0005-0000-0000-00001A200000}"/>
    <cellStyle name="BM UF in Col E 5 21 2" xfId="8223" xr:uid="{00000000-0005-0000-0000-00001B200000}"/>
    <cellStyle name="BM UF in Col E 5 21 2 2" xfId="8224" xr:uid="{00000000-0005-0000-0000-00001C200000}"/>
    <cellStyle name="BM UF in Col E 5 21 3" xfId="8225" xr:uid="{00000000-0005-0000-0000-00001D200000}"/>
    <cellStyle name="BM UF in Col E 5 22" xfId="8226" xr:uid="{00000000-0005-0000-0000-00001E200000}"/>
    <cellStyle name="BM UF in Col E 5 22 2" xfId="8227" xr:uid="{00000000-0005-0000-0000-00001F200000}"/>
    <cellStyle name="BM UF in Col E 5 23" xfId="8228" xr:uid="{00000000-0005-0000-0000-000020200000}"/>
    <cellStyle name="BM UF in Col E 5 24" xfId="8229" xr:uid="{00000000-0005-0000-0000-000021200000}"/>
    <cellStyle name="BM UF in Col E 5 3" xfId="8230" xr:uid="{00000000-0005-0000-0000-000022200000}"/>
    <cellStyle name="BM UF in Col E 5 3 2" xfId="8231" xr:uid="{00000000-0005-0000-0000-000023200000}"/>
    <cellStyle name="BM UF in Col E 5 3 2 2" xfId="8232" xr:uid="{00000000-0005-0000-0000-000024200000}"/>
    <cellStyle name="BM UF in Col E 5 3 2 3" xfId="8233" xr:uid="{00000000-0005-0000-0000-000025200000}"/>
    <cellStyle name="BM UF in Col E 5 3 3" xfId="8234" xr:uid="{00000000-0005-0000-0000-000026200000}"/>
    <cellStyle name="BM UF in Col E 5 3 3 2" xfId="8235" xr:uid="{00000000-0005-0000-0000-000027200000}"/>
    <cellStyle name="BM UF in Col E 5 3 4" xfId="8236" xr:uid="{00000000-0005-0000-0000-000028200000}"/>
    <cellStyle name="BM UF in Col E 5 4" xfId="8237" xr:uid="{00000000-0005-0000-0000-000029200000}"/>
    <cellStyle name="BM UF in Col E 5 4 2" xfId="8238" xr:uid="{00000000-0005-0000-0000-00002A200000}"/>
    <cellStyle name="BM UF in Col E 5 4 2 2" xfId="8239" xr:uid="{00000000-0005-0000-0000-00002B200000}"/>
    <cellStyle name="BM UF in Col E 5 4 3" xfId="8240" xr:uid="{00000000-0005-0000-0000-00002C200000}"/>
    <cellStyle name="BM UF in Col E 5 4 4" xfId="8241" xr:uid="{00000000-0005-0000-0000-00002D200000}"/>
    <cellStyle name="BM UF in Col E 5 5" xfId="8242" xr:uid="{00000000-0005-0000-0000-00002E200000}"/>
    <cellStyle name="BM UF in Col E 5 5 2" xfId="8243" xr:uid="{00000000-0005-0000-0000-00002F200000}"/>
    <cellStyle name="BM UF in Col E 5 5 2 2" xfId="8244" xr:uid="{00000000-0005-0000-0000-000030200000}"/>
    <cellStyle name="BM UF in Col E 5 5 3" xfId="8245" xr:uid="{00000000-0005-0000-0000-000031200000}"/>
    <cellStyle name="BM UF in Col E 5 5 4" xfId="8246" xr:uid="{00000000-0005-0000-0000-000032200000}"/>
    <cellStyle name="BM UF in Col E 5 6" xfId="8247" xr:uid="{00000000-0005-0000-0000-000033200000}"/>
    <cellStyle name="BM UF in Col E 5 6 2" xfId="8248" xr:uid="{00000000-0005-0000-0000-000034200000}"/>
    <cellStyle name="BM UF in Col E 5 6 2 2" xfId="8249" xr:uid="{00000000-0005-0000-0000-000035200000}"/>
    <cellStyle name="BM UF in Col E 5 6 3" xfId="8250" xr:uid="{00000000-0005-0000-0000-000036200000}"/>
    <cellStyle name="BM UF in Col E 5 7" xfId="8251" xr:uid="{00000000-0005-0000-0000-000037200000}"/>
    <cellStyle name="BM UF in Col E 5 7 2" xfId="8252" xr:uid="{00000000-0005-0000-0000-000038200000}"/>
    <cellStyle name="BM UF in Col E 5 7 2 2" xfId="8253" xr:uid="{00000000-0005-0000-0000-000039200000}"/>
    <cellStyle name="BM UF in Col E 5 7 3" xfId="8254" xr:uid="{00000000-0005-0000-0000-00003A200000}"/>
    <cellStyle name="BM UF in Col E 5 8" xfId="8255" xr:uid="{00000000-0005-0000-0000-00003B200000}"/>
    <cellStyle name="BM UF in Col E 5 8 2" xfId="8256" xr:uid="{00000000-0005-0000-0000-00003C200000}"/>
    <cellStyle name="BM UF in Col E 5 8 2 2" xfId="8257" xr:uid="{00000000-0005-0000-0000-00003D200000}"/>
    <cellStyle name="BM UF in Col E 5 8 3" xfId="8258" xr:uid="{00000000-0005-0000-0000-00003E200000}"/>
    <cellStyle name="BM UF in Col E 5 9" xfId="8259" xr:uid="{00000000-0005-0000-0000-00003F200000}"/>
    <cellStyle name="BM UF in Col E 5 9 2" xfId="8260" xr:uid="{00000000-0005-0000-0000-000040200000}"/>
    <cellStyle name="BM UF in Col E 5 9 2 2" xfId="8261" xr:uid="{00000000-0005-0000-0000-000041200000}"/>
    <cellStyle name="BM UF in Col E 5 9 3" xfId="8262" xr:uid="{00000000-0005-0000-0000-000042200000}"/>
    <cellStyle name="BM UF in Col E 6" xfId="8263" xr:uid="{00000000-0005-0000-0000-000043200000}"/>
    <cellStyle name="BM UF in Col E 6 10" xfId="8264" xr:uid="{00000000-0005-0000-0000-000044200000}"/>
    <cellStyle name="BM UF in Col E 6 10 2" xfId="8265" xr:uid="{00000000-0005-0000-0000-000045200000}"/>
    <cellStyle name="BM UF in Col E 6 10 2 2" xfId="8266" xr:uid="{00000000-0005-0000-0000-000046200000}"/>
    <cellStyle name="BM UF in Col E 6 10 3" xfId="8267" xr:uid="{00000000-0005-0000-0000-000047200000}"/>
    <cellStyle name="BM UF in Col E 6 11" xfId="8268" xr:uid="{00000000-0005-0000-0000-000048200000}"/>
    <cellStyle name="BM UF in Col E 6 11 2" xfId="8269" xr:uid="{00000000-0005-0000-0000-000049200000}"/>
    <cellStyle name="BM UF in Col E 6 11 2 2" xfId="8270" xr:uid="{00000000-0005-0000-0000-00004A200000}"/>
    <cellStyle name="BM UF in Col E 6 11 3" xfId="8271" xr:uid="{00000000-0005-0000-0000-00004B200000}"/>
    <cellStyle name="BM UF in Col E 6 12" xfId="8272" xr:uid="{00000000-0005-0000-0000-00004C200000}"/>
    <cellStyle name="BM UF in Col E 6 12 2" xfId="8273" xr:uid="{00000000-0005-0000-0000-00004D200000}"/>
    <cellStyle name="BM UF in Col E 6 12 2 2" xfId="8274" xr:uid="{00000000-0005-0000-0000-00004E200000}"/>
    <cellStyle name="BM UF in Col E 6 12 3" xfId="8275" xr:uid="{00000000-0005-0000-0000-00004F200000}"/>
    <cellStyle name="BM UF in Col E 6 13" xfId="8276" xr:uid="{00000000-0005-0000-0000-000050200000}"/>
    <cellStyle name="BM UF in Col E 6 13 2" xfId="8277" xr:uid="{00000000-0005-0000-0000-000051200000}"/>
    <cellStyle name="BM UF in Col E 6 13 2 2" xfId="8278" xr:uid="{00000000-0005-0000-0000-000052200000}"/>
    <cellStyle name="BM UF in Col E 6 13 3" xfId="8279" xr:uid="{00000000-0005-0000-0000-000053200000}"/>
    <cellStyle name="BM UF in Col E 6 14" xfId="8280" xr:uid="{00000000-0005-0000-0000-000054200000}"/>
    <cellStyle name="BM UF in Col E 6 14 2" xfId="8281" xr:uid="{00000000-0005-0000-0000-000055200000}"/>
    <cellStyle name="BM UF in Col E 6 14 2 2" xfId="8282" xr:uid="{00000000-0005-0000-0000-000056200000}"/>
    <cellStyle name="BM UF in Col E 6 14 3" xfId="8283" xr:uid="{00000000-0005-0000-0000-000057200000}"/>
    <cellStyle name="BM UF in Col E 6 15" xfId="8284" xr:uid="{00000000-0005-0000-0000-000058200000}"/>
    <cellStyle name="BM UF in Col E 6 15 2" xfId="8285" xr:uid="{00000000-0005-0000-0000-000059200000}"/>
    <cellStyle name="BM UF in Col E 6 15 2 2" xfId="8286" xr:uid="{00000000-0005-0000-0000-00005A200000}"/>
    <cellStyle name="BM UF in Col E 6 15 3" xfId="8287" xr:uid="{00000000-0005-0000-0000-00005B200000}"/>
    <cellStyle name="BM UF in Col E 6 16" xfId="8288" xr:uid="{00000000-0005-0000-0000-00005C200000}"/>
    <cellStyle name="BM UF in Col E 6 16 2" xfId="8289" xr:uid="{00000000-0005-0000-0000-00005D200000}"/>
    <cellStyle name="BM UF in Col E 6 16 2 2" xfId="8290" xr:uid="{00000000-0005-0000-0000-00005E200000}"/>
    <cellStyle name="BM UF in Col E 6 16 3" xfId="8291" xr:uid="{00000000-0005-0000-0000-00005F200000}"/>
    <cellStyle name="BM UF in Col E 6 17" xfId="8292" xr:uid="{00000000-0005-0000-0000-000060200000}"/>
    <cellStyle name="BM UF in Col E 6 17 2" xfId="8293" xr:uid="{00000000-0005-0000-0000-000061200000}"/>
    <cellStyle name="BM UF in Col E 6 17 2 2" xfId="8294" xr:uid="{00000000-0005-0000-0000-000062200000}"/>
    <cellStyle name="BM UF in Col E 6 17 3" xfId="8295" xr:uid="{00000000-0005-0000-0000-000063200000}"/>
    <cellStyle name="BM UF in Col E 6 18" xfId="8296" xr:uid="{00000000-0005-0000-0000-000064200000}"/>
    <cellStyle name="BM UF in Col E 6 18 2" xfId="8297" xr:uid="{00000000-0005-0000-0000-000065200000}"/>
    <cellStyle name="BM UF in Col E 6 18 2 2" xfId="8298" xr:uid="{00000000-0005-0000-0000-000066200000}"/>
    <cellStyle name="BM UF in Col E 6 18 3" xfId="8299" xr:uid="{00000000-0005-0000-0000-000067200000}"/>
    <cellStyle name="BM UF in Col E 6 19" xfId="8300" xr:uid="{00000000-0005-0000-0000-000068200000}"/>
    <cellStyle name="BM UF in Col E 6 19 2" xfId="8301" xr:uid="{00000000-0005-0000-0000-000069200000}"/>
    <cellStyle name="BM UF in Col E 6 19 2 2" xfId="8302" xr:uid="{00000000-0005-0000-0000-00006A200000}"/>
    <cellStyle name="BM UF in Col E 6 19 3" xfId="8303" xr:uid="{00000000-0005-0000-0000-00006B200000}"/>
    <cellStyle name="BM UF in Col E 6 2" xfId="8304" xr:uid="{00000000-0005-0000-0000-00006C200000}"/>
    <cellStyle name="BM UF in Col E 6 2 2" xfId="8305" xr:uid="{00000000-0005-0000-0000-00006D200000}"/>
    <cellStyle name="BM UF in Col E 6 2 2 2" xfId="8306" xr:uid="{00000000-0005-0000-0000-00006E200000}"/>
    <cellStyle name="BM UF in Col E 6 2 2 3" xfId="8307" xr:uid="{00000000-0005-0000-0000-00006F200000}"/>
    <cellStyle name="BM UF in Col E 6 2 3" xfId="8308" xr:uid="{00000000-0005-0000-0000-000070200000}"/>
    <cellStyle name="BM UF in Col E 6 2 3 2" xfId="8309" xr:uid="{00000000-0005-0000-0000-000071200000}"/>
    <cellStyle name="BM UF in Col E 6 2 4" xfId="8310" xr:uid="{00000000-0005-0000-0000-000072200000}"/>
    <cellStyle name="BM UF in Col E 6 20" xfId="8311" xr:uid="{00000000-0005-0000-0000-000073200000}"/>
    <cellStyle name="BM UF in Col E 6 20 2" xfId="8312" xr:uid="{00000000-0005-0000-0000-000074200000}"/>
    <cellStyle name="BM UF in Col E 6 20 2 2" xfId="8313" xr:uid="{00000000-0005-0000-0000-000075200000}"/>
    <cellStyle name="BM UF in Col E 6 20 3" xfId="8314" xr:uid="{00000000-0005-0000-0000-000076200000}"/>
    <cellStyle name="BM UF in Col E 6 21" xfId="8315" xr:uid="{00000000-0005-0000-0000-000077200000}"/>
    <cellStyle name="BM UF in Col E 6 21 2" xfId="8316" xr:uid="{00000000-0005-0000-0000-000078200000}"/>
    <cellStyle name="BM UF in Col E 6 22" xfId="8317" xr:uid="{00000000-0005-0000-0000-000079200000}"/>
    <cellStyle name="BM UF in Col E 6 23" xfId="8318" xr:uid="{00000000-0005-0000-0000-00007A200000}"/>
    <cellStyle name="BM UF in Col E 6 3" xfId="8319" xr:uid="{00000000-0005-0000-0000-00007B200000}"/>
    <cellStyle name="BM UF in Col E 6 3 2" xfId="8320" xr:uid="{00000000-0005-0000-0000-00007C200000}"/>
    <cellStyle name="BM UF in Col E 6 3 2 2" xfId="8321" xr:uid="{00000000-0005-0000-0000-00007D200000}"/>
    <cellStyle name="BM UF in Col E 6 3 3" xfId="8322" xr:uid="{00000000-0005-0000-0000-00007E200000}"/>
    <cellStyle name="BM UF in Col E 6 3 4" xfId="8323" xr:uid="{00000000-0005-0000-0000-00007F200000}"/>
    <cellStyle name="BM UF in Col E 6 4" xfId="8324" xr:uid="{00000000-0005-0000-0000-000080200000}"/>
    <cellStyle name="BM UF in Col E 6 4 2" xfId="8325" xr:uid="{00000000-0005-0000-0000-000081200000}"/>
    <cellStyle name="BM UF in Col E 6 4 2 2" xfId="8326" xr:uid="{00000000-0005-0000-0000-000082200000}"/>
    <cellStyle name="BM UF in Col E 6 4 3" xfId="8327" xr:uid="{00000000-0005-0000-0000-000083200000}"/>
    <cellStyle name="BM UF in Col E 6 4 4" xfId="8328" xr:uid="{00000000-0005-0000-0000-000084200000}"/>
    <cellStyle name="BM UF in Col E 6 5" xfId="8329" xr:uid="{00000000-0005-0000-0000-000085200000}"/>
    <cellStyle name="BM UF in Col E 6 5 2" xfId="8330" xr:uid="{00000000-0005-0000-0000-000086200000}"/>
    <cellStyle name="BM UF in Col E 6 5 2 2" xfId="8331" xr:uid="{00000000-0005-0000-0000-000087200000}"/>
    <cellStyle name="BM UF in Col E 6 5 3" xfId="8332" xr:uid="{00000000-0005-0000-0000-000088200000}"/>
    <cellStyle name="BM UF in Col E 6 6" xfId="8333" xr:uid="{00000000-0005-0000-0000-000089200000}"/>
    <cellStyle name="BM UF in Col E 6 6 2" xfId="8334" xr:uid="{00000000-0005-0000-0000-00008A200000}"/>
    <cellStyle name="BM UF in Col E 6 6 2 2" xfId="8335" xr:uid="{00000000-0005-0000-0000-00008B200000}"/>
    <cellStyle name="BM UF in Col E 6 6 3" xfId="8336" xr:uid="{00000000-0005-0000-0000-00008C200000}"/>
    <cellStyle name="BM UF in Col E 6 7" xfId="8337" xr:uid="{00000000-0005-0000-0000-00008D200000}"/>
    <cellStyle name="BM UF in Col E 6 7 2" xfId="8338" xr:uid="{00000000-0005-0000-0000-00008E200000}"/>
    <cellStyle name="BM UF in Col E 6 7 2 2" xfId="8339" xr:uid="{00000000-0005-0000-0000-00008F200000}"/>
    <cellStyle name="BM UF in Col E 6 7 3" xfId="8340" xr:uid="{00000000-0005-0000-0000-000090200000}"/>
    <cellStyle name="BM UF in Col E 6 8" xfId="8341" xr:uid="{00000000-0005-0000-0000-000091200000}"/>
    <cellStyle name="BM UF in Col E 6 8 2" xfId="8342" xr:uid="{00000000-0005-0000-0000-000092200000}"/>
    <cellStyle name="BM UF in Col E 6 8 2 2" xfId="8343" xr:uid="{00000000-0005-0000-0000-000093200000}"/>
    <cellStyle name="BM UF in Col E 6 8 3" xfId="8344" xr:uid="{00000000-0005-0000-0000-000094200000}"/>
    <cellStyle name="BM UF in Col E 6 9" xfId="8345" xr:uid="{00000000-0005-0000-0000-000095200000}"/>
    <cellStyle name="BM UF in Col E 6 9 2" xfId="8346" xr:uid="{00000000-0005-0000-0000-000096200000}"/>
    <cellStyle name="BM UF in Col E 6 9 2 2" xfId="8347" xr:uid="{00000000-0005-0000-0000-000097200000}"/>
    <cellStyle name="BM UF in Col E 6 9 3" xfId="8348" xr:uid="{00000000-0005-0000-0000-000098200000}"/>
    <cellStyle name="BM UF in Col E 7" xfId="8349" xr:uid="{00000000-0005-0000-0000-000099200000}"/>
    <cellStyle name="BM UF in Col E 7 2" xfId="8350" xr:uid="{00000000-0005-0000-0000-00009A200000}"/>
    <cellStyle name="BM UF in Col E 7 2 2" xfId="8351" xr:uid="{00000000-0005-0000-0000-00009B200000}"/>
    <cellStyle name="BM UF in Col E 7 2 3" xfId="8352" xr:uid="{00000000-0005-0000-0000-00009C200000}"/>
    <cellStyle name="BM UF in Col E 7 3" xfId="8353" xr:uid="{00000000-0005-0000-0000-00009D200000}"/>
    <cellStyle name="BM UF in Col E 7 3 2" xfId="8354" xr:uid="{00000000-0005-0000-0000-00009E200000}"/>
    <cellStyle name="BM UF in Col E 7 4" xfId="8355" xr:uid="{00000000-0005-0000-0000-00009F200000}"/>
    <cellStyle name="BM UF in Col E 8" xfId="8356" xr:uid="{00000000-0005-0000-0000-0000A0200000}"/>
    <cellStyle name="BM UF in Col E 8 2" xfId="8357" xr:uid="{00000000-0005-0000-0000-0000A1200000}"/>
    <cellStyle name="BM UF in Col E 8 2 2" xfId="8358" xr:uid="{00000000-0005-0000-0000-0000A2200000}"/>
    <cellStyle name="BM UF in Col E 8 2 3" xfId="8359" xr:uid="{00000000-0005-0000-0000-0000A3200000}"/>
    <cellStyle name="BM UF in Col E 8 3" xfId="8360" xr:uid="{00000000-0005-0000-0000-0000A4200000}"/>
    <cellStyle name="BM UF in Col E 8 4" xfId="8361" xr:uid="{00000000-0005-0000-0000-0000A5200000}"/>
    <cellStyle name="BM UF in Col E 9" xfId="8362" xr:uid="{00000000-0005-0000-0000-0000A6200000}"/>
    <cellStyle name="BM UF in Col E 9 2" xfId="8363" xr:uid="{00000000-0005-0000-0000-0000A7200000}"/>
    <cellStyle name="BM UF in Col E 9 2 2" xfId="8364" xr:uid="{00000000-0005-0000-0000-0000A8200000}"/>
    <cellStyle name="BM UF in Col E 9 3" xfId="8365" xr:uid="{00000000-0005-0000-0000-0000A9200000}"/>
    <cellStyle name="BM UF in Col E 9 4" xfId="8366" xr:uid="{00000000-0005-0000-0000-0000AA200000}"/>
    <cellStyle name="Border" xfId="8367" xr:uid="{00000000-0005-0000-0000-0000AB200000}"/>
    <cellStyle name="Brand Align Left Text" xfId="8368" xr:uid="{00000000-0005-0000-0000-0000AC200000}"/>
    <cellStyle name="Brand Default" xfId="8369" xr:uid="{00000000-0005-0000-0000-0000AD200000}"/>
    <cellStyle name="Brand Percent" xfId="8370" xr:uid="{00000000-0005-0000-0000-0000AE200000}"/>
    <cellStyle name="Brand Source" xfId="8371" xr:uid="{00000000-0005-0000-0000-0000AF200000}"/>
    <cellStyle name="Brand Subtitle with Underline" xfId="8372" xr:uid="{00000000-0005-0000-0000-0000B0200000}"/>
    <cellStyle name="Brand Subtitle without Underline" xfId="8373" xr:uid="{00000000-0005-0000-0000-0000B1200000}"/>
    <cellStyle name="Brand Title" xfId="8374" xr:uid="{00000000-0005-0000-0000-0000B2200000}"/>
    <cellStyle name="Calc" xfId="8375" xr:uid="{00000000-0005-0000-0000-0000B3200000}"/>
    <cellStyle name="Calc - Blue" xfId="8376" xr:uid="{00000000-0005-0000-0000-0000B4200000}"/>
    <cellStyle name="Calc - Blue 2" xfId="8377" xr:uid="{00000000-0005-0000-0000-0000B5200000}"/>
    <cellStyle name="Calc - Feed" xfId="8378" xr:uid="{00000000-0005-0000-0000-0000B6200000}"/>
    <cellStyle name="Calc - Feed 2" xfId="8379" xr:uid="{00000000-0005-0000-0000-0000B7200000}"/>
    <cellStyle name="Calc - Green" xfId="8380" xr:uid="{00000000-0005-0000-0000-0000B8200000}"/>
    <cellStyle name="Calc - Green 2" xfId="8381" xr:uid="{00000000-0005-0000-0000-0000B9200000}"/>
    <cellStyle name="Calc - Grey" xfId="8382" xr:uid="{00000000-0005-0000-0000-0000BA200000}"/>
    <cellStyle name="Calc - Grey 2" xfId="8383" xr:uid="{00000000-0005-0000-0000-0000BB200000}"/>
    <cellStyle name="Calc - White" xfId="8384" xr:uid="{00000000-0005-0000-0000-0000BC200000}"/>
    <cellStyle name="Calc - White 2" xfId="8385" xr:uid="{00000000-0005-0000-0000-0000BD200000}"/>
    <cellStyle name="Calc 2" xfId="8386" xr:uid="{00000000-0005-0000-0000-0000BE200000}"/>
    <cellStyle name="Calculated Field" xfId="8387" xr:uid="{00000000-0005-0000-0000-0000BF200000}"/>
    <cellStyle name="Calculated Field 2" xfId="8388" xr:uid="{00000000-0005-0000-0000-0000C0200000}"/>
    <cellStyle name="Calculation 10" xfId="50388" xr:uid="{00000000-0005-0000-0000-0000C1200000}"/>
    <cellStyle name="Calculation 11" xfId="50389" xr:uid="{00000000-0005-0000-0000-0000C2200000}"/>
    <cellStyle name="Calculation 2" xfId="8389" xr:uid="{00000000-0005-0000-0000-0000C3200000}"/>
    <cellStyle name="Calculation 2 10" xfId="8390" xr:uid="{00000000-0005-0000-0000-0000C4200000}"/>
    <cellStyle name="Calculation 2 10 2" xfId="8391" xr:uid="{00000000-0005-0000-0000-0000C5200000}"/>
    <cellStyle name="Calculation 2 10 2 2" xfId="8392" xr:uid="{00000000-0005-0000-0000-0000C6200000}"/>
    <cellStyle name="Calculation 2 10 3" xfId="8393" xr:uid="{00000000-0005-0000-0000-0000C7200000}"/>
    <cellStyle name="Calculation 2 11" xfId="8394" xr:uid="{00000000-0005-0000-0000-0000C8200000}"/>
    <cellStyle name="Calculation 2 11 2" xfId="8395" xr:uid="{00000000-0005-0000-0000-0000C9200000}"/>
    <cellStyle name="Calculation 2 11 2 2" xfId="8396" xr:uid="{00000000-0005-0000-0000-0000CA200000}"/>
    <cellStyle name="Calculation 2 11 3" xfId="8397" xr:uid="{00000000-0005-0000-0000-0000CB200000}"/>
    <cellStyle name="Calculation 2 12" xfId="8398" xr:uid="{00000000-0005-0000-0000-0000CC200000}"/>
    <cellStyle name="Calculation 2 12 2" xfId="8399" xr:uid="{00000000-0005-0000-0000-0000CD200000}"/>
    <cellStyle name="Calculation 2 12 2 2" xfId="8400" xr:uid="{00000000-0005-0000-0000-0000CE200000}"/>
    <cellStyle name="Calculation 2 12 3" xfId="8401" xr:uid="{00000000-0005-0000-0000-0000CF200000}"/>
    <cellStyle name="Calculation 2 13" xfId="8402" xr:uid="{00000000-0005-0000-0000-0000D0200000}"/>
    <cellStyle name="Calculation 2 13 2" xfId="8403" xr:uid="{00000000-0005-0000-0000-0000D1200000}"/>
    <cellStyle name="Calculation 2 13 2 2" xfId="8404" xr:uid="{00000000-0005-0000-0000-0000D2200000}"/>
    <cellStyle name="Calculation 2 13 3" xfId="8405" xr:uid="{00000000-0005-0000-0000-0000D3200000}"/>
    <cellStyle name="Calculation 2 14" xfId="8406" xr:uid="{00000000-0005-0000-0000-0000D4200000}"/>
    <cellStyle name="Calculation 2 14 2" xfId="8407" xr:uid="{00000000-0005-0000-0000-0000D5200000}"/>
    <cellStyle name="Calculation 2 14 2 2" xfId="8408" xr:uid="{00000000-0005-0000-0000-0000D6200000}"/>
    <cellStyle name="Calculation 2 14 3" xfId="8409" xr:uid="{00000000-0005-0000-0000-0000D7200000}"/>
    <cellStyle name="Calculation 2 15" xfId="8410" xr:uid="{00000000-0005-0000-0000-0000D8200000}"/>
    <cellStyle name="Calculation 2 15 2" xfId="8411" xr:uid="{00000000-0005-0000-0000-0000D9200000}"/>
    <cellStyle name="Calculation 2 15 2 2" xfId="8412" xr:uid="{00000000-0005-0000-0000-0000DA200000}"/>
    <cellStyle name="Calculation 2 15 3" xfId="8413" xr:uid="{00000000-0005-0000-0000-0000DB200000}"/>
    <cellStyle name="Calculation 2 16" xfId="8414" xr:uid="{00000000-0005-0000-0000-0000DC200000}"/>
    <cellStyle name="Calculation 2 16 2" xfId="8415" xr:uid="{00000000-0005-0000-0000-0000DD200000}"/>
    <cellStyle name="Calculation 2 16 2 2" xfId="8416" xr:uid="{00000000-0005-0000-0000-0000DE200000}"/>
    <cellStyle name="Calculation 2 16 3" xfId="8417" xr:uid="{00000000-0005-0000-0000-0000DF200000}"/>
    <cellStyle name="Calculation 2 17" xfId="8418" xr:uid="{00000000-0005-0000-0000-0000E0200000}"/>
    <cellStyle name="Calculation 2 17 2" xfId="8419" xr:uid="{00000000-0005-0000-0000-0000E1200000}"/>
    <cellStyle name="Calculation 2 17 2 2" xfId="8420" xr:uid="{00000000-0005-0000-0000-0000E2200000}"/>
    <cellStyle name="Calculation 2 17 3" xfId="8421" xr:uid="{00000000-0005-0000-0000-0000E3200000}"/>
    <cellStyle name="Calculation 2 18" xfId="8422" xr:uid="{00000000-0005-0000-0000-0000E4200000}"/>
    <cellStyle name="Calculation 2 18 2" xfId="8423" xr:uid="{00000000-0005-0000-0000-0000E5200000}"/>
    <cellStyle name="Calculation 2 18 2 2" xfId="8424" xr:uid="{00000000-0005-0000-0000-0000E6200000}"/>
    <cellStyle name="Calculation 2 18 3" xfId="8425" xr:uid="{00000000-0005-0000-0000-0000E7200000}"/>
    <cellStyle name="Calculation 2 19" xfId="8426" xr:uid="{00000000-0005-0000-0000-0000E8200000}"/>
    <cellStyle name="Calculation 2 19 2" xfId="8427" xr:uid="{00000000-0005-0000-0000-0000E9200000}"/>
    <cellStyle name="Calculation 2 19 2 2" xfId="8428" xr:uid="{00000000-0005-0000-0000-0000EA200000}"/>
    <cellStyle name="Calculation 2 19 3" xfId="8429" xr:uid="{00000000-0005-0000-0000-0000EB200000}"/>
    <cellStyle name="Calculation 2 2" xfId="8430" xr:uid="{00000000-0005-0000-0000-0000EC200000}"/>
    <cellStyle name="Calculation 2 2 10" xfId="8431" xr:uid="{00000000-0005-0000-0000-0000ED200000}"/>
    <cellStyle name="Calculation 2 2 10 2" xfId="8432" xr:uid="{00000000-0005-0000-0000-0000EE200000}"/>
    <cellStyle name="Calculation 2 2 10 2 2" xfId="8433" xr:uid="{00000000-0005-0000-0000-0000EF200000}"/>
    <cellStyle name="Calculation 2 2 10 3" xfId="8434" xr:uid="{00000000-0005-0000-0000-0000F0200000}"/>
    <cellStyle name="Calculation 2 2 11" xfId="8435" xr:uid="{00000000-0005-0000-0000-0000F1200000}"/>
    <cellStyle name="Calculation 2 2 11 2" xfId="8436" xr:uid="{00000000-0005-0000-0000-0000F2200000}"/>
    <cellStyle name="Calculation 2 2 11 2 2" xfId="8437" xr:uid="{00000000-0005-0000-0000-0000F3200000}"/>
    <cellStyle name="Calculation 2 2 11 3" xfId="8438" xr:uid="{00000000-0005-0000-0000-0000F4200000}"/>
    <cellStyle name="Calculation 2 2 12" xfId="8439" xr:uid="{00000000-0005-0000-0000-0000F5200000}"/>
    <cellStyle name="Calculation 2 2 12 2" xfId="8440" xr:uid="{00000000-0005-0000-0000-0000F6200000}"/>
    <cellStyle name="Calculation 2 2 12 2 2" xfId="8441" xr:uid="{00000000-0005-0000-0000-0000F7200000}"/>
    <cellStyle name="Calculation 2 2 12 3" xfId="8442" xr:uid="{00000000-0005-0000-0000-0000F8200000}"/>
    <cellStyle name="Calculation 2 2 13" xfId="8443" xr:uid="{00000000-0005-0000-0000-0000F9200000}"/>
    <cellStyle name="Calculation 2 2 13 2" xfId="8444" xr:uid="{00000000-0005-0000-0000-0000FA200000}"/>
    <cellStyle name="Calculation 2 2 13 2 2" xfId="8445" xr:uid="{00000000-0005-0000-0000-0000FB200000}"/>
    <cellStyle name="Calculation 2 2 13 3" xfId="8446" xr:uid="{00000000-0005-0000-0000-0000FC200000}"/>
    <cellStyle name="Calculation 2 2 14" xfId="8447" xr:uid="{00000000-0005-0000-0000-0000FD200000}"/>
    <cellStyle name="Calculation 2 2 14 2" xfId="8448" xr:uid="{00000000-0005-0000-0000-0000FE200000}"/>
    <cellStyle name="Calculation 2 2 14 2 2" xfId="8449" xr:uid="{00000000-0005-0000-0000-0000FF200000}"/>
    <cellStyle name="Calculation 2 2 14 3" xfId="8450" xr:uid="{00000000-0005-0000-0000-000000210000}"/>
    <cellStyle name="Calculation 2 2 15" xfId="8451" xr:uid="{00000000-0005-0000-0000-000001210000}"/>
    <cellStyle name="Calculation 2 2 15 2" xfId="8452" xr:uid="{00000000-0005-0000-0000-000002210000}"/>
    <cellStyle name="Calculation 2 2 15 2 2" xfId="8453" xr:uid="{00000000-0005-0000-0000-000003210000}"/>
    <cellStyle name="Calculation 2 2 15 3" xfId="8454" xr:uid="{00000000-0005-0000-0000-000004210000}"/>
    <cellStyle name="Calculation 2 2 16" xfId="8455" xr:uid="{00000000-0005-0000-0000-000005210000}"/>
    <cellStyle name="Calculation 2 2 16 2" xfId="8456" xr:uid="{00000000-0005-0000-0000-000006210000}"/>
    <cellStyle name="Calculation 2 2 16 2 2" xfId="8457" xr:uid="{00000000-0005-0000-0000-000007210000}"/>
    <cellStyle name="Calculation 2 2 16 3" xfId="8458" xr:uid="{00000000-0005-0000-0000-000008210000}"/>
    <cellStyle name="Calculation 2 2 17" xfId="8459" xr:uid="{00000000-0005-0000-0000-000009210000}"/>
    <cellStyle name="Calculation 2 2 17 2" xfId="8460" xr:uid="{00000000-0005-0000-0000-00000A210000}"/>
    <cellStyle name="Calculation 2 2 17 2 2" xfId="8461" xr:uid="{00000000-0005-0000-0000-00000B210000}"/>
    <cellStyle name="Calculation 2 2 17 3" xfId="8462" xr:uid="{00000000-0005-0000-0000-00000C210000}"/>
    <cellStyle name="Calculation 2 2 18" xfId="8463" xr:uid="{00000000-0005-0000-0000-00000D210000}"/>
    <cellStyle name="Calculation 2 2 18 2" xfId="8464" xr:uid="{00000000-0005-0000-0000-00000E210000}"/>
    <cellStyle name="Calculation 2 2 18 2 2" xfId="8465" xr:uid="{00000000-0005-0000-0000-00000F210000}"/>
    <cellStyle name="Calculation 2 2 18 3" xfId="8466" xr:uid="{00000000-0005-0000-0000-000010210000}"/>
    <cellStyle name="Calculation 2 2 19" xfId="8467" xr:uid="{00000000-0005-0000-0000-000011210000}"/>
    <cellStyle name="Calculation 2 2 19 2" xfId="8468" xr:uid="{00000000-0005-0000-0000-000012210000}"/>
    <cellStyle name="Calculation 2 2 19 2 2" xfId="8469" xr:uid="{00000000-0005-0000-0000-000013210000}"/>
    <cellStyle name="Calculation 2 2 19 3" xfId="8470" xr:uid="{00000000-0005-0000-0000-000014210000}"/>
    <cellStyle name="Calculation 2 2 2" xfId="8471" xr:uid="{00000000-0005-0000-0000-000015210000}"/>
    <cellStyle name="Calculation 2 2 2 10" xfId="8472" xr:uid="{00000000-0005-0000-0000-000016210000}"/>
    <cellStyle name="Calculation 2 2 2 10 2" xfId="8473" xr:uid="{00000000-0005-0000-0000-000017210000}"/>
    <cellStyle name="Calculation 2 2 2 10 2 2" xfId="8474" xr:uid="{00000000-0005-0000-0000-000018210000}"/>
    <cellStyle name="Calculation 2 2 2 10 3" xfId="8475" xr:uid="{00000000-0005-0000-0000-000019210000}"/>
    <cellStyle name="Calculation 2 2 2 11" xfId="8476" xr:uid="{00000000-0005-0000-0000-00001A210000}"/>
    <cellStyle name="Calculation 2 2 2 11 2" xfId="8477" xr:uid="{00000000-0005-0000-0000-00001B210000}"/>
    <cellStyle name="Calculation 2 2 2 11 2 2" xfId="8478" xr:uid="{00000000-0005-0000-0000-00001C210000}"/>
    <cellStyle name="Calculation 2 2 2 11 3" xfId="8479" xr:uid="{00000000-0005-0000-0000-00001D210000}"/>
    <cellStyle name="Calculation 2 2 2 12" xfId="8480" xr:uid="{00000000-0005-0000-0000-00001E210000}"/>
    <cellStyle name="Calculation 2 2 2 12 2" xfId="8481" xr:uid="{00000000-0005-0000-0000-00001F210000}"/>
    <cellStyle name="Calculation 2 2 2 12 2 2" xfId="8482" xr:uid="{00000000-0005-0000-0000-000020210000}"/>
    <cellStyle name="Calculation 2 2 2 12 3" xfId="8483" xr:uid="{00000000-0005-0000-0000-000021210000}"/>
    <cellStyle name="Calculation 2 2 2 13" xfId="8484" xr:uid="{00000000-0005-0000-0000-000022210000}"/>
    <cellStyle name="Calculation 2 2 2 13 2" xfId="8485" xr:uid="{00000000-0005-0000-0000-000023210000}"/>
    <cellStyle name="Calculation 2 2 2 13 2 2" xfId="8486" xr:uid="{00000000-0005-0000-0000-000024210000}"/>
    <cellStyle name="Calculation 2 2 2 13 3" xfId="8487" xr:uid="{00000000-0005-0000-0000-000025210000}"/>
    <cellStyle name="Calculation 2 2 2 14" xfId="8488" xr:uid="{00000000-0005-0000-0000-000026210000}"/>
    <cellStyle name="Calculation 2 2 2 14 2" xfId="8489" xr:uid="{00000000-0005-0000-0000-000027210000}"/>
    <cellStyle name="Calculation 2 2 2 14 2 2" xfId="8490" xr:uid="{00000000-0005-0000-0000-000028210000}"/>
    <cellStyle name="Calculation 2 2 2 14 3" xfId="8491" xr:uid="{00000000-0005-0000-0000-000029210000}"/>
    <cellStyle name="Calculation 2 2 2 15" xfId="8492" xr:uid="{00000000-0005-0000-0000-00002A210000}"/>
    <cellStyle name="Calculation 2 2 2 15 2" xfId="8493" xr:uid="{00000000-0005-0000-0000-00002B210000}"/>
    <cellStyle name="Calculation 2 2 2 15 2 2" xfId="8494" xr:uid="{00000000-0005-0000-0000-00002C210000}"/>
    <cellStyle name="Calculation 2 2 2 15 3" xfId="8495" xr:uid="{00000000-0005-0000-0000-00002D210000}"/>
    <cellStyle name="Calculation 2 2 2 16" xfId="8496" xr:uid="{00000000-0005-0000-0000-00002E210000}"/>
    <cellStyle name="Calculation 2 2 2 16 2" xfId="8497" xr:uid="{00000000-0005-0000-0000-00002F210000}"/>
    <cellStyle name="Calculation 2 2 2 16 2 2" xfId="8498" xr:uid="{00000000-0005-0000-0000-000030210000}"/>
    <cellStyle name="Calculation 2 2 2 16 3" xfId="8499" xr:uid="{00000000-0005-0000-0000-000031210000}"/>
    <cellStyle name="Calculation 2 2 2 17" xfId="8500" xr:uid="{00000000-0005-0000-0000-000032210000}"/>
    <cellStyle name="Calculation 2 2 2 17 2" xfId="8501" xr:uid="{00000000-0005-0000-0000-000033210000}"/>
    <cellStyle name="Calculation 2 2 2 17 2 2" xfId="8502" xr:uid="{00000000-0005-0000-0000-000034210000}"/>
    <cellStyle name="Calculation 2 2 2 17 3" xfId="8503" xr:uid="{00000000-0005-0000-0000-000035210000}"/>
    <cellStyle name="Calculation 2 2 2 18" xfId="8504" xr:uid="{00000000-0005-0000-0000-000036210000}"/>
    <cellStyle name="Calculation 2 2 2 18 2" xfId="8505" xr:uid="{00000000-0005-0000-0000-000037210000}"/>
    <cellStyle name="Calculation 2 2 2 19" xfId="8506" xr:uid="{00000000-0005-0000-0000-000038210000}"/>
    <cellStyle name="Calculation 2 2 2 2" xfId="8507" xr:uid="{00000000-0005-0000-0000-000039210000}"/>
    <cellStyle name="Calculation 2 2 2 2 10" xfId="8508" xr:uid="{00000000-0005-0000-0000-00003A210000}"/>
    <cellStyle name="Calculation 2 2 2 2 10 2" xfId="8509" xr:uid="{00000000-0005-0000-0000-00003B210000}"/>
    <cellStyle name="Calculation 2 2 2 2 10 2 2" xfId="8510" xr:uid="{00000000-0005-0000-0000-00003C210000}"/>
    <cellStyle name="Calculation 2 2 2 2 10 3" xfId="8511" xr:uid="{00000000-0005-0000-0000-00003D210000}"/>
    <cellStyle name="Calculation 2 2 2 2 11" xfId="8512" xr:uid="{00000000-0005-0000-0000-00003E210000}"/>
    <cellStyle name="Calculation 2 2 2 2 11 2" xfId="8513" xr:uid="{00000000-0005-0000-0000-00003F210000}"/>
    <cellStyle name="Calculation 2 2 2 2 11 2 2" xfId="8514" xr:uid="{00000000-0005-0000-0000-000040210000}"/>
    <cellStyle name="Calculation 2 2 2 2 11 3" xfId="8515" xr:uid="{00000000-0005-0000-0000-000041210000}"/>
    <cellStyle name="Calculation 2 2 2 2 12" xfId="8516" xr:uid="{00000000-0005-0000-0000-000042210000}"/>
    <cellStyle name="Calculation 2 2 2 2 12 2" xfId="8517" xr:uid="{00000000-0005-0000-0000-000043210000}"/>
    <cellStyle name="Calculation 2 2 2 2 12 2 2" xfId="8518" xr:uid="{00000000-0005-0000-0000-000044210000}"/>
    <cellStyle name="Calculation 2 2 2 2 12 3" xfId="8519" xr:uid="{00000000-0005-0000-0000-000045210000}"/>
    <cellStyle name="Calculation 2 2 2 2 13" xfId="8520" xr:uid="{00000000-0005-0000-0000-000046210000}"/>
    <cellStyle name="Calculation 2 2 2 2 13 2" xfId="8521" xr:uid="{00000000-0005-0000-0000-000047210000}"/>
    <cellStyle name="Calculation 2 2 2 2 13 2 2" xfId="8522" xr:uid="{00000000-0005-0000-0000-000048210000}"/>
    <cellStyle name="Calculation 2 2 2 2 13 3" xfId="8523" xr:uid="{00000000-0005-0000-0000-000049210000}"/>
    <cellStyle name="Calculation 2 2 2 2 14" xfId="8524" xr:uid="{00000000-0005-0000-0000-00004A210000}"/>
    <cellStyle name="Calculation 2 2 2 2 14 2" xfId="8525" xr:uid="{00000000-0005-0000-0000-00004B210000}"/>
    <cellStyle name="Calculation 2 2 2 2 14 2 2" xfId="8526" xr:uid="{00000000-0005-0000-0000-00004C210000}"/>
    <cellStyle name="Calculation 2 2 2 2 14 3" xfId="8527" xr:uid="{00000000-0005-0000-0000-00004D210000}"/>
    <cellStyle name="Calculation 2 2 2 2 15" xfId="8528" xr:uid="{00000000-0005-0000-0000-00004E210000}"/>
    <cellStyle name="Calculation 2 2 2 2 15 2" xfId="8529" xr:uid="{00000000-0005-0000-0000-00004F210000}"/>
    <cellStyle name="Calculation 2 2 2 2 15 2 2" xfId="8530" xr:uid="{00000000-0005-0000-0000-000050210000}"/>
    <cellStyle name="Calculation 2 2 2 2 15 3" xfId="8531" xr:uid="{00000000-0005-0000-0000-000051210000}"/>
    <cellStyle name="Calculation 2 2 2 2 16" xfId="8532" xr:uid="{00000000-0005-0000-0000-000052210000}"/>
    <cellStyle name="Calculation 2 2 2 2 16 2" xfId="8533" xr:uid="{00000000-0005-0000-0000-000053210000}"/>
    <cellStyle name="Calculation 2 2 2 2 16 2 2" xfId="8534" xr:uid="{00000000-0005-0000-0000-000054210000}"/>
    <cellStyle name="Calculation 2 2 2 2 16 3" xfId="8535" xr:uid="{00000000-0005-0000-0000-000055210000}"/>
    <cellStyle name="Calculation 2 2 2 2 17" xfId="8536" xr:uid="{00000000-0005-0000-0000-000056210000}"/>
    <cellStyle name="Calculation 2 2 2 2 17 2" xfId="8537" xr:uid="{00000000-0005-0000-0000-000057210000}"/>
    <cellStyle name="Calculation 2 2 2 2 17 2 2" xfId="8538" xr:uid="{00000000-0005-0000-0000-000058210000}"/>
    <cellStyle name="Calculation 2 2 2 2 17 3" xfId="8539" xr:uid="{00000000-0005-0000-0000-000059210000}"/>
    <cellStyle name="Calculation 2 2 2 2 18" xfId="8540" xr:uid="{00000000-0005-0000-0000-00005A210000}"/>
    <cellStyle name="Calculation 2 2 2 2 18 2" xfId="8541" xr:uid="{00000000-0005-0000-0000-00005B210000}"/>
    <cellStyle name="Calculation 2 2 2 2 18 2 2" xfId="8542" xr:uid="{00000000-0005-0000-0000-00005C210000}"/>
    <cellStyle name="Calculation 2 2 2 2 18 3" xfId="8543" xr:uid="{00000000-0005-0000-0000-00005D210000}"/>
    <cellStyle name="Calculation 2 2 2 2 19" xfId="8544" xr:uid="{00000000-0005-0000-0000-00005E210000}"/>
    <cellStyle name="Calculation 2 2 2 2 19 2" xfId="8545" xr:uid="{00000000-0005-0000-0000-00005F210000}"/>
    <cellStyle name="Calculation 2 2 2 2 19 2 2" xfId="8546" xr:uid="{00000000-0005-0000-0000-000060210000}"/>
    <cellStyle name="Calculation 2 2 2 2 19 3" xfId="8547" xr:uid="{00000000-0005-0000-0000-000061210000}"/>
    <cellStyle name="Calculation 2 2 2 2 2" xfId="8548" xr:uid="{00000000-0005-0000-0000-000062210000}"/>
    <cellStyle name="Calculation 2 2 2 2 2 2" xfId="8549" xr:uid="{00000000-0005-0000-0000-000063210000}"/>
    <cellStyle name="Calculation 2 2 2 2 2 2 2" xfId="8550" xr:uid="{00000000-0005-0000-0000-000064210000}"/>
    <cellStyle name="Calculation 2 2 2 2 2 2 3" xfId="8551" xr:uid="{00000000-0005-0000-0000-000065210000}"/>
    <cellStyle name="Calculation 2 2 2 2 2 3" xfId="8552" xr:uid="{00000000-0005-0000-0000-000066210000}"/>
    <cellStyle name="Calculation 2 2 2 2 2 3 2" xfId="8553" xr:uid="{00000000-0005-0000-0000-000067210000}"/>
    <cellStyle name="Calculation 2 2 2 2 2 4" xfId="8554" xr:uid="{00000000-0005-0000-0000-000068210000}"/>
    <cellStyle name="Calculation 2 2 2 2 20" xfId="8555" xr:uid="{00000000-0005-0000-0000-000069210000}"/>
    <cellStyle name="Calculation 2 2 2 2 20 2" xfId="8556" xr:uid="{00000000-0005-0000-0000-00006A210000}"/>
    <cellStyle name="Calculation 2 2 2 2 20 2 2" xfId="8557" xr:uid="{00000000-0005-0000-0000-00006B210000}"/>
    <cellStyle name="Calculation 2 2 2 2 20 3" xfId="8558" xr:uid="{00000000-0005-0000-0000-00006C210000}"/>
    <cellStyle name="Calculation 2 2 2 2 21" xfId="8559" xr:uid="{00000000-0005-0000-0000-00006D210000}"/>
    <cellStyle name="Calculation 2 2 2 2 21 2" xfId="8560" xr:uid="{00000000-0005-0000-0000-00006E210000}"/>
    <cellStyle name="Calculation 2 2 2 2 22" xfId="8561" xr:uid="{00000000-0005-0000-0000-00006F210000}"/>
    <cellStyle name="Calculation 2 2 2 2 23" xfId="8562" xr:uid="{00000000-0005-0000-0000-000070210000}"/>
    <cellStyle name="Calculation 2 2 2 2 3" xfId="8563" xr:uid="{00000000-0005-0000-0000-000071210000}"/>
    <cellStyle name="Calculation 2 2 2 2 3 2" xfId="8564" xr:uid="{00000000-0005-0000-0000-000072210000}"/>
    <cellStyle name="Calculation 2 2 2 2 3 2 2" xfId="8565" xr:uid="{00000000-0005-0000-0000-000073210000}"/>
    <cellStyle name="Calculation 2 2 2 2 3 3" xfId="8566" xr:uid="{00000000-0005-0000-0000-000074210000}"/>
    <cellStyle name="Calculation 2 2 2 2 3 4" xfId="8567" xr:uid="{00000000-0005-0000-0000-000075210000}"/>
    <cellStyle name="Calculation 2 2 2 2 4" xfId="8568" xr:uid="{00000000-0005-0000-0000-000076210000}"/>
    <cellStyle name="Calculation 2 2 2 2 4 2" xfId="8569" xr:uid="{00000000-0005-0000-0000-000077210000}"/>
    <cellStyle name="Calculation 2 2 2 2 4 2 2" xfId="8570" xr:uid="{00000000-0005-0000-0000-000078210000}"/>
    <cellStyle name="Calculation 2 2 2 2 4 3" xfId="8571" xr:uid="{00000000-0005-0000-0000-000079210000}"/>
    <cellStyle name="Calculation 2 2 2 2 4 4" xfId="8572" xr:uid="{00000000-0005-0000-0000-00007A210000}"/>
    <cellStyle name="Calculation 2 2 2 2 5" xfId="8573" xr:uid="{00000000-0005-0000-0000-00007B210000}"/>
    <cellStyle name="Calculation 2 2 2 2 5 2" xfId="8574" xr:uid="{00000000-0005-0000-0000-00007C210000}"/>
    <cellStyle name="Calculation 2 2 2 2 5 2 2" xfId="8575" xr:uid="{00000000-0005-0000-0000-00007D210000}"/>
    <cellStyle name="Calculation 2 2 2 2 5 3" xfId="8576" xr:uid="{00000000-0005-0000-0000-00007E210000}"/>
    <cellStyle name="Calculation 2 2 2 2 6" xfId="8577" xr:uid="{00000000-0005-0000-0000-00007F210000}"/>
    <cellStyle name="Calculation 2 2 2 2 6 2" xfId="8578" xr:uid="{00000000-0005-0000-0000-000080210000}"/>
    <cellStyle name="Calculation 2 2 2 2 6 2 2" xfId="8579" xr:uid="{00000000-0005-0000-0000-000081210000}"/>
    <cellStyle name="Calculation 2 2 2 2 6 3" xfId="8580" xr:uid="{00000000-0005-0000-0000-000082210000}"/>
    <cellStyle name="Calculation 2 2 2 2 7" xfId="8581" xr:uid="{00000000-0005-0000-0000-000083210000}"/>
    <cellStyle name="Calculation 2 2 2 2 7 2" xfId="8582" xr:uid="{00000000-0005-0000-0000-000084210000}"/>
    <cellStyle name="Calculation 2 2 2 2 7 2 2" xfId="8583" xr:uid="{00000000-0005-0000-0000-000085210000}"/>
    <cellStyle name="Calculation 2 2 2 2 7 3" xfId="8584" xr:uid="{00000000-0005-0000-0000-000086210000}"/>
    <cellStyle name="Calculation 2 2 2 2 8" xfId="8585" xr:uid="{00000000-0005-0000-0000-000087210000}"/>
    <cellStyle name="Calculation 2 2 2 2 8 2" xfId="8586" xr:uid="{00000000-0005-0000-0000-000088210000}"/>
    <cellStyle name="Calculation 2 2 2 2 8 2 2" xfId="8587" xr:uid="{00000000-0005-0000-0000-000089210000}"/>
    <cellStyle name="Calculation 2 2 2 2 8 3" xfId="8588" xr:uid="{00000000-0005-0000-0000-00008A210000}"/>
    <cellStyle name="Calculation 2 2 2 2 9" xfId="8589" xr:uid="{00000000-0005-0000-0000-00008B210000}"/>
    <cellStyle name="Calculation 2 2 2 2 9 2" xfId="8590" xr:uid="{00000000-0005-0000-0000-00008C210000}"/>
    <cellStyle name="Calculation 2 2 2 2 9 2 2" xfId="8591" xr:uid="{00000000-0005-0000-0000-00008D210000}"/>
    <cellStyle name="Calculation 2 2 2 2 9 3" xfId="8592" xr:uid="{00000000-0005-0000-0000-00008E210000}"/>
    <cellStyle name="Calculation 2 2 2 20" xfId="8593" xr:uid="{00000000-0005-0000-0000-00008F210000}"/>
    <cellStyle name="Calculation 2 2 2 3" xfId="8594" xr:uid="{00000000-0005-0000-0000-000090210000}"/>
    <cellStyle name="Calculation 2 2 2 3 2" xfId="8595" xr:uid="{00000000-0005-0000-0000-000091210000}"/>
    <cellStyle name="Calculation 2 2 2 3 2 2" xfId="8596" xr:uid="{00000000-0005-0000-0000-000092210000}"/>
    <cellStyle name="Calculation 2 2 2 3 2 3" xfId="8597" xr:uid="{00000000-0005-0000-0000-000093210000}"/>
    <cellStyle name="Calculation 2 2 2 3 3" xfId="8598" xr:uid="{00000000-0005-0000-0000-000094210000}"/>
    <cellStyle name="Calculation 2 2 2 3 3 2" xfId="8599" xr:uid="{00000000-0005-0000-0000-000095210000}"/>
    <cellStyle name="Calculation 2 2 2 3 4" xfId="8600" xr:uid="{00000000-0005-0000-0000-000096210000}"/>
    <cellStyle name="Calculation 2 2 2 4" xfId="8601" xr:uid="{00000000-0005-0000-0000-000097210000}"/>
    <cellStyle name="Calculation 2 2 2 4 2" xfId="8602" xr:uid="{00000000-0005-0000-0000-000098210000}"/>
    <cellStyle name="Calculation 2 2 2 4 2 2" xfId="8603" xr:uid="{00000000-0005-0000-0000-000099210000}"/>
    <cellStyle name="Calculation 2 2 2 4 3" xfId="8604" xr:uid="{00000000-0005-0000-0000-00009A210000}"/>
    <cellStyle name="Calculation 2 2 2 4 4" xfId="8605" xr:uid="{00000000-0005-0000-0000-00009B210000}"/>
    <cellStyle name="Calculation 2 2 2 5" xfId="8606" xr:uid="{00000000-0005-0000-0000-00009C210000}"/>
    <cellStyle name="Calculation 2 2 2 5 2" xfId="8607" xr:uid="{00000000-0005-0000-0000-00009D210000}"/>
    <cellStyle name="Calculation 2 2 2 5 2 2" xfId="8608" xr:uid="{00000000-0005-0000-0000-00009E210000}"/>
    <cellStyle name="Calculation 2 2 2 5 3" xfId="8609" xr:uid="{00000000-0005-0000-0000-00009F210000}"/>
    <cellStyle name="Calculation 2 2 2 5 4" xfId="8610" xr:uid="{00000000-0005-0000-0000-0000A0210000}"/>
    <cellStyle name="Calculation 2 2 2 6" xfId="8611" xr:uid="{00000000-0005-0000-0000-0000A1210000}"/>
    <cellStyle name="Calculation 2 2 2 6 2" xfId="8612" xr:uid="{00000000-0005-0000-0000-0000A2210000}"/>
    <cellStyle name="Calculation 2 2 2 6 2 2" xfId="8613" xr:uid="{00000000-0005-0000-0000-0000A3210000}"/>
    <cellStyle name="Calculation 2 2 2 6 3" xfId="8614" xr:uid="{00000000-0005-0000-0000-0000A4210000}"/>
    <cellStyle name="Calculation 2 2 2 7" xfId="8615" xr:uid="{00000000-0005-0000-0000-0000A5210000}"/>
    <cellStyle name="Calculation 2 2 2 7 2" xfId="8616" xr:uid="{00000000-0005-0000-0000-0000A6210000}"/>
    <cellStyle name="Calculation 2 2 2 7 2 2" xfId="8617" xr:uid="{00000000-0005-0000-0000-0000A7210000}"/>
    <cellStyle name="Calculation 2 2 2 7 3" xfId="8618" xr:uid="{00000000-0005-0000-0000-0000A8210000}"/>
    <cellStyle name="Calculation 2 2 2 8" xfId="8619" xr:uid="{00000000-0005-0000-0000-0000A9210000}"/>
    <cellStyle name="Calculation 2 2 2 8 2" xfId="8620" xr:uid="{00000000-0005-0000-0000-0000AA210000}"/>
    <cellStyle name="Calculation 2 2 2 8 2 2" xfId="8621" xr:uid="{00000000-0005-0000-0000-0000AB210000}"/>
    <cellStyle name="Calculation 2 2 2 8 3" xfId="8622" xr:uid="{00000000-0005-0000-0000-0000AC210000}"/>
    <cellStyle name="Calculation 2 2 2 9" xfId="8623" xr:uid="{00000000-0005-0000-0000-0000AD210000}"/>
    <cellStyle name="Calculation 2 2 2 9 2" xfId="8624" xr:uid="{00000000-0005-0000-0000-0000AE210000}"/>
    <cellStyle name="Calculation 2 2 2 9 2 2" xfId="8625" xr:uid="{00000000-0005-0000-0000-0000AF210000}"/>
    <cellStyle name="Calculation 2 2 2 9 3" xfId="8626" xr:uid="{00000000-0005-0000-0000-0000B0210000}"/>
    <cellStyle name="Calculation 2 2 20" xfId="8627" xr:uid="{00000000-0005-0000-0000-0000B1210000}"/>
    <cellStyle name="Calculation 2 2 20 2" xfId="8628" xr:uid="{00000000-0005-0000-0000-0000B2210000}"/>
    <cellStyle name="Calculation 2 2 20 2 2" xfId="8629" xr:uid="{00000000-0005-0000-0000-0000B3210000}"/>
    <cellStyle name="Calculation 2 2 20 3" xfId="8630" xr:uid="{00000000-0005-0000-0000-0000B4210000}"/>
    <cellStyle name="Calculation 2 2 21" xfId="8631" xr:uid="{00000000-0005-0000-0000-0000B5210000}"/>
    <cellStyle name="Calculation 2 2 21 2" xfId="8632" xr:uid="{00000000-0005-0000-0000-0000B6210000}"/>
    <cellStyle name="Calculation 2 2 22" xfId="8633" xr:uid="{00000000-0005-0000-0000-0000B7210000}"/>
    <cellStyle name="Calculation 2 2 23" xfId="8634" xr:uid="{00000000-0005-0000-0000-0000B8210000}"/>
    <cellStyle name="Calculation 2 2 3" xfId="8635" xr:uid="{00000000-0005-0000-0000-0000B9210000}"/>
    <cellStyle name="Calculation 2 2 3 10" xfId="8636" xr:uid="{00000000-0005-0000-0000-0000BA210000}"/>
    <cellStyle name="Calculation 2 2 3 10 2" xfId="8637" xr:uid="{00000000-0005-0000-0000-0000BB210000}"/>
    <cellStyle name="Calculation 2 2 3 10 2 2" xfId="8638" xr:uid="{00000000-0005-0000-0000-0000BC210000}"/>
    <cellStyle name="Calculation 2 2 3 10 3" xfId="8639" xr:uid="{00000000-0005-0000-0000-0000BD210000}"/>
    <cellStyle name="Calculation 2 2 3 11" xfId="8640" xr:uid="{00000000-0005-0000-0000-0000BE210000}"/>
    <cellStyle name="Calculation 2 2 3 11 2" xfId="8641" xr:uid="{00000000-0005-0000-0000-0000BF210000}"/>
    <cellStyle name="Calculation 2 2 3 11 2 2" xfId="8642" xr:uid="{00000000-0005-0000-0000-0000C0210000}"/>
    <cellStyle name="Calculation 2 2 3 11 3" xfId="8643" xr:uid="{00000000-0005-0000-0000-0000C1210000}"/>
    <cellStyle name="Calculation 2 2 3 12" xfId="8644" xr:uid="{00000000-0005-0000-0000-0000C2210000}"/>
    <cellStyle name="Calculation 2 2 3 12 2" xfId="8645" xr:uid="{00000000-0005-0000-0000-0000C3210000}"/>
    <cellStyle name="Calculation 2 2 3 12 2 2" xfId="8646" xr:uid="{00000000-0005-0000-0000-0000C4210000}"/>
    <cellStyle name="Calculation 2 2 3 12 3" xfId="8647" xr:uid="{00000000-0005-0000-0000-0000C5210000}"/>
    <cellStyle name="Calculation 2 2 3 13" xfId="8648" xr:uid="{00000000-0005-0000-0000-0000C6210000}"/>
    <cellStyle name="Calculation 2 2 3 13 2" xfId="8649" xr:uid="{00000000-0005-0000-0000-0000C7210000}"/>
    <cellStyle name="Calculation 2 2 3 13 2 2" xfId="8650" xr:uid="{00000000-0005-0000-0000-0000C8210000}"/>
    <cellStyle name="Calculation 2 2 3 13 3" xfId="8651" xr:uid="{00000000-0005-0000-0000-0000C9210000}"/>
    <cellStyle name="Calculation 2 2 3 14" xfId="8652" xr:uid="{00000000-0005-0000-0000-0000CA210000}"/>
    <cellStyle name="Calculation 2 2 3 14 2" xfId="8653" xr:uid="{00000000-0005-0000-0000-0000CB210000}"/>
    <cellStyle name="Calculation 2 2 3 14 2 2" xfId="8654" xr:uid="{00000000-0005-0000-0000-0000CC210000}"/>
    <cellStyle name="Calculation 2 2 3 14 3" xfId="8655" xr:uid="{00000000-0005-0000-0000-0000CD210000}"/>
    <cellStyle name="Calculation 2 2 3 15" xfId="8656" xr:uid="{00000000-0005-0000-0000-0000CE210000}"/>
    <cellStyle name="Calculation 2 2 3 15 2" xfId="8657" xr:uid="{00000000-0005-0000-0000-0000CF210000}"/>
    <cellStyle name="Calculation 2 2 3 15 2 2" xfId="8658" xr:uid="{00000000-0005-0000-0000-0000D0210000}"/>
    <cellStyle name="Calculation 2 2 3 15 3" xfId="8659" xr:uid="{00000000-0005-0000-0000-0000D1210000}"/>
    <cellStyle name="Calculation 2 2 3 16" xfId="8660" xr:uid="{00000000-0005-0000-0000-0000D2210000}"/>
    <cellStyle name="Calculation 2 2 3 16 2" xfId="8661" xr:uid="{00000000-0005-0000-0000-0000D3210000}"/>
    <cellStyle name="Calculation 2 2 3 16 2 2" xfId="8662" xr:uid="{00000000-0005-0000-0000-0000D4210000}"/>
    <cellStyle name="Calculation 2 2 3 16 3" xfId="8663" xr:uid="{00000000-0005-0000-0000-0000D5210000}"/>
    <cellStyle name="Calculation 2 2 3 17" xfId="8664" xr:uid="{00000000-0005-0000-0000-0000D6210000}"/>
    <cellStyle name="Calculation 2 2 3 17 2" xfId="8665" xr:uid="{00000000-0005-0000-0000-0000D7210000}"/>
    <cellStyle name="Calculation 2 2 3 17 2 2" xfId="8666" xr:uid="{00000000-0005-0000-0000-0000D8210000}"/>
    <cellStyle name="Calculation 2 2 3 17 3" xfId="8667" xr:uid="{00000000-0005-0000-0000-0000D9210000}"/>
    <cellStyle name="Calculation 2 2 3 18" xfId="8668" xr:uid="{00000000-0005-0000-0000-0000DA210000}"/>
    <cellStyle name="Calculation 2 2 3 18 2" xfId="8669" xr:uid="{00000000-0005-0000-0000-0000DB210000}"/>
    <cellStyle name="Calculation 2 2 3 19" xfId="8670" xr:uid="{00000000-0005-0000-0000-0000DC210000}"/>
    <cellStyle name="Calculation 2 2 3 2" xfId="8671" xr:uid="{00000000-0005-0000-0000-0000DD210000}"/>
    <cellStyle name="Calculation 2 2 3 2 10" xfId="8672" xr:uid="{00000000-0005-0000-0000-0000DE210000}"/>
    <cellStyle name="Calculation 2 2 3 2 10 2" xfId="8673" xr:uid="{00000000-0005-0000-0000-0000DF210000}"/>
    <cellStyle name="Calculation 2 2 3 2 10 2 2" xfId="8674" xr:uid="{00000000-0005-0000-0000-0000E0210000}"/>
    <cellStyle name="Calculation 2 2 3 2 10 3" xfId="8675" xr:uid="{00000000-0005-0000-0000-0000E1210000}"/>
    <cellStyle name="Calculation 2 2 3 2 11" xfId="8676" xr:uid="{00000000-0005-0000-0000-0000E2210000}"/>
    <cellStyle name="Calculation 2 2 3 2 11 2" xfId="8677" xr:uid="{00000000-0005-0000-0000-0000E3210000}"/>
    <cellStyle name="Calculation 2 2 3 2 11 2 2" xfId="8678" xr:uid="{00000000-0005-0000-0000-0000E4210000}"/>
    <cellStyle name="Calculation 2 2 3 2 11 3" xfId="8679" xr:uid="{00000000-0005-0000-0000-0000E5210000}"/>
    <cellStyle name="Calculation 2 2 3 2 12" xfId="8680" xr:uid="{00000000-0005-0000-0000-0000E6210000}"/>
    <cellStyle name="Calculation 2 2 3 2 12 2" xfId="8681" xr:uid="{00000000-0005-0000-0000-0000E7210000}"/>
    <cellStyle name="Calculation 2 2 3 2 12 2 2" xfId="8682" xr:uid="{00000000-0005-0000-0000-0000E8210000}"/>
    <cellStyle name="Calculation 2 2 3 2 12 3" xfId="8683" xr:uid="{00000000-0005-0000-0000-0000E9210000}"/>
    <cellStyle name="Calculation 2 2 3 2 13" xfId="8684" xr:uid="{00000000-0005-0000-0000-0000EA210000}"/>
    <cellStyle name="Calculation 2 2 3 2 13 2" xfId="8685" xr:uid="{00000000-0005-0000-0000-0000EB210000}"/>
    <cellStyle name="Calculation 2 2 3 2 13 2 2" xfId="8686" xr:uid="{00000000-0005-0000-0000-0000EC210000}"/>
    <cellStyle name="Calculation 2 2 3 2 13 3" xfId="8687" xr:uid="{00000000-0005-0000-0000-0000ED210000}"/>
    <cellStyle name="Calculation 2 2 3 2 14" xfId="8688" xr:uid="{00000000-0005-0000-0000-0000EE210000}"/>
    <cellStyle name="Calculation 2 2 3 2 14 2" xfId="8689" xr:uid="{00000000-0005-0000-0000-0000EF210000}"/>
    <cellStyle name="Calculation 2 2 3 2 14 2 2" xfId="8690" xr:uid="{00000000-0005-0000-0000-0000F0210000}"/>
    <cellStyle name="Calculation 2 2 3 2 14 3" xfId="8691" xr:uid="{00000000-0005-0000-0000-0000F1210000}"/>
    <cellStyle name="Calculation 2 2 3 2 15" xfId="8692" xr:uid="{00000000-0005-0000-0000-0000F2210000}"/>
    <cellStyle name="Calculation 2 2 3 2 15 2" xfId="8693" xr:uid="{00000000-0005-0000-0000-0000F3210000}"/>
    <cellStyle name="Calculation 2 2 3 2 15 2 2" xfId="8694" xr:uid="{00000000-0005-0000-0000-0000F4210000}"/>
    <cellStyle name="Calculation 2 2 3 2 15 3" xfId="8695" xr:uid="{00000000-0005-0000-0000-0000F5210000}"/>
    <cellStyle name="Calculation 2 2 3 2 16" xfId="8696" xr:uid="{00000000-0005-0000-0000-0000F6210000}"/>
    <cellStyle name="Calculation 2 2 3 2 16 2" xfId="8697" xr:uid="{00000000-0005-0000-0000-0000F7210000}"/>
    <cellStyle name="Calculation 2 2 3 2 16 2 2" xfId="8698" xr:uid="{00000000-0005-0000-0000-0000F8210000}"/>
    <cellStyle name="Calculation 2 2 3 2 16 3" xfId="8699" xr:uid="{00000000-0005-0000-0000-0000F9210000}"/>
    <cellStyle name="Calculation 2 2 3 2 17" xfId="8700" xr:uid="{00000000-0005-0000-0000-0000FA210000}"/>
    <cellStyle name="Calculation 2 2 3 2 17 2" xfId="8701" xr:uid="{00000000-0005-0000-0000-0000FB210000}"/>
    <cellStyle name="Calculation 2 2 3 2 17 2 2" xfId="8702" xr:uid="{00000000-0005-0000-0000-0000FC210000}"/>
    <cellStyle name="Calculation 2 2 3 2 17 3" xfId="8703" xr:uid="{00000000-0005-0000-0000-0000FD210000}"/>
    <cellStyle name="Calculation 2 2 3 2 18" xfId="8704" xr:uid="{00000000-0005-0000-0000-0000FE210000}"/>
    <cellStyle name="Calculation 2 2 3 2 18 2" xfId="8705" xr:uid="{00000000-0005-0000-0000-0000FF210000}"/>
    <cellStyle name="Calculation 2 2 3 2 18 2 2" xfId="8706" xr:uid="{00000000-0005-0000-0000-000000220000}"/>
    <cellStyle name="Calculation 2 2 3 2 18 3" xfId="8707" xr:uid="{00000000-0005-0000-0000-000001220000}"/>
    <cellStyle name="Calculation 2 2 3 2 19" xfId="8708" xr:uid="{00000000-0005-0000-0000-000002220000}"/>
    <cellStyle name="Calculation 2 2 3 2 19 2" xfId="8709" xr:uid="{00000000-0005-0000-0000-000003220000}"/>
    <cellStyle name="Calculation 2 2 3 2 19 2 2" xfId="8710" xr:uid="{00000000-0005-0000-0000-000004220000}"/>
    <cellStyle name="Calculation 2 2 3 2 19 3" xfId="8711" xr:uid="{00000000-0005-0000-0000-000005220000}"/>
    <cellStyle name="Calculation 2 2 3 2 2" xfId="8712" xr:uid="{00000000-0005-0000-0000-000006220000}"/>
    <cellStyle name="Calculation 2 2 3 2 2 2" xfId="8713" xr:uid="{00000000-0005-0000-0000-000007220000}"/>
    <cellStyle name="Calculation 2 2 3 2 2 2 2" xfId="8714" xr:uid="{00000000-0005-0000-0000-000008220000}"/>
    <cellStyle name="Calculation 2 2 3 2 2 3" xfId="8715" xr:uid="{00000000-0005-0000-0000-000009220000}"/>
    <cellStyle name="Calculation 2 2 3 2 2 4" xfId="8716" xr:uid="{00000000-0005-0000-0000-00000A220000}"/>
    <cellStyle name="Calculation 2 2 3 2 20" xfId="8717" xr:uid="{00000000-0005-0000-0000-00000B220000}"/>
    <cellStyle name="Calculation 2 2 3 2 20 2" xfId="8718" xr:uid="{00000000-0005-0000-0000-00000C220000}"/>
    <cellStyle name="Calculation 2 2 3 2 20 2 2" xfId="8719" xr:uid="{00000000-0005-0000-0000-00000D220000}"/>
    <cellStyle name="Calculation 2 2 3 2 20 3" xfId="8720" xr:uid="{00000000-0005-0000-0000-00000E220000}"/>
    <cellStyle name="Calculation 2 2 3 2 21" xfId="8721" xr:uid="{00000000-0005-0000-0000-00000F220000}"/>
    <cellStyle name="Calculation 2 2 3 2 21 2" xfId="8722" xr:uid="{00000000-0005-0000-0000-000010220000}"/>
    <cellStyle name="Calculation 2 2 3 2 22" xfId="8723" xr:uid="{00000000-0005-0000-0000-000011220000}"/>
    <cellStyle name="Calculation 2 2 3 2 23" xfId="8724" xr:uid="{00000000-0005-0000-0000-000012220000}"/>
    <cellStyle name="Calculation 2 2 3 2 3" xfId="8725" xr:uid="{00000000-0005-0000-0000-000013220000}"/>
    <cellStyle name="Calculation 2 2 3 2 3 2" xfId="8726" xr:uid="{00000000-0005-0000-0000-000014220000}"/>
    <cellStyle name="Calculation 2 2 3 2 3 2 2" xfId="8727" xr:uid="{00000000-0005-0000-0000-000015220000}"/>
    <cellStyle name="Calculation 2 2 3 2 3 3" xfId="8728" xr:uid="{00000000-0005-0000-0000-000016220000}"/>
    <cellStyle name="Calculation 2 2 3 2 3 4" xfId="8729" xr:uid="{00000000-0005-0000-0000-000017220000}"/>
    <cellStyle name="Calculation 2 2 3 2 4" xfId="8730" xr:uid="{00000000-0005-0000-0000-000018220000}"/>
    <cellStyle name="Calculation 2 2 3 2 4 2" xfId="8731" xr:uid="{00000000-0005-0000-0000-000019220000}"/>
    <cellStyle name="Calculation 2 2 3 2 4 2 2" xfId="8732" xr:uid="{00000000-0005-0000-0000-00001A220000}"/>
    <cellStyle name="Calculation 2 2 3 2 4 3" xfId="8733" xr:uid="{00000000-0005-0000-0000-00001B220000}"/>
    <cellStyle name="Calculation 2 2 3 2 5" xfId="8734" xr:uid="{00000000-0005-0000-0000-00001C220000}"/>
    <cellStyle name="Calculation 2 2 3 2 5 2" xfId="8735" xr:uid="{00000000-0005-0000-0000-00001D220000}"/>
    <cellStyle name="Calculation 2 2 3 2 5 2 2" xfId="8736" xr:uid="{00000000-0005-0000-0000-00001E220000}"/>
    <cellStyle name="Calculation 2 2 3 2 5 3" xfId="8737" xr:uid="{00000000-0005-0000-0000-00001F220000}"/>
    <cellStyle name="Calculation 2 2 3 2 6" xfId="8738" xr:uid="{00000000-0005-0000-0000-000020220000}"/>
    <cellStyle name="Calculation 2 2 3 2 6 2" xfId="8739" xr:uid="{00000000-0005-0000-0000-000021220000}"/>
    <cellStyle name="Calculation 2 2 3 2 6 2 2" xfId="8740" xr:uid="{00000000-0005-0000-0000-000022220000}"/>
    <cellStyle name="Calculation 2 2 3 2 6 3" xfId="8741" xr:uid="{00000000-0005-0000-0000-000023220000}"/>
    <cellStyle name="Calculation 2 2 3 2 7" xfId="8742" xr:uid="{00000000-0005-0000-0000-000024220000}"/>
    <cellStyle name="Calculation 2 2 3 2 7 2" xfId="8743" xr:uid="{00000000-0005-0000-0000-000025220000}"/>
    <cellStyle name="Calculation 2 2 3 2 7 2 2" xfId="8744" xr:uid="{00000000-0005-0000-0000-000026220000}"/>
    <cellStyle name="Calculation 2 2 3 2 7 3" xfId="8745" xr:uid="{00000000-0005-0000-0000-000027220000}"/>
    <cellStyle name="Calculation 2 2 3 2 8" xfId="8746" xr:uid="{00000000-0005-0000-0000-000028220000}"/>
    <cellStyle name="Calculation 2 2 3 2 8 2" xfId="8747" xr:uid="{00000000-0005-0000-0000-000029220000}"/>
    <cellStyle name="Calculation 2 2 3 2 8 2 2" xfId="8748" xr:uid="{00000000-0005-0000-0000-00002A220000}"/>
    <cellStyle name="Calculation 2 2 3 2 8 3" xfId="8749" xr:uid="{00000000-0005-0000-0000-00002B220000}"/>
    <cellStyle name="Calculation 2 2 3 2 9" xfId="8750" xr:uid="{00000000-0005-0000-0000-00002C220000}"/>
    <cellStyle name="Calculation 2 2 3 2 9 2" xfId="8751" xr:uid="{00000000-0005-0000-0000-00002D220000}"/>
    <cellStyle name="Calculation 2 2 3 2 9 2 2" xfId="8752" xr:uid="{00000000-0005-0000-0000-00002E220000}"/>
    <cellStyle name="Calculation 2 2 3 2 9 3" xfId="8753" xr:uid="{00000000-0005-0000-0000-00002F220000}"/>
    <cellStyle name="Calculation 2 2 3 20" xfId="8754" xr:uid="{00000000-0005-0000-0000-000030220000}"/>
    <cellStyle name="Calculation 2 2 3 3" xfId="8755" xr:uid="{00000000-0005-0000-0000-000031220000}"/>
    <cellStyle name="Calculation 2 2 3 3 2" xfId="8756" xr:uid="{00000000-0005-0000-0000-000032220000}"/>
    <cellStyle name="Calculation 2 2 3 3 2 2" xfId="8757" xr:uid="{00000000-0005-0000-0000-000033220000}"/>
    <cellStyle name="Calculation 2 2 3 3 3" xfId="8758" xr:uid="{00000000-0005-0000-0000-000034220000}"/>
    <cellStyle name="Calculation 2 2 3 3 4" xfId="8759" xr:uid="{00000000-0005-0000-0000-000035220000}"/>
    <cellStyle name="Calculation 2 2 3 4" xfId="8760" xr:uid="{00000000-0005-0000-0000-000036220000}"/>
    <cellStyle name="Calculation 2 2 3 4 2" xfId="8761" xr:uid="{00000000-0005-0000-0000-000037220000}"/>
    <cellStyle name="Calculation 2 2 3 4 2 2" xfId="8762" xr:uid="{00000000-0005-0000-0000-000038220000}"/>
    <cellStyle name="Calculation 2 2 3 4 3" xfId="8763" xr:uid="{00000000-0005-0000-0000-000039220000}"/>
    <cellStyle name="Calculation 2 2 3 4 4" xfId="8764" xr:uid="{00000000-0005-0000-0000-00003A220000}"/>
    <cellStyle name="Calculation 2 2 3 5" xfId="8765" xr:uid="{00000000-0005-0000-0000-00003B220000}"/>
    <cellStyle name="Calculation 2 2 3 5 2" xfId="8766" xr:uid="{00000000-0005-0000-0000-00003C220000}"/>
    <cellStyle name="Calculation 2 2 3 5 2 2" xfId="8767" xr:uid="{00000000-0005-0000-0000-00003D220000}"/>
    <cellStyle name="Calculation 2 2 3 5 3" xfId="8768" xr:uid="{00000000-0005-0000-0000-00003E220000}"/>
    <cellStyle name="Calculation 2 2 3 6" xfId="8769" xr:uid="{00000000-0005-0000-0000-00003F220000}"/>
    <cellStyle name="Calculation 2 2 3 6 2" xfId="8770" xr:uid="{00000000-0005-0000-0000-000040220000}"/>
    <cellStyle name="Calculation 2 2 3 6 2 2" xfId="8771" xr:uid="{00000000-0005-0000-0000-000041220000}"/>
    <cellStyle name="Calculation 2 2 3 6 3" xfId="8772" xr:uid="{00000000-0005-0000-0000-000042220000}"/>
    <cellStyle name="Calculation 2 2 3 7" xfId="8773" xr:uid="{00000000-0005-0000-0000-000043220000}"/>
    <cellStyle name="Calculation 2 2 3 7 2" xfId="8774" xr:uid="{00000000-0005-0000-0000-000044220000}"/>
    <cellStyle name="Calculation 2 2 3 7 2 2" xfId="8775" xr:uid="{00000000-0005-0000-0000-000045220000}"/>
    <cellStyle name="Calculation 2 2 3 7 3" xfId="8776" xr:uid="{00000000-0005-0000-0000-000046220000}"/>
    <cellStyle name="Calculation 2 2 3 8" xfId="8777" xr:uid="{00000000-0005-0000-0000-000047220000}"/>
    <cellStyle name="Calculation 2 2 3 8 2" xfId="8778" xr:uid="{00000000-0005-0000-0000-000048220000}"/>
    <cellStyle name="Calculation 2 2 3 8 2 2" xfId="8779" xr:uid="{00000000-0005-0000-0000-000049220000}"/>
    <cellStyle name="Calculation 2 2 3 8 3" xfId="8780" xr:uid="{00000000-0005-0000-0000-00004A220000}"/>
    <cellStyle name="Calculation 2 2 3 9" xfId="8781" xr:uid="{00000000-0005-0000-0000-00004B220000}"/>
    <cellStyle name="Calculation 2 2 3 9 2" xfId="8782" xr:uid="{00000000-0005-0000-0000-00004C220000}"/>
    <cellStyle name="Calculation 2 2 3 9 2 2" xfId="8783" xr:uid="{00000000-0005-0000-0000-00004D220000}"/>
    <cellStyle name="Calculation 2 2 3 9 3" xfId="8784" xr:uid="{00000000-0005-0000-0000-00004E220000}"/>
    <cellStyle name="Calculation 2 2 4" xfId="8785" xr:uid="{00000000-0005-0000-0000-00004F220000}"/>
    <cellStyle name="Calculation 2 2 4 10" xfId="8786" xr:uid="{00000000-0005-0000-0000-000050220000}"/>
    <cellStyle name="Calculation 2 2 4 10 2" xfId="8787" xr:uid="{00000000-0005-0000-0000-000051220000}"/>
    <cellStyle name="Calculation 2 2 4 10 2 2" xfId="8788" xr:uid="{00000000-0005-0000-0000-000052220000}"/>
    <cellStyle name="Calculation 2 2 4 10 3" xfId="8789" xr:uid="{00000000-0005-0000-0000-000053220000}"/>
    <cellStyle name="Calculation 2 2 4 11" xfId="8790" xr:uid="{00000000-0005-0000-0000-000054220000}"/>
    <cellStyle name="Calculation 2 2 4 11 2" xfId="8791" xr:uid="{00000000-0005-0000-0000-000055220000}"/>
    <cellStyle name="Calculation 2 2 4 11 2 2" xfId="8792" xr:uid="{00000000-0005-0000-0000-000056220000}"/>
    <cellStyle name="Calculation 2 2 4 11 3" xfId="8793" xr:uid="{00000000-0005-0000-0000-000057220000}"/>
    <cellStyle name="Calculation 2 2 4 12" xfId="8794" xr:uid="{00000000-0005-0000-0000-000058220000}"/>
    <cellStyle name="Calculation 2 2 4 12 2" xfId="8795" xr:uid="{00000000-0005-0000-0000-000059220000}"/>
    <cellStyle name="Calculation 2 2 4 12 2 2" xfId="8796" xr:uid="{00000000-0005-0000-0000-00005A220000}"/>
    <cellStyle name="Calculation 2 2 4 12 3" xfId="8797" xr:uid="{00000000-0005-0000-0000-00005B220000}"/>
    <cellStyle name="Calculation 2 2 4 13" xfId="8798" xr:uid="{00000000-0005-0000-0000-00005C220000}"/>
    <cellStyle name="Calculation 2 2 4 13 2" xfId="8799" xr:uid="{00000000-0005-0000-0000-00005D220000}"/>
    <cellStyle name="Calculation 2 2 4 13 2 2" xfId="8800" xr:uid="{00000000-0005-0000-0000-00005E220000}"/>
    <cellStyle name="Calculation 2 2 4 13 3" xfId="8801" xr:uid="{00000000-0005-0000-0000-00005F220000}"/>
    <cellStyle name="Calculation 2 2 4 14" xfId="8802" xr:uid="{00000000-0005-0000-0000-000060220000}"/>
    <cellStyle name="Calculation 2 2 4 14 2" xfId="8803" xr:uid="{00000000-0005-0000-0000-000061220000}"/>
    <cellStyle name="Calculation 2 2 4 14 2 2" xfId="8804" xr:uid="{00000000-0005-0000-0000-000062220000}"/>
    <cellStyle name="Calculation 2 2 4 14 3" xfId="8805" xr:uid="{00000000-0005-0000-0000-000063220000}"/>
    <cellStyle name="Calculation 2 2 4 15" xfId="8806" xr:uid="{00000000-0005-0000-0000-000064220000}"/>
    <cellStyle name="Calculation 2 2 4 15 2" xfId="8807" xr:uid="{00000000-0005-0000-0000-000065220000}"/>
    <cellStyle name="Calculation 2 2 4 15 2 2" xfId="8808" xr:uid="{00000000-0005-0000-0000-000066220000}"/>
    <cellStyle name="Calculation 2 2 4 15 3" xfId="8809" xr:uid="{00000000-0005-0000-0000-000067220000}"/>
    <cellStyle name="Calculation 2 2 4 16" xfId="8810" xr:uid="{00000000-0005-0000-0000-000068220000}"/>
    <cellStyle name="Calculation 2 2 4 16 2" xfId="8811" xr:uid="{00000000-0005-0000-0000-000069220000}"/>
    <cellStyle name="Calculation 2 2 4 16 2 2" xfId="8812" xr:uid="{00000000-0005-0000-0000-00006A220000}"/>
    <cellStyle name="Calculation 2 2 4 16 3" xfId="8813" xr:uid="{00000000-0005-0000-0000-00006B220000}"/>
    <cellStyle name="Calculation 2 2 4 17" xfId="8814" xr:uid="{00000000-0005-0000-0000-00006C220000}"/>
    <cellStyle name="Calculation 2 2 4 17 2" xfId="8815" xr:uid="{00000000-0005-0000-0000-00006D220000}"/>
    <cellStyle name="Calculation 2 2 4 17 2 2" xfId="8816" xr:uid="{00000000-0005-0000-0000-00006E220000}"/>
    <cellStyle name="Calculation 2 2 4 17 3" xfId="8817" xr:uid="{00000000-0005-0000-0000-00006F220000}"/>
    <cellStyle name="Calculation 2 2 4 18" xfId="8818" xr:uid="{00000000-0005-0000-0000-000070220000}"/>
    <cellStyle name="Calculation 2 2 4 18 2" xfId="8819" xr:uid="{00000000-0005-0000-0000-000071220000}"/>
    <cellStyle name="Calculation 2 2 4 18 2 2" xfId="8820" xr:uid="{00000000-0005-0000-0000-000072220000}"/>
    <cellStyle name="Calculation 2 2 4 18 3" xfId="8821" xr:uid="{00000000-0005-0000-0000-000073220000}"/>
    <cellStyle name="Calculation 2 2 4 19" xfId="8822" xr:uid="{00000000-0005-0000-0000-000074220000}"/>
    <cellStyle name="Calculation 2 2 4 19 2" xfId="8823" xr:uid="{00000000-0005-0000-0000-000075220000}"/>
    <cellStyle name="Calculation 2 2 4 19 2 2" xfId="8824" xr:uid="{00000000-0005-0000-0000-000076220000}"/>
    <cellStyle name="Calculation 2 2 4 19 3" xfId="8825" xr:uid="{00000000-0005-0000-0000-000077220000}"/>
    <cellStyle name="Calculation 2 2 4 2" xfId="8826" xr:uid="{00000000-0005-0000-0000-000078220000}"/>
    <cellStyle name="Calculation 2 2 4 2 10" xfId="8827" xr:uid="{00000000-0005-0000-0000-000079220000}"/>
    <cellStyle name="Calculation 2 2 4 2 10 2" xfId="8828" xr:uid="{00000000-0005-0000-0000-00007A220000}"/>
    <cellStyle name="Calculation 2 2 4 2 10 2 2" xfId="8829" xr:uid="{00000000-0005-0000-0000-00007B220000}"/>
    <cellStyle name="Calculation 2 2 4 2 10 3" xfId="8830" xr:uid="{00000000-0005-0000-0000-00007C220000}"/>
    <cellStyle name="Calculation 2 2 4 2 11" xfId="8831" xr:uid="{00000000-0005-0000-0000-00007D220000}"/>
    <cellStyle name="Calculation 2 2 4 2 11 2" xfId="8832" xr:uid="{00000000-0005-0000-0000-00007E220000}"/>
    <cellStyle name="Calculation 2 2 4 2 11 2 2" xfId="8833" xr:uid="{00000000-0005-0000-0000-00007F220000}"/>
    <cellStyle name="Calculation 2 2 4 2 11 3" xfId="8834" xr:uid="{00000000-0005-0000-0000-000080220000}"/>
    <cellStyle name="Calculation 2 2 4 2 12" xfId="8835" xr:uid="{00000000-0005-0000-0000-000081220000}"/>
    <cellStyle name="Calculation 2 2 4 2 12 2" xfId="8836" xr:uid="{00000000-0005-0000-0000-000082220000}"/>
    <cellStyle name="Calculation 2 2 4 2 12 2 2" xfId="8837" xr:uid="{00000000-0005-0000-0000-000083220000}"/>
    <cellStyle name="Calculation 2 2 4 2 12 3" xfId="8838" xr:uid="{00000000-0005-0000-0000-000084220000}"/>
    <cellStyle name="Calculation 2 2 4 2 13" xfId="8839" xr:uid="{00000000-0005-0000-0000-000085220000}"/>
    <cellStyle name="Calculation 2 2 4 2 13 2" xfId="8840" xr:uid="{00000000-0005-0000-0000-000086220000}"/>
    <cellStyle name="Calculation 2 2 4 2 13 2 2" xfId="8841" xr:uid="{00000000-0005-0000-0000-000087220000}"/>
    <cellStyle name="Calculation 2 2 4 2 13 3" xfId="8842" xr:uid="{00000000-0005-0000-0000-000088220000}"/>
    <cellStyle name="Calculation 2 2 4 2 14" xfId="8843" xr:uid="{00000000-0005-0000-0000-000089220000}"/>
    <cellStyle name="Calculation 2 2 4 2 14 2" xfId="8844" xr:uid="{00000000-0005-0000-0000-00008A220000}"/>
    <cellStyle name="Calculation 2 2 4 2 14 2 2" xfId="8845" xr:uid="{00000000-0005-0000-0000-00008B220000}"/>
    <cellStyle name="Calculation 2 2 4 2 14 3" xfId="8846" xr:uid="{00000000-0005-0000-0000-00008C220000}"/>
    <cellStyle name="Calculation 2 2 4 2 15" xfId="8847" xr:uid="{00000000-0005-0000-0000-00008D220000}"/>
    <cellStyle name="Calculation 2 2 4 2 15 2" xfId="8848" xr:uid="{00000000-0005-0000-0000-00008E220000}"/>
    <cellStyle name="Calculation 2 2 4 2 15 2 2" xfId="8849" xr:uid="{00000000-0005-0000-0000-00008F220000}"/>
    <cellStyle name="Calculation 2 2 4 2 15 3" xfId="8850" xr:uid="{00000000-0005-0000-0000-000090220000}"/>
    <cellStyle name="Calculation 2 2 4 2 16" xfId="8851" xr:uid="{00000000-0005-0000-0000-000091220000}"/>
    <cellStyle name="Calculation 2 2 4 2 16 2" xfId="8852" xr:uid="{00000000-0005-0000-0000-000092220000}"/>
    <cellStyle name="Calculation 2 2 4 2 16 2 2" xfId="8853" xr:uid="{00000000-0005-0000-0000-000093220000}"/>
    <cellStyle name="Calculation 2 2 4 2 16 3" xfId="8854" xr:uid="{00000000-0005-0000-0000-000094220000}"/>
    <cellStyle name="Calculation 2 2 4 2 17" xfId="8855" xr:uid="{00000000-0005-0000-0000-000095220000}"/>
    <cellStyle name="Calculation 2 2 4 2 17 2" xfId="8856" xr:uid="{00000000-0005-0000-0000-000096220000}"/>
    <cellStyle name="Calculation 2 2 4 2 17 2 2" xfId="8857" xr:uid="{00000000-0005-0000-0000-000097220000}"/>
    <cellStyle name="Calculation 2 2 4 2 17 3" xfId="8858" xr:uid="{00000000-0005-0000-0000-000098220000}"/>
    <cellStyle name="Calculation 2 2 4 2 18" xfId="8859" xr:uid="{00000000-0005-0000-0000-000099220000}"/>
    <cellStyle name="Calculation 2 2 4 2 18 2" xfId="8860" xr:uid="{00000000-0005-0000-0000-00009A220000}"/>
    <cellStyle name="Calculation 2 2 4 2 18 2 2" xfId="8861" xr:uid="{00000000-0005-0000-0000-00009B220000}"/>
    <cellStyle name="Calculation 2 2 4 2 18 3" xfId="8862" xr:uid="{00000000-0005-0000-0000-00009C220000}"/>
    <cellStyle name="Calculation 2 2 4 2 19" xfId="8863" xr:uid="{00000000-0005-0000-0000-00009D220000}"/>
    <cellStyle name="Calculation 2 2 4 2 19 2" xfId="8864" xr:uid="{00000000-0005-0000-0000-00009E220000}"/>
    <cellStyle name="Calculation 2 2 4 2 19 2 2" xfId="8865" xr:uid="{00000000-0005-0000-0000-00009F220000}"/>
    <cellStyle name="Calculation 2 2 4 2 19 3" xfId="8866" xr:uid="{00000000-0005-0000-0000-0000A0220000}"/>
    <cellStyle name="Calculation 2 2 4 2 2" xfId="8867" xr:uid="{00000000-0005-0000-0000-0000A1220000}"/>
    <cellStyle name="Calculation 2 2 4 2 2 2" xfId="8868" xr:uid="{00000000-0005-0000-0000-0000A2220000}"/>
    <cellStyle name="Calculation 2 2 4 2 2 2 2" xfId="8869" xr:uid="{00000000-0005-0000-0000-0000A3220000}"/>
    <cellStyle name="Calculation 2 2 4 2 2 3" xfId="8870" xr:uid="{00000000-0005-0000-0000-0000A4220000}"/>
    <cellStyle name="Calculation 2 2 4 2 2 4" xfId="8871" xr:uid="{00000000-0005-0000-0000-0000A5220000}"/>
    <cellStyle name="Calculation 2 2 4 2 20" xfId="8872" xr:uid="{00000000-0005-0000-0000-0000A6220000}"/>
    <cellStyle name="Calculation 2 2 4 2 20 2" xfId="8873" xr:uid="{00000000-0005-0000-0000-0000A7220000}"/>
    <cellStyle name="Calculation 2 2 4 2 20 2 2" xfId="8874" xr:uid="{00000000-0005-0000-0000-0000A8220000}"/>
    <cellStyle name="Calculation 2 2 4 2 20 3" xfId="8875" xr:uid="{00000000-0005-0000-0000-0000A9220000}"/>
    <cellStyle name="Calculation 2 2 4 2 21" xfId="8876" xr:uid="{00000000-0005-0000-0000-0000AA220000}"/>
    <cellStyle name="Calculation 2 2 4 2 21 2" xfId="8877" xr:uid="{00000000-0005-0000-0000-0000AB220000}"/>
    <cellStyle name="Calculation 2 2 4 2 22" xfId="8878" xr:uid="{00000000-0005-0000-0000-0000AC220000}"/>
    <cellStyle name="Calculation 2 2 4 2 23" xfId="8879" xr:uid="{00000000-0005-0000-0000-0000AD220000}"/>
    <cellStyle name="Calculation 2 2 4 2 3" xfId="8880" xr:uid="{00000000-0005-0000-0000-0000AE220000}"/>
    <cellStyle name="Calculation 2 2 4 2 3 2" xfId="8881" xr:uid="{00000000-0005-0000-0000-0000AF220000}"/>
    <cellStyle name="Calculation 2 2 4 2 3 2 2" xfId="8882" xr:uid="{00000000-0005-0000-0000-0000B0220000}"/>
    <cellStyle name="Calculation 2 2 4 2 3 3" xfId="8883" xr:uid="{00000000-0005-0000-0000-0000B1220000}"/>
    <cellStyle name="Calculation 2 2 4 2 4" xfId="8884" xr:uid="{00000000-0005-0000-0000-0000B2220000}"/>
    <cellStyle name="Calculation 2 2 4 2 4 2" xfId="8885" xr:uid="{00000000-0005-0000-0000-0000B3220000}"/>
    <cellStyle name="Calculation 2 2 4 2 4 2 2" xfId="8886" xr:uid="{00000000-0005-0000-0000-0000B4220000}"/>
    <cellStyle name="Calculation 2 2 4 2 4 3" xfId="8887" xr:uid="{00000000-0005-0000-0000-0000B5220000}"/>
    <cellStyle name="Calculation 2 2 4 2 5" xfId="8888" xr:uid="{00000000-0005-0000-0000-0000B6220000}"/>
    <cellStyle name="Calculation 2 2 4 2 5 2" xfId="8889" xr:uid="{00000000-0005-0000-0000-0000B7220000}"/>
    <cellStyle name="Calculation 2 2 4 2 5 2 2" xfId="8890" xr:uid="{00000000-0005-0000-0000-0000B8220000}"/>
    <cellStyle name="Calculation 2 2 4 2 5 3" xfId="8891" xr:uid="{00000000-0005-0000-0000-0000B9220000}"/>
    <cellStyle name="Calculation 2 2 4 2 6" xfId="8892" xr:uid="{00000000-0005-0000-0000-0000BA220000}"/>
    <cellStyle name="Calculation 2 2 4 2 6 2" xfId="8893" xr:uid="{00000000-0005-0000-0000-0000BB220000}"/>
    <cellStyle name="Calculation 2 2 4 2 6 2 2" xfId="8894" xr:uid="{00000000-0005-0000-0000-0000BC220000}"/>
    <cellStyle name="Calculation 2 2 4 2 6 3" xfId="8895" xr:uid="{00000000-0005-0000-0000-0000BD220000}"/>
    <cellStyle name="Calculation 2 2 4 2 7" xfId="8896" xr:uid="{00000000-0005-0000-0000-0000BE220000}"/>
    <cellStyle name="Calculation 2 2 4 2 7 2" xfId="8897" xr:uid="{00000000-0005-0000-0000-0000BF220000}"/>
    <cellStyle name="Calculation 2 2 4 2 7 2 2" xfId="8898" xr:uid="{00000000-0005-0000-0000-0000C0220000}"/>
    <cellStyle name="Calculation 2 2 4 2 7 3" xfId="8899" xr:uid="{00000000-0005-0000-0000-0000C1220000}"/>
    <cellStyle name="Calculation 2 2 4 2 8" xfId="8900" xr:uid="{00000000-0005-0000-0000-0000C2220000}"/>
    <cellStyle name="Calculation 2 2 4 2 8 2" xfId="8901" xr:uid="{00000000-0005-0000-0000-0000C3220000}"/>
    <cellStyle name="Calculation 2 2 4 2 8 2 2" xfId="8902" xr:uid="{00000000-0005-0000-0000-0000C4220000}"/>
    <cellStyle name="Calculation 2 2 4 2 8 3" xfId="8903" xr:uid="{00000000-0005-0000-0000-0000C5220000}"/>
    <cellStyle name="Calculation 2 2 4 2 9" xfId="8904" xr:uid="{00000000-0005-0000-0000-0000C6220000}"/>
    <cellStyle name="Calculation 2 2 4 2 9 2" xfId="8905" xr:uid="{00000000-0005-0000-0000-0000C7220000}"/>
    <cellStyle name="Calculation 2 2 4 2 9 2 2" xfId="8906" xr:uid="{00000000-0005-0000-0000-0000C8220000}"/>
    <cellStyle name="Calculation 2 2 4 2 9 3" xfId="8907" xr:uid="{00000000-0005-0000-0000-0000C9220000}"/>
    <cellStyle name="Calculation 2 2 4 20" xfId="8908" xr:uid="{00000000-0005-0000-0000-0000CA220000}"/>
    <cellStyle name="Calculation 2 2 4 20 2" xfId="8909" xr:uid="{00000000-0005-0000-0000-0000CB220000}"/>
    <cellStyle name="Calculation 2 2 4 20 2 2" xfId="8910" xr:uid="{00000000-0005-0000-0000-0000CC220000}"/>
    <cellStyle name="Calculation 2 2 4 20 3" xfId="8911" xr:uid="{00000000-0005-0000-0000-0000CD220000}"/>
    <cellStyle name="Calculation 2 2 4 21" xfId="8912" xr:uid="{00000000-0005-0000-0000-0000CE220000}"/>
    <cellStyle name="Calculation 2 2 4 21 2" xfId="8913" xr:uid="{00000000-0005-0000-0000-0000CF220000}"/>
    <cellStyle name="Calculation 2 2 4 21 2 2" xfId="8914" xr:uid="{00000000-0005-0000-0000-0000D0220000}"/>
    <cellStyle name="Calculation 2 2 4 21 3" xfId="8915" xr:uid="{00000000-0005-0000-0000-0000D1220000}"/>
    <cellStyle name="Calculation 2 2 4 22" xfId="8916" xr:uid="{00000000-0005-0000-0000-0000D2220000}"/>
    <cellStyle name="Calculation 2 2 4 22 2" xfId="8917" xr:uid="{00000000-0005-0000-0000-0000D3220000}"/>
    <cellStyle name="Calculation 2 2 4 23" xfId="8918" xr:uid="{00000000-0005-0000-0000-0000D4220000}"/>
    <cellStyle name="Calculation 2 2 4 24" xfId="8919" xr:uid="{00000000-0005-0000-0000-0000D5220000}"/>
    <cellStyle name="Calculation 2 2 4 3" xfId="8920" xr:uid="{00000000-0005-0000-0000-0000D6220000}"/>
    <cellStyle name="Calculation 2 2 4 3 2" xfId="8921" xr:uid="{00000000-0005-0000-0000-0000D7220000}"/>
    <cellStyle name="Calculation 2 2 4 3 2 2" xfId="8922" xr:uid="{00000000-0005-0000-0000-0000D8220000}"/>
    <cellStyle name="Calculation 2 2 4 3 3" xfId="8923" xr:uid="{00000000-0005-0000-0000-0000D9220000}"/>
    <cellStyle name="Calculation 2 2 4 3 4" xfId="8924" xr:uid="{00000000-0005-0000-0000-0000DA220000}"/>
    <cellStyle name="Calculation 2 2 4 4" xfId="8925" xr:uid="{00000000-0005-0000-0000-0000DB220000}"/>
    <cellStyle name="Calculation 2 2 4 4 2" xfId="8926" xr:uid="{00000000-0005-0000-0000-0000DC220000}"/>
    <cellStyle name="Calculation 2 2 4 4 2 2" xfId="8927" xr:uid="{00000000-0005-0000-0000-0000DD220000}"/>
    <cellStyle name="Calculation 2 2 4 4 3" xfId="8928" xr:uid="{00000000-0005-0000-0000-0000DE220000}"/>
    <cellStyle name="Calculation 2 2 4 4 4" xfId="8929" xr:uid="{00000000-0005-0000-0000-0000DF220000}"/>
    <cellStyle name="Calculation 2 2 4 5" xfId="8930" xr:uid="{00000000-0005-0000-0000-0000E0220000}"/>
    <cellStyle name="Calculation 2 2 4 5 2" xfId="8931" xr:uid="{00000000-0005-0000-0000-0000E1220000}"/>
    <cellStyle name="Calculation 2 2 4 5 2 2" xfId="8932" xr:uid="{00000000-0005-0000-0000-0000E2220000}"/>
    <cellStyle name="Calculation 2 2 4 5 3" xfId="8933" xr:uid="{00000000-0005-0000-0000-0000E3220000}"/>
    <cellStyle name="Calculation 2 2 4 6" xfId="8934" xr:uid="{00000000-0005-0000-0000-0000E4220000}"/>
    <cellStyle name="Calculation 2 2 4 6 2" xfId="8935" xr:uid="{00000000-0005-0000-0000-0000E5220000}"/>
    <cellStyle name="Calculation 2 2 4 6 2 2" xfId="8936" xr:uid="{00000000-0005-0000-0000-0000E6220000}"/>
    <cellStyle name="Calculation 2 2 4 6 3" xfId="8937" xr:uid="{00000000-0005-0000-0000-0000E7220000}"/>
    <cellStyle name="Calculation 2 2 4 7" xfId="8938" xr:uid="{00000000-0005-0000-0000-0000E8220000}"/>
    <cellStyle name="Calculation 2 2 4 7 2" xfId="8939" xr:uid="{00000000-0005-0000-0000-0000E9220000}"/>
    <cellStyle name="Calculation 2 2 4 7 2 2" xfId="8940" xr:uid="{00000000-0005-0000-0000-0000EA220000}"/>
    <cellStyle name="Calculation 2 2 4 7 3" xfId="8941" xr:uid="{00000000-0005-0000-0000-0000EB220000}"/>
    <cellStyle name="Calculation 2 2 4 8" xfId="8942" xr:uid="{00000000-0005-0000-0000-0000EC220000}"/>
    <cellStyle name="Calculation 2 2 4 8 2" xfId="8943" xr:uid="{00000000-0005-0000-0000-0000ED220000}"/>
    <cellStyle name="Calculation 2 2 4 8 2 2" xfId="8944" xr:uid="{00000000-0005-0000-0000-0000EE220000}"/>
    <cellStyle name="Calculation 2 2 4 8 3" xfId="8945" xr:uid="{00000000-0005-0000-0000-0000EF220000}"/>
    <cellStyle name="Calculation 2 2 4 9" xfId="8946" xr:uid="{00000000-0005-0000-0000-0000F0220000}"/>
    <cellStyle name="Calculation 2 2 4 9 2" xfId="8947" xr:uid="{00000000-0005-0000-0000-0000F1220000}"/>
    <cellStyle name="Calculation 2 2 4 9 2 2" xfId="8948" xr:uid="{00000000-0005-0000-0000-0000F2220000}"/>
    <cellStyle name="Calculation 2 2 4 9 3" xfId="8949" xr:uid="{00000000-0005-0000-0000-0000F3220000}"/>
    <cellStyle name="Calculation 2 2 5" xfId="8950" xr:uid="{00000000-0005-0000-0000-0000F4220000}"/>
    <cellStyle name="Calculation 2 2 5 10" xfId="8951" xr:uid="{00000000-0005-0000-0000-0000F5220000}"/>
    <cellStyle name="Calculation 2 2 5 10 2" xfId="8952" xr:uid="{00000000-0005-0000-0000-0000F6220000}"/>
    <cellStyle name="Calculation 2 2 5 10 2 2" xfId="8953" xr:uid="{00000000-0005-0000-0000-0000F7220000}"/>
    <cellStyle name="Calculation 2 2 5 10 3" xfId="8954" xr:uid="{00000000-0005-0000-0000-0000F8220000}"/>
    <cellStyle name="Calculation 2 2 5 11" xfId="8955" xr:uid="{00000000-0005-0000-0000-0000F9220000}"/>
    <cellStyle name="Calculation 2 2 5 11 2" xfId="8956" xr:uid="{00000000-0005-0000-0000-0000FA220000}"/>
    <cellStyle name="Calculation 2 2 5 11 2 2" xfId="8957" xr:uid="{00000000-0005-0000-0000-0000FB220000}"/>
    <cellStyle name="Calculation 2 2 5 11 3" xfId="8958" xr:uid="{00000000-0005-0000-0000-0000FC220000}"/>
    <cellStyle name="Calculation 2 2 5 12" xfId="8959" xr:uid="{00000000-0005-0000-0000-0000FD220000}"/>
    <cellStyle name="Calculation 2 2 5 12 2" xfId="8960" xr:uid="{00000000-0005-0000-0000-0000FE220000}"/>
    <cellStyle name="Calculation 2 2 5 12 2 2" xfId="8961" xr:uid="{00000000-0005-0000-0000-0000FF220000}"/>
    <cellStyle name="Calculation 2 2 5 12 3" xfId="8962" xr:uid="{00000000-0005-0000-0000-000000230000}"/>
    <cellStyle name="Calculation 2 2 5 13" xfId="8963" xr:uid="{00000000-0005-0000-0000-000001230000}"/>
    <cellStyle name="Calculation 2 2 5 13 2" xfId="8964" xr:uid="{00000000-0005-0000-0000-000002230000}"/>
    <cellStyle name="Calculation 2 2 5 13 2 2" xfId="8965" xr:uid="{00000000-0005-0000-0000-000003230000}"/>
    <cellStyle name="Calculation 2 2 5 13 3" xfId="8966" xr:uid="{00000000-0005-0000-0000-000004230000}"/>
    <cellStyle name="Calculation 2 2 5 14" xfId="8967" xr:uid="{00000000-0005-0000-0000-000005230000}"/>
    <cellStyle name="Calculation 2 2 5 14 2" xfId="8968" xr:uid="{00000000-0005-0000-0000-000006230000}"/>
    <cellStyle name="Calculation 2 2 5 14 2 2" xfId="8969" xr:uid="{00000000-0005-0000-0000-000007230000}"/>
    <cellStyle name="Calculation 2 2 5 14 3" xfId="8970" xr:uid="{00000000-0005-0000-0000-000008230000}"/>
    <cellStyle name="Calculation 2 2 5 15" xfId="8971" xr:uid="{00000000-0005-0000-0000-000009230000}"/>
    <cellStyle name="Calculation 2 2 5 15 2" xfId="8972" xr:uid="{00000000-0005-0000-0000-00000A230000}"/>
    <cellStyle name="Calculation 2 2 5 15 2 2" xfId="8973" xr:uid="{00000000-0005-0000-0000-00000B230000}"/>
    <cellStyle name="Calculation 2 2 5 15 3" xfId="8974" xr:uid="{00000000-0005-0000-0000-00000C230000}"/>
    <cellStyle name="Calculation 2 2 5 16" xfId="8975" xr:uid="{00000000-0005-0000-0000-00000D230000}"/>
    <cellStyle name="Calculation 2 2 5 16 2" xfId="8976" xr:uid="{00000000-0005-0000-0000-00000E230000}"/>
    <cellStyle name="Calculation 2 2 5 16 2 2" xfId="8977" xr:uid="{00000000-0005-0000-0000-00000F230000}"/>
    <cellStyle name="Calculation 2 2 5 16 3" xfId="8978" xr:uid="{00000000-0005-0000-0000-000010230000}"/>
    <cellStyle name="Calculation 2 2 5 17" xfId="8979" xr:uid="{00000000-0005-0000-0000-000011230000}"/>
    <cellStyle name="Calculation 2 2 5 17 2" xfId="8980" xr:uid="{00000000-0005-0000-0000-000012230000}"/>
    <cellStyle name="Calculation 2 2 5 17 2 2" xfId="8981" xr:uid="{00000000-0005-0000-0000-000013230000}"/>
    <cellStyle name="Calculation 2 2 5 17 3" xfId="8982" xr:uid="{00000000-0005-0000-0000-000014230000}"/>
    <cellStyle name="Calculation 2 2 5 18" xfId="8983" xr:uid="{00000000-0005-0000-0000-000015230000}"/>
    <cellStyle name="Calculation 2 2 5 18 2" xfId="8984" xr:uid="{00000000-0005-0000-0000-000016230000}"/>
    <cellStyle name="Calculation 2 2 5 18 2 2" xfId="8985" xr:uid="{00000000-0005-0000-0000-000017230000}"/>
    <cellStyle name="Calculation 2 2 5 18 3" xfId="8986" xr:uid="{00000000-0005-0000-0000-000018230000}"/>
    <cellStyle name="Calculation 2 2 5 19" xfId="8987" xr:uid="{00000000-0005-0000-0000-000019230000}"/>
    <cellStyle name="Calculation 2 2 5 19 2" xfId="8988" xr:uid="{00000000-0005-0000-0000-00001A230000}"/>
    <cellStyle name="Calculation 2 2 5 19 2 2" xfId="8989" xr:uid="{00000000-0005-0000-0000-00001B230000}"/>
    <cellStyle name="Calculation 2 2 5 19 3" xfId="8990" xr:uid="{00000000-0005-0000-0000-00001C230000}"/>
    <cellStyle name="Calculation 2 2 5 2" xfId="8991" xr:uid="{00000000-0005-0000-0000-00001D230000}"/>
    <cellStyle name="Calculation 2 2 5 2 2" xfId="8992" xr:uid="{00000000-0005-0000-0000-00001E230000}"/>
    <cellStyle name="Calculation 2 2 5 2 2 2" xfId="8993" xr:uid="{00000000-0005-0000-0000-00001F230000}"/>
    <cellStyle name="Calculation 2 2 5 2 3" xfId="8994" xr:uid="{00000000-0005-0000-0000-000020230000}"/>
    <cellStyle name="Calculation 2 2 5 2 4" xfId="8995" xr:uid="{00000000-0005-0000-0000-000021230000}"/>
    <cellStyle name="Calculation 2 2 5 20" xfId="8996" xr:uid="{00000000-0005-0000-0000-000022230000}"/>
    <cellStyle name="Calculation 2 2 5 20 2" xfId="8997" xr:uid="{00000000-0005-0000-0000-000023230000}"/>
    <cellStyle name="Calculation 2 2 5 20 2 2" xfId="8998" xr:uid="{00000000-0005-0000-0000-000024230000}"/>
    <cellStyle name="Calculation 2 2 5 20 3" xfId="8999" xr:uid="{00000000-0005-0000-0000-000025230000}"/>
    <cellStyle name="Calculation 2 2 5 21" xfId="9000" xr:uid="{00000000-0005-0000-0000-000026230000}"/>
    <cellStyle name="Calculation 2 2 5 21 2" xfId="9001" xr:uid="{00000000-0005-0000-0000-000027230000}"/>
    <cellStyle name="Calculation 2 2 5 22" xfId="9002" xr:uid="{00000000-0005-0000-0000-000028230000}"/>
    <cellStyle name="Calculation 2 2 5 23" xfId="9003" xr:uid="{00000000-0005-0000-0000-000029230000}"/>
    <cellStyle name="Calculation 2 2 5 3" xfId="9004" xr:uid="{00000000-0005-0000-0000-00002A230000}"/>
    <cellStyle name="Calculation 2 2 5 3 2" xfId="9005" xr:uid="{00000000-0005-0000-0000-00002B230000}"/>
    <cellStyle name="Calculation 2 2 5 3 2 2" xfId="9006" xr:uid="{00000000-0005-0000-0000-00002C230000}"/>
    <cellStyle name="Calculation 2 2 5 3 3" xfId="9007" xr:uid="{00000000-0005-0000-0000-00002D230000}"/>
    <cellStyle name="Calculation 2 2 5 4" xfId="9008" xr:uid="{00000000-0005-0000-0000-00002E230000}"/>
    <cellStyle name="Calculation 2 2 5 4 2" xfId="9009" xr:uid="{00000000-0005-0000-0000-00002F230000}"/>
    <cellStyle name="Calculation 2 2 5 4 2 2" xfId="9010" xr:uid="{00000000-0005-0000-0000-000030230000}"/>
    <cellStyle name="Calculation 2 2 5 4 3" xfId="9011" xr:uid="{00000000-0005-0000-0000-000031230000}"/>
    <cellStyle name="Calculation 2 2 5 5" xfId="9012" xr:uid="{00000000-0005-0000-0000-000032230000}"/>
    <cellStyle name="Calculation 2 2 5 5 2" xfId="9013" xr:uid="{00000000-0005-0000-0000-000033230000}"/>
    <cellStyle name="Calculation 2 2 5 5 2 2" xfId="9014" xr:uid="{00000000-0005-0000-0000-000034230000}"/>
    <cellStyle name="Calculation 2 2 5 5 3" xfId="9015" xr:uid="{00000000-0005-0000-0000-000035230000}"/>
    <cellStyle name="Calculation 2 2 5 6" xfId="9016" xr:uid="{00000000-0005-0000-0000-000036230000}"/>
    <cellStyle name="Calculation 2 2 5 6 2" xfId="9017" xr:uid="{00000000-0005-0000-0000-000037230000}"/>
    <cellStyle name="Calculation 2 2 5 6 2 2" xfId="9018" xr:uid="{00000000-0005-0000-0000-000038230000}"/>
    <cellStyle name="Calculation 2 2 5 6 3" xfId="9019" xr:uid="{00000000-0005-0000-0000-000039230000}"/>
    <cellStyle name="Calculation 2 2 5 7" xfId="9020" xr:uid="{00000000-0005-0000-0000-00003A230000}"/>
    <cellStyle name="Calculation 2 2 5 7 2" xfId="9021" xr:uid="{00000000-0005-0000-0000-00003B230000}"/>
    <cellStyle name="Calculation 2 2 5 7 2 2" xfId="9022" xr:uid="{00000000-0005-0000-0000-00003C230000}"/>
    <cellStyle name="Calculation 2 2 5 7 3" xfId="9023" xr:uid="{00000000-0005-0000-0000-00003D230000}"/>
    <cellStyle name="Calculation 2 2 5 8" xfId="9024" xr:uid="{00000000-0005-0000-0000-00003E230000}"/>
    <cellStyle name="Calculation 2 2 5 8 2" xfId="9025" xr:uid="{00000000-0005-0000-0000-00003F230000}"/>
    <cellStyle name="Calculation 2 2 5 8 2 2" xfId="9026" xr:uid="{00000000-0005-0000-0000-000040230000}"/>
    <cellStyle name="Calculation 2 2 5 8 3" xfId="9027" xr:uid="{00000000-0005-0000-0000-000041230000}"/>
    <cellStyle name="Calculation 2 2 5 9" xfId="9028" xr:uid="{00000000-0005-0000-0000-000042230000}"/>
    <cellStyle name="Calculation 2 2 5 9 2" xfId="9029" xr:uid="{00000000-0005-0000-0000-000043230000}"/>
    <cellStyle name="Calculation 2 2 5 9 2 2" xfId="9030" xr:uid="{00000000-0005-0000-0000-000044230000}"/>
    <cellStyle name="Calculation 2 2 5 9 3" xfId="9031" xr:uid="{00000000-0005-0000-0000-000045230000}"/>
    <cellStyle name="Calculation 2 2 6" xfId="9032" xr:uid="{00000000-0005-0000-0000-000046230000}"/>
    <cellStyle name="Calculation 2 2 6 2" xfId="9033" xr:uid="{00000000-0005-0000-0000-000047230000}"/>
    <cellStyle name="Calculation 2 2 6 2 2" xfId="9034" xr:uid="{00000000-0005-0000-0000-000048230000}"/>
    <cellStyle name="Calculation 2 2 6 3" xfId="9035" xr:uid="{00000000-0005-0000-0000-000049230000}"/>
    <cellStyle name="Calculation 2 2 6 4" xfId="9036" xr:uid="{00000000-0005-0000-0000-00004A230000}"/>
    <cellStyle name="Calculation 2 2 7" xfId="9037" xr:uid="{00000000-0005-0000-0000-00004B230000}"/>
    <cellStyle name="Calculation 2 2 7 2" xfId="9038" xr:uid="{00000000-0005-0000-0000-00004C230000}"/>
    <cellStyle name="Calculation 2 2 7 2 2" xfId="9039" xr:uid="{00000000-0005-0000-0000-00004D230000}"/>
    <cellStyle name="Calculation 2 2 7 3" xfId="9040" xr:uid="{00000000-0005-0000-0000-00004E230000}"/>
    <cellStyle name="Calculation 2 2 8" xfId="9041" xr:uid="{00000000-0005-0000-0000-00004F230000}"/>
    <cellStyle name="Calculation 2 2 8 2" xfId="9042" xr:uid="{00000000-0005-0000-0000-000050230000}"/>
    <cellStyle name="Calculation 2 2 8 2 2" xfId="9043" xr:uid="{00000000-0005-0000-0000-000051230000}"/>
    <cellStyle name="Calculation 2 2 8 3" xfId="9044" xr:uid="{00000000-0005-0000-0000-000052230000}"/>
    <cellStyle name="Calculation 2 2 9" xfId="9045" xr:uid="{00000000-0005-0000-0000-000053230000}"/>
    <cellStyle name="Calculation 2 2 9 2" xfId="9046" xr:uid="{00000000-0005-0000-0000-000054230000}"/>
    <cellStyle name="Calculation 2 2 9 2 2" xfId="9047" xr:uid="{00000000-0005-0000-0000-000055230000}"/>
    <cellStyle name="Calculation 2 2 9 3" xfId="9048" xr:uid="{00000000-0005-0000-0000-000056230000}"/>
    <cellStyle name="Calculation 2 20" xfId="9049" xr:uid="{00000000-0005-0000-0000-000057230000}"/>
    <cellStyle name="Calculation 2 20 2" xfId="9050" xr:uid="{00000000-0005-0000-0000-000058230000}"/>
    <cellStyle name="Calculation 2 20 2 2" xfId="9051" xr:uid="{00000000-0005-0000-0000-000059230000}"/>
    <cellStyle name="Calculation 2 20 3" xfId="9052" xr:uid="{00000000-0005-0000-0000-00005A230000}"/>
    <cellStyle name="Calculation 2 21" xfId="9053" xr:uid="{00000000-0005-0000-0000-00005B230000}"/>
    <cellStyle name="Calculation 2 21 2" xfId="9054" xr:uid="{00000000-0005-0000-0000-00005C230000}"/>
    <cellStyle name="Calculation 2 21 2 2" xfId="9055" xr:uid="{00000000-0005-0000-0000-00005D230000}"/>
    <cellStyle name="Calculation 2 21 3" xfId="9056" xr:uid="{00000000-0005-0000-0000-00005E230000}"/>
    <cellStyle name="Calculation 2 22" xfId="9057" xr:uid="{00000000-0005-0000-0000-00005F230000}"/>
    <cellStyle name="Calculation 2 22 2" xfId="9058" xr:uid="{00000000-0005-0000-0000-000060230000}"/>
    <cellStyle name="Calculation 2 23" xfId="9059" xr:uid="{00000000-0005-0000-0000-000061230000}"/>
    <cellStyle name="Calculation 2 24" xfId="9060" xr:uid="{00000000-0005-0000-0000-000062230000}"/>
    <cellStyle name="Calculation 2 25" xfId="9061" xr:uid="{00000000-0005-0000-0000-000063230000}"/>
    <cellStyle name="Calculation 2 26" xfId="9062" xr:uid="{00000000-0005-0000-0000-000064230000}"/>
    <cellStyle name="Calculation 2 27" xfId="9063" xr:uid="{00000000-0005-0000-0000-000065230000}"/>
    <cellStyle name="Calculation 2 28" xfId="50390" xr:uid="{00000000-0005-0000-0000-000066230000}"/>
    <cellStyle name="Calculation 2 29" xfId="50391" xr:uid="{00000000-0005-0000-0000-000067230000}"/>
    <cellStyle name="Calculation 2 3" xfId="9064" xr:uid="{00000000-0005-0000-0000-000068230000}"/>
    <cellStyle name="Calculation 2 3 10" xfId="9065" xr:uid="{00000000-0005-0000-0000-000069230000}"/>
    <cellStyle name="Calculation 2 3 10 2" xfId="9066" xr:uid="{00000000-0005-0000-0000-00006A230000}"/>
    <cellStyle name="Calculation 2 3 10 2 2" xfId="9067" xr:uid="{00000000-0005-0000-0000-00006B230000}"/>
    <cellStyle name="Calculation 2 3 10 3" xfId="9068" xr:uid="{00000000-0005-0000-0000-00006C230000}"/>
    <cellStyle name="Calculation 2 3 11" xfId="9069" xr:uid="{00000000-0005-0000-0000-00006D230000}"/>
    <cellStyle name="Calculation 2 3 11 2" xfId="9070" xr:uid="{00000000-0005-0000-0000-00006E230000}"/>
    <cellStyle name="Calculation 2 3 11 2 2" xfId="9071" xr:uid="{00000000-0005-0000-0000-00006F230000}"/>
    <cellStyle name="Calculation 2 3 11 3" xfId="9072" xr:uid="{00000000-0005-0000-0000-000070230000}"/>
    <cellStyle name="Calculation 2 3 12" xfId="9073" xr:uid="{00000000-0005-0000-0000-000071230000}"/>
    <cellStyle name="Calculation 2 3 12 2" xfId="9074" xr:uid="{00000000-0005-0000-0000-000072230000}"/>
    <cellStyle name="Calculation 2 3 12 2 2" xfId="9075" xr:uid="{00000000-0005-0000-0000-000073230000}"/>
    <cellStyle name="Calculation 2 3 12 3" xfId="9076" xr:uid="{00000000-0005-0000-0000-000074230000}"/>
    <cellStyle name="Calculation 2 3 13" xfId="9077" xr:uid="{00000000-0005-0000-0000-000075230000}"/>
    <cellStyle name="Calculation 2 3 13 2" xfId="9078" xr:uid="{00000000-0005-0000-0000-000076230000}"/>
    <cellStyle name="Calculation 2 3 13 2 2" xfId="9079" xr:uid="{00000000-0005-0000-0000-000077230000}"/>
    <cellStyle name="Calculation 2 3 13 3" xfId="9080" xr:uid="{00000000-0005-0000-0000-000078230000}"/>
    <cellStyle name="Calculation 2 3 14" xfId="9081" xr:uid="{00000000-0005-0000-0000-000079230000}"/>
    <cellStyle name="Calculation 2 3 14 2" xfId="9082" xr:uid="{00000000-0005-0000-0000-00007A230000}"/>
    <cellStyle name="Calculation 2 3 14 2 2" xfId="9083" xr:uid="{00000000-0005-0000-0000-00007B230000}"/>
    <cellStyle name="Calculation 2 3 14 3" xfId="9084" xr:uid="{00000000-0005-0000-0000-00007C230000}"/>
    <cellStyle name="Calculation 2 3 15" xfId="9085" xr:uid="{00000000-0005-0000-0000-00007D230000}"/>
    <cellStyle name="Calculation 2 3 15 2" xfId="9086" xr:uid="{00000000-0005-0000-0000-00007E230000}"/>
    <cellStyle name="Calculation 2 3 15 2 2" xfId="9087" xr:uid="{00000000-0005-0000-0000-00007F230000}"/>
    <cellStyle name="Calculation 2 3 15 3" xfId="9088" xr:uid="{00000000-0005-0000-0000-000080230000}"/>
    <cellStyle name="Calculation 2 3 16" xfId="9089" xr:uid="{00000000-0005-0000-0000-000081230000}"/>
    <cellStyle name="Calculation 2 3 16 2" xfId="9090" xr:uid="{00000000-0005-0000-0000-000082230000}"/>
    <cellStyle name="Calculation 2 3 16 2 2" xfId="9091" xr:uid="{00000000-0005-0000-0000-000083230000}"/>
    <cellStyle name="Calculation 2 3 16 3" xfId="9092" xr:uid="{00000000-0005-0000-0000-000084230000}"/>
    <cellStyle name="Calculation 2 3 17" xfId="9093" xr:uid="{00000000-0005-0000-0000-000085230000}"/>
    <cellStyle name="Calculation 2 3 17 2" xfId="9094" xr:uid="{00000000-0005-0000-0000-000086230000}"/>
    <cellStyle name="Calculation 2 3 17 2 2" xfId="9095" xr:uid="{00000000-0005-0000-0000-000087230000}"/>
    <cellStyle name="Calculation 2 3 17 3" xfId="9096" xr:uid="{00000000-0005-0000-0000-000088230000}"/>
    <cellStyle name="Calculation 2 3 18" xfId="9097" xr:uid="{00000000-0005-0000-0000-000089230000}"/>
    <cellStyle name="Calculation 2 3 18 2" xfId="9098" xr:uid="{00000000-0005-0000-0000-00008A230000}"/>
    <cellStyle name="Calculation 2 3 19" xfId="9099" xr:uid="{00000000-0005-0000-0000-00008B230000}"/>
    <cellStyle name="Calculation 2 3 2" xfId="9100" xr:uid="{00000000-0005-0000-0000-00008C230000}"/>
    <cellStyle name="Calculation 2 3 2 10" xfId="9101" xr:uid="{00000000-0005-0000-0000-00008D230000}"/>
    <cellStyle name="Calculation 2 3 2 10 2" xfId="9102" xr:uid="{00000000-0005-0000-0000-00008E230000}"/>
    <cellStyle name="Calculation 2 3 2 10 2 2" xfId="9103" xr:uid="{00000000-0005-0000-0000-00008F230000}"/>
    <cellStyle name="Calculation 2 3 2 10 3" xfId="9104" xr:uid="{00000000-0005-0000-0000-000090230000}"/>
    <cellStyle name="Calculation 2 3 2 11" xfId="9105" xr:uid="{00000000-0005-0000-0000-000091230000}"/>
    <cellStyle name="Calculation 2 3 2 11 2" xfId="9106" xr:uid="{00000000-0005-0000-0000-000092230000}"/>
    <cellStyle name="Calculation 2 3 2 11 2 2" xfId="9107" xr:uid="{00000000-0005-0000-0000-000093230000}"/>
    <cellStyle name="Calculation 2 3 2 11 3" xfId="9108" xr:uid="{00000000-0005-0000-0000-000094230000}"/>
    <cellStyle name="Calculation 2 3 2 12" xfId="9109" xr:uid="{00000000-0005-0000-0000-000095230000}"/>
    <cellStyle name="Calculation 2 3 2 12 2" xfId="9110" xr:uid="{00000000-0005-0000-0000-000096230000}"/>
    <cellStyle name="Calculation 2 3 2 12 2 2" xfId="9111" xr:uid="{00000000-0005-0000-0000-000097230000}"/>
    <cellStyle name="Calculation 2 3 2 12 3" xfId="9112" xr:uid="{00000000-0005-0000-0000-000098230000}"/>
    <cellStyle name="Calculation 2 3 2 13" xfId="9113" xr:uid="{00000000-0005-0000-0000-000099230000}"/>
    <cellStyle name="Calculation 2 3 2 13 2" xfId="9114" xr:uid="{00000000-0005-0000-0000-00009A230000}"/>
    <cellStyle name="Calculation 2 3 2 13 2 2" xfId="9115" xr:uid="{00000000-0005-0000-0000-00009B230000}"/>
    <cellStyle name="Calculation 2 3 2 13 3" xfId="9116" xr:uid="{00000000-0005-0000-0000-00009C230000}"/>
    <cellStyle name="Calculation 2 3 2 14" xfId="9117" xr:uid="{00000000-0005-0000-0000-00009D230000}"/>
    <cellStyle name="Calculation 2 3 2 14 2" xfId="9118" xr:uid="{00000000-0005-0000-0000-00009E230000}"/>
    <cellStyle name="Calculation 2 3 2 14 2 2" xfId="9119" xr:uid="{00000000-0005-0000-0000-00009F230000}"/>
    <cellStyle name="Calculation 2 3 2 14 3" xfId="9120" xr:uid="{00000000-0005-0000-0000-0000A0230000}"/>
    <cellStyle name="Calculation 2 3 2 15" xfId="9121" xr:uid="{00000000-0005-0000-0000-0000A1230000}"/>
    <cellStyle name="Calculation 2 3 2 15 2" xfId="9122" xr:uid="{00000000-0005-0000-0000-0000A2230000}"/>
    <cellStyle name="Calculation 2 3 2 15 2 2" xfId="9123" xr:uid="{00000000-0005-0000-0000-0000A3230000}"/>
    <cellStyle name="Calculation 2 3 2 15 3" xfId="9124" xr:uid="{00000000-0005-0000-0000-0000A4230000}"/>
    <cellStyle name="Calculation 2 3 2 16" xfId="9125" xr:uid="{00000000-0005-0000-0000-0000A5230000}"/>
    <cellStyle name="Calculation 2 3 2 16 2" xfId="9126" xr:uid="{00000000-0005-0000-0000-0000A6230000}"/>
    <cellStyle name="Calculation 2 3 2 16 2 2" xfId="9127" xr:uid="{00000000-0005-0000-0000-0000A7230000}"/>
    <cellStyle name="Calculation 2 3 2 16 3" xfId="9128" xr:uid="{00000000-0005-0000-0000-0000A8230000}"/>
    <cellStyle name="Calculation 2 3 2 17" xfId="9129" xr:uid="{00000000-0005-0000-0000-0000A9230000}"/>
    <cellStyle name="Calculation 2 3 2 17 2" xfId="9130" xr:uid="{00000000-0005-0000-0000-0000AA230000}"/>
    <cellStyle name="Calculation 2 3 2 17 2 2" xfId="9131" xr:uid="{00000000-0005-0000-0000-0000AB230000}"/>
    <cellStyle name="Calculation 2 3 2 17 3" xfId="9132" xr:uid="{00000000-0005-0000-0000-0000AC230000}"/>
    <cellStyle name="Calculation 2 3 2 18" xfId="9133" xr:uid="{00000000-0005-0000-0000-0000AD230000}"/>
    <cellStyle name="Calculation 2 3 2 18 2" xfId="9134" xr:uid="{00000000-0005-0000-0000-0000AE230000}"/>
    <cellStyle name="Calculation 2 3 2 18 2 2" xfId="9135" xr:uid="{00000000-0005-0000-0000-0000AF230000}"/>
    <cellStyle name="Calculation 2 3 2 18 3" xfId="9136" xr:uid="{00000000-0005-0000-0000-0000B0230000}"/>
    <cellStyle name="Calculation 2 3 2 19" xfId="9137" xr:uid="{00000000-0005-0000-0000-0000B1230000}"/>
    <cellStyle name="Calculation 2 3 2 19 2" xfId="9138" xr:uid="{00000000-0005-0000-0000-0000B2230000}"/>
    <cellStyle name="Calculation 2 3 2 19 2 2" xfId="9139" xr:uid="{00000000-0005-0000-0000-0000B3230000}"/>
    <cellStyle name="Calculation 2 3 2 19 3" xfId="9140" xr:uid="{00000000-0005-0000-0000-0000B4230000}"/>
    <cellStyle name="Calculation 2 3 2 2" xfId="9141" xr:uid="{00000000-0005-0000-0000-0000B5230000}"/>
    <cellStyle name="Calculation 2 3 2 2 2" xfId="9142" xr:uid="{00000000-0005-0000-0000-0000B6230000}"/>
    <cellStyle name="Calculation 2 3 2 2 2 2" xfId="9143" xr:uid="{00000000-0005-0000-0000-0000B7230000}"/>
    <cellStyle name="Calculation 2 3 2 2 2 2 2" xfId="9144" xr:uid="{00000000-0005-0000-0000-0000B8230000}"/>
    <cellStyle name="Calculation 2 3 2 2 2 3" xfId="9145" xr:uid="{00000000-0005-0000-0000-0000B9230000}"/>
    <cellStyle name="Calculation 2 3 2 2 2 4" xfId="9146" xr:uid="{00000000-0005-0000-0000-0000BA230000}"/>
    <cellStyle name="Calculation 2 3 2 2 3" xfId="9147" xr:uid="{00000000-0005-0000-0000-0000BB230000}"/>
    <cellStyle name="Calculation 2 3 2 2 3 2" xfId="9148" xr:uid="{00000000-0005-0000-0000-0000BC230000}"/>
    <cellStyle name="Calculation 2 3 2 2 4" xfId="9149" xr:uid="{00000000-0005-0000-0000-0000BD230000}"/>
    <cellStyle name="Calculation 2 3 2 2 5" xfId="9150" xr:uid="{00000000-0005-0000-0000-0000BE230000}"/>
    <cellStyle name="Calculation 2 3 2 20" xfId="9151" xr:uid="{00000000-0005-0000-0000-0000BF230000}"/>
    <cellStyle name="Calculation 2 3 2 20 2" xfId="9152" xr:uid="{00000000-0005-0000-0000-0000C0230000}"/>
    <cellStyle name="Calculation 2 3 2 20 2 2" xfId="9153" xr:uid="{00000000-0005-0000-0000-0000C1230000}"/>
    <cellStyle name="Calculation 2 3 2 20 3" xfId="9154" xr:uid="{00000000-0005-0000-0000-0000C2230000}"/>
    <cellStyle name="Calculation 2 3 2 21" xfId="9155" xr:uid="{00000000-0005-0000-0000-0000C3230000}"/>
    <cellStyle name="Calculation 2 3 2 21 2" xfId="9156" xr:uid="{00000000-0005-0000-0000-0000C4230000}"/>
    <cellStyle name="Calculation 2 3 2 22" xfId="9157" xr:uid="{00000000-0005-0000-0000-0000C5230000}"/>
    <cellStyle name="Calculation 2 3 2 23" xfId="9158" xr:uid="{00000000-0005-0000-0000-0000C6230000}"/>
    <cellStyle name="Calculation 2 3 2 3" xfId="9159" xr:uid="{00000000-0005-0000-0000-0000C7230000}"/>
    <cellStyle name="Calculation 2 3 2 3 2" xfId="9160" xr:uid="{00000000-0005-0000-0000-0000C8230000}"/>
    <cellStyle name="Calculation 2 3 2 3 2 2" xfId="9161" xr:uid="{00000000-0005-0000-0000-0000C9230000}"/>
    <cellStyle name="Calculation 2 3 2 3 2 3" xfId="9162" xr:uid="{00000000-0005-0000-0000-0000CA230000}"/>
    <cellStyle name="Calculation 2 3 2 3 3" xfId="9163" xr:uid="{00000000-0005-0000-0000-0000CB230000}"/>
    <cellStyle name="Calculation 2 3 2 3 3 2" xfId="9164" xr:uid="{00000000-0005-0000-0000-0000CC230000}"/>
    <cellStyle name="Calculation 2 3 2 3 4" xfId="9165" xr:uid="{00000000-0005-0000-0000-0000CD230000}"/>
    <cellStyle name="Calculation 2 3 2 4" xfId="9166" xr:uid="{00000000-0005-0000-0000-0000CE230000}"/>
    <cellStyle name="Calculation 2 3 2 4 2" xfId="9167" xr:uid="{00000000-0005-0000-0000-0000CF230000}"/>
    <cellStyle name="Calculation 2 3 2 4 2 2" xfId="9168" xr:uid="{00000000-0005-0000-0000-0000D0230000}"/>
    <cellStyle name="Calculation 2 3 2 4 3" xfId="9169" xr:uid="{00000000-0005-0000-0000-0000D1230000}"/>
    <cellStyle name="Calculation 2 3 2 4 4" xfId="9170" xr:uid="{00000000-0005-0000-0000-0000D2230000}"/>
    <cellStyle name="Calculation 2 3 2 5" xfId="9171" xr:uid="{00000000-0005-0000-0000-0000D3230000}"/>
    <cellStyle name="Calculation 2 3 2 5 2" xfId="9172" xr:uid="{00000000-0005-0000-0000-0000D4230000}"/>
    <cellStyle name="Calculation 2 3 2 5 2 2" xfId="9173" xr:uid="{00000000-0005-0000-0000-0000D5230000}"/>
    <cellStyle name="Calculation 2 3 2 5 3" xfId="9174" xr:uid="{00000000-0005-0000-0000-0000D6230000}"/>
    <cellStyle name="Calculation 2 3 2 5 4" xfId="9175" xr:uid="{00000000-0005-0000-0000-0000D7230000}"/>
    <cellStyle name="Calculation 2 3 2 6" xfId="9176" xr:uid="{00000000-0005-0000-0000-0000D8230000}"/>
    <cellStyle name="Calculation 2 3 2 6 2" xfId="9177" xr:uid="{00000000-0005-0000-0000-0000D9230000}"/>
    <cellStyle name="Calculation 2 3 2 6 2 2" xfId="9178" xr:uid="{00000000-0005-0000-0000-0000DA230000}"/>
    <cellStyle name="Calculation 2 3 2 6 3" xfId="9179" xr:uid="{00000000-0005-0000-0000-0000DB230000}"/>
    <cellStyle name="Calculation 2 3 2 7" xfId="9180" xr:uid="{00000000-0005-0000-0000-0000DC230000}"/>
    <cellStyle name="Calculation 2 3 2 7 2" xfId="9181" xr:uid="{00000000-0005-0000-0000-0000DD230000}"/>
    <cellStyle name="Calculation 2 3 2 7 2 2" xfId="9182" xr:uid="{00000000-0005-0000-0000-0000DE230000}"/>
    <cellStyle name="Calculation 2 3 2 7 3" xfId="9183" xr:uid="{00000000-0005-0000-0000-0000DF230000}"/>
    <cellStyle name="Calculation 2 3 2 8" xfId="9184" xr:uid="{00000000-0005-0000-0000-0000E0230000}"/>
    <cellStyle name="Calculation 2 3 2 8 2" xfId="9185" xr:uid="{00000000-0005-0000-0000-0000E1230000}"/>
    <cellStyle name="Calculation 2 3 2 8 2 2" xfId="9186" xr:uid="{00000000-0005-0000-0000-0000E2230000}"/>
    <cellStyle name="Calculation 2 3 2 8 3" xfId="9187" xr:uid="{00000000-0005-0000-0000-0000E3230000}"/>
    <cellStyle name="Calculation 2 3 2 9" xfId="9188" xr:uid="{00000000-0005-0000-0000-0000E4230000}"/>
    <cellStyle name="Calculation 2 3 2 9 2" xfId="9189" xr:uid="{00000000-0005-0000-0000-0000E5230000}"/>
    <cellStyle name="Calculation 2 3 2 9 2 2" xfId="9190" xr:uid="{00000000-0005-0000-0000-0000E6230000}"/>
    <cellStyle name="Calculation 2 3 2 9 3" xfId="9191" xr:uid="{00000000-0005-0000-0000-0000E7230000}"/>
    <cellStyle name="Calculation 2 3 20" xfId="9192" xr:uid="{00000000-0005-0000-0000-0000E8230000}"/>
    <cellStyle name="Calculation 2 3 3" xfId="9193" xr:uid="{00000000-0005-0000-0000-0000E9230000}"/>
    <cellStyle name="Calculation 2 3 3 2" xfId="9194" xr:uid="{00000000-0005-0000-0000-0000EA230000}"/>
    <cellStyle name="Calculation 2 3 3 2 2" xfId="9195" xr:uid="{00000000-0005-0000-0000-0000EB230000}"/>
    <cellStyle name="Calculation 2 3 3 2 2 2" xfId="9196" xr:uid="{00000000-0005-0000-0000-0000EC230000}"/>
    <cellStyle name="Calculation 2 3 3 2 3" xfId="9197" xr:uid="{00000000-0005-0000-0000-0000ED230000}"/>
    <cellStyle name="Calculation 2 3 3 2 4" xfId="9198" xr:uid="{00000000-0005-0000-0000-0000EE230000}"/>
    <cellStyle name="Calculation 2 3 3 3" xfId="9199" xr:uid="{00000000-0005-0000-0000-0000EF230000}"/>
    <cellStyle name="Calculation 2 3 3 3 2" xfId="9200" xr:uid="{00000000-0005-0000-0000-0000F0230000}"/>
    <cellStyle name="Calculation 2 3 3 4" xfId="9201" xr:uid="{00000000-0005-0000-0000-0000F1230000}"/>
    <cellStyle name="Calculation 2 3 3 5" xfId="9202" xr:uid="{00000000-0005-0000-0000-0000F2230000}"/>
    <cellStyle name="Calculation 2 3 4" xfId="9203" xr:uid="{00000000-0005-0000-0000-0000F3230000}"/>
    <cellStyle name="Calculation 2 3 4 2" xfId="9204" xr:uid="{00000000-0005-0000-0000-0000F4230000}"/>
    <cellStyle name="Calculation 2 3 4 2 2" xfId="9205" xr:uid="{00000000-0005-0000-0000-0000F5230000}"/>
    <cellStyle name="Calculation 2 3 4 2 3" xfId="9206" xr:uid="{00000000-0005-0000-0000-0000F6230000}"/>
    <cellStyle name="Calculation 2 3 4 3" xfId="9207" xr:uid="{00000000-0005-0000-0000-0000F7230000}"/>
    <cellStyle name="Calculation 2 3 4 3 2" xfId="9208" xr:uid="{00000000-0005-0000-0000-0000F8230000}"/>
    <cellStyle name="Calculation 2 3 4 4" xfId="9209" xr:uid="{00000000-0005-0000-0000-0000F9230000}"/>
    <cellStyle name="Calculation 2 3 5" xfId="9210" xr:uid="{00000000-0005-0000-0000-0000FA230000}"/>
    <cellStyle name="Calculation 2 3 5 2" xfId="9211" xr:uid="{00000000-0005-0000-0000-0000FB230000}"/>
    <cellStyle name="Calculation 2 3 5 2 2" xfId="9212" xr:uid="{00000000-0005-0000-0000-0000FC230000}"/>
    <cellStyle name="Calculation 2 3 5 2 3" xfId="9213" xr:uid="{00000000-0005-0000-0000-0000FD230000}"/>
    <cellStyle name="Calculation 2 3 5 3" xfId="9214" xr:uid="{00000000-0005-0000-0000-0000FE230000}"/>
    <cellStyle name="Calculation 2 3 5 4" xfId="9215" xr:uid="{00000000-0005-0000-0000-0000FF230000}"/>
    <cellStyle name="Calculation 2 3 6" xfId="9216" xr:uid="{00000000-0005-0000-0000-000000240000}"/>
    <cellStyle name="Calculation 2 3 6 2" xfId="9217" xr:uid="{00000000-0005-0000-0000-000001240000}"/>
    <cellStyle name="Calculation 2 3 6 2 2" xfId="9218" xr:uid="{00000000-0005-0000-0000-000002240000}"/>
    <cellStyle name="Calculation 2 3 6 3" xfId="9219" xr:uid="{00000000-0005-0000-0000-000003240000}"/>
    <cellStyle name="Calculation 2 3 6 4" xfId="9220" xr:uid="{00000000-0005-0000-0000-000004240000}"/>
    <cellStyle name="Calculation 2 3 7" xfId="9221" xr:uid="{00000000-0005-0000-0000-000005240000}"/>
    <cellStyle name="Calculation 2 3 7 2" xfId="9222" xr:uid="{00000000-0005-0000-0000-000006240000}"/>
    <cellStyle name="Calculation 2 3 7 2 2" xfId="9223" xr:uid="{00000000-0005-0000-0000-000007240000}"/>
    <cellStyle name="Calculation 2 3 7 3" xfId="9224" xr:uid="{00000000-0005-0000-0000-000008240000}"/>
    <cellStyle name="Calculation 2 3 8" xfId="9225" xr:uid="{00000000-0005-0000-0000-000009240000}"/>
    <cellStyle name="Calculation 2 3 8 2" xfId="9226" xr:uid="{00000000-0005-0000-0000-00000A240000}"/>
    <cellStyle name="Calculation 2 3 8 2 2" xfId="9227" xr:uid="{00000000-0005-0000-0000-00000B240000}"/>
    <cellStyle name="Calculation 2 3 8 3" xfId="9228" xr:uid="{00000000-0005-0000-0000-00000C240000}"/>
    <cellStyle name="Calculation 2 3 9" xfId="9229" xr:uid="{00000000-0005-0000-0000-00000D240000}"/>
    <cellStyle name="Calculation 2 3 9 2" xfId="9230" xr:uid="{00000000-0005-0000-0000-00000E240000}"/>
    <cellStyle name="Calculation 2 3 9 2 2" xfId="9231" xr:uid="{00000000-0005-0000-0000-00000F240000}"/>
    <cellStyle name="Calculation 2 3 9 3" xfId="9232" xr:uid="{00000000-0005-0000-0000-000010240000}"/>
    <cellStyle name="Calculation 2 30" xfId="50392" xr:uid="{00000000-0005-0000-0000-000011240000}"/>
    <cellStyle name="Calculation 2 31" xfId="50393" xr:uid="{00000000-0005-0000-0000-000012240000}"/>
    <cellStyle name="Calculation 2 4" xfId="9233" xr:uid="{00000000-0005-0000-0000-000013240000}"/>
    <cellStyle name="Calculation 2 4 10" xfId="9234" xr:uid="{00000000-0005-0000-0000-000014240000}"/>
    <cellStyle name="Calculation 2 4 10 2" xfId="9235" xr:uid="{00000000-0005-0000-0000-000015240000}"/>
    <cellStyle name="Calculation 2 4 10 2 2" xfId="9236" xr:uid="{00000000-0005-0000-0000-000016240000}"/>
    <cellStyle name="Calculation 2 4 10 3" xfId="9237" xr:uid="{00000000-0005-0000-0000-000017240000}"/>
    <cellStyle name="Calculation 2 4 11" xfId="9238" xr:uid="{00000000-0005-0000-0000-000018240000}"/>
    <cellStyle name="Calculation 2 4 11 2" xfId="9239" xr:uid="{00000000-0005-0000-0000-000019240000}"/>
    <cellStyle name="Calculation 2 4 11 2 2" xfId="9240" xr:uid="{00000000-0005-0000-0000-00001A240000}"/>
    <cellStyle name="Calculation 2 4 11 3" xfId="9241" xr:uid="{00000000-0005-0000-0000-00001B240000}"/>
    <cellStyle name="Calculation 2 4 12" xfId="9242" xr:uid="{00000000-0005-0000-0000-00001C240000}"/>
    <cellStyle name="Calculation 2 4 12 2" xfId="9243" xr:uid="{00000000-0005-0000-0000-00001D240000}"/>
    <cellStyle name="Calculation 2 4 12 2 2" xfId="9244" xr:uid="{00000000-0005-0000-0000-00001E240000}"/>
    <cellStyle name="Calculation 2 4 12 3" xfId="9245" xr:uid="{00000000-0005-0000-0000-00001F240000}"/>
    <cellStyle name="Calculation 2 4 13" xfId="9246" xr:uid="{00000000-0005-0000-0000-000020240000}"/>
    <cellStyle name="Calculation 2 4 13 2" xfId="9247" xr:uid="{00000000-0005-0000-0000-000021240000}"/>
    <cellStyle name="Calculation 2 4 13 2 2" xfId="9248" xr:uid="{00000000-0005-0000-0000-000022240000}"/>
    <cellStyle name="Calculation 2 4 13 3" xfId="9249" xr:uid="{00000000-0005-0000-0000-000023240000}"/>
    <cellStyle name="Calculation 2 4 14" xfId="9250" xr:uid="{00000000-0005-0000-0000-000024240000}"/>
    <cellStyle name="Calculation 2 4 14 2" xfId="9251" xr:uid="{00000000-0005-0000-0000-000025240000}"/>
    <cellStyle name="Calculation 2 4 14 2 2" xfId="9252" xr:uid="{00000000-0005-0000-0000-000026240000}"/>
    <cellStyle name="Calculation 2 4 14 3" xfId="9253" xr:uid="{00000000-0005-0000-0000-000027240000}"/>
    <cellStyle name="Calculation 2 4 15" xfId="9254" xr:uid="{00000000-0005-0000-0000-000028240000}"/>
    <cellStyle name="Calculation 2 4 15 2" xfId="9255" xr:uid="{00000000-0005-0000-0000-000029240000}"/>
    <cellStyle name="Calculation 2 4 15 2 2" xfId="9256" xr:uid="{00000000-0005-0000-0000-00002A240000}"/>
    <cellStyle name="Calculation 2 4 15 3" xfId="9257" xr:uid="{00000000-0005-0000-0000-00002B240000}"/>
    <cellStyle name="Calculation 2 4 16" xfId="9258" xr:uid="{00000000-0005-0000-0000-00002C240000}"/>
    <cellStyle name="Calculation 2 4 16 2" xfId="9259" xr:uid="{00000000-0005-0000-0000-00002D240000}"/>
    <cellStyle name="Calculation 2 4 16 2 2" xfId="9260" xr:uid="{00000000-0005-0000-0000-00002E240000}"/>
    <cellStyle name="Calculation 2 4 16 3" xfId="9261" xr:uid="{00000000-0005-0000-0000-00002F240000}"/>
    <cellStyle name="Calculation 2 4 17" xfId="9262" xr:uid="{00000000-0005-0000-0000-000030240000}"/>
    <cellStyle name="Calculation 2 4 17 2" xfId="9263" xr:uid="{00000000-0005-0000-0000-000031240000}"/>
    <cellStyle name="Calculation 2 4 17 2 2" xfId="9264" xr:uid="{00000000-0005-0000-0000-000032240000}"/>
    <cellStyle name="Calculation 2 4 17 3" xfId="9265" xr:uid="{00000000-0005-0000-0000-000033240000}"/>
    <cellStyle name="Calculation 2 4 18" xfId="9266" xr:uid="{00000000-0005-0000-0000-000034240000}"/>
    <cellStyle name="Calculation 2 4 18 2" xfId="9267" xr:uid="{00000000-0005-0000-0000-000035240000}"/>
    <cellStyle name="Calculation 2 4 19" xfId="9268" xr:uid="{00000000-0005-0000-0000-000036240000}"/>
    <cellStyle name="Calculation 2 4 2" xfId="9269" xr:uid="{00000000-0005-0000-0000-000037240000}"/>
    <cellStyle name="Calculation 2 4 2 10" xfId="9270" xr:uid="{00000000-0005-0000-0000-000038240000}"/>
    <cellStyle name="Calculation 2 4 2 10 2" xfId="9271" xr:uid="{00000000-0005-0000-0000-000039240000}"/>
    <cellStyle name="Calculation 2 4 2 10 2 2" xfId="9272" xr:uid="{00000000-0005-0000-0000-00003A240000}"/>
    <cellStyle name="Calculation 2 4 2 10 3" xfId="9273" xr:uid="{00000000-0005-0000-0000-00003B240000}"/>
    <cellStyle name="Calculation 2 4 2 11" xfId="9274" xr:uid="{00000000-0005-0000-0000-00003C240000}"/>
    <cellStyle name="Calculation 2 4 2 11 2" xfId="9275" xr:uid="{00000000-0005-0000-0000-00003D240000}"/>
    <cellStyle name="Calculation 2 4 2 11 2 2" xfId="9276" xr:uid="{00000000-0005-0000-0000-00003E240000}"/>
    <cellStyle name="Calculation 2 4 2 11 3" xfId="9277" xr:uid="{00000000-0005-0000-0000-00003F240000}"/>
    <cellStyle name="Calculation 2 4 2 12" xfId="9278" xr:uid="{00000000-0005-0000-0000-000040240000}"/>
    <cellStyle name="Calculation 2 4 2 12 2" xfId="9279" xr:uid="{00000000-0005-0000-0000-000041240000}"/>
    <cellStyle name="Calculation 2 4 2 12 2 2" xfId="9280" xr:uid="{00000000-0005-0000-0000-000042240000}"/>
    <cellStyle name="Calculation 2 4 2 12 3" xfId="9281" xr:uid="{00000000-0005-0000-0000-000043240000}"/>
    <cellStyle name="Calculation 2 4 2 13" xfId="9282" xr:uid="{00000000-0005-0000-0000-000044240000}"/>
    <cellStyle name="Calculation 2 4 2 13 2" xfId="9283" xr:uid="{00000000-0005-0000-0000-000045240000}"/>
    <cellStyle name="Calculation 2 4 2 13 2 2" xfId="9284" xr:uid="{00000000-0005-0000-0000-000046240000}"/>
    <cellStyle name="Calculation 2 4 2 13 3" xfId="9285" xr:uid="{00000000-0005-0000-0000-000047240000}"/>
    <cellStyle name="Calculation 2 4 2 14" xfId="9286" xr:uid="{00000000-0005-0000-0000-000048240000}"/>
    <cellStyle name="Calculation 2 4 2 14 2" xfId="9287" xr:uid="{00000000-0005-0000-0000-000049240000}"/>
    <cellStyle name="Calculation 2 4 2 14 2 2" xfId="9288" xr:uid="{00000000-0005-0000-0000-00004A240000}"/>
    <cellStyle name="Calculation 2 4 2 14 3" xfId="9289" xr:uid="{00000000-0005-0000-0000-00004B240000}"/>
    <cellStyle name="Calculation 2 4 2 15" xfId="9290" xr:uid="{00000000-0005-0000-0000-00004C240000}"/>
    <cellStyle name="Calculation 2 4 2 15 2" xfId="9291" xr:uid="{00000000-0005-0000-0000-00004D240000}"/>
    <cellStyle name="Calculation 2 4 2 15 2 2" xfId="9292" xr:uid="{00000000-0005-0000-0000-00004E240000}"/>
    <cellStyle name="Calculation 2 4 2 15 3" xfId="9293" xr:uid="{00000000-0005-0000-0000-00004F240000}"/>
    <cellStyle name="Calculation 2 4 2 16" xfId="9294" xr:uid="{00000000-0005-0000-0000-000050240000}"/>
    <cellStyle name="Calculation 2 4 2 16 2" xfId="9295" xr:uid="{00000000-0005-0000-0000-000051240000}"/>
    <cellStyle name="Calculation 2 4 2 16 2 2" xfId="9296" xr:uid="{00000000-0005-0000-0000-000052240000}"/>
    <cellStyle name="Calculation 2 4 2 16 3" xfId="9297" xr:uid="{00000000-0005-0000-0000-000053240000}"/>
    <cellStyle name="Calculation 2 4 2 17" xfId="9298" xr:uid="{00000000-0005-0000-0000-000054240000}"/>
    <cellStyle name="Calculation 2 4 2 17 2" xfId="9299" xr:uid="{00000000-0005-0000-0000-000055240000}"/>
    <cellStyle name="Calculation 2 4 2 17 2 2" xfId="9300" xr:uid="{00000000-0005-0000-0000-000056240000}"/>
    <cellStyle name="Calculation 2 4 2 17 3" xfId="9301" xr:uid="{00000000-0005-0000-0000-000057240000}"/>
    <cellStyle name="Calculation 2 4 2 18" xfId="9302" xr:uid="{00000000-0005-0000-0000-000058240000}"/>
    <cellStyle name="Calculation 2 4 2 18 2" xfId="9303" xr:uid="{00000000-0005-0000-0000-000059240000}"/>
    <cellStyle name="Calculation 2 4 2 18 2 2" xfId="9304" xr:uid="{00000000-0005-0000-0000-00005A240000}"/>
    <cellStyle name="Calculation 2 4 2 18 3" xfId="9305" xr:uid="{00000000-0005-0000-0000-00005B240000}"/>
    <cellStyle name="Calculation 2 4 2 19" xfId="9306" xr:uid="{00000000-0005-0000-0000-00005C240000}"/>
    <cellStyle name="Calculation 2 4 2 19 2" xfId="9307" xr:uid="{00000000-0005-0000-0000-00005D240000}"/>
    <cellStyle name="Calculation 2 4 2 19 2 2" xfId="9308" xr:uid="{00000000-0005-0000-0000-00005E240000}"/>
    <cellStyle name="Calculation 2 4 2 19 3" xfId="9309" xr:uid="{00000000-0005-0000-0000-00005F240000}"/>
    <cellStyle name="Calculation 2 4 2 2" xfId="9310" xr:uid="{00000000-0005-0000-0000-000060240000}"/>
    <cellStyle name="Calculation 2 4 2 2 2" xfId="9311" xr:uid="{00000000-0005-0000-0000-000061240000}"/>
    <cellStyle name="Calculation 2 4 2 2 2 2" xfId="9312" xr:uid="{00000000-0005-0000-0000-000062240000}"/>
    <cellStyle name="Calculation 2 4 2 2 2 2 2" xfId="9313" xr:uid="{00000000-0005-0000-0000-000063240000}"/>
    <cellStyle name="Calculation 2 4 2 2 2 3" xfId="9314" xr:uid="{00000000-0005-0000-0000-000064240000}"/>
    <cellStyle name="Calculation 2 4 2 2 2 4" xfId="9315" xr:uid="{00000000-0005-0000-0000-000065240000}"/>
    <cellStyle name="Calculation 2 4 2 2 3" xfId="9316" xr:uid="{00000000-0005-0000-0000-000066240000}"/>
    <cellStyle name="Calculation 2 4 2 2 3 2" xfId="9317" xr:uid="{00000000-0005-0000-0000-000067240000}"/>
    <cellStyle name="Calculation 2 4 2 2 4" xfId="9318" xr:uid="{00000000-0005-0000-0000-000068240000}"/>
    <cellStyle name="Calculation 2 4 2 2 5" xfId="9319" xr:uid="{00000000-0005-0000-0000-000069240000}"/>
    <cellStyle name="Calculation 2 4 2 20" xfId="9320" xr:uid="{00000000-0005-0000-0000-00006A240000}"/>
    <cellStyle name="Calculation 2 4 2 20 2" xfId="9321" xr:uid="{00000000-0005-0000-0000-00006B240000}"/>
    <cellStyle name="Calculation 2 4 2 20 2 2" xfId="9322" xr:uid="{00000000-0005-0000-0000-00006C240000}"/>
    <cellStyle name="Calculation 2 4 2 20 3" xfId="9323" xr:uid="{00000000-0005-0000-0000-00006D240000}"/>
    <cellStyle name="Calculation 2 4 2 21" xfId="9324" xr:uid="{00000000-0005-0000-0000-00006E240000}"/>
    <cellStyle name="Calculation 2 4 2 21 2" xfId="9325" xr:uid="{00000000-0005-0000-0000-00006F240000}"/>
    <cellStyle name="Calculation 2 4 2 22" xfId="9326" xr:uid="{00000000-0005-0000-0000-000070240000}"/>
    <cellStyle name="Calculation 2 4 2 23" xfId="9327" xr:uid="{00000000-0005-0000-0000-000071240000}"/>
    <cellStyle name="Calculation 2 4 2 3" xfId="9328" xr:uid="{00000000-0005-0000-0000-000072240000}"/>
    <cellStyle name="Calculation 2 4 2 3 2" xfId="9329" xr:uid="{00000000-0005-0000-0000-000073240000}"/>
    <cellStyle name="Calculation 2 4 2 3 2 2" xfId="9330" xr:uid="{00000000-0005-0000-0000-000074240000}"/>
    <cellStyle name="Calculation 2 4 2 3 2 3" xfId="9331" xr:uid="{00000000-0005-0000-0000-000075240000}"/>
    <cellStyle name="Calculation 2 4 2 3 3" xfId="9332" xr:uid="{00000000-0005-0000-0000-000076240000}"/>
    <cellStyle name="Calculation 2 4 2 3 3 2" xfId="9333" xr:uid="{00000000-0005-0000-0000-000077240000}"/>
    <cellStyle name="Calculation 2 4 2 3 4" xfId="9334" xr:uid="{00000000-0005-0000-0000-000078240000}"/>
    <cellStyle name="Calculation 2 4 2 4" xfId="9335" xr:uid="{00000000-0005-0000-0000-000079240000}"/>
    <cellStyle name="Calculation 2 4 2 4 2" xfId="9336" xr:uid="{00000000-0005-0000-0000-00007A240000}"/>
    <cellStyle name="Calculation 2 4 2 4 2 2" xfId="9337" xr:uid="{00000000-0005-0000-0000-00007B240000}"/>
    <cellStyle name="Calculation 2 4 2 4 3" xfId="9338" xr:uid="{00000000-0005-0000-0000-00007C240000}"/>
    <cellStyle name="Calculation 2 4 2 4 4" xfId="9339" xr:uid="{00000000-0005-0000-0000-00007D240000}"/>
    <cellStyle name="Calculation 2 4 2 5" xfId="9340" xr:uid="{00000000-0005-0000-0000-00007E240000}"/>
    <cellStyle name="Calculation 2 4 2 5 2" xfId="9341" xr:uid="{00000000-0005-0000-0000-00007F240000}"/>
    <cellStyle name="Calculation 2 4 2 5 2 2" xfId="9342" xr:uid="{00000000-0005-0000-0000-000080240000}"/>
    <cellStyle name="Calculation 2 4 2 5 3" xfId="9343" xr:uid="{00000000-0005-0000-0000-000081240000}"/>
    <cellStyle name="Calculation 2 4 2 5 4" xfId="9344" xr:uid="{00000000-0005-0000-0000-000082240000}"/>
    <cellStyle name="Calculation 2 4 2 6" xfId="9345" xr:uid="{00000000-0005-0000-0000-000083240000}"/>
    <cellStyle name="Calculation 2 4 2 6 2" xfId="9346" xr:uid="{00000000-0005-0000-0000-000084240000}"/>
    <cellStyle name="Calculation 2 4 2 6 2 2" xfId="9347" xr:uid="{00000000-0005-0000-0000-000085240000}"/>
    <cellStyle name="Calculation 2 4 2 6 3" xfId="9348" xr:uid="{00000000-0005-0000-0000-000086240000}"/>
    <cellStyle name="Calculation 2 4 2 7" xfId="9349" xr:uid="{00000000-0005-0000-0000-000087240000}"/>
    <cellStyle name="Calculation 2 4 2 7 2" xfId="9350" xr:uid="{00000000-0005-0000-0000-000088240000}"/>
    <cellStyle name="Calculation 2 4 2 7 2 2" xfId="9351" xr:uid="{00000000-0005-0000-0000-000089240000}"/>
    <cellStyle name="Calculation 2 4 2 7 3" xfId="9352" xr:uid="{00000000-0005-0000-0000-00008A240000}"/>
    <cellStyle name="Calculation 2 4 2 8" xfId="9353" xr:uid="{00000000-0005-0000-0000-00008B240000}"/>
    <cellStyle name="Calculation 2 4 2 8 2" xfId="9354" xr:uid="{00000000-0005-0000-0000-00008C240000}"/>
    <cellStyle name="Calculation 2 4 2 8 2 2" xfId="9355" xr:uid="{00000000-0005-0000-0000-00008D240000}"/>
    <cellStyle name="Calculation 2 4 2 8 3" xfId="9356" xr:uid="{00000000-0005-0000-0000-00008E240000}"/>
    <cellStyle name="Calculation 2 4 2 9" xfId="9357" xr:uid="{00000000-0005-0000-0000-00008F240000}"/>
    <cellStyle name="Calculation 2 4 2 9 2" xfId="9358" xr:uid="{00000000-0005-0000-0000-000090240000}"/>
    <cellStyle name="Calculation 2 4 2 9 2 2" xfId="9359" xr:uid="{00000000-0005-0000-0000-000091240000}"/>
    <cellStyle name="Calculation 2 4 2 9 3" xfId="9360" xr:uid="{00000000-0005-0000-0000-000092240000}"/>
    <cellStyle name="Calculation 2 4 20" xfId="9361" xr:uid="{00000000-0005-0000-0000-000093240000}"/>
    <cellStyle name="Calculation 2 4 3" xfId="9362" xr:uid="{00000000-0005-0000-0000-000094240000}"/>
    <cellStyle name="Calculation 2 4 3 2" xfId="9363" xr:uid="{00000000-0005-0000-0000-000095240000}"/>
    <cellStyle name="Calculation 2 4 3 2 2" xfId="9364" xr:uid="{00000000-0005-0000-0000-000096240000}"/>
    <cellStyle name="Calculation 2 4 3 2 2 2" xfId="9365" xr:uid="{00000000-0005-0000-0000-000097240000}"/>
    <cellStyle name="Calculation 2 4 3 2 3" xfId="9366" xr:uid="{00000000-0005-0000-0000-000098240000}"/>
    <cellStyle name="Calculation 2 4 3 2 4" xfId="9367" xr:uid="{00000000-0005-0000-0000-000099240000}"/>
    <cellStyle name="Calculation 2 4 3 3" xfId="9368" xr:uid="{00000000-0005-0000-0000-00009A240000}"/>
    <cellStyle name="Calculation 2 4 3 3 2" xfId="9369" xr:uid="{00000000-0005-0000-0000-00009B240000}"/>
    <cellStyle name="Calculation 2 4 3 4" xfId="9370" xr:uid="{00000000-0005-0000-0000-00009C240000}"/>
    <cellStyle name="Calculation 2 4 3 5" xfId="9371" xr:uid="{00000000-0005-0000-0000-00009D240000}"/>
    <cellStyle name="Calculation 2 4 4" xfId="9372" xr:uid="{00000000-0005-0000-0000-00009E240000}"/>
    <cellStyle name="Calculation 2 4 4 2" xfId="9373" xr:uid="{00000000-0005-0000-0000-00009F240000}"/>
    <cellStyle name="Calculation 2 4 4 2 2" xfId="9374" xr:uid="{00000000-0005-0000-0000-0000A0240000}"/>
    <cellStyle name="Calculation 2 4 4 2 3" xfId="9375" xr:uid="{00000000-0005-0000-0000-0000A1240000}"/>
    <cellStyle name="Calculation 2 4 4 3" xfId="9376" xr:uid="{00000000-0005-0000-0000-0000A2240000}"/>
    <cellStyle name="Calculation 2 4 4 3 2" xfId="9377" xr:uid="{00000000-0005-0000-0000-0000A3240000}"/>
    <cellStyle name="Calculation 2 4 4 4" xfId="9378" xr:uid="{00000000-0005-0000-0000-0000A4240000}"/>
    <cellStyle name="Calculation 2 4 5" xfId="9379" xr:uid="{00000000-0005-0000-0000-0000A5240000}"/>
    <cellStyle name="Calculation 2 4 5 2" xfId="9380" xr:uid="{00000000-0005-0000-0000-0000A6240000}"/>
    <cellStyle name="Calculation 2 4 5 2 2" xfId="9381" xr:uid="{00000000-0005-0000-0000-0000A7240000}"/>
    <cellStyle name="Calculation 2 4 5 2 3" xfId="9382" xr:uid="{00000000-0005-0000-0000-0000A8240000}"/>
    <cellStyle name="Calculation 2 4 5 3" xfId="9383" xr:uid="{00000000-0005-0000-0000-0000A9240000}"/>
    <cellStyle name="Calculation 2 4 5 4" xfId="9384" xr:uid="{00000000-0005-0000-0000-0000AA240000}"/>
    <cellStyle name="Calculation 2 4 6" xfId="9385" xr:uid="{00000000-0005-0000-0000-0000AB240000}"/>
    <cellStyle name="Calculation 2 4 6 2" xfId="9386" xr:uid="{00000000-0005-0000-0000-0000AC240000}"/>
    <cellStyle name="Calculation 2 4 6 2 2" xfId="9387" xr:uid="{00000000-0005-0000-0000-0000AD240000}"/>
    <cellStyle name="Calculation 2 4 6 3" xfId="9388" xr:uid="{00000000-0005-0000-0000-0000AE240000}"/>
    <cellStyle name="Calculation 2 4 6 4" xfId="9389" xr:uid="{00000000-0005-0000-0000-0000AF240000}"/>
    <cellStyle name="Calculation 2 4 7" xfId="9390" xr:uid="{00000000-0005-0000-0000-0000B0240000}"/>
    <cellStyle name="Calculation 2 4 7 2" xfId="9391" xr:uid="{00000000-0005-0000-0000-0000B1240000}"/>
    <cellStyle name="Calculation 2 4 7 2 2" xfId="9392" xr:uid="{00000000-0005-0000-0000-0000B2240000}"/>
    <cellStyle name="Calculation 2 4 7 3" xfId="9393" xr:uid="{00000000-0005-0000-0000-0000B3240000}"/>
    <cellStyle name="Calculation 2 4 8" xfId="9394" xr:uid="{00000000-0005-0000-0000-0000B4240000}"/>
    <cellStyle name="Calculation 2 4 8 2" xfId="9395" xr:uid="{00000000-0005-0000-0000-0000B5240000}"/>
    <cellStyle name="Calculation 2 4 8 2 2" xfId="9396" xr:uid="{00000000-0005-0000-0000-0000B6240000}"/>
    <cellStyle name="Calculation 2 4 8 3" xfId="9397" xr:uid="{00000000-0005-0000-0000-0000B7240000}"/>
    <cellStyle name="Calculation 2 4 9" xfId="9398" xr:uid="{00000000-0005-0000-0000-0000B8240000}"/>
    <cellStyle name="Calculation 2 4 9 2" xfId="9399" xr:uid="{00000000-0005-0000-0000-0000B9240000}"/>
    <cellStyle name="Calculation 2 4 9 2 2" xfId="9400" xr:uid="{00000000-0005-0000-0000-0000BA240000}"/>
    <cellStyle name="Calculation 2 4 9 3" xfId="9401" xr:uid="{00000000-0005-0000-0000-0000BB240000}"/>
    <cellStyle name="Calculation 2 5" xfId="9402" xr:uid="{00000000-0005-0000-0000-0000BC240000}"/>
    <cellStyle name="Calculation 2 5 10" xfId="9403" xr:uid="{00000000-0005-0000-0000-0000BD240000}"/>
    <cellStyle name="Calculation 2 5 10 2" xfId="9404" xr:uid="{00000000-0005-0000-0000-0000BE240000}"/>
    <cellStyle name="Calculation 2 5 10 2 2" xfId="9405" xr:uid="{00000000-0005-0000-0000-0000BF240000}"/>
    <cellStyle name="Calculation 2 5 10 3" xfId="9406" xr:uid="{00000000-0005-0000-0000-0000C0240000}"/>
    <cellStyle name="Calculation 2 5 11" xfId="9407" xr:uid="{00000000-0005-0000-0000-0000C1240000}"/>
    <cellStyle name="Calculation 2 5 11 2" xfId="9408" xr:uid="{00000000-0005-0000-0000-0000C2240000}"/>
    <cellStyle name="Calculation 2 5 11 2 2" xfId="9409" xr:uid="{00000000-0005-0000-0000-0000C3240000}"/>
    <cellStyle name="Calculation 2 5 11 3" xfId="9410" xr:uid="{00000000-0005-0000-0000-0000C4240000}"/>
    <cellStyle name="Calculation 2 5 12" xfId="9411" xr:uid="{00000000-0005-0000-0000-0000C5240000}"/>
    <cellStyle name="Calculation 2 5 12 2" xfId="9412" xr:uid="{00000000-0005-0000-0000-0000C6240000}"/>
    <cellStyle name="Calculation 2 5 12 2 2" xfId="9413" xr:uid="{00000000-0005-0000-0000-0000C7240000}"/>
    <cellStyle name="Calculation 2 5 12 3" xfId="9414" xr:uid="{00000000-0005-0000-0000-0000C8240000}"/>
    <cellStyle name="Calculation 2 5 13" xfId="9415" xr:uid="{00000000-0005-0000-0000-0000C9240000}"/>
    <cellStyle name="Calculation 2 5 13 2" xfId="9416" xr:uid="{00000000-0005-0000-0000-0000CA240000}"/>
    <cellStyle name="Calculation 2 5 13 2 2" xfId="9417" xr:uid="{00000000-0005-0000-0000-0000CB240000}"/>
    <cellStyle name="Calculation 2 5 13 3" xfId="9418" xr:uid="{00000000-0005-0000-0000-0000CC240000}"/>
    <cellStyle name="Calculation 2 5 14" xfId="9419" xr:uid="{00000000-0005-0000-0000-0000CD240000}"/>
    <cellStyle name="Calculation 2 5 14 2" xfId="9420" xr:uid="{00000000-0005-0000-0000-0000CE240000}"/>
    <cellStyle name="Calculation 2 5 14 2 2" xfId="9421" xr:uid="{00000000-0005-0000-0000-0000CF240000}"/>
    <cellStyle name="Calculation 2 5 14 3" xfId="9422" xr:uid="{00000000-0005-0000-0000-0000D0240000}"/>
    <cellStyle name="Calculation 2 5 15" xfId="9423" xr:uid="{00000000-0005-0000-0000-0000D1240000}"/>
    <cellStyle name="Calculation 2 5 15 2" xfId="9424" xr:uid="{00000000-0005-0000-0000-0000D2240000}"/>
    <cellStyle name="Calculation 2 5 15 2 2" xfId="9425" xr:uid="{00000000-0005-0000-0000-0000D3240000}"/>
    <cellStyle name="Calculation 2 5 15 3" xfId="9426" xr:uid="{00000000-0005-0000-0000-0000D4240000}"/>
    <cellStyle name="Calculation 2 5 16" xfId="9427" xr:uid="{00000000-0005-0000-0000-0000D5240000}"/>
    <cellStyle name="Calculation 2 5 16 2" xfId="9428" xr:uid="{00000000-0005-0000-0000-0000D6240000}"/>
    <cellStyle name="Calculation 2 5 16 2 2" xfId="9429" xr:uid="{00000000-0005-0000-0000-0000D7240000}"/>
    <cellStyle name="Calculation 2 5 16 3" xfId="9430" xr:uid="{00000000-0005-0000-0000-0000D8240000}"/>
    <cellStyle name="Calculation 2 5 17" xfId="9431" xr:uid="{00000000-0005-0000-0000-0000D9240000}"/>
    <cellStyle name="Calculation 2 5 17 2" xfId="9432" xr:uid="{00000000-0005-0000-0000-0000DA240000}"/>
    <cellStyle name="Calculation 2 5 17 2 2" xfId="9433" xr:uid="{00000000-0005-0000-0000-0000DB240000}"/>
    <cellStyle name="Calculation 2 5 17 3" xfId="9434" xr:uid="{00000000-0005-0000-0000-0000DC240000}"/>
    <cellStyle name="Calculation 2 5 18" xfId="9435" xr:uid="{00000000-0005-0000-0000-0000DD240000}"/>
    <cellStyle name="Calculation 2 5 18 2" xfId="9436" xr:uid="{00000000-0005-0000-0000-0000DE240000}"/>
    <cellStyle name="Calculation 2 5 18 2 2" xfId="9437" xr:uid="{00000000-0005-0000-0000-0000DF240000}"/>
    <cellStyle name="Calculation 2 5 18 3" xfId="9438" xr:uid="{00000000-0005-0000-0000-0000E0240000}"/>
    <cellStyle name="Calculation 2 5 19" xfId="9439" xr:uid="{00000000-0005-0000-0000-0000E1240000}"/>
    <cellStyle name="Calculation 2 5 19 2" xfId="9440" xr:uid="{00000000-0005-0000-0000-0000E2240000}"/>
    <cellStyle name="Calculation 2 5 19 2 2" xfId="9441" xr:uid="{00000000-0005-0000-0000-0000E3240000}"/>
    <cellStyle name="Calculation 2 5 19 3" xfId="9442" xr:uid="{00000000-0005-0000-0000-0000E4240000}"/>
    <cellStyle name="Calculation 2 5 2" xfId="9443" xr:uid="{00000000-0005-0000-0000-0000E5240000}"/>
    <cellStyle name="Calculation 2 5 2 10" xfId="9444" xr:uid="{00000000-0005-0000-0000-0000E6240000}"/>
    <cellStyle name="Calculation 2 5 2 10 2" xfId="9445" xr:uid="{00000000-0005-0000-0000-0000E7240000}"/>
    <cellStyle name="Calculation 2 5 2 10 2 2" xfId="9446" xr:uid="{00000000-0005-0000-0000-0000E8240000}"/>
    <cellStyle name="Calculation 2 5 2 10 3" xfId="9447" xr:uid="{00000000-0005-0000-0000-0000E9240000}"/>
    <cellStyle name="Calculation 2 5 2 11" xfId="9448" xr:uid="{00000000-0005-0000-0000-0000EA240000}"/>
    <cellStyle name="Calculation 2 5 2 11 2" xfId="9449" xr:uid="{00000000-0005-0000-0000-0000EB240000}"/>
    <cellStyle name="Calculation 2 5 2 11 2 2" xfId="9450" xr:uid="{00000000-0005-0000-0000-0000EC240000}"/>
    <cellStyle name="Calculation 2 5 2 11 3" xfId="9451" xr:uid="{00000000-0005-0000-0000-0000ED240000}"/>
    <cellStyle name="Calculation 2 5 2 12" xfId="9452" xr:uid="{00000000-0005-0000-0000-0000EE240000}"/>
    <cellStyle name="Calculation 2 5 2 12 2" xfId="9453" xr:uid="{00000000-0005-0000-0000-0000EF240000}"/>
    <cellStyle name="Calculation 2 5 2 12 2 2" xfId="9454" xr:uid="{00000000-0005-0000-0000-0000F0240000}"/>
    <cellStyle name="Calculation 2 5 2 12 3" xfId="9455" xr:uid="{00000000-0005-0000-0000-0000F1240000}"/>
    <cellStyle name="Calculation 2 5 2 13" xfId="9456" xr:uid="{00000000-0005-0000-0000-0000F2240000}"/>
    <cellStyle name="Calculation 2 5 2 13 2" xfId="9457" xr:uid="{00000000-0005-0000-0000-0000F3240000}"/>
    <cellStyle name="Calculation 2 5 2 13 2 2" xfId="9458" xr:uid="{00000000-0005-0000-0000-0000F4240000}"/>
    <cellStyle name="Calculation 2 5 2 13 3" xfId="9459" xr:uid="{00000000-0005-0000-0000-0000F5240000}"/>
    <cellStyle name="Calculation 2 5 2 14" xfId="9460" xr:uid="{00000000-0005-0000-0000-0000F6240000}"/>
    <cellStyle name="Calculation 2 5 2 14 2" xfId="9461" xr:uid="{00000000-0005-0000-0000-0000F7240000}"/>
    <cellStyle name="Calculation 2 5 2 14 2 2" xfId="9462" xr:uid="{00000000-0005-0000-0000-0000F8240000}"/>
    <cellStyle name="Calculation 2 5 2 14 3" xfId="9463" xr:uid="{00000000-0005-0000-0000-0000F9240000}"/>
    <cellStyle name="Calculation 2 5 2 15" xfId="9464" xr:uid="{00000000-0005-0000-0000-0000FA240000}"/>
    <cellStyle name="Calculation 2 5 2 15 2" xfId="9465" xr:uid="{00000000-0005-0000-0000-0000FB240000}"/>
    <cellStyle name="Calculation 2 5 2 15 2 2" xfId="9466" xr:uid="{00000000-0005-0000-0000-0000FC240000}"/>
    <cellStyle name="Calculation 2 5 2 15 3" xfId="9467" xr:uid="{00000000-0005-0000-0000-0000FD240000}"/>
    <cellStyle name="Calculation 2 5 2 16" xfId="9468" xr:uid="{00000000-0005-0000-0000-0000FE240000}"/>
    <cellStyle name="Calculation 2 5 2 16 2" xfId="9469" xr:uid="{00000000-0005-0000-0000-0000FF240000}"/>
    <cellStyle name="Calculation 2 5 2 16 2 2" xfId="9470" xr:uid="{00000000-0005-0000-0000-000000250000}"/>
    <cellStyle name="Calculation 2 5 2 16 3" xfId="9471" xr:uid="{00000000-0005-0000-0000-000001250000}"/>
    <cellStyle name="Calculation 2 5 2 17" xfId="9472" xr:uid="{00000000-0005-0000-0000-000002250000}"/>
    <cellStyle name="Calculation 2 5 2 17 2" xfId="9473" xr:uid="{00000000-0005-0000-0000-000003250000}"/>
    <cellStyle name="Calculation 2 5 2 17 2 2" xfId="9474" xr:uid="{00000000-0005-0000-0000-000004250000}"/>
    <cellStyle name="Calculation 2 5 2 17 3" xfId="9475" xr:uid="{00000000-0005-0000-0000-000005250000}"/>
    <cellStyle name="Calculation 2 5 2 18" xfId="9476" xr:uid="{00000000-0005-0000-0000-000006250000}"/>
    <cellStyle name="Calculation 2 5 2 18 2" xfId="9477" xr:uid="{00000000-0005-0000-0000-000007250000}"/>
    <cellStyle name="Calculation 2 5 2 18 2 2" xfId="9478" xr:uid="{00000000-0005-0000-0000-000008250000}"/>
    <cellStyle name="Calculation 2 5 2 18 3" xfId="9479" xr:uid="{00000000-0005-0000-0000-000009250000}"/>
    <cellStyle name="Calculation 2 5 2 19" xfId="9480" xr:uid="{00000000-0005-0000-0000-00000A250000}"/>
    <cellStyle name="Calculation 2 5 2 19 2" xfId="9481" xr:uid="{00000000-0005-0000-0000-00000B250000}"/>
    <cellStyle name="Calculation 2 5 2 19 2 2" xfId="9482" xr:uid="{00000000-0005-0000-0000-00000C250000}"/>
    <cellStyle name="Calculation 2 5 2 19 3" xfId="9483" xr:uid="{00000000-0005-0000-0000-00000D250000}"/>
    <cellStyle name="Calculation 2 5 2 2" xfId="9484" xr:uid="{00000000-0005-0000-0000-00000E250000}"/>
    <cellStyle name="Calculation 2 5 2 2 2" xfId="9485" xr:uid="{00000000-0005-0000-0000-00000F250000}"/>
    <cellStyle name="Calculation 2 5 2 2 2 2" xfId="9486" xr:uid="{00000000-0005-0000-0000-000010250000}"/>
    <cellStyle name="Calculation 2 5 2 2 2 3" xfId="9487" xr:uid="{00000000-0005-0000-0000-000011250000}"/>
    <cellStyle name="Calculation 2 5 2 2 3" xfId="9488" xr:uid="{00000000-0005-0000-0000-000012250000}"/>
    <cellStyle name="Calculation 2 5 2 2 3 2" xfId="9489" xr:uid="{00000000-0005-0000-0000-000013250000}"/>
    <cellStyle name="Calculation 2 5 2 2 4" xfId="9490" xr:uid="{00000000-0005-0000-0000-000014250000}"/>
    <cellStyle name="Calculation 2 5 2 20" xfId="9491" xr:uid="{00000000-0005-0000-0000-000015250000}"/>
    <cellStyle name="Calculation 2 5 2 20 2" xfId="9492" xr:uid="{00000000-0005-0000-0000-000016250000}"/>
    <cellStyle name="Calculation 2 5 2 20 2 2" xfId="9493" xr:uid="{00000000-0005-0000-0000-000017250000}"/>
    <cellStyle name="Calculation 2 5 2 20 3" xfId="9494" xr:uid="{00000000-0005-0000-0000-000018250000}"/>
    <cellStyle name="Calculation 2 5 2 21" xfId="9495" xr:uid="{00000000-0005-0000-0000-000019250000}"/>
    <cellStyle name="Calculation 2 5 2 21 2" xfId="9496" xr:uid="{00000000-0005-0000-0000-00001A250000}"/>
    <cellStyle name="Calculation 2 5 2 22" xfId="9497" xr:uid="{00000000-0005-0000-0000-00001B250000}"/>
    <cellStyle name="Calculation 2 5 2 23" xfId="9498" xr:uid="{00000000-0005-0000-0000-00001C250000}"/>
    <cellStyle name="Calculation 2 5 2 3" xfId="9499" xr:uid="{00000000-0005-0000-0000-00001D250000}"/>
    <cellStyle name="Calculation 2 5 2 3 2" xfId="9500" xr:uid="{00000000-0005-0000-0000-00001E250000}"/>
    <cellStyle name="Calculation 2 5 2 3 2 2" xfId="9501" xr:uid="{00000000-0005-0000-0000-00001F250000}"/>
    <cellStyle name="Calculation 2 5 2 3 3" xfId="9502" xr:uid="{00000000-0005-0000-0000-000020250000}"/>
    <cellStyle name="Calculation 2 5 2 3 4" xfId="9503" xr:uid="{00000000-0005-0000-0000-000021250000}"/>
    <cellStyle name="Calculation 2 5 2 4" xfId="9504" xr:uid="{00000000-0005-0000-0000-000022250000}"/>
    <cellStyle name="Calculation 2 5 2 4 2" xfId="9505" xr:uid="{00000000-0005-0000-0000-000023250000}"/>
    <cellStyle name="Calculation 2 5 2 4 2 2" xfId="9506" xr:uid="{00000000-0005-0000-0000-000024250000}"/>
    <cellStyle name="Calculation 2 5 2 4 3" xfId="9507" xr:uid="{00000000-0005-0000-0000-000025250000}"/>
    <cellStyle name="Calculation 2 5 2 4 4" xfId="9508" xr:uid="{00000000-0005-0000-0000-000026250000}"/>
    <cellStyle name="Calculation 2 5 2 5" xfId="9509" xr:uid="{00000000-0005-0000-0000-000027250000}"/>
    <cellStyle name="Calculation 2 5 2 5 2" xfId="9510" xr:uid="{00000000-0005-0000-0000-000028250000}"/>
    <cellStyle name="Calculation 2 5 2 5 2 2" xfId="9511" xr:uid="{00000000-0005-0000-0000-000029250000}"/>
    <cellStyle name="Calculation 2 5 2 5 3" xfId="9512" xr:uid="{00000000-0005-0000-0000-00002A250000}"/>
    <cellStyle name="Calculation 2 5 2 6" xfId="9513" xr:uid="{00000000-0005-0000-0000-00002B250000}"/>
    <cellStyle name="Calculation 2 5 2 6 2" xfId="9514" xr:uid="{00000000-0005-0000-0000-00002C250000}"/>
    <cellStyle name="Calculation 2 5 2 6 2 2" xfId="9515" xr:uid="{00000000-0005-0000-0000-00002D250000}"/>
    <cellStyle name="Calculation 2 5 2 6 3" xfId="9516" xr:uid="{00000000-0005-0000-0000-00002E250000}"/>
    <cellStyle name="Calculation 2 5 2 7" xfId="9517" xr:uid="{00000000-0005-0000-0000-00002F250000}"/>
    <cellStyle name="Calculation 2 5 2 7 2" xfId="9518" xr:uid="{00000000-0005-0000-0000-000030250000}"/>
    <cellStyle name="Calculation 2 5 2 7 2 2" xfId="9519" xr:uid="{00000000-0005-0000-0000-000031250000}"/>
    <cellStyle name="Calculation 2 5 2 7 3" xfId="9520" xr:uid="{00000000-0005-0000-0000-000032250000}"/>
    <cellStyle name="Calculation 2 5 2 8" xfId="9521" xr:uid="{00000000-0005-0000-0000-000033250000}"/>
    <cellStyle name="Calculation 2 5 2 8 2" xfId="9522" xr:uid="{00000000-0005-0000-0000-000034250000}"/>
    <cellStyle name="Calculation 2 5 2 8 2 2" xfId="9523" xr:uid="{00000000-0005-0000-0000-000035250000}"/>
    <cellStyle name="Calculation 2 5 2 8 3" xfId="9524" xr:uid="{00000000-0005-0000-0000-000036250000}"/>
    <cellStyle name="Calculation 2 5 2 9" xfId="9525" xr:uid="{00000000-0005-0000-0000-000037250000}"/>
    <cellStyle name="Calculation 2 5 2 9 2" xfId="9526" xr:uid="{00000000-0005-0000-0000-000038250000}"/>
    <cellStyle name="Calculation 2 5 2 9 2 2" xfId="9527" xr:uid="{00000000-0005-0000-0000-000039250000}"/>
    <cellStyle name="Calculation 2 5 2 9 3" xfId="9528" xr:uid="{00000000-0005-0000-0000-00003A250000}"/>
    <cellStyle name="Calculation 2 5 20" xfId="9529" xr:uid="{00000000-0005-0000-0000-00003B250000}"/>
    <cellStyle name="Calculation 2 5 20 2" xfId="9530" xr:uid="{00000000-0005-0000-0000-00003C250000}"/>
    <cellStyle name="Calculation 2 5 20 2 2" xfId="9531" xr:uid="{00000000-0005-0000-0000-00003D250000}"/>
    <cellStyle name="Calculation 2 5 20 3" xfId="9532" xr:uid="{00000000-0005-0000-0000-00003E250000}"/>
    <cellStyle name="Calculation 2 5 21" xfId="9533" xr:uid="{00000000-0005-0000-0000-00003F250000}"/>
    <cellStyle name="Calculation 2 5 21 2" xfId="9534" xr:uid="{00000000-0005-0000-0000-000040250000}"/>
    <cellStyle name="Calculation 2 5 21 2 2" xfId="9535" xr:uid="{00000000-0005-0000-0000-000041250000}"/>
    <cellStyle name="Calculation 2 5 21 3" xfId="9536" xr:uid="{00000000-0005-0000-0000-000042250000}"/>
    <cellStyle name="Calculation 2 5 22" xfId="9537" xr:uid="{00000000-0005-0000-0000-000043250000}"/>
    <cellStyle name="Calculation 2 5 22 2" xfId="9538" xr:uid="{00000000-0005-0000-0000-000044250000}"/>
    <cellStyle name="Calculation 2 5 23" xfId="9539" xr:uid="{00000000-0005-0000-0000-000045250000}"/>
    <cellStyle name="Calculation 2 5 24" xfId="9540" xr:uid="{00000000-0005-0000-0000-000046250000}"/>
    <cellStyle name="Calculation 2 5 3" xfId="9541" xr:uid="{00000000-0005-0000-0000-000047250000}"/>
    <cellStyle name="Calculation 2 5 3 2" xfId="9542" xr:uid="{00000000-0005-0000-0000-000048250000}"/>
    <cellStyle name="Calculation 2 5 3 2 2" xfId="9543" xr:uid="{00000000-0005-0000-0000-000049250000}"/>
    <cellStyle name="Calculation 2 5 3 2 3" xfId="9544" xr:uid="{00000000-0005-0000-0000-00004A250000}"/>
    <cellStyle name="Calculation 2 5 3 3" xfId="9545" xr:uid="{00000000-0005-0000-0000-00004B250000}"/>
    <cellStyle name="Calculation 2 5 3 3 2" xfId="9546" xr:uid="{00000000-0005-0000-0000-00004C250000}"/>
    <cellStyle name="Calculation 2 5 3 4" xfId="9547" xr:uid="{00000000-0005-0000-0000-00004D250000}"/>
    <cellStyle name="Calculation 2 5 4" xfId="9548" xr:uid="{00000000-0005-0000-0000-00004E250000}"/>
    <cellStyle name="Calculation 2 5 4 2" xfId="9549" xr:uid="{00000000-0005-0000-0000-00004F250000}"/>
    <cellStyle name="Calculation 2 5 4 2 2" xfId="9550" xr:uid="{00000000-0005-0000-0000-000050250000}"/>
    <cellStyle name="Calculation 2 5 4 3" xfId="9551" xr:uid="{00000000-0005-0000-0000-000051250000}"/>
    <cellStyle name="Calculation 2 5 4 4" xfId="9552" xr:uid="{00000000-0005-0000-0000-000052250000}"/>
    <cellStyle name="Calculation 2 5 5" xfId="9553" xr:uid="{00000000-0005-0000-0000-000053250000}"/>
    <cellStyle name="Calculation 2 5 5 2" xfId="9554" xr:uid="{00000000-0005-0000-0000-000054250000}"/>
    <cellStyle name="Calculation 2 5 5 2 2" xfId="9555" xr:uid="{00000000-0005-0000-0000-000055250000}"/>
    <cellStyle name="Calculation 2 5 5 3" xfId="9556" xr:uid="{00000000-0005-0000-0000-000056250000}"/>
    <cellStyle name="Calculation 2 5 5 4" xfId="9557" xr:uid="{00000000-0005-0000-0000-000057250000}"/>
    <cellStyle name="Calculation 2 5 6" xfId="9558" xr:uid="{00000000-0005-0000-0000-000058250000}"/>
    <cellStyle name="Calculation 2 5 6 2" xfId="9559" xr:uid="{00000000-0005-0000-0000-000059250000}"/>
    <cellStyle name="Calculation 2 5 6 2 2" xfId="9560" xr:uid="{00000000-0005-0000-0000-00005A250000}"/>
    <cellStyle name="Calculation 2 5 6 3" xfId="9561" xr:uid="{00000000-0005-0000-0000-00005B250000}"/>
    <cellStyle name="Calculation 2 5 7" xfId="9562" xr:uid="{00000000-0005-0000-0000-00005C250000}"/>
    <cellStyle name="Calculation 2 5 7 2" xfId="9563" xr:uid="{00000000-0005-0000-0000-00005D250000}"/>
    <cellStyle name="Calculation 2 5 7 2 2" xfId="9564" xr:uid="{00000000-0005-0000-0000-00005E250000}"/>
    <cellStyle name="Calculation 2 5 7 3" xfId="9565" xr:uid="{00000000-0005-0000-0000-00005F250000}"/>
    <cellStyle name="Calculation 2 5 8" xfId="9566" xr:uid="{00000000-0005-0000-0000-000060250000}"/>
    <cellStyle name="Calculation 2 5 8 2" xfId="9567" xr:uid="{00000000-0005-0000-0000-000061250000}"/>
    <cellStyle name="Calculation 2 5 8 2 2" xfId="9568" xr:uid="{00000000-0005-0000-0000-000062250000}"/>
    <cellStyle name="Calculation 2 5 8 3" xfId="9569" xr:uid="{00000000-0005-0000-0000-000063250000}"/>
    <cellStyle name="Calculation 2 5 9" xfId="9570" xr:uid="{00000000-0005-0000-0000-000064250000}"/>
    <cellStyle name="Calculation 2 5 9 2" xfId="9571" xr:uid="{00000000-0005-0000-0000-000065250000}"/>
    <cellStyle name="Calculation 2 5 9 2 2" xfId="9572" xr:uid="{00000000-0005-0000-0000-000066250000}"/>
    <cellStyle name="Calculation 2 5 9 3" xfId="9573" xr:uid="{00000000-0005-0000-0000-000067250000}"/>
    <cellStyle name="Calculation 2 6" xfId="9574" xr:uid="{00000000-0005-0000-0000-000068250000}"/>
    <cellStyle name="Calculation 2 6 10" xfId="9575" xr:uid="{00000000-0005-0000-0000-000069250000}"/>
    <cellStyle name="Calculation 2 6 10 2" xfId="9576" xr:uid="{00000000-0005-0000-0000-00006A250000}"/>
    <cellStyle name="Calculation 2 6 10 2 2" xfId="9577" xr:uid="{00000000-0005-0000-0000-00006B250000}"/>
    <cellStyle name="Calculation 2 6 10 3" xfId="9578" xr:uid="{00000000-0005-0000-0000-00006C250000}"/>
    <cellStyle name="Calculation 2 6 11" xfId="9579" xr:uid="{00000000-0005-0000-0000-00006D250000}"/>
    <cellStyle name="Calculation 2 6 11 2" xfId="9580" xr:uid="{00000000-0005-0000-0000-00006E250000}"/>
    <cellStyle name="Calculation 2 6 11 2 2" xfId="9581" xr:uid="{00000000-0005-0000-0000-00006F250000}"/>
    <cellStyle name="Calculation 2 6 11 3" xfId="9582" xr:uid="{00000000-0005-0000-0000-000070250000}"/>
    <cellStyle name="Calculation 2 6 12" xfId="9583" xr:uid="{00000000-0005-0000-0000-000071250000}"/>
    <cellStyle name="Calculation 2 6 12 2" xfId="9584" xr:uid="{00000000-0005-0000-0000-000072250000}"/>
    <cellStyle name="Calculation 2 6 12 2 2" xfId="9585" xr:uid="{00000000-0005-0000-0000-000073250000}"/>
    <cellStyle name="Calculation 2 6 12 3" xfId="9586" xr:uid="{00000000-0005-0000-0000-000074250000}"/>
    <cellStyle name="Calculation 2 6 13" xfId="9587" xr:uid="{00000000-0005-0000-0000-000075250000}"/>
    <cellStyle name="Calculation 2 6 13 2" xfId="9588" xr:uid="{00000000-0005-0000-0000-000076250000}"/>
    <cellStyle name="Calculation 2 6 13 2 2" xfId="9589" xr:uid="{00000000-0005-0000-0000-000077250000}"/>
    <cellStyle name="Calculation 2 6 13 3" xfId="9590" xr:uid="{00000000-0005-0000-0000-000078250000}"/>
    <cellStyle name="Calculation 2 6 14" xfId="9591" xr:uid="{00000000-0005-0000-0000-000079250000}"/>
    <cellStyle name="Calculation 2 6 14 2" xfId="9592" xr:uid="{00000000-0005-0000-0000-00007A250000}"/>
    <cellStyle name="Calculation 2 6 14 2 2" xfId="9593" xr:uid="{00000000-0005-0000-0000-00007B250000}"/>
    <cellStyle name="Calculation 2 6 14 3" xfId="9594" xr:uid="{00000000-0005-0000-0000-00007C250000}"/>
    <cellStyle name="Calculation 2 6 15" xfId="9595" xr:uid="{00000000-0005-0000-0000-00007D250000}"/>
    <cellStyle name="Calculation 2 6 15 2" xfId="9596" xr:uid="{00000000-0005-0000-0000-00007E250000}"/>
    <cellStyle name="Calculation 2 6 15 2 2" xfId="9597" xr:uid="{00000000-0005-0000-0000-00007F250000}"/>
    <cellStyle name="Calculation 2 6 15 3" xfId="9598" xr:uid="{00000000-0005-0000-0000-000080250000}"/>
    <cellStyle name="Calculation 2 6 16" xfId="9599" xr:uid="{00000000-0005-0000-0000-000081250000}"/>
    <cellStyle name="Calculation 2 6 16 2" xfId="9600" xr:uid="{00000000-0005-0000-0000-000082250000}"/>
    <cellStyle name="Calculation 2 6 16 2 2" xfId="9601" xr:uid="{00000000-0005-0000-0000-000083250000}"/>
    <cellStyle name="Calculation 2 6 16 3" xfId="9602" xr:uid="{00000000-0005-0000-0000-000084250000}"/>
    <cellStyle name="Calculation 2 6 17" xfId="9603" xr:uid="{00000000-0005-0000-0000-000085250000}"/>
    <cellStyle name="Calculation 2 6 17 2" xfId="9604" xr:uid="{00000000-0005-0000-0000-000086250000}"/>
    <cellStyle name="Calculation 2 6 17 2 2" xfId="9605" xr:uid="{00000000-0005-0000-0000-000087250000}"/>
    <cellStyle name="Calculation 2 6 17 3" xfId="9606" xr:uid="{00000000-0005-0000-0000-000088250000}"/>
    <cellStyle name="Calculation 2 6 18" xfId="9607" xr:uid="{00000000-0005-0000-0000-000089250000}"/>
    <cellStyle name="Calculation 2 6 18 2" xfId="9608" xr:uid="{00000000-0005-0000-0000-00008A250000}"/>
    <cellStyle name="Calculation 2 6 18 2 2" xfId="9609" xr:uid="{00000000-0005-0000-0000-00008B250000}"/>
    <cellStyle name="Calculation 2 6 18 3" xfId="9610" xr:uid="{00000000-0005-0000-0000-00008C250000}"/>
    <cellStyle name="Calculation 2 6 19" xfId="9611" xr:uid="{00000000-0005-0000-0000-00008D250000}"/>
    <cellStyle name="Calculation 2 6 19 2" xfId="9612" xr:uid="{00000000-0005-0000-0000-00008E250000}"/>
    <cellStyle name="Calculation 2 6 19 2 2" xfId="9613" xr:uid="{00000000-0005-0000-0000-00008F250000}"/>
    <cellStyle name="Calculation 2 6 19 3" xfId="9614" xr:uid="{00000000-0005-0000-0000-000090250000}"/>
    <cellStyle name="Calculation 2 6 2" xfId="9615" xr:uid="{00000000-0005-0000-0000-000091250000}"/>
    <cellStyle name="Calculation 2 6 2 2" xfId="9616" xr:uid="{00000000-0005-0000-0000-000092250000}"/>
    <cellStyle name="Calculation 2 6 2 2 2" xfId="9617" xr:uid="{00000000-0005-0000-0000-000093250000}"/>
    <cellStyle name="Calculation 2 6 2 2 3" xfId="9618" xr:uid="{00000000-0005-0000-0000-000094250000}"/>
    <cellStyle name="Calculation 2 6 2 3" xfId="9619" xr:uid="{00000000-0005-0000-0000-000095250000}"/>
    <cellStyle name="Calculation 2 6 2 3 2" xfId="9620" xr:uid="{00000000-0005-0000-0000-000096250000}"/>
    <cellStyle name="Calculation 2 6 2 4" xfId="9621" xr:uid="{00000000-0005-0000-0000-000097250000}"/>
    <cellStyle name="Calculation 2 6 20" xfId="9622" xr:uid="{00000000-0005-0000-0000-000098250000}"/>
    <cellStyle name="Calculation 2 6 20 2" xfId="9623" xr:uid="{00000000-0005-0000-0000-000099250000}"/>
    <cellStyle name="Calculation 2 6 20 2 2" xfId="9624" xr:uid="{00000000-0005-0000-0000-00009A250000}"/>
    <cellStyle name="Calculation 2 6 20 3" xfId="9625" xr:uid="{00000000-0005-0000-0000-00009B250000}"/>
    <cellStyle name="Calculation 2 6 21" xfId="9626" xr:uid="{00000000-0005-0000-0000-00009C250000}"/>
    <cellStyle name="Calculation 2 6 21 2" xfId="9627" xr:uid="{00000000-0005-0000-0000-00009D250000}"/>
    <cellStyle name="Calculation 2 6 22" xfId="9628" xr:uid="{00000000-0005-0000-0000-00009E250000}"/>
    <cellStyle name="Calculation 2 6 23" xfId="9629" xr:uid="{00000000-0005-0000-0000-00009F250000}"/>
    <cellStyle name="Calculation 2 6 3" xfId="9630" xr:uid="{00000000-0005-0000-0000-0000A0250000}"/>
    <cellStyle name="Calculation 2 6 3 2" xfId="9631" xr:uid="{00000000-0005-0000-0000-0000A1250000}"/>
    <cellStyle name="Calculation 2 6 3 2 2" xfId="9632" xr:uid="{00000000-0005-0000-0000-0000A2250000}"/>
    <cellStyle name="Calculation 2 6 3 3" xfId="9633" xr:uid="{00000000-0005-0000-0000-0000A3250000}"/>
    <cellStyle name="Calculation 2 6 3 4" xfId="9634" xr:uid="{00000000-0005-0000-0000-0000A4250000}"/>
    <cellStyle name="Calculation 2 6 4" xfId="9635" xr:uid="{00000000-0005-0000-0000-0000A5250000}"/>
    <cellStyle name="Calculation 2 6 4 2" xfId="9636" xr:uid="{00000000-0005-0000-0000-0000A6250000}"/>
    <cellStyle name="Calculation 2 6 4 2 2" xfId="9637" xr:uid="{00000000-0005-0000-0000-0000A7250000}"/>
    <cellStyle name="Calculation 2 6 4 3" xfId="9638" xr:uid="{00000000-0005-0000-0000-0000A8250000}"/>
    <cellStyle name="Calculation 2 6 4 4" xfId="9639" xr:uid="{00000000-0005-0000-0000-0000A9250000}"/>
    <cellStyle name="Calculation 2 6 5" xfId="9640" xr:uid="{00000000-0005-0000-0000-0000AA250000}"/>
    <cellStyle name="Calculation 2 6 5 2" xfId="9641" xr:uid="{00000000-0005-0000-0000-0000AB250000}"/>
    <cellStyle name="Calculation 2 6 5 2 2" xfId="9642" xr:uid="{00000000-0005-0000-0000-0000AC250000}"/>
    <cellStyle name="Calculation 2 6 5 3" xfId="9643" xr:uid="{00000000-0005-0000-0000-0000AD250000}"/>
    <cellStyle name="Calculation 2 6 6" xfId="9644" xr:uid="{00000000-0005-0000-0000-0000AE250000}"/>
    <cellStyle name="Calculation 2 6 6 2" xfId="9645" xr:uid="{00000000-0005-0000-0000-0000AF250000}"/>
    <cellStyle name="Calculation 2 6 6 2 2" xfId="9646" xr:uid="{00000000-0005-0000-0000-0000B0250000}"/>
    <cellStyle name="Calculation 2 6 6 3" xfId="9647" xr:uid="{00000000-0005-0000-0000-0000B1250000}"/>
    <cellStyle name="Calculation 2 6 7" xfId="9648" xr:uid="{00000000-0005-0000-0000-0000B2250000}"/>
    <cellStyle name="Calculation 2 6 7 2" xfId="9649" xr:uid="{00000000-0005-0000-0000-0000B3250000}"/>
    <cellStyle name="Calculation 2 6 7 2 2" xfId="9650" xr:uid="{00000000-0005-0000-0000-0000B4250000}"/>
    <cellStyle name="Calculation 2 6 7 3" xfId="9651" xr:uid="{00000000-0005-0000-0000-0000B5250000}"/>
    <cellStyle name="Calculation 2 6 8" xfId="9652" xr:uid="{00000000-0005-0000-0000-0000B6250000}"/>
    <cellStyle name="Calculation 2 6 8 2" xfId="9653" xr:uid="{00000000-0005-0000-0000-0000B7250000}"/>
    <cellStyle name="Calculation 2 6 8 2 2" xfId="9654" xr:uid="{00000000-0005-0000-0000-0000B8250000}"/>
    <cellStyle name="Calculation 2 6 8 3" xfId="9655" xr:uid="{00000000-0005-0000-0000-0000B9250000}"/>
    <cellStyle name="Calculation 2 6 9" xfId="9656" xr:uid="{00000000-0005-0000-0000-0000BA250000}"/>
    <cellStyle name="Calculation 2 6 9 2" xfId="9657" xr:uid="{00000000-0005-0000-0000-0000BB250000}"/>
    <cellStyle name="Calculation 2 6 9 2 2" xfId="9658" xr:uid="{00000000-0005-0000-0000-0000BC250000}"/>
    <cellStyle name="Calculation 2 6 9 3" xfId="9659" xr:uid="{00000000-0005-0000-0000-0000BD250000}"/>
    <cellStyle name="Calculation 2 7" xfId="9660" xr:uid="{00000000-0005-0000-0000-0000BE250000}"/>
    <cellStyle name="Calculation 2 7 2" xfId="9661" xr:uid="{00000000-0005-0000-0000-0000BF250000}"/>
    <cellStyle name="Calculation 2 7 2 2" xfId="9662" xr:uid="{00000000-0005-0000-0000-0000C0250000}"/>
    <cellStyle name="Calculation 2 7 2 3" xfId="9663" xr:uid="{00000000-0005-0000-0000-0000C1250000}"/>
    <cellStyle name="Calculation 2 7 3" xfId="9664" xr:uid="{00000000-0005-0000-0000-0000C2250000}"/>
    <cellStyle name="Calculation 2 7 3 2" xfId="9665" xr:uid="{00000000-0005-0000-0000-0000C3250000}"/>
    <cellStyle name="Calculation 2 7 4" xfId="9666" xr:uid="{00000000-0005-0000-0000-0000C4250000}"/>
    <cellStyle name="Calculation 2 8" xfId="9667" xr:uid="{00000000-0005-0000-0000-0000C5250000}"/>
    <cellStyle name="Calculation 2 8 2" xfId="9668" xr:uid="{00000000-0005-0000-0000-0000C6250000}"/>
    <cellStyle name="Calculation 2 8 2 2" xfId="9669" xr:uid="{00000000-0005-0000-0000-0000C7250000}"/>
    <cellStyle name="Calculation 2 8 2 3" xfId="9670" xr:uid="{00000000-0005-0000-0000-0000C8250000}"/>
    <cellStyle name="Calculation 2 8 3" xfId="9671" xr:uid="{00000000-0005-0000-0000-0000C9250000}"/>
    <cellStyle name="Calculation 2 8 4" xfId="9672" xr:uid="{00000000-0005-0000-0000-0000CA250000}"/>
    <cellStyle name="Calculation 2 9" xfId="9673" xr:uid="{00000000-0005-0000-0000-0000CB250000}"/>
    <cellStyle name="Calculation 2 9 2" xfId="9674" xr:uid="{00000000-0005-0000-0000-0000CC250000}"/>
    <cellStyle name="Calculation 2 9 2 2" xfId="9675" xr:uid="{00000000-0005-0000-0000-0000CD250000}"/>
    <cellStyle name="Calculation 2 9 3" xfId="9676" xr:uid="{00000000-0005-0000-0000-0000CE250000}"/>
    <cellStyle name="Calculation 2 9 4" xfId="9677" xr:uid="{00000000-0005-0000-0000-0000CF250000}"/>
    <cellStyle name="Calculation 3" xfId="9678" xr:uid="{00000000-0005-0000-0000-0000D0250000}"/>
    <cellStyle name="Calculation 3 10" xfId="9679" xr:uid="{00000000-0005-0000-0000-0000D1250000}"/>
    <cellStyle name="Calculation 3 10 2" xfId="9680" xr:uid="{00000000-0005-0000-0000-0000D2250000}"/>
    <cellStyle name="Calculation 3 10 2 2" xfId="9681" xr:uid="{00000000-0005-0000-0000-0000D3250000}"/>
    <cellStyle name="Calculation 3 10 3" xfId="9682" xr:uid="{00000000-0005-0000-0000-0000D4250000}"/>
    <cellStyle name="Calculation 3 11" xfId="9683" xr:uid="{00000000-0005-0000-0000-0000D5250000}"/>
    <cellStyle name="Calculation 3 11 2" xfId="9684" xr:uid="{00000000-0005-0000-0000-0000D6250000}"/>
    <cellStyle name="Calculation 3 11 2 2" xfId="9685" xr:uid="{00000000-0005-0000-0000-0000D7250000}"/>
    <cellStyle name="Calculation 3 11 3" xfId="9686" xr:uid="{00000000-0005-0000-0000-0000D8250000}"/>
    <cellStyle name="Calculation 3 12" xfId="9687" xr:uid="{00000000-0005-0000-0000-0000D9250000}"/>
    <cellStyle name="Calculation 3 12 2" xfId="9688" xr:uid="{00000000-0005-0000-0000-0000DA250000}"/>
    <cellStyle name="Calculation 3 12 2 2" xfId="9689" xr:uid="{00000000-0005-0000-0000-0000DB250000}"/>
    <cellStyle name="Calculation 3 12 3" xfId="9690" xr:uid="{00000000-0005-0000-0000-0000DC250000}"/>
    <cellStyle name="Calculation 3 13" xfId="9691" xr:uid="{00000000-0005-0000-0000-0000DD250000}"/>
    <cellStyle name="Calculation 3 13 2" xfId="9692" xr:uid="{00000000-0005-0000-0000-0000DE250000}"/>
    <cellStyle name="Calculation 3 13 2 2" xfId="9693" xr:uid="{00000000-0005-0000-0000-0000DF250000}"/>
    <cellStyle name="Calculation 3 13 3" xfId="9694" xr:uid="{00000000-0005-0000-0000-0000E0250000}"/>
    <cellStyle name="Calculation 3 14" xfId="9695" xr:uid="{00000000-0005-0000-0000-0000E1250000}"/>
    <cellStyle name="Calculation 3 14 2" xfId="9696" xr:uid="{00000000-0005-0000-0000-0000E2250000}"/>
    <cellStyle name="Calculation 3 14 2 2" xfId="9697" xr:uid="{00000000-0005-0000-0000-0000E3250000}"/>
    <cellStyle name="Calculation 3 14 3" xfId="9698" xr:uid="{00000000-0005-0000-0000-0000E4250000}"/>
    <cellStyle name="Calculation 3 15" xfId="9699" xr:uid="{00000000-0005-0000-0000-0000E5250000}"/>
    <cellStyle name="Calculation 3 15 2" xfId="9700" xr:uid="{00000000-0005-0000-0000-0000E6250000}"/>
    <cellStyle name="Calculation 3 15 2 2" xfId="9701" xr:uid="{00000000-0005-0000-0000-0000E7250000}"/>
    <cellStyle name="Calculation 3 15 3" xfId="9702" xr:uid="{00000000-0005-0000-0000-0000E8250000}"/>
    <cellStyle name="Calculation 3 16" xfId="9703" xr:uid="{00000000-0005-0000-0000-0000E9250000}"/>
    <cellStyle name="Calculation 3 16 2" xfId="9704" xr:uid="{00000000-0005-0000-0000-0000EA250000}"/>
    <cellStyle name="Calculation 3 16 2 2" xfId="9705" xr:uid="{00000000-0005-0000-0000-0000EB250000}"/>
    <cellStyle name="Calculation 3 16 3" xfId="9706" xr:uid="{00000000-0005-0000-0000-0000EC250000}"/>
    <cellStyle name="Calculation 3 17" xfId="9707" xr:uid="{00000000-0005-0000-0000-0000ED250000}"/>
    <cellStyle name="Calculation 3 17 2" xfId="9708" xr:uid="{00000000-0005-0000-0000-0000EE250000}"/>
    <cellStyle name="Calculation 3 17 2 2" xfId="9709" xr:uid="{00000000-0005-0000-0000-0000EF250000}"/>
    <cellStyle name="Calculation 3 17 3" xfId="9710" xr:uid="{00000000-0005-0000-0000-0000F0250000}"/>
    <cellStyle name="Calculation 3 18" xfId="9711" xr:uid="{00000000-0005-0000-0000-0000F1250000}"/>
    <cellStyle name="Calculation 3 18 2" xfId="9712" xr:uid="{00000000-0005-0000-0000-0000F2250000}"/>
    <cellStyle name="Calculation 3 18 2 2" xfId="9713" xr:uid="{00000000-0005-0000-0000-0000F3250000}"/>
    <cellStyle name="Calculation 3 18 3" xfId="9714" xr:uid="{00000000-0005-0000-0000-0000F4250000}"/>
    <cellStyle name="Calculation 3 19" xfId="9715" xr:uid="{00000000-0005-0000-0000-0000F5250000}"/>
    <cellStyle name="Calculation 3 19 2" xfId="9716" xr:uid="{00000000-0005-0000-0000-0000F6250000}"/>
    <cellStyle name="Calculation 3 19 2 2" xfId="9717" xr:uid="{00000000-0005-0000-0000-0000F7250000}"/>
    <cellStyle name="Calculation 3 19 3" xfId="9718" xr:uid="{00000000-0005-0000-0000-0000F8250000}"/>
    <cellStyle name="Calculation 3 2" xfId="9719" xr:uid="{00000000-0005-0000-0000-0000F9250000}"/>
    <cellStyle name="Calculation 3 2 10" xfId="9720" xr:uid="{00000000-0005-0000-0000-0000FA250000}"/>
    <cellStyle name="Calculation 3 2 10 2" xfId="9721" xr:uid="{00000000-0005-0000-0000-0000FB250000}"/>
    <cellStyle name="Calculation 3 2 10 2 2" xfId="9722" xr:uid="{00000000-0005-0000-0000-0000FC250000}"/>
    <cellStyle name="Calculation 3 2 10 3" xfId="9723" xr:uid="{00000000-0005-0000-0000-0000FD250000}"/>
    <cellStyle name="Calculation 3 2 11" xfId="9724" xr:uid="{00000000-0005-0000-0000-0000FE250000}"/>
    <cellStyle name="Calculation 3 2 11 2" xfId="9725" xr:uid="{00000000-0005-0000-0000-0000FF250000}"/>
    <cellStyle name="Calculation 3 2 11 2 2" xfId="9726" xr:uid="{00000000-0005-0000-0000-000000260000}"/>
    <cellStyle name="Calculation 3 2 11 3" xfId="9727" xr:uid="{00000000-0005-0000-0000-000001260000}"/>
    <cellStyle name="Calculation 3 2 12" xfId="9728" xr:uid="{00000000-0005-0000-0000-000002260000}"/>
    <cellStyle name="Calculation 3 2 12 2" xfId="9729" xr:uid="{00000000-0005-0000-0000-000003260000}"/>
    <cellStyle name="Calculation 3 2 12 2 2" xfId="9730" xr:uid="{00000000-0005-0000-0000-000004260000}"/>
    <cellStyle name="Calculation 3 2 12 3" xfId="9731" xr:uid="{00000000-0005-0000-0000-000005260000}"/>
    <cellStyle name="Calculation 3 2 13" xfId="9732" xr:uid="{00000000-0005-0000-0000-000006260000}"/>
    <cellStyle name="Calculation 3 2 13 2" xfId="9733" xr:uid="{00000000-0005-0000-0000-000007260000}"/>
    <cellStyle name="Calculation 3 2 13 2 2" xfId="9734" xr:uid="{00000000-0005-0000-0000-000008260000}"/>
    <cellStyle name="Calculation 3 2 13 3" xfId="9735" xr:uid="{00000000-0005-0000-0000-000009260000}"/>
    <cellStyle name="Calculation 3 2 14" xfId="9736" xr:uid="{00000000-0005-0000-0000-00000A260000}"/>
    <cellStyle name="Calculation 3 2 14 2" xfId="9737" xr:uid="{00000000-0005-0000-0000-00000B260000}"/>
    <cellStyle name="Calculation 3 2 14 2 2" xfId="9738" xr:uid="{00000000-0005-0000-0000-00000C260000}"/>
    <cellStyle name="Calculation 3 2 14 3" xfId="9739" xr:uid="{00000000-0005-0000-0000-00000D260000}"/>
    <cellStyle name="Calculation 3 2 15" xfId="9740" xr:uid="{00000000-0005-0000-0000-00000E260000}"/>
    <cellStyle name="Calculation 3 2 15 2" xfId="9741" xr:uid="{00000000-0005-0000-0000-00000F260000}"/>
    <cellStyle name="Calculation 3 2 15 2 2" xfId="9742" xr:uid="{00000000-0005-0000-0000-000010260000}"/>
    <cellStyle name="Calculation 3 2 15 3" xfId="9743" xr:uid="{00000000-0005-0000-0000-000011260000}"/>
    <cellStyle name="Calculation 3 2 16" xfId="9744" xr:uid="{00000000-0005-0000-0000-000012260000}"/>
    <cellStyle name="Calculation 3 2 16 2" xfId="9745" xr:uid="{00000000-0005-0000-0000-000013260000}"/>
    <cellStyle name="Calculation 3 2 16 2 2" xfId="9746" xr:uid="{00000000-0005-0000-0000-000014260000}"/>
    <cellStyle name="Calculation 3 2 16 3" xfId="9747" xr:uid="{00000000-0005-0000-0000-000015260000}"/>
    <cellStyle name="Calculation 3 2 17" xfId="9748" xr:uid="{00000000-0005-0000-0000-000016260000}"/>
    <cellStyle name="Calculation 3 2 17 2" xfId="9749" xr:uid="{00000000-0005-0000-0000-000017260000}"/>
    <cellStyle name="Calculation 3 2 17 2 2" xfId="9750" xr:uid="{00000000-0005-0000-0000-000018260000}"/>
    <cellStyle name="Calculation 3 2 17 3" xfId="9751" xr:uid="{00000000-0005-0000-0000-000019260000}"/>
    <cellStyle name="Calculation 3 2 18" xfId="9752" xr:uid="{00000000-0005-0000-0000-00001A260000}"/>
    <cellStyle name="Calculation 3 2 18 2" xfId="9753" xr:uid="{00000000-0005-0000-0000-00001B260000}"/>
    <cellStyle name="Calculation 3 2 18 2 2" xfId="9754" xr:uid="{00000000-0005-0000-0000-00001C260000}"/>
    <cellStyle name="Calculation 3 2 18 3" xfId="9755" xr:uid="{00000000-0005-0000-0000-00001D260000}"/>
    <cellStyle name="Calculation 3 2 19" xfId="9756" xr:uid="{00000000-0005-0000-0000-00001E260000}"/>
    <cellStyle name="Calculation 3 2 19 2" xfId="9757" xr:uid="{00000000-0005-0000-0000-00001F260000}"/>
    <cellStyle name="Calculation 3 2 19 2 2" xfId="9758" xr:uid="{00000000-0005-0000-0000-000020260000}"/>
    <cellStyle name="Calculation 3 2 19 3" xfId="9759" xr:uid="{00000000-0005-0000-0000-000021260000}"/>
    <cellStyle name="Calculation 3 2 2" xfId="9760" xr:uid="{00000000-0005-0000-0000-000022260000}"/>
    <cellStyle name="Calculation 3 2 2 10" xfId="9761" xr:uid="{00000000-0005-0000-0000-000023260000}"/>
    <cellStyle name="Calculation 3 2 2 10 2" xfId="9762" xr:uid="{00000000-0005-0000-0000-000024260000}"/>
    <cellStyle name="Calculation 3 2 2 10 2 2" xfId="9763" xr:uid="{00000000-0005-0000-0000-000025260000}"/>
    <cellStyle name="Calculation 3 2 2 10 3" xfId="9764" xr:uid="{00000000-0005-0000-0000-000026260000}"/>
    <cellStyle name="Calculation 3 2 2 11" xfId="9765" xr:uid="{00000000-0005-0000-0000-000027260000}"/>
    <cellStyle name="Calculation 3 2 2 11 2" xfId="9766" xr:uid="{00000000-0005-0000-0000-000028260000}"/>
    <cellStyle name="Calculation 3 2 2 11 2 2" xfId="9767" xr:uid="{00000000-0005-0000-0000-000029260000}"/>
    <cellStyle name="Calculation 3 2 2 11 3" xfId="9768" xr:uid="{00000000-0005-0000-0000-00002A260000}"/>
    <cellStyle name="Calculation 3 2 2 12" xfId="9769" xr:uid="{00000000-0005-0000-0000-00002B260000}"/>
    <cellStyle name="Calculation 3 2 2 12 2" xfId="9770" xr:uid="{00000000-0005-0000-0000-00002C260000}"/>
    <cellStyle name="Calculation 3 2 2 12 2 2" xfId="9771" xr:uid="{00000000-0005-0000-0000-00002D260000}"/>
    <cellStyle name="Calculation 3 2 2 12 3" xfId="9772" xr:uid="{00000000-0005-0000-0000-00002E260000}"/>
    <cellStyle name="Calculation 3 2 2 13" xfId="9773" xr:uid="{00000000-0005-0000-0000-00002F260000}"/>
    <cellStyle name="Calculation 3 2 2 13 2" xfId="9774" xr:uid="{00000000-0005-0000-0000-000030260000}"/>
    <cellStyle name="Calculation 3 2 2 13 2 2" xfId="9775" xr:uid="{00000000-0005-0000-0000-000031260000}"/>
    <cellStyle name="Calculation 3 2 2 13 3" xfId="9776" xr:uid="{00000000-0005-0000-0000-000032260000}"/>
    <cellStyle name="Calculation 3 2 2 14" xfId="9777" xr:uid="{00000000-0005-0000-0000-000033260000}"/>
    <cellStyle name="Calculation 3 2 2 14 2" xfId="9778" xr:uid="{00000000-0005-0000-0000-000034260000}"/>
    <cellStyle name="Calculation 3 2 2 14 2 2" xfId="9779" xr:uid="{00000000-0005-0000-0000-000035260000}"/>
    <cellStyle name="Calculation 3 2 2 14 3" xfId="9780" xr:uid="{00000000-0005-0000-0000-000036260000}"/>
    <cellStyle name="Calculation 3 2 2 15" xfId="9781" xr:uid="{00000000-0005-0000-0000-000037260000}"/>
    <cellStyle name="Calculation 3 2 2 15 2" xfId="9782" xr:uid="{00000000-0005-0000-0000-000038260000}"/>
    <cellStyle name="Calculation 3 2 2 15 2 2" xfId="9783" xr:uid="{00000000-0005-0000-0000-000039260000}"/>
    <cellStyle name="Calculation 3 2 2 15 3" xfId="9784" xr:uid="{00000000-0005-0000-0000-00003A260000}"/>
    <cellStyle name="Calculation 3 2 2 16" xfId="9785" xr:uid="{00000000-0005-0000-0000-00003B260000}"/>
    <cellStyle name="Calculation 3 2 2 16 2" xfId="9786" xr:uid="{00000000-0005-0000-0000-00003C260000}"/>
    <cellStyle name="Calculation 3 2 2 16 2 2" xfId="9787" xr:uid="{00000000-0005-0000-0000-00003D260000}"/>
    <cellStyle name="Calculation 3 2 2 16 3" xfId="9788" xr:uid="{00000000-0005-0000-0000-00003E260000}"/>
    <cellStyle name="Calculation 3 2 2 17" xfId="9789" xr:uid="{00000000-0005-0000-0000-00003F260000}"/>
    <cellStyle name="Calculation 3 2 2 17 2" xfId="9790" xr:uid="{00000000-0005-0000-0000-000040260000}"/>
    <cellStyle name="Calculation 3 2 2 17 2 2" xfId="9791" xr:uid="{00000000-0005-0000-0000-000041260000}"/>
    <cellStyle name="Calculation 3 2 2 17 3" xfId="9792" xr:uid="{00000000-0005-0000-0000-000042260000}"/>
    <cellStyle name="Calculation 3 2 2 18" xfId="9793" xr:uid="{00000000-0005-0000-0000-000043260000}"/>
    <cellStyle name="Calculation 3 2 2 18 2" xfId="9794" xr:uid="{00000000-0005-0000-0000-000044260000}"/>
    <cellStyle name="Calculation 3 2 2 19" xfId="9795" xr:uid="{00000000-0005-0000-0000-000045260000}"/>
    <cellStyle name="Calculation 3 2 2 2" xfId="9796" xr:uid="{00000000-0005-0000-0000-000046260000}"/>
    <cellStyle name="Calculation 3 2 2 2 10" xfId="9797" xr:uid="{00000000-0005-0000-0000-000047260000}"/>
    <cellStyle name="Calculation 3 2 2 2 10 2" xfId="9798" xr:uid="{00000000-0005-0000-0000-000048260000}"/>
    <cellStyle name="Calculation 3 2 2 2 10 2 2" xfId="9799" xr:uid="{00000000-0005-0000-0000-000049260000}"/>
    <cellStyle name="Calculation 3 2 2 2 10 3" xfId="9800" xr:uid="{00000000-0005-0000-0000-00004A260000}"/>
    <cellStyle name="Calculation 3 2 2 2 11" xfId="9801" xr:uid="{00000000-0005-0000-0000-00004B260000}"/>
    <cellStyle name="Calculation 3 2 2 2 11 2" xfId="9802" xr:uid="{00000000-0005-0000-0000-00004C260000}"/>
    <cellStyle name="Calculation 3 2 2 2 11 2 2" xfId="9803" xr:uid="{00000000-0005-0000-0000-00004D260000}"/>
    <cellStyle name="Calculation 3 2 2 2 11 3" xfId="9804" xr:uid="{00000000-0005-0000-0000-00004E260000}"/>
    <cellStyle name="Calculation 3 2 2 2 12" xfId="9805" xr:uid="{00000000-0005-0000-0000-00004F260000}"/>
    <cellStyle name="Calculation 3 2 2 2 12 2" xfId="9806" xr:uid="{00000000-0005-0000-0000-000050260000}"/>
    <cellStyle name="Calculation 3 2 2 2 12 2 2" xfId="9807" xr:uid="{00000000-0005-0000-0000-000051260000}"/>
    <cellStyle name="Calculation 3 2 2 2 12 3" xfId="9808" xr:uid="{00000000-0005-0000-0000-000052260000}"/>
    <cellStyle name="Calculation 3 2 2 2 13" xfId="9809" xr:uid="{00000000-0005-0000-0000-000053260000}"/>
    <cellStyle name="Calculation 3 2 2 2 13 2" xfId="9810" xr:uid="{00000000-0005-0000-0000-000054260000}"/>
    <cellStyle name="Calculation 3 2 2 2 13 2 2" xfId="9811" xr:uid="{00000000-0005-0000-0000-000055260000}"/>
    <cellStyle name="Calculation 3 2 2 2 13 3" xfId="9812" xr:uid="{00000000-0005-0000-0000-000056260000}"/>
    <cellStyle name="Calculation 3 2 2 2 14" xfId="9813" xr:uid="{00000000-0005-0000-0000-000057260000}"/>
    <cellStyle name="Calculation 3 2 2 2 14 2" xfId="9814" xr:uid="{00000000-0005-0000-0000-000058260000}"/>
    <cellStyle name="Calculation 3 2 2 2 14 2 2" xfId="9815" xr:uid="{00000000-0005-0000-0000-000059260000}"/>
    <cellStyle name="Calculation 3 2 2 2 14 3" xfId="9816" xr:uid="{00000000-0005-0000-0000-00005A260000}"/>
    <cellStyle name="Calculation 3 2 2 2 15" xfId="9817" xr:uid="{00000000-0005-0000-0000-00005B260000}"/>
    <cellStyle name="Calculation 3 2 2 2 15 2" xfId="9818" xr:uid="{00000000-0005-0000-0000-00005C260000}"/>
    <cellStyle name="Calculation 3 2 2 2 15 2 2" xfId="9819" xr:uid="{00000000-0005-0000-0000-00005D260000}"/>
    <cellStyle name="Calculation 3 2 2 2 15 3" xfId="9820" xr:uid="{00000000-0005-0000-0000-00005E260000}"/>
    <cellStyle name="Calculation 3 2 2 2 16" xfId="9821" xr:uid="{00000000-0005-0000-0000-00005F260000}"/>
    <cellStyle name="Calculation 3 2 2 2 16 2" xfId="9822" xr:uid="{00000000-0005-0000-0000-000060260000}"/>
    <cellStyle name="Calculation 3 2 2 2 16 2 2" xfId="9823" xr:uid="{00000000-0005-0000-0000-000061260000}"/>
    <cellStyle name="Calculation 3 2 2 2 16 3" xfId="9824" xr:uid="{00000000-0005-0000-0000-000062260000}"/>
    <cellStyle name="Calculation 3 2 2 2 17" xfId="9825" xr:uid="{00000000-0005-0000-0000-000063260000}"/>
    <cellStyle name="Calculation 3 2 2 2 17 2" xfId="9826" xr:uid="{00000000-0005-0000-0000-000064260000}"/>
    <cellStyle name="Calculation 3 2 2 2 17 2 2" xfId="9827" xr:uid="{00000000-0005-0000-0000-000065260000}"/>
    <cellStyle name="Calculation 3 2 2 2 17 3" xfId="9828" xr:uid="{00000000-0005-0000-0000-000066260000}"/>
    <cellStyle name="Calculation 3 2 2 2 18" xfId="9829" xr:uid="{00000000-0005-0000-0000-000067260000}"/>
    <cellStyle name="Calculation 3 2 2 2 18 2" xfId="9830" xr:uid="{00000000-0005-0000-0000-000068260000}"/>
    <cellStyle name="Calculation 3 2 2 2 18 2 2" xfId="9831" xr:uid="{00000000-0005-0000-0000-000069260000}"/>
    <cellStyle name="Calculation 3 2 2 2 18 3" xfId="9832" xr:uid="{00000000-0005-0000-0000-00006A260000}"/>
    <cellStyle name="Calculation 3 2 2 2 19" xfId="9833" xr:uid="{00000000-0005-0000-0000-00006B260000}"/>
    <cellStyle name="Calculation 3 2 2 2 19 2" xfId="9834" xr:uid="{00000000-0005-0000-0000-00006C260000}"/>
    <cellStyle name="Calculation 3 2 2 2 19 2 2" xfId="9835" xr:uid="{00000000-0005-0000-0000-00006D260000}"/>
    <cellStyle name="Calculation 3 2 2 2 19 3" xfId="9836" xr:uid="{00000000-0005-0000-0000-00006E260000}"/>
    <cellStyle name="Calculation 3 2 2 2 2" xfId="9837" xr:uid="{00000000-0005-0000-0000-00006F260000}"/>
    <cellStyle name="Calculation 3 2 2 2 2 2" xfId="9838" xr:uid="{00000000-0005-0000-0000-000070260000}"/>
    <cellStyle name="Calculation 3 2 2 2 2 2 2" xfId="9839" xr:uid="{00000000-0005-0000-0000-000071260000}"/>
    <cellStyle name="Calculation 3 2 2 2 2 2 3" xfId="9840" xr:uid="{00000000-0005-0000-0000-000072260000}"/>
    <cellStyle name="Calculation 3 2 2 2 2 3" xfId="9841" xr:uid="{00000000-0005-0000-0000-000073260000}"/>
    <cellStyle name="Calculation 3 2 2 2 2 3 2" xfId="9842" xr:uid="{00000000-0005-0000-0000-000074260000}"/>
    <cellStyle name="Calculation 3 2 2 2 2 4" xfId="9843" xr:uid="{00000000-0005-0000-0000-000075260000}"/>
    <cellStyle name="Calculation 3 2 2 2 20" xfId="9844" xr:uid="{00000000-0005-0000-0000-000076260000}"/>
    <cellStyle name="Calculation 3 2 2 2 20 2" xfId="9845" xr:uid="{00000000-0005-0000-0000-000077260000}"/>
    <cellStyle name="Calculation 3 2 2 2 20 2 2" xfId="9846" xr:uid="{00000000-0005-0000-0000-000078260000}"/>
    <cellStyle name="Calculation 3 2 2 2 20 3" xfId="9847" xr:uid="{00000000-0005-0000-0000-000079260000}"/>
    <cellStyle name="Calculation 3 2 2 2 21" xfId="9848" xr:uid="{00000000-0005-0000-0000-00007A260000}"/>
    <cellStyle name="Calculation 3 2 2 2 21 2" xfId="9849" xr:uid="{00000000-0005-0000-0000-00007B260000}"/>
    <cellStyle name="Calculation 3 2 2 2 22" xfId="9850" xr:uid="{00000000-0005-0000-0000-00007C260000}"/>
    <cellStyle name="Calculation 3 2 2 2 23" xfId="9851" xr:uid="{00000000-0005-0000-0000-00007D260000}"/>
    <cellStyle name="Calculation 3 2 2 2 3" xfId="9852" xr:uid="{00000000-0005-0000-0000-00007E260000}"/>
    <cellStyle name="Calculation 3 2 2 2 3 2" xfId="9853" xr:uid="{00000000-0005-0000-0000-00007F260000}"/>
    <cellStyle name="Calculation 3 2 2 2 3 2 2" xfId="9854" xr:uid="{00000000-0005-0000-0000-000080260000}"/>
    <cellStyle name="Calculation 3 2 2 2 3 3" xfId="9855" xr:uid="{00000000-0005-0000-0000-000081260000}"/>
    <cellStyle name="Calculation 3 2 2 2 3 4" xfId="9856" xr:uid="{00000000-0005-0000-0000-000082260000}"/>
    <cellStyle name="Calculation 3 2 2 2 4" xfId="9857" xr:uid="{00000000-0005-0000-0000-000083260000}"/>
    <cellStyle name="Calculation 3 2 2 2 4 2" xfId="9858" xr:uid="{00000000-0005-0000-0000-000084260000}"/>
    <cellStyle name="Calculation 3 2 2 2 4 2 2" xfId="9859" xr:uid="{00000000-0005-0000-0000-000085260000}"/>
    <cellStyle name="Calculation 3 2 2 2 4 3" xfId="9860" xr:uid="{00000000-0005-0000-0000-000086260000}"/>
    <cellStyle name="Calculation 3 2 2 2 4 4" xfId="9861" xr:uid="{00000000-0005-0000-0000-000087260000}"/>
    <cellStyle name="Calculation 3 2 2 2 5" xfId="9862" xr:uid="{00000000-0005-0000-0000-000088260000}"/>
    <cellStyle name="Calculation 3 2 2 2 5 2" xfId="9863" xr:uid="{00000000-0005-0000-0000-000089260000}"/>
    <cellStyle name="Calculation 3 2 2 2 5 2 2" xfId="9864" xr:uid="{00000000-0005-0000-0000-00008A260000}"/>
    <cellStyle name="Calculation 3 2 2 2 5 3" xfId="9865" xr:uid="{00000000-0005-0000-0000-00008B260000}"/>
    <cellStyle name="Calculation 3 2 2 2 6" xfId="9866" xr:uid="{00000000-0005-0000-0000-00008C260000}"/>
    <cellStyle name="Calculation 3 2 2 2 6 2" xfId="9867" xr:uid="{00000000-0005-0000-0000-00008D260000}"/>
    <cellStyle name="Calculation 3 2 2 2 6 2 2" xfId="9868" xr:uid="{00000000-0005-0000-0000-00008E260000}"/>
    <cellStyle name="Calculation 3 2 2 2 6 3" xfId="9869" xr:uid="{00000000-0005-0000-0000-00008F260000}"/>
    <cellStyle name="Calculation 3 2 2 2 7" xfId="9870" xr:uid="{00000000-0005-0000-0000-000090260000}"/>
    <cellStyle name="Calculation 3 2 2 2 7 2" xfId="9871" xr:uid="{00000000-0005-0000-0000-000091260000}"/>
    <cellStyle name="Calculation 3 2 2 2 7 2 2" xfId="9872" xr:uid="{00000000-0005-0000-0000-000092260000}"/>
    <cellStyle name="Calculation 3 2 2 2 7 3" xfId="9873" xr:uid="{00000000-0005-0000-0000-000093260000}"/>
    <cellStyle name="Calculation 3 2 2 2 8" xfId="9874" xr:uid="{00000000-0005-0000-0000-000094260000}"/>
    <cellStyle name="Calculation 3 2 2 2 8 2" xfId="9875" xr:uid="{00000000-0005-0000-0000-000095260000}"/>
    <cellStyle name="Calculation 3 2 2 2 8 2 2" xfId="9876" xr:uid="{00000000-0005-0000-0000-000096260000}"/>
    <cellStyle name="Calculation 3 2 2 2 8 3" xfId="9877" xr:uid="{00000000-0005-0000-0000-000097260000}"/>
    <cellStyle name="Calculation 3 2 2 2 9" xfId="9878" xr:uid="{00000000-0005-0000-0000-000098260000}"/>
    <cellStyle name="Calculation 3 2 2 2 9 2" xfId="9879" xr:uid="{00000000-0005-0000-0000-000099260000}"/>
    <cellStyle name="Calculation 3 2 2 2 9 2 2" xfId="9880" xr:uid="{00000000-0005-0000-0000-00009A260000}"/>
    <cellStyle name="Calculation 3 2 2 2 9 3" xfId="9881" xr:uid="{00000000-0005-0000-0000-00009B260000}"/>
    <cellStyle name="Calculation 3 2 2 20" xfId="9882" xr:uid="{00000000-0005-0000-0000-00009C260000}"/>
    <cellStyle name="Calculation 3 2 2 3" xfId="9883" xr:uid="{00000000-0005-0000-0000-00009D260000}"/>
    <cellStyle name="Calculation 3 2 2 3 2" xfId="9884" xr:uid="{00000000-0005-0000-0000-00009E260000}"/>
    <cellStyle name="Calculation 3 2 2 3 2 2" xfId="9885" xr:uid="{00000000-0005-0000-0000-00009F260000}"/>
    <cellStyle name="Calculation 3 2 2 3 2 3" xfId="9886" xr:uid="{00000000-0005-0000-0000-0000A0260000}"/>
    <cellStyle name="Calculation 3 2 2 3 3" xfId="9887" xr:uid="{00000000-0005-0000-0000-0000A1260000}"/>
    <cellStyle name="Calculation 3 2 2 3 3 2" xfId="9888" xr:uid="{00000000-0005-0000-0000-0000A2260000}"/>
    <cellStyle name="Calculation 3 2 2 3 4" xfId="9889" xr:uid="{00000000-0005-0000-0000-0000A3260000}"/>
    <cellStyle name="Calculation 3 2 2 4" xfId="9890" xr:uid="{00000000-0005-0000-0000-0000A4260000}"/>
    <cellStyle name="Calculation 3 2 2 4 2" xfId="9891" xr:uid="{00000000-0005-0000-0000-0000A5260000}"/>
    <cellStyle name="Calculation 3 2 2 4 2 2" xfId="9892" xr:uid="{00000000-0005-0000-0000-0000A6260000}"/>
    <cellStyle name="Calculation 3 2 2 4 3" xfId="9893" xr:uid="{00000000-0005-0000-0000-0000A7260000}"/>
    <cellStyle name="Calculation 3 2 2 4 4" xfId="9894" xr:uid="{00000000-0005-0000-0000-0000A8260000}"/>
    <cellStyle name="Calculation 3 2 2 5" xfId="9895" xr:uid="{00000000-0005-0000-0000-0000A9260000}"/>
    <cellStyle name="Calculation 3 2 2 5 2" xfId="9896" xr:uid="{00000000-0005-0000-0000-0000AA260000}"/>
    <cellStyle name="Calculation 3 2 2 5 2 2" xfId="9897" xr:uid="{00000000-0005-0000-0000-0000AB260000}"/>
    <cellStyle name="Calculation 3 2 2 5 3" xfId="9898" xr:uid="{00000000-0005-0000-0000-0000AC260000}"/>
    <cellStyle name="Calculation 3 2 2 5 4" xfId="9899" xr:uid="{00000000-0005-0000-0000-0000AD260000}"/>
    <cellStyle name="Calculation 3 2 2 6" xfId="9900" xr:uid="{00000000-0005-0000-0000-0000AE260000}"/>
    <cellStyle name="Calculation 3 2 2 6 2" xfId="9901" xr:uid="{00000000-0005-0000-0000-0000AF260000}"/>
    <cellStyle name="Calculation 3 2 2 6 2 2" xfId="9902" xr:uid="{00000000-0005-0000-0000-0000B0260000}"/>
    <cellStyle name="Calculation 3 2 2 6 3" xfId="9903" xr:uid="{00000000-0005-0000-0000-0000B1260000}"/>
    <cellStyle name="Calculation 3 2 2 7" xfId="9904" xr:uid="{00000000-0005-0000-0000-0000B2260000}"/>
    <cellStyle name="Calculation 3 2 2 7 2" xfId="9905" xr:uid="{00000000-0005-0000-0000-0000B3260000}"/>
    <cellStyle name="Calculation 3 2 2 7 2 2" xfId="9906" xr:uid="{00000000-0005-0000-0000-0000B4260000}"/>
    <cellStyle name="Calculation 3 2 2 7 3" xfId="9907" xr:uid="{00000000-0005-0000-0000-0000B5260000}"/>
    <cellStyle name="Calculation 3 2 2 8" xfId="9908" xr:uid="{00000000-0005-0000-0000-0000B6260000}"/>
    <cellStyle name="Calculation 3 2 2 8 2" xfId="9909" xr:uid="{00000000-0005-0000-0000-0000B7260000}"/>
    <cellStyle name="Calculation 3 2 2 8 2 2" xfId="9910" xr:uid="{00000000-0005-0000-0000-0000B8260000}"/>
    <cellStyle name="Calculation 3 2 2 8 3" xfId="9911" xr:uid="{00000000-0005-0000-0000-0000B9260000}"/>
    <cellStyle name="Calculation 3 2 2 9" xfId="9912" xr:uid="{00000000-0005-0000-0000-0000BA260000}"/>
    <cellStyle name="Calculation 3 2 2 9 2" xfId="9913" xr:uid="{00000000-0005-0000-0000-0000BB260000}"/>
    <cellStyle name="Calculation 3 2 2 9 2 2" xfId="9914" xr:uid="{00000000-0005-0000-0000-0000BC260000}"/>
    <cellStyle name="Calculation 3 2 2 9 3" xfId="9915" xr:uid="{00000000-0005-0000-0000-0000BD260000}"/>
    <cellStyle name="Calculation 3 2 20" xfId="9916" xr:uid="{00000000-0005-0000-0000-0000BE260000}"/>
    <cellStyle name="Calculation 3 2 20 2" xfId="9917" xr:uid="{00000000-0005-0000-0000-0000BF260000}"/>
    <cellStyle name="Calculation 3 2 20 2 2" xfId="9918" xr:uid="{00000000-0005-0000-0000-0000C0260000}"/>
    <cellStyle name="Calculation 3 2 20 3" xfId="9919" xr:uid="{00000000-0005-0000-0000-0000C1260000}"/>
    <cellStyle name="Calculation 3 2 21" xfId="9920" xr:uid="{00000000-0005-0000-0000-0000C2260000}"/>
    <cellStyle name="Calculation 3 2 21 2" xfId="9921" xr:uid="{00000000-0005-0000-0000-0000C3260000}"/>
    <cellStyle name="Calculation 3 2 22" xfId="9922" xr:uid="{00000000-0005-0000-0000-0000C4260000}"/>
    <cellStyle name="Calculation 3 2 23" xfId="9923" xr:uid="{00000000-0005-0000-0000-0000C5260000}"/>
    <cellStyle name="Calculation 3 2 3" xfId="9924" xr:uid="{00000000-0005-0000-0000-0000C6260000}"/>
    <cellStyle name="Calculation 3 2 3 10" xfId="9925" xr:uid="{00000000-0005-0000-0000-0000C7260000}"/>
    <cellStyle name="Calculation 3 2 3 10 2" xfId="9926" xr:uid="{00000000-0005-0000-0000-0000C8260000}"/>
    <cellStyle name="Calculation 3 2 3 10 2 2" xfId="9927" xr:uid="{00000000-0005-0000-0000-0000C9260000}"/>
    <cellStyle name="Calculation 3 2 3 10 3" xfId="9928" xr:uid="{00000000-0005-0000-0000-0000CA260000}"/>
    <cellStyle name="Calculation 3 2 3 11" xfId="9929" xr:uid="{00000000-0005-0000-0000-0000CB260000}"/>
    <cellStyle name="Calculation 3 2 3 11 2" xfId="9930" xr:uid="{00000000-0005-0000-0000-0000CC260000}"/>
    <cellStyle name="Calculation 3 2 3 11 2 2" xfId="9931" xr:uid="{00000000-0005-0000-0000-0000CD260000}"/>
    <cellStyle name="Calculation 3 2 3 11 3" xfId="9932" xr:uid="{00000000-0005-0000-0000-0000CE260000}"/>
    <cellStyle name="Calculation 3 2 3 12" xfId="9933" xr:uid="{00000000-0005-0000-0000-0000CF260000}"/>
    <cellStyle name="Calculation 3 2 3 12 2" xfId="9934" xr:uid="{00000000-0005-0000-0000-0000D0260000}"/>
    <cellStyle name="Calculation 3 2 3 12 2 2" xfId="9935" xr:uid="{00000000-0005-0000-0000-0000D1260000}"/>
    <cellStyle name="Calculation 3 2 3 12 3" xfId="9936" xr:uid="{00000000-0005-0000-0000-0000D2260000}"/>
    <cellStyle name="Calculation 3 2 3 13" xfId="9937" xr:uid="{00000000-0005-0000-0000-0000D3260000}"/>
    <cellStyle name="Calculation 3 2 3 13 2" xfId="9938" xr:uid="{00000000-0005-0000-0000-0000D4260000}"/>
    <cellStyle name="Calculation 3 2 3 13 2 2" xfId="9939" xr:uid="{00000000-0005-0000-0000-0000D5260000}"/>
    <cellStyle name="Calculation 3 2 3 13 3" xfId="9940" xr:uid="{00000000-0005-0000-0000-0000D6260000}"/>
    <cellStyle name="Calculation 3 2 3 14" xfId="9941" xr:uid="{00000000-0005-0000-0000-0000D7260000}"/>
    <cellStyle name="Calculation 3 2 3 14 2" xfId="9942" xr:uid="{00000000-0005-0000-0000-0000D8260000}"/>
    <cellStyle name="Calculation 3 2 3 14 2 2" xfId="9943" xr:uid="{00000000-0005-0000-0000-0000D9260000}"/>
    <cellStyle name="Calculation 3 2 3 14 3" xfId="9944" xr:uid="{00000000-0005-0000-0000-0000DA260000}"/>
    <cellStyle name="Calculation 3 2 3 15" xfId="9945" xr:uid="{00000000-0005-0000-0000-0000DB260000}"/>
    <cellStyle name="Calculation 3 2 3 15 2" xfId="9946" xr:uid="{00000000-0005-0000-0000-0000DC260000}"/>
    <cellStyle name="Calculation 3 2 3 15 2 2" xfId="9947" xr:uid="{00000000-0005-0000-0000-0000DD260000}"/>
    <cellStyle name="Calculation 3 2 3 15 3" xfId="9948" xr:uid="{00000000-0005-0000-0000-0000DE260000}"/>
    <cellStyle name="Calculation 3 2 3 16" xfId="9949" xr:uid="{00000000-0005-0000-0000-0000DF260000}"/>
    <cellStyle name="Calculation 3 2 3 16 2" xfId="9950" xr:uid="{00000000-0005-0000-0000-0000E0260000}"/>
    <cellStyle name="Calculation 3 2 3 16 2 2" xfId="9951" xr:uid="{00000000-0005-0000-0000-0000E1260000}"/>
    <cellStyle name="Calculation 3 2 3 16 3" xfId="9952" xr:uid="{00000000-0005-0000-0000-0000E2260000}"/>
    <cellStyle name="Calculation 3 2 3 17" xfId="9953" xr:uid="{00000000-0005-0000-0000-0000E3260000}"/>
    <cellStyle name="Calculation 3 2 3 17 2" xfId="9954" xr:uid="{00000000-0005-0000-0000-0000E4260000}"/>
    <cellStyle name="Calculation 3 2 3 17 2 2" xfId="9955" xr:uid="{00000000-0005-0000-0000-0000E5260000}"/>
    <cellStyle name="Calculation 3 2 3 17 3" xfId="9956" xr:uid="{00000000-0005-0000-0000-0000E6260000}"/>
    <cellStyle name="Calculation 3 2 3 18" xfId="9957" xr:uid="{00000000-0005-0000-0000-0000E7260000}"/>
    <cellStyle name="Calculation 3 2 3 18 2" xfId="9958" xr:uid="{00000000-0005-0000-0000-0000E8260000}"/>
    <cellStyle name="Calculation 3 2 3 19" xfId="9959" xr:uid="{00000000-0005-0000-0000-0000E9260000}"/>
    <cellStyle name="Calculation 3 2 3 2" xfId="9960" xr:uid="{00000000-0005-0000-0000-0000EA260000}"/>
    <cellStyle name="Calculation 3 2 3 2 10" xfId="9961" xr:uid="{00000000-0005-0000-0000-0000EB260000}"/>
    <cellStyle name="Calculation 3 2 3 2 10 2" xfId="9962" xr:uid="{00000000-0005-0000-0000-0000EC260000}"/>
    <cellStyle name="Calculation 3 2 3 2 10 2 2" xfId="9963" xr:uid="{00000000-0005-0000-0000-0000ED260000}"/>
    <cellStyle name="Calculation 3 2 3 2 10 3" xfId="9964" xr:uid="{00000000-0005-0000-0000-0000EE260000}"/>
    <cellStyle name="Calculation 3 2 3 2 11" xfId="9965" xr:uid="{00000000-0005-0000-0000-0000EF260000}"/>
    <cellStyle name="Calculation 3 2 3 2 11 2" xfId="9966" xr:uid="{00000000-0005-0000-0000-0000F0260000}"/>
    <cellStyle name="Calculation 3 2 3 2 11 2 2" xfId="9967" xr:uid="{00000000-0005-0000-0000-0000F1260000}"/>
    <cellStyle name="Calculation 3 2 3 2 11 3" xfId="9968" xr:uid="{00000000-0005-0000-0000-0000F2260000}"/>
    <cellStyle name="Calculation 3 2 3 2 12" xfId="9969" xr:uid="{00000000-0005-0000-0000-0000F3260000}"/>
    <cellStyle name="Calculation 3 2 3 2 12 2" xfId="9970" xr:uid="{00000000-0005-0000-0000-0000F4260000}"/>
    <cellStyle name="Calculation 3 2 3 2 12 2 2" xfId="9971" xr:uid="{00000000-0005-0000-0000-0000F5260000}"/>
    <cellStyle name="Calculation 3 2 3 2 12 3" xfId="9972" xr:uid="{00000000-0005-0000-0000-0000F6260000}"/>
    <cellStyle name="Calculation 3 2 3 2 13" xfId="9973" xr:uid="{00000000-0005-0000-0000-0000F7260000}"/>
    <cellStyle name="Calculation 3 2 3 2 13 2" xfId="9974" xr:uid="{00000000-0005-0000-0000-0000F8260000}"/>
    <cellStyle name="Calculation 3 2 3 2 13 2 2" xfId="9975" xr:uid="{00000000-0005-0000-0000-0000F9260000}"/>
    <cellStyle name="Calculation 3 2 3 2 13 3" xfId="9976" xr:uid="{00000000-0005-0000-0000-0000FA260000}"/>
    <cellStyle name="Calculation 3 2 3 2 14" xfId="9977" xr:uid="{00000000-0005-0000-0000-0000FB260000}"/>
    <cellStyle name="Calculation 3 2 3 2 14 2" xfId="9978" xr:uid="{00000000-0005-0000-0000-0000FC260000}"/>
    <cellStyle name="Calculation 3 2 3 2 14 2 2" xfId="9979" xr:uid="{00000000-0005-0000-0000-0000FD260000}"/>
    <cellStyle name="Calculation 3 2 3 2 14 3" xfId="9980" xr:uid="{00000000-0005-0000-0000-0000FE260000}"/>
    <cellStyle name="Calculation 3 2 3 2 15" xfId="9981" xr:uid="{00000000-0005-0000-0000-0000FF260000}"/>
    <cellStyle name="Calculation 3 2 3 2 15 2" xfId="9982" xr:uid="{00000000-0005-0000-0000-000000270000}"/>
    <cellStyle name="Calculation 3 2 3 2 15 2 2" xfId="9983" xr:uid="{00000000-0005-0000-0000-000001270000}"/>
    <cellStyle name="Calculation 3 2 3 2 15 3" xfId="9984" xr:uid="{00000000-0005-0000-0000-000002270000}"/>
    <cellStyle name="Calculation 3 2 3 2 16" xfId="9985" xr:uid="{00000000-0005-0000-0000-000003270000}"/>
    <cellStyle name="Calculation 3 2 3 2 16 2" xfId="9986" xr:uid="{00000000-0005-0000-0000-000004270000}"/>
    <cellStyle name="Calculation 3 2 3 2 16 2 2" xfId="9987" xr:uid="{00000000-0005-0000-0000-000005270000}"/>
    <cellStyle name="Calculation 3 2 3 2 16 3" xfId="9988" xr:uid="{00000000-0005-0000-0000-000006270000}"/>
    <cellStyle name="Calculation 3 2 3 2 17" xfId="9989" xr:uid="{00000000-0005-0000-0000-000007270000}"/>
    <cellStyle name="Calculation 3 2 3 2 17 2" xfId="9990" xr:uid="{00000000-0005-0000-0000-000008270000}"/>
    <cellStyle name="Calculation 3 2 3 2 17 2 2" xfId="9991" xr:uid="{00000000-0005-0000-0000-000009270000}"/>
    <cellStyle name="Calculation 3 2 3 2 17 3" xfId="9992" xr:uid="{00000000-0005-0000-0000-00000A270000}"/>
    <cellStyle name="Calculation 3 2 3 2 18" xfId="9993" xr:uid="{00000000-0005-0000-0000-00000B270000}"/>
    <cellStyle name="Calculation 3 2 3 2 18 2" xfId="9994" xr:uid="{00000000-0005-0000-0000-00000C270000}"/>
    <cellStyle name="Calculation 3 2 3 2 18 2 2" xfId="9995" xr:uid="{00000000-0005-0000-0000-00000D270000}"/>
    <cellStyle name="Calculation 3 2 3 2 18 3" xfId="9996" xr:uid="{00000000-0005-0000-0000-00000E270000}"/>
    <cellStyle name="Calculation 3 2 3 2 19" xfId="9997" xr:uid="{00000000-0005-0000-0000-00000F270000}"/>
    <cellStyle name="Calculation 3 2 3 2 19 2" xfId="9998" xr:uid="{00000000-0005-0000-0000-000010270000}"/>
    <cellStyle name="Calculation 3 2 3 2 19 2 2" xfId="9999" xr:uid="{00000000-0005-0000-0000-000011270000}"/>
    <cellStyle name="Calculation 3 2 3 2 19 3" xfId="10000" xr:uid="{00000000-0005-0000-0000-000012270000}"/>
    <cellStyle name="Calculation 3 2 3 2 2" xfId="10001" xr:uid="{00000000-0005-0000-0000-000013270000}"/>
    <cellStyle name="Calculation 3 2 3 2 2 2" xfId="10002" xr:uid="{00000000-0005-0000-0000-000014270000}"/>
    <cellStyle name="Calculation 3 2 3 2 2 2 2" xfId="10003" xr:uid="{00000000-0005-0000-0000-000015270000}"/>
    <cellStyle name="Calculation 3 2 3 2 2 3" xfId="10004" xr:uid="{00000000-0005-0000-0000-000016270000}"/>
    <cellStyle name="Calculation 3 2 3 2 2 4" xfId="10005" xr:uid="{00000000-0005-0000-0000-000017270000}"/>
    <cellStyle name="Calculation 3 2 3 2 20" xfId="10006" xr:uid="{00000000-0005-0000-0000-000018270000}"/>
    <cellStyle name="Calculation 3 2 3 2 20 2" xfId="10007" xr:uid="{00000000-0005-0000-0000-000019270000}"/>
    <cellStyle name="Calculation 3 2 3 2 20 2 2" xfId="10008" xr:uid="{00000000-0005-0000-0000-00001A270000}"/>
    <cellStyle name="Calculation 3 2 3 2 20 3" xfId="10009" xr:uid="{00000000-0005-0000-0000-00001B270000}"/>
    <cellStyle name="Calculation 3 2 3 2 21" xfId="10010" xr:uid="{00000000-0005-0000-0000-00001C270000}"/>
    <cellStyle name="Calculation 3 2 3 2 21 2" xfId="10011" xr:uid="{00000000-0005-0000-0000-00001D270000}"/>
    <cellStyle name="Calculation 3 2 3 2 22" xfId="10012" xr:uid="{00000000-0005-0000-0000-00001E270000}"/>
    <cellStyle name="Calculation 3 2 3 2 23" xfId="10013" xr:uid="{00000000-0005-0000-0000-00001F270000}"/>
    <cellStyle name="Calculation 3 2 3 2 3" xfId="10014" xr:uid="{00000000-0005-0000-0000-000020270000}"/>
    <cellStyle name="Calculation 3 2 3 2 3 2" xfId="10015" xr:uid="{00000000-0005-0000-0000-000021270000}"/>
    <cellStyle name="Calculation 3 2 3 2 3 2 2" xfId="10016" xr:uid="{00000000-0005-0000-0000-000022270000}"/>
    <cellStyle name="Calculation 3 2 3 2 3 3" xfId="10017" xr:uid="{00000000-0005-0000-0000-000023270000}"/>
    <cellStyle name="Calculation 3 2 3 2 3 4" xfId="10018" xr:uid="{00000000-0005-0000-0000-000024270000}"/>
    <cellStyle name="Calculation 3 2 3 2 4" xfId="10019" xr:uid="{00000000-0005-0000-0000-000025270000}"/>
    <cellStyle name="Calculation 3 2 3 2 4 2" xfId="10020" xr:uid="{00000000-0005-0000-0000-000026270000}"/>
    <cellStyle name="Calculation 3 2 3 2 4 2 2" xfId="10021" xr:uid="{00000000-0005-0000-0000-000027270000}"/>
    <cellStyle name="Calculation 3 2 3 2 4 3" xfId="10022" xr:uid="{00000000-0005-0000-0000-000028270000}"/>
    <cellStyle name="Calculation 3 2 3 2 5" xfId="10023" xr:uid="{00000000-0005-0000-0000-000029270000}"/>
    <cellStyle name="Calculation 3 2 3 2 5 2" xfId="10024" xr:uid="{00000000-0005-0000-0000-00002A270000}"/>
    <cellStyle name="Calculation 3 2 3 2 5 2 2" xfId="10025" xr:uid="{00000000-0005-0000-0000-00002B270000}"/>
    <cellStyle name="Calculation 3 2 3 2 5 3" xfId="10026" xr:uid="{00000000-0005-0000-0000-00002C270000}"/>
    <cellStyle name="Calculation 3 2 3 2 6" xfId="10027" xr:uid="{00000000-0005-0000-0000-00002D270000}"/>
    <cellStyle name="Calculation 3 2 3 2 6 2" xfId="10028" xr:uid="{00000000-0005-0000-0000-00002E270000}"/>
    <cellStyle name="Calculation 3 2 3 2 6 2 2" xfId="10029" xr:uid="{00000000-0005-0000-0000-00002F270000}"/>
    <cellStyle name="Calculation 3 2 3 2 6 3" xfId="10030" xr:uid="{00000000-0005-0000-0000-000030270000}"/>
    <cellStyle name="Calculation 3 2 3 2 7" xfId="10031" xr:uid="{00000000-0005-0000-0000-000031270000}"/>
    <cellStyle name="Calculation 3 2 3 2 7 2" xfId="10032" xr:uid="{00000000-0005-0000-0000-000032270000}"/>
    <cellStyle name="Calculation 3 2 3 2 7 2 2" xfId="10033" xr:uid="{00000000-0005-0000-0000-000033270000}"/>
    <cellStyle name="Calculation 3 2 3 2 7 3" xfId="10034" xr:uid="{00000000-0005-0000-0000-000034270000}"/>
    <cellStyle name="Calculation 3 2 3 2 8" xfId="10035" xr:uid="{00000000-0005-0000-0000-000035270000}"/>
    <cellStyle name="Calculation 3 2 3 2 8 2" xfId="10036" xr:uid="{00000000-0005-0000-0000-000036270000}"/>
    <cellStyle name="Calculation 3 2 3 2 8 2 2" xfId="10037" xr:uid="{00000000-0005-0000-0000-000037270000}"/>
    <cellStyle name="Calculation 3 2 3 2 8 3" xfId="10038" xr:uid="{00000000-0005-0000-0000-000038270000}"/>
    <cellStyle name="Calculation 3 2 3 2 9" xfId="10039" xr:uid="{00000000-0005-0000-0000-000039270000}"/>
    <cellStyle name="Calculation 3 2 3 2 9 2" xfId="10040" xr:uid="{00000000-0005-0000-0000-00003A270000}"/>
    <cellStyle name="Calculation 3 2 3 2 9 2 2" xfId="10041" xr:uid="{00000000-0005-0000-0000-00003B270000}"/>
    <cellStyle name="Calculation 3 2 3 2 9 3" xfId="10042" xr:uid="{00000000-0005-0000-0000-00003C270000}"/>
    <cellStyle name="Calculation 3 2 3 20" xfId="10043" xr:uid="{00000000-0005-0000-0000-00003D270000}"/>
    <cellStyle name="Calculation 3 2 3 3" xfId="10044" xr:uid="{00000000-0005-0000-0000-00003E270000}"/>
    <cellStyle name="Calculation 3 2 3 3 2" xfId="10045" xr:uid="{00000000-0005-0000-0000-00003F270000}"/>
    <cellStyle name="Calculation 3 2 3 3 2 2" xfId="10046" xr:uid="{00000000-0005-0000-0000-000040270000}"/>
    <cellStyle name="Calculation 3 2 3 3 3" xfId="10047" xr:uid="{00000000-0005-0000-0000-000041270000}"/>
    <cellStyle name="Calculation 3 2 3 3 4" xfId="10048" xr:uid="{00000000-0005-0000-0000-000042270000}"/>
    <cellStyle name="Calculation 3 2 3 4" xfId="10049" xr:uid="{00000000-0005-0000-0000-000043270000}"/>
    <cellStyle name="Calculation 3 2 3 4 2" xfId="10050" xr:uid="{00000000-0005-0000-0000-000044270000}"/>
    <cellStyle name="Calculation 3 2 3 4 2 2" xfId="10051" xr:uid="{00000000-0005-0000-0000-000045270000}"/>
    <cellStyle name="Calculation 3 2 3 4 3" xfId="10052" xr:uid="{00000000-0005-0000-0000-000046270000}"/>
    <cellStyle name="Calculation 3 2 3 4 4" xfId="10053" xr:uid="{00000000-0005-0000-0000-000047270000}"/>
    <cellStyle name="Calculation 3 2 3 5" xfId="10054" xr:uid="{00000000-0005-0000-0000-000048270000}"/>
    <cellStyle name="Calculation 3 2 3 5 2" xfId="10055" xr:uid="{00000000-0005-0000-0000-000049270000}"/>
    <cellStyle name="Calculation 3 2 3 5 2 2" xfId="10056" xr:uid="{00000000-0005-0000-0000-00004A270000}"/>
    <cellStyle name="Calculation 3 2 3 5 3" xfId="10057" xr:uid="{00000000-0005-0000-0000-00004B270000}"/>
    <cellStyle name="Calculation 3 2 3 6" xfId="10058" xr:uid="{00000000-0005-0000-0000-00004C270000}"/>
    <cellStyle name="Calculation 3 2 3 6 2" xfId="10059" xr:uid="{00000000-0005-0000-0000-00004D270000}"/>
    <cellStyle name="Calculation 3 2 3 6 2 2" xfId="10060" xr:uid="{00000000-0005-0000-0000-00004E270000}"/>
    <cellStyle name="Calculation 3 2 3 6 3" xfId="10061" xr:uid="{00000000-0005-0000-0000-00004F270000}"/>
    <cellStyle name="Calculation 3 2 3 7" xfId="10062" xr:uid="{00000000-0005-0000-0000-000050270000}"/>
    <cellStyle name="Calculation 3 2 3 7 2" xfId="10063" xr:uid="{00000000-0005-0000-0000-000051270000}"/>
    <cellStyle name="Calculation 3 2 3 7 2 2" xfId="10064" xr:uid="{00000000-0005-0000-0000-000052270000}"/>
    <cellStyle name="Calculation 3 2 3 7 3" xfId="10065" xr:uid="{00000000-0005-0000-0000-000053270000}"/>
    <cellStyle name="Calculation 3 2 3 8" xfId="10066" xr:uid="{00000000-0005-0000-0000-000054270000}"/>
    <cellStyle name="Calculation 3 2 3 8 2" xfId="10067" xr:uid="{00000000-0005-0000-0000-000055270000}"/>
    <cellStyle name="Calculation 3 2 3 8 2 2" xfId="10068" xr:uid="{00000000-0005-0000-0000-000056270000}"/>
    <cellStyle name="Calculation 3 2 3 8 3" xfId="10069" xr:uid="{00000000-0005-0000-0000-000057270000}"/>
    <cellStyle name="Calculation 3 2 3 9" xfId="10070" xr:uid="{00000000-0005-0000-0000-000058270000}"/>
    <cellStyle name="Calculation 3 2 3 9 2" xfId="10071" xr:uid="{00000000-0005-0000-0000-000059270000}"/>
    <cellStyle name="Calculation 3 2 3 9 2 2" xfId="10072" xr:uid="{00000000-0005-0000-0000-00005A270000}"/>
    <cellStyle name="Calculation 3 2 3 9 3" xfId="10073" xr:uid="{00000000-0005-0000-0000-00005B270000}"/>
    <cellStyle name="Calculation 3 2 4" xfId="10074" xr:uid="{00000000-0005-0000-0000-00005C270000}"/>
    <cellStyle name="Calculation 3 2 4 10" xfId="10075" xr:uid="{00000000-0005-0000-0000-00005D270000}"/>
    <cellStyle name="Calculation 3 2 4 10 2" xfId="10076" xr:uid="{00000000-0005-0000-0000-00005E270000}"/>
    <cellStyle name="Calculation 3 2 4 10 2 2" xfId="10077" xr:uid="{00000000-0005-0000-0000-00005F270000}"/>
    <cellStyle name="Calculation 3 2 4 10 3" xfId="10078" xr:uid="{00000000-0005-0000-0000-000060270000}"/>
    <cellStyle name="Calculation 3 2 4 11" xfId="10079" xr:uid="{00000000-0005-0000-0000-000061270000}"/>
    <cellStyle name="Calculation 3 2 4 11 2" xfId="10080" xr:uid="{00000000-0005-0000-0000-000062270000}"/>
    <cellStyle name="Calculation 3 2 4 11 2 2" xfId="10081" xr:uid="{00000000-0005-0000-0000-000063270000}"/>
    <cellStyle name="Calculation 3 2 4 11 3" xfId="10082" xr:uid="{00000000-0005-0000-0000-000064270000}"/>
    <cellStyle name="Calculation 3 2 4 12" xfId="10083" xr:uid="{00000000-0005-0000-0000-000065270000}"/>
    <cellStyle name="Calculation 3 2 4 12 2" xfId="10084" xr:uid="{00000000-0005-0000-0000-000066270000}"/>
    <cellStyle name="Calculation 3 2 4 12 2 2" xfId="10085" xr:uid="{00000000-0005-0000-0000-000067270000}"/>
    <cellStyle name="Calculation 3 2 4 12 3" xfId="10086" xr:uid="{00000000-0005-0000-0000-000068270000}"/>
    <cellStyle name="Calculation 3 2 4 13" xfId="10087" xr:uid="{00000000-0005-0000-0000-000069270000}"/>
    <cellStyle name="Calculation 3 2 4 13 2" xfId="10088" xr:uid="{00000000-0005-0000-0000-00006A270000}"/>
    <cellStyle name="Calculation 3 2 4 13 2 2" xfId="10089" xr:uid="{00000000-0005-0000-0000-00006B270000}"/>
    <cellStyle name="Calculation 3 2 4 13 3" xfId="10090" xr:uid="{00000000-0005-0000-0000-00006C270000}"/>
    <cellStyle name="Calculation 3 2 4 14" xfId="10091" xr:uid="{00000000-0005-0000-0000-00006D270000}"/>
    <cellStyle name="Calculation 3 2 4 14 2" xfId="10092" xr:uid="{00000000-0005-0000-0000-00006E270000}"/>
    <cellStyle name="Calculation 3 2 4 14 2 2" xfId="10093" xr:uid="{00000000-0005-0000-0000-00006F270000}"/>
    <cellStyle name="Calculation 3 2 4 14 3" xfId="10094" xr:uid="{00000000-0005-0000-0000-000070270000}"/>
    <cellStyle name="Calculation 3 2 4 15" xfId="10095" xr:uid="{00000000-0005-0000-0000-000071270000}"/>
    <cellStyle name="Calculation 3 2 4 15 2" xfId="10096" xr:uid="{00000000-0005-0000-0000-000072270000}"/>
    <cellStyle name="Calculation 3 2 4 15 2 2" xfId="10097" xr:uid="{00000000-0005-0000-0000-000073270000}"/>
    <cellStyle name="Calculation 3 2 4 15 3" xfId="10098" xr:uid="{00000000-0005-0000-0000-000074270000}"/>
    <cellStyle name="Calculation 3 2 4 16" xfId="10099" xr:uid="{00000000-0005-0000-0000-000075270000}"/>
    <cellStyle name="Calculation 3 2 4 16 2" xfId="10100" xr:uid="{00000000-0005-0000-0000-000076270000}"/>
    <cellStyle name="Calculation 3 2 4 16 2 2" xfId="10101" xr:uid="{00000000-0005-0000-0000-000077270000}"/>
    <cellStyle name="Calculation 3 2 4 16 3" xfId="10102" xr:uid="{00000000-0005-0000-0000-000078270000}"/>
    <cellStyle name="Calculation 3 2 4 17" xfId="10103" xr:uid="{00000000-0005-0000-0000-000079270000}"/>
    <cellStyle name="Calculation 3 2 4 17 2" xfId="10104" xr:uid="{00000000-0005-0000-0000-00007A270000}"/>
    <cellStyle name="Calculation 3 2 4 17 2 2" xfId="10105" xr:uid="{00000000-0005-0000-0000-00007B270000}"/>
    <cellStyle name="Calculation 3 2 4 17 3" xfId="10106" xr:uid="{00000000-0005-0000-0000-00007C270000}"/>
    <cellStyle name="Calculation 3 2 4 18" xfId="10107" xr:uid="{00000000-0005-0000-0000-00007D270000}"/>
    <cellStyle name="Calculation 3 2 4 18 2" xfId="10108" xr:uid="{00000000-0005-0000-0000-00007E270000}"/>
    <cellStyle name="Calculation 3 2 4 18 2 2" xfId="10109" xr:uid="{00000000-0005-0000-0000-00007F270000}"/>
    <cellStyle name="Calculation 3 2 4 18 3" xfId="10110" xr:uid="{00000000-0005-0000-0000-000080270000}"/>
    <cellStyle name="Calculation 3 2 4 19" xfId="10111" xr:uid="{00000000-0005-0000-0000-000081270000}"/>
    <cellStyle name="Calculation 3 2 4 19 2" xfId="10112" xr:uid="{00000000-0005-0000-0000-000082270000}"/>
    <cellStyle name="Calculation 3 2 4 19 2 2" xfId="10113" xr:uid="{00000000-0005-0000-0000-000083270000}"/>
    <cellStyle name="Calculation 3 2 4 19 3" xfId="10114" xr:uid="{00000000-0005-0000-0000-000084270000}"/>
    <cellStyle name="Calculation 3 2 4 2" xfId="10115" xr:uid="{00000000-0005-0000-0000-000085270000}"/>
    <cellStyle name="Calculation 3 2 4 2 10" xfId="10116" xr:uid="{00000000-0005-0000-0000-000086270000}"/>
    <cellStyle name="Calculation 3 2 4 2 10 2" xfId="10117" xr:uid="{00000000-0005-0000-0000-000087270000}"/>
    <cellStyle name="Calculation 3 2 4 2 10 2 2" xfId="10118" xr:uid="{00000000-0005-0000-0000-000088270000}"/>
    <cellStyle name="Calculation 3 2 4 2 10 3" xfId="10119" xr:uid="{00000000-0005-0000-0000-000089270000}"/>
    <cellStyle name="Calculation 3 2 4 2 11" xfId="10120" xr:uid="{00000000-0005-0000-0000-00008A270000}"/>
    <cellStyle name="Calculation 3 2 4 2 11 2" xfId="10121" xr:uid="{00000000-0005-0000-0000-00008B270000}"/>
    <cellStyle name="Calculation 3 2 4 2 11 2 2" xfId="10122" xr:uid="{00000000-0005-0000-0000-00008C270000}"/>
    <cellStyle name="Calculation 3 2 4 2 11 3" xfId="10123" xr:uid="{00000000-0005-0000-0000-00008D270000}"/>
    <cellStyle name="Calculation 3 2 4 2 12" xfId="10124" xr:uid="{00000000-0005-0000-0000-00008E270000}"/>
    <cellStyle name="Calculation 3 2 4 2 12 2" xfId="10125" xr:uid="{00000000-0005-0000-0000-00008F270000}"/>
    <cellStyle name="Calculation 3 2 4 2 12 2 2" xfId="10126" xr:uid="{00000000-0005-0000-0000-000090270000}"/>
    <cellStyle name="Calculation 3 2 4 2 12 3" xfId="10127" xr:uid="{00000000-0005-0000-0000-000091270000}"/>
    <cellStyle name="Calculation 3 2 4 2 13" xfId="10128" xr:uid="{00000000-0005-0000-0000-000092270000}"/>
    <cellStyle name="Calculation 3 2 4 2 13 2" xfId="10129" xr:uid="{00000000-0005-0000-0000-000093270000}"/>
    <cellStyle name="Calculation 3 2 4 2 13 2 2" xfId="10130" xr:uid="{00000000-0005-0000-0000-000094270000}"/>
    <cellStyle name="Calculation 3 2 4 2 13 3" xfId="10131" xr:uid="{00000000-0005-0000-0000-000095270000}"/>
    <cellStyle name="Calculation 3 2 4 2 14" xfId="10132" xr:uid="{00000000-0005-0000-0000-000096270000}"/>
    <cellStyle name="Calculation 3 2 4 2 14 2" xfId="10133" xr:uid="{00000000-0005-0000-0000-000097270000}"/>
    <cellStyle name="Calculation 3 2 4 2 14 2 2" xfId="10134" xr:uid="{00000000-0005-0000-0000-000098270000}"/>
    <cellStyle name="Calculation 3 2 4 2 14 3" xfId="10135" xr:uid="{00000000-0005-0000-0000-000099270000}"/>
    <cellStyle name="Calculation 3 2 4 2 15" xfId="10136" xr:uid="{00000000-0005-0000-0000-00009A270000}"/>
    <cellStyle name="Calculation 3 2 4 2 15 2" xfId="10137" xr:uid="{00000000-0005-0000-0000-00009B270000}"/>
    <cellStyle name="Calculation 3 2 4 2 15 2 2" xfId="10138" xr:uid="{00000000-0005-0000-0000-00009C270000}"/>
    <cellStyle name="Calculation 3 2 4 2 15 3" xfId="10139" xr:uid="{00000000-0005-0000-0000-00009D270000}"/>
    <cellStyle name="Calculation 3 2 4 2 16" xfId="10140" xr:uid="{00000000-0005-0000-0000-00009E270000}"/>
    <cellStyle name="Calculation 3 2 4 2 16 2" xfId="10141" xr:uid="{00000000-0005-0000-0000-00009F270000}"/>
    <cellStyle name="Calculation 3 2 4 2 16 2 2" xfId="10142" xr:uid="{00000000-0005-0000-0000-0000A0270000}"/>
    <cellStyle name="Calculation 3 2 4 2 16 3" xfId="10143" xr:uid="{00000000-0005-0000-0000-0000A1270000}"/>
    <cellStyle name="Calculation 3 2 4 2 17" xfId="10144" xr:uid="{00000000-0005-0000-0000-0000A2270000}"/>
    <cellStyle name="Calculation 3 2 4 2 17 2" xfId="10145" xr:uid="{00000000-0005-0000-0000-0000A3270000}"/>
    <cellStyle name="Calculation 3 2 4 2 17 2 2" xfId="10146" xr:uid="{00000000-0005-0000-0000-0000A4270000}"/>
    <cellStyle name="Calculation 3 2 4 2 17 3" xfId="10147" xr:uid="{00000000-0005-0000-0000-0000A5270000}"/>
    <cellStyle name="Calculation 3 2 4 2 18" xfId="10148" xr:uid="{00000000-0005-0000-0000-0000A6270000}"/>
    <cellStyle name="Calculation 3 2 4 2 18 2" xfId="10149" xr:uid="{00000000-0005-0000-0000-0000A7270000}"/>
    <cellStyle name="Calculation 3 2 4 2 18 2 2" xfId="10150" xr:uid="{00000000-0005-0000-0000-0000A8270000}"/>
    <cellStyle name="Calculation 3 2 4 2 18 3" xfId="10151" xr:uid="{00000000-0005-0000-0000-0000A9270000}"/>
    <cellStyle name="Calculation 3 2 4 2 19" xfId="10152" xr:uid="{00000000-0005-0000-0000-0000AA270000}"/>
    <cellStyle name="Calculation 3 2 4 2 19 2" xfId="10153" xr:uid="{00000000-0005-0000-0000-0000AB270000}"/>
    <cellStyle name="Calculation 3 2 4 2 19 2 2" xfId="10154" xr:uid="{00000000-0005-0000-0000-0000AC270000}"/>
    <cellStyle name="Calculation 3 2 4 2 19 3" xfId="10155" xr:uid="{00000000-0005-0000-0000-0000AD270000}"/>
    <cellStyle name="Calculation 3 2 4 2 2" xfId="10156" xr:uid="{00000000-0005-0000-0000-0000AE270000}"/>
    <cellStyle name="Calculation 3 2 4 2 2 2" xfId="10157" xr:uid="{00000000-0005-0000-0000-0000AF270000}"/>
    <cellStyle name="Calculation 3 2 4 2 2 2 2" xfId="10158" xr:uid="{00000000-0005-0000-0000-0000B0270000}"/>
    <cellStyle name="Calculation 3 2 4 2 2 3" xfId="10159" xr:uid="{00000000-0005-0000-0000-0000B1270000}"/>
    <cellStyle name="Calculation 3 2 4 2 2 4" xfId="10160" xr:uid="{00000000-0005-0000-0000-0000B2270000}"/>
    <cellStyle name="Calculation 3 2 4 2 20" xfId="10161" xr:uid="{00000000-0005-0000-0000-0000B3270000}"/>
    <cellStyle name="Calculation 3 2 4 2 20 2" xfId="10162" xr:uid="{00000000-0005-0000-0000-0000B4270000}"/>
    <cellStyle name="Calculation 3 2 4 2 20 2 2" xfId="10163" xr:uid="{00000000-0005-0000-0000-0000B5270000}"/>
    <cellStyle name="Calculation 3 2 4 2 20 3" xfId="10164" xr:uid="{00000000-0005-0000-0000-0000B6270000}"/>
    <cellStyle name="Calculation 3 2 4 2 21" xfId="10165" xr:uid="{00000000-0005-0000-0000-0000B7270000}"/>
    <cellStyle name="Calculation 3 2 4 2 21 2" xfId="10166" xr:uid="{00000000-0005-0000-0000-0000B8270000}"/>
    <cellStyle name="Calculation 3 2 4 2 22" xfId="10167" xr:uid="{00000000-0005-0000-0000-0000B9270000}"/>
    <cellStyle name="Calculation 3 2 4 2 23" xfId="10168" xr:uid="{00000000-0005-0000-0000-0000BA270000}"/>
    <cellStyle name="Calculation 3 2 4 2 3" xfId="10169" xr:uid="{00000000-0005-0000-0000-0000BB270000}"/>
    <cellStyle name="Calculation 3 2 4 2 3 2" xfId="10170" xr:uid="{00000000-0005-0000-0000-0000BC270000}"/>
    <cellStyle name="Calculation 3 2 4 2 3 2 2" xfId="10171" xr:uid="{00000000-0005-0000-0000-0000BD270000}"/>
    <cellStyle name="Calculation 3 2 4 2 3 3" xfId="10172" xr:uid="{00000000-0005-0000-0000-0000BE270000}"/>
    <cellStyle name="Calculation 3 2 4 2 4" xfId="10173" xr:uid="{00000000-0005-0000-0000-0000BF270000}"/>
    <cellStyle name="Calculation 3 2 4 2 4 2" xfId="10174" xr:uid="{00000000-0005-0000-0000-0000C0270000}"/>
    <cellStyle name="Calculation 3 2 4 2 4 2 2" xfId="10175" xr:uid="{00000000-0005-0000-0000-0000C1270000}"/>
    <cellStyle name="Calculation 3 2 4 2 4 3" xfId="10176" xr:uid="{00000000-0005-0000-0000-0000C2270000}"/>
    <cellStyle name="Calculation 3 2 4 2 5" xfId="10177" xr:uid="{00000000-0005-0000-0000-0000C3270000}"/>
    <cellStyle name="Calculation 3 2 4 2 5 2" xfId="10178" xr:uid="{00000000-0005-0000-0000-0000C4270000}"/>
    <cellStyle name="Calculation 3 2 4 2 5 2 2" xfId="10179" xr:uid="{00000000-0005-0000-0000-0000C5270000}"/>
    <cellStyle name="Calculation 3 2 4 2 5 3" xfId="10180" xr:uid="{00000000-0005-0000-0000-0000C6270000}"/>
    <cellStyle name="Calculation 3 2 4 2 6" xfId="10181" xr:uid="{00000000-0005-0000-0000-0000C7270000}"/>
    <cellStyle name="Calculation 3 2 4 2 6 2" xfId="10182" xr:uid="{00000000-0005-0000-0000-0000C8270000}"/>
    <cellStyle name="Calculation 3 2 4 2 6 2 2" xfId="10183" xr:uid="{00000000-0005-0000-0000-0000C9270000}"/>
    <cellStyle name="Calculation 3 2 4 2 6 3" xfId="10184" xr:uid="{00000000-0005-0000-0000-0000CA270000}"/>
    <cellStyle name="Calculation 3 2 4 2 7" xfId="10185" xr:uid="{00000000-0005-0000-0000-0000CB270000}"/>
    <cellStyle name="Calculation 3 2 4 2 7 2" xfId="10186" xr:uid="{00000000-0005-0000-0000-0000CC270000}"/>
    <cellStyle name="Calculation 3 2 4 2 7 2 2" xfId="10187" xr:uid="{00000000-0005-0000-0000-0000CD270000}"/>
    <cellStyle name="Calculation 3 2 4 2 7 3" xfId="10188" xr:uid="{00000000-0005-0000-0000-0000CE270000}"/>
    <cellStyle name="Calculation 3 2 4 2 8" xfId="10189" xr:uid="{00000000-0005-0000-0000-0000CF270000}"/>
    <cellStyle name="Calculation 3 2 4 2 8 2" xfId="10190" xr:uid="{00000000-0005-0000-0000-0000D0270000}"/>
    <cellStyle name="Calculation 3 2 4 2 8 2 2" xfId="10191" xr:uid="{00000000-0005-0000-0000-0000D1270000}"/>
    <cellStyle name="Calculation 3 2 4 2 8 3" xfId="10192" xr:uid="{00000000-0005-0000-0000-0000D2270000}"/>
    <cellStyle name="Calculation 3 2 4 2 9" xfId="10193" xr:uid="{00000000-0005-0000-0000-0000D3270000}"/>
    <cellStyle name="Calculation 3 2 4 2 9 2" xfId="10194" xr:uid="{00000000-0005-0000-0000-0000D4270000}"/>
    <cellStyle name="Calculation 3 2 4 2 9 2 2" xfId="10195" xr:uid="{00000000-0005-0000-0000-0000D5270000}"/>
    <cellStyle name="Calculation 3 2 4 2 9 3" xfId="10196" xr:uid="{00000000-0005-0000-0000-0000D6270000}"/>
    <cellStyle name="Calculation 3 2 4 20" xfId="10197" xr:uid="{00000000-0005-0000-0000-0000D7270000}"/>
    <cellStyle name="Calculation 3 2 4 20 2" xfId="10198" xr:uid="{00000000-0005-0000-0000-0000D8270000}"/>
    <cellStyle name="Calculation 3 2 4 20 2 2" xfId="10199" xr:uid="{00000000-0005-0000-0000-0000D9270000}"/>
    <cellStyle name="Calculation 3 2 4 20 3" xfId="10200" xr:uid="{00000000-0005-0000-0000-0000DA270000}"/>
    <cellStyle name="Calculation 3 2 4 21" xfId="10201" xr:uid="{00000000-0005-0000-0000-0000DB270000}"/>
    <cellStyle name="Calculation 3 2 4 21 2" xfId="10202" xr:uid="{00000000-0005-0000-0000-0000DC270000}"/>
    <cellStyle name="Calculation 3 2 4 21 2 2" xfId="10203" xr:uid="{00000000-0005-0000-0000-0000DD270000}"/>
    <cellStyle name="Calculation 3 2 4 21 3" xfId="10204" xr:uid="{00000000-0005-0000-0000-0000DE270000}"/>
    <cellStyle name="Calculation 3 2 4 22" xfId="10205" xr:uid="{00000000-0005-0000-0000-0000DF270000}"/>
    <cellStyle name="Calculation 3 2 4 22 2" xfId="10206" xr:uid="{00000000-0005-0000-0000-0000E0270000}"/>
    <cellStyle name="Calculation 3 2 4 23" xfId="10207" xr:uid="{00000000-0005-0000-0000-0000E1270000}"/>
    <cellStyle name="Calculation 3 2 4 24" xfId="10208" xr:uid="{00000000-0005-0000-0000-0000E2270000}"/>
    <cellStyle name="Calculation 3 2 4 3" xfId="10209" xr:uid="{00000000-0005-0000-0000-0000E3270000}"/>
    <cellStyle name="Calculation 3 2 4 3 2" xfId="10210" xr:uid="{00000000-0005-0000-0000-0000E4270000}"/>
    <cellStyle name="Calculation 3 2 4 3 2 2" xfId="10211" xr:uid="{00000000-0005-0000-0000-0000E5270000}"/>
    <cellStyle name="Calculation 3 2 4 3 3" xfId="10212" xr:uid="{00000000-0005-0000-0000-0000E6270000}"/>
    <cellStyle name="Calculation 3 2 4 3 4" xfId="10213" xr:uid="{00000000-0005-0000-0000-0000E7270000}"/>
    <cellStyle name="Calculation 3 2 4 4" xfId="10214" xr:uid="{00000000-0005-0000-0000-0000E8270000}"/>
    <cellStyle name="Calculation 3 2 4 4 2" xfId="10215" xr:uid="{00000000-0005-0000-0000-0000E9270000}"/>
    <cellStyle name="Calculation 3 2 4 4 2 2" xfId="10216" xr:uid="{00000000-0005-0000-0000-0000EA270000}"/>
    <cellStyle name="Calculation 3 2 4 4 3" xfId="10217" xr:uid="{00000000-0005-0000-0000-0000EB270000}"/>
    <cellStyle name="Calculation 3 2 4 4 4" xfId="10218" xr:uid="{00000000-0005-0000-0000-0000EC270000}"/>
    <cellStyle name="Calculation 3 2 4 5" xfId="10219" xr:uid="{00000000-0005-0000-0000-0000ED270000}"/>
    <cellStyle name="Calculation 3 2 4 5 2" xfId="10220" xr:uid="{00000000-0005-0000-0000-0000EE270000}"/>
    <cellStyle name="Calculation 3 2 4 5 2 2" xfId="10221" xr:uid="{00000000-0005-0000-0000-0000EF270000}"/>
    <cellStyle name="Calculation 3 2 4 5 3" xfId="10222" xr:uid="{00000000-0005-0000-0000-0000F0270000}"/>
    <cellStyle name="Calculation 3 2 4 6" xfId="10223" xr:uid="{00000000-0005-0000-0000-0000F1270000}"/>
    <cellStyle name="Calculation 3 2 4 6 2" xfId="10224" xr:uid="{00000000-0005-0000-0000-0000F2270000}"/>
    <cellStyle name="Calculation 3 2 4 6 2 2" xfId="10225" xr:uid="{00000000-0005-0000-0000-0000F3270000}"/>
    <cellStyle name="Calculation 3 2 4 6 3" xfId="10226" xr:uid="{00000000-0005-0000-0000-0000F4270000}"/>
    <cellStyle name="Calculation 3 2 4 7" xfId="10227" xr:uid="{00000000-0005-0000-0000-0000F5270000}"/>
    <cellStyle name="Calculation 3 2 4 7 2" xfId="10228" xr:uid="{00000000-0005-0000-0000-0000F6270000}"/>
    <cellStyle name="Calculation 3 2 4 7 2 2" xfId="10229" xr:uid="{00000000-0005-0000-0000-0000F7270000}"/>
    <cellStyle name="Calculation 3 2 4 7 3" xfId="10230" xr:uid="{00000000-0005-0000-0000-0000F8270000}"/>
    <cellStyle name="Calculation 3 2 4 8" xfId="10231" xr:uid="{00000000-0005-0000-0000-0000F9270000}"/>
    <cellStyle name="Calculation 3 2 4 8 2" xfId="10232" xr:uid="{00000000-0005-0000-0000-0000FA270000}"/>
    <cellStyle name="Calculation 3 2 4 8 2 2" xfId="10233" xr:uid="{00000000-0005-0000-0000-0000FB270000}"/>
    <cellStyle name="Calculation 3 2 4 8 3" xfId="10234" xr:uid="{00000000-0005-0000-0000-0000FC270000}"/>
    <cellStyle name="Calculation 3 2 4 9" xfId="10235" xr:uid="{00000000-0005-0000-0000-0000FD270000}"/>
    <cellStyle name="Calculation 3 2 4 9 2" xfId="10236" xr:uid="{00000000-0005-0000-0000-0000FE270000}"/>
    <cellStyle name="Calculation 3 2 4 9 2 2" xfId="10237" xr:uid="{00000000-0005-0000-0000-0000FF270000}"/>
    <cellStyle name="Calculation 3 2 4 9 3" xfId="10238" xr:uid="{00000000-0005-0000-0000-000000280000}"/>
    <cellStyle name="Calculation 3 2 5" xfId="10239" xr:uid="{00000000-0005-0000-0000-000001280000}"/>
    <cellStyle name="Calculation 3 2 5 10" xfId="10240" xr:uid="{00000000-0005-0000-0000-000002280000}"/>
    <cellStyle name="Calculation 3 2 5 10 2" xfId="10241" xr:uid="{00000000-0005-0000-0000-000003280000}"/>
    <cellStyle name="Calculation 3 2 5 10 2 2" xfId="10242" xr:uid="{00000000-0005-0000-0000-000004280000}"/>
    <cellStyle name="Calculation 3 2 5 10 3" xfId="10243" xr:uid="{00000000-0005-0000-0000-000005280000}"/>
    <cellStyle name="Calculation 3 2 5 11" xfId="10244" xr:uid="{00000000-0005-0000-0000-000006280000}"/>
    <cellStyle name="Calculation 3 2 5 11 2" xfId="10245" xr:uid="{00000000-0005-0000-0000-000007280000}"/>
    <cellStyle name="Calculation 3 2 5 11 2 2" xfId="10246" xr:uid="{00000000-0005-0000-0000-000008280000}"/>
    <cellStyle name="Calculation 3 2 5 11 3" xfId="10247" xr:uid="{00000000-0005-0000-0000-000009280000}"/>
    <cellStyle name="Calculation 3 2 5 12" xfId="10248" xr:uid="{00000000-0005-0000-0000-00000A280000}"/>
    <cellStyle name="Calculation 3 2 5 12 2" xfId="10249" xr:uid="{00000000-0005-0000-0000-00000B280000}"/>
    <cellStyle name="Calculation 3 2 5 12 2 2" xfId="10250" xr:uid="{00000000-0005-0000-0000-00000C280000}"/>
    <cellStyle name="Calculation 3 2 5 12 3" xfId="10251" xr:uid="{00000000-0005-0000-0000-00000D280000}"/>
    <cellStyle name="Calculation 3 2 5 13" xfId="10252" xr:uid="{00000000-0005-0000-0000-00000E280000}"/>
    <cellStyle name="Calculation 3 2 5 13 2" xfId="10253" xr:uid="{00000000-0005-0000-0000-00000F280000}"/>
    <cellStyle name="Calculation 3 2 5 13 2 2" xfId="10254" xr:uid="{00000000-0005-0000-0000-000010280000}"/>
    <cellStyle name="Calculation 3 2 5 13 3" xfId="10255" xr:uid="{00000000-0005-0000-0000-000011280000}"/>
    <cellStyle name="Calculation 3 2 5 14" xfId="10256" xr:uid="{00000000-0005-0000-0000-000012280000}"/>
    <cellStyle name="Calculation 3 2 5 14 2" xfId="10257" xr:uid="{00000000-0005-0000-0000-000013280000}"/>
    <cellStyle name="Calculation 3 2 5 14 2 2" xfId="10258" xr:uid="{00000000-0005-0000-0000-000014280000}"/>
    <cellStyle name="Calculation 3 2 5 14 3" xfId="10259" xr:uid="{00000000-0005-0000-0000-000015280000}"/>
    <cellStyle name="Calculation 3 2 5 15" xfId="10260" xr:uid="{00000000-0005-0000-0000-000016280000}"/>
    <cellStyle name="Calculation 3 2 5 15 2" xfId="10261" xr:uid="{00000000-0005-0000-0000-000017280000}"/>
    <cellStyle name="Calculation 3 2 5 15 2 2" xfId="10262" xr:uid="{00000000-0005-0000-0000-000018280000}"/>
    <cellStyle name="Calculation 3 2 5 15 3" xfId="10263" xr:uid="{00000000-0005-0000-0000-000019280000}"/>
    <cellStyle name="Calculation 3 2 5 16" xfId="10264" xr:uid="{00000000-0005-0000-0000-00001A280000}"/>
    <cellStyle name="Calculation 3 2 5 16 2" xfId="10265" xr:uid="{00000000-0005-0000-0000-00001B280000}"/>
    <cellStyle name="Calculation 3 2 5 16 2 2" xfId="10266" xr:uid="{00000000-0005-0000-0000-00001C280000}"/>
    <cellStyle name="Calculation 3 2 5 16 3" xfId="10267" xr:uid="{00000000-0005-0000-0000-00001D280000}"/>
    <cellStyle name="Calculation 3 2 5 17" xfId="10268" xr:uid="{00000000-0005-0000-0000-00001E280000}"/>
    <cellStyle name="Calculation 3 2 5 17 2" xfId="10269" xr:uid="{00000000-0005-0000-0000-00001F280000}"/>
    <cellStyle name="Calculation 3 2 5 17 2 2" xfId="10270" xr:uid="{00000000-0005-0000-0000-000020280000}"/>
    <cellStyle name="Calculation 3 2 5 17 3" xfId="10271" xr:uid="{00000000-0005-0000-0000-000021280000}"/>
    <cellStyle name="Calculation 3 2 5 18" xfId="10272" xr:uid="{00000000-0005-0000-0000-000022280000}"/>
    <cellStyle name="Calculation 3 2 5 18 2" xfId="10273" xr:uid="{00000000-0005-0000-0000-000023280000}"/>
    <cellStyle name="Calculation 3 2 5 18 2 2" xfId="10274" xr:uid="{00000000-0005-0000-0000-000024280000}"/>
    <cellStyle name="Calculation 3 2 5 18 3" xfId="10275" xr:uid="{00000000-0005-0000-0000-000025280000}"/>
    <cellStyle name="Calculation 3 2 5 19" xfId="10276" xr:uid="{00000000-0005-0000-0000-000026280000}"/>
    <cellStyle name="Calculation 3 2 5 19 2" xfId="10277" xr:uid="{00000000-0005-0000-0000-000027280000}"/>
    <cellStyle name="Calculation 3 2 5 19 2 2" xfId="10278" xr:uid="{00000000-0005-0000-0000-000028280000}"/>
    <cellStyle name="Calculation 3 2 5 19 3" xfId="10279" xr:uid="{00000000-0005-0000-0000-000029280000}"/>
    <cellStyle name="Calculation 3 2 5 2" xfId="10280" xr:uid="{00000000-0005-0000-0000-00002A280000}"/>
    <cellStyle name="Calculation 3 2 5 2 2" xfId="10281" xr:uid="{00000000-0005-0000-0000-00002B280000}"/>
    <cellStyle name="Calculation 3 2 5 2 2 2" xfId="10282" xr:uid="{00000000-0005-0000-0000-00002C280000}"/>
    <cellStyle name="Calculation 3 2 5 2 3" xfId="10283" xr:uid="{00000000-0005-0000-0000-00002D280000}"/>
    <cellStyle name="Calculation 3 2 5 2 4" xfId="10284" xr:uid="{00000000-0005-0000-0000-00002E280000}"/>
    <cellStyle name="Calculation 3 2 5 20" xfId="10285" xr:uid="{00000000-0005-0000-0000-00002F280000}"/>
    <cellStyle name="Calculation 3 2 5 20 2" xfId="10286" xr:uid="{00000000-0005-0000-0000-000030280000}"/>
    <cellStyle name="Calculation 3 2 5 20 2 2" xfId="10287" xr:uid="{00000000-0005-0000-0000-000031280000}"/>
    <cellStyle name="Calculation 3 2 5 20 3" xfId="10288" xr:uid="{00000000-0005-0000-0000-000032280000}"/>
    <cellStyle name="Calculation 3 2 5 21" xfId="10289" xr:uid="{00000000-0005-0000-0000-000033280000}"/>
    <cellStyle name="Calculation 3 2 5 21 2" xfId="10290" xr:uid="{00000000-0005-0000-0000-000034280000}"/>
    <cellStyle name="Calculation 3 2 5 22" xfId="10291" xr:uid="{00000000-0005-0000-0000-000035280000}"/>
    <cellStyle name="Calculation 3 2 5 23" xfId="10292" xr:uid="{00000000-0005-0000-0000-000036280000}"/>
    <cellStyle name="Calculation 3 2 5 3" xfId="10293" xr:uid="{00000000-0005-0000-0000-000037280000}"/>
    <cellStyle name="Calculation 3 2 5 3 2" xfId="10294" xr:uid="{00000000-0005-0000-0000-000038280000}"/>
    <cellStyle name="Calculation 3 2 5 3 2 2" xfId="10295" xr:uid="{00000000-0005-0000-0000-000039280000}"/>
    <cellStyle name="Calculation 3 2 5 3 3" xfId="10296" xr:uid="{00000000-0005-0000-0000-00003A280000}"/>
    <cellStyle name="Calculation 3 2 5 4" xfId="10297" xr:uid="{00000000-0005-0000-0000-00003B280000}"/>
    <cellStyle name="Calculation 3 2 5 4 2" xfId="10298" xr:uid="{00000000-0005-0000-0000-00003C280000}"/>
    <cellStyle name="Calculation 3 2 5 4 2 2" xfId="10299" xr:uid="{00000000-0005-0000-0000-00003D280000}"/>
    <cellStyle name="Calculation 3 2 5 4 3" xfId="10300" xr:uid="{00000000-0005-0000-0000-00003E280000}"/>
    <cellStyle name="Calculation 3 2 5 5" xfId="10301" xr:uid="{00000000-0005-0000-0000-00003F280000}"/>
    <cellStyle name="Calculation 3 2 5 5 2" xfId="10302" xr:uid="{00000000-0005-0000-0000-000040280000}"/>
    <cellStyle name="Calculation 3 2 5 5 2 2" xfId="10303" xr:uid="{00000000-0005-0000-0000-000041280000}"/>
    <cellStyle name="Calculation 3 2 5 5 3" xfId="10304" xr:uid="{00000000-0005-0000-0000-000042280000}"/>
    <cellStyle name="Calculation 3 2 5 6" xfId="10305" xr:uid="{00000000-0005-0000-0000-000043280000}"/>
    <cellStyle name="Calculation 3 2 5 6 2" xfId="10306" xr:uid="{00000000-0005-0000-0000-000044280000}"/>
    <cellStyle name="Calculation 3 2 5 6 2 2" xfId="10307" xr:uid="{00000000-0005-0000-0000-000045280000}"/>
    <cellStyle name="Calculation 3 2 5 6 3" xfId="10308" xr:uid="{00000000-0005-0000-0000-000046280000}"/>
    <cellStyle name="Calculation 3 2 5 7" xfId="10309" xr:uid="{00000000-0005-0000-0000-000047280000}"/>
    <cellStyle name="Calculation 3 2 5 7 2" xfId="10310" xr:uid="{00000000-0005-0000-0000-000048280000}"/>
    <cellStyle name="Calculation 3 2 5 7 2 2" xfId="10311" xr:uid="{00000000-0005-0000-0000-000049280000}"/>
    <cellStyle name="Calculation 3 2 5 7 3" xfId="10312" xr:uid="{00000000-0005-0000-0000-00004A280000}"/>
    <cellStyle name="Calculation 3 2 5 8" xfId="10313" xr:uid="{00000000-0005-0000-0000-00004B280000}"/>
    <cellStyle name="Calculation 3 2 5 8 2" xfId="10314" xr:uid="{00000000-0005-0000-0000-00004C280000}"/>
    <cellStyle name="Calculation 3 2 5 8 2 2" xfId="10315" xr:uid="{00000000-0005-0000-0000-00004D280000}"/>
    <cellStyle name="Calculation 3 2 5 8 3" xfId="10316" xr:uid="{00000000-0005-0000-0000-00004E280000}"/>
    <cellStyle name="Calculation 3 2 5 9" xfId="10317" xr:uid="{00000000-0005-0000-0000-00004F280000}"/>
    <cellStyle name="Calculation 3 2 5 9 2" xfId="10318" xr:uid="{00000000-0005-0000-0000-000050280000}"/>
    <cellStyle name="Calculation 3 2 5 9 2 2" xfId="10319" xr:uid="{00000000-0005-0000-0000-000051280000}"/>
    <cellStyle name="Calculation 3 2 5 9 3" xfId="10320" xr:uid="{00000000-0005-0000-0000-000052280000}"/>
    <cellStyle name="Calculation 3 2 6" xfId="10321" xr:uid="{00000000-0005-0000-0000-000053280000}"/>
    <cellStyle name="Calculation 3 2 6 2" xfId="10322" xr:uid="{00000000-0005-0000-0000-000054280000}"/>
    <cellStyle name="Calculation 3 2 6 2 2" xfId="10323" xr:uid="{00000000-0005-0000-0000-000055280000}"/>
    <cellStyle name="Calculation 3 2 6 3" xfId="10324" xr:uid="{00000000-0005-0000-0000-000056280000}"/>
    <cellStyle name="Calculation 3 2 6 4" xfId="10325" xr:uid="{00000000-0005-0000-0000-000057280000}"/>
    <cellStyle name="Calculation 3 2 7" xfId="10326" xr:uid="{00000000-0005-0000-0000-000058280000}"/>
    <cellStyle name="Calculation 3 2 7 2" xfId="10327" xr:uid="{00000000-0005-0000-0000-000059280000}"/>
    <cellStyle name="Calculation 3 2 7 2 2" xfId="10328" xr:uid="{00000000-0005-0000-0000-00005A280000}"/>
    <cellStyle name="Calculation 3 2 7 3" xfId="10329" xr:uid="{00000000-0005-0000-0000-00005B280000}"/>
    <cellStyle name="Calculation 3 2 8" xfId="10330" xr:uid="{00000000-0005-0000-0000-00005C280000}"/>
    <cellStyle name="Calculation 3 2 8 2" xfId="10331" xr:uid="{00000000-0005-0000-0000-00005D280000}"/>
    <cellStyle name="Calculation 3 2 8 2 2" xfId="10332" xr:uid="{00000000-0005-0000-0000-00005E280000}"/>
    <cellStyle name="Calculation 3 2 8 3" xfId="10333" xr:uid="{00000000-0005-0000-0000-00005F280000}"/>
    <cellStyle name="Calculation 3 2 9" xfId="10334" xr:uid="{00000000-0005-0000-0000-000060280000}"/>
    <cellStyle name="Calculation 3 2 9 2" xfId="10335" xr:uid="{00000000-0005-0000-0000-000061280000}"/>
    <cellStyle name="Calculation 3 2 9 2 2" xfId="10336" xr:uid="{00000000-0005-0000-0000-000062280000}"/>
    <cellStyle name="Calculation 3 2 9 3" xfId="10337" xr:uid="{00000000-0005-0000-0000-000063280000}"/>
    <cellStyle name="Calculation 3 20" xfId="10338" xr:uid="{00000000-0005-0000-0000-000064280000}"/>
    <cellStyle name="Calculation 3 20 2" xfId="10339" xr:uid="{00000000-0005-0000-0000-000065280000}"/>
    <cellStyle name="Calculation 3 20 2 2" xfId="10340" xr:uid="{00000000-0005-0000-0000-000066280000}"/>
    <cellStyle name="Calculation 3 20 3" xfId="10341" xr:uid="{00000000-0005-0000-0000-000067280000}"/>
    <cellStyle name="Calculation 3 21" xfId="10342" xr:uid="{00000000-0005-0000-0000-000068280000}"/>
    <cellStyle name="Calculation 3 21 2" xfId="10343" xr:uid="{00000000-0005-0000-0000-000069280000}"/>
    <cellStyle name="Calculation 3 21 2 2" xfId="10344" xr:uid="{00000000-0005-0000-0000-00006A280000}"/>
    <cellStyle name="Calculation 3 21 3" xfId="10345" xr:uid="{00000000-0005-0000-0000-00006B280000}"/>
    <cellStyle name="Calculation 3 22" xfId="10346" xr:uid="{00000000-0005-0000-0000-00006C280000}"/>
    <cellStyle name="Calculation 3 22 2" xfId="10347" xr:uid="{00000000-0005-0000-0000-00006D280000}"/>
    <cellStyle name="Calculation 3 23" xfId="10348" xr:uid="{00000000-0005-0000-0000-00006E280000}"/>
    <cellStyle name="Calculation 3 24" xfId="10349" xr:uid="{00000000-0005-0000-0000-00006F280000}"/>
    <cellStyle name="Calculation 3 25" xfId="10350" xr:uid="{00000000-0005-0000-0000-000070280000}"/>
    <cellStyle name="Calculation 3 26" xfId="10351" xr:uid="{00000000-0005-0000-0000-000071280000}"/>
    <cellStyle name="Calculation 3 27" xfId="10352" xr:uid="{00000000-0005-0000-0000-000072280000}"/>
    <cellStyle name="Calculation 3 28" xfId="50394" xr:uid="{00000000-0005-0000-0000-000073280000}"/>
    <cellStyle name="Calculation 3 29" xfId="50395" xr:uid="{00000000-0005-0000-0000-000074280000}"/>
    <cellStyle name="Calculation 3 3" xfId="10353" xr:uid="{00000000-0005-0000-0000-000075280000}"/>
    <cellStyle name="Calculation 3 3 10" xfId="10354" xr:uid="{00000000-0005-0000-0000-000076280000}"/>
    <cellStyle name="Calculation 3 3 10 2" xfId="10355" xr:uid="{00000000-0005-0000-0000-000077280000}"/>
    <cellStyle name="Calculation 3 3 10 2 2" xfId="10356" xr:uid="{00000000-0005-0000-0000-000078280000}"/>
    <cellStyle name="Calculation 3 3 10 3" xfId="10357" xr:uid="{00000000-0005-0000-0000-000079280000}"/>
    <cellStyle name="Calculation 3 3 11" xfId="10358" xr:uid="{00000000-0005-0000-0000-00007A280000}"/>
    <cellStyle name="Calculation 3 3 11 2" xfId="10359" xr:uid="{00000000-0005-0000-0000-00007B280000}"/>
    <cellStyle name="Calculation 3 3 11 2 2" xfId="10360" xr:uid="{00000000-0005-0000-0000-00007C280000}"/>
    <cellStyle name="Calculation 3 3 11 3" xfId="10361" xr:uid="{00000000-0005-0000-0000-00007D280000}"/>
    <cellStyle name="Calculation 3 3 12" xfId="10362" xr:uid="{00000000-0005-0000-0000-00007E280000}"/>
    <cellStyle name="Calculation 3 3 12 2" xfId="10363" xr:uid="{00000000-0005-0000-0000-00007F280000}"/>
    <cellStyle name="Calculation 3 3 12 2 2" xfId="10364" xr:uid="{00000000-0005-0000-0000-000080280000}"/>
    <cellStyle name="Calculation 3 3 12 3" xfId="10365" xr:uid="{00000000-0005-0000-0000-000081280000}"/>
    <cellStyle name="Calculation 3 3 13" xfId="10366" xr:uid="{00000000-0005-0000-0000-000082280000}"/>
    <cellStyle name="Calculation 3 3 13 2" xfId="10367" xr:uid="{00000000-0005-0000-0000-000083280000}"/>
    <cellStyle name="Calculation 3 3 13 2 2" xfId="10368" xr:uid="{00000000-0005-0000-0000-000084280000}"/>
    <cellStyle name="Calculation 3 3 13 3" xfId="10369" xr:uid="{00000000-0005-0000-0000-000085280000}"/>
    <cellStyle name="Calculation 3 3 14" xfId="10370" xr:uid="{00000000-0005-0000-0000-000086280000}"/>
    <cellStyle name="Calculation 3 3 14 2" xfId="10371" xr:uid="{00000000-0005-0000-0000-000087280000}"/>
    <cellStyle name="Calculation 3 3 14 2 2" xfId="10372" xr:uid="{00000000-0005-0000-0000-000088280000}"/>
    <cellStyle name="Calculation 3 3 14 3" xfId="10373" xr:uid="{00000000-0005-0000-0000-000089280000}"/>
    <cellStyle name="Calculation 3 3 15" xfId="10374" xr:uid="{00000000-0005-0000-0000-00008A280000}"/>
    <cellStyle name="Calculation 3 3 15 2" xfId="10375" xr:uid="{00000000-0005-0000-0000-00008B280000}"/>
    <cellStyle name="Calculation 3 3 15 2 2" xfId="10376" xr:uid="{00000000-0005-0000-0000-00008C280000}"/>
    <cellStyle name="Calculation 3 3 15 3" xfId="10377" xr:uid="{00000000-0005-0000-0000-00008D280000}"/>
    <cellStyle name="Calculation 3 3 16" xfId="10378" xr:uid="{00000000-0005-0000-0000-00008E280000}"/>
    <cellStyle name="Calculation 3 3 16 2" xfId="10379" xr:uid="{00000000-0005-0000-0000-00008F280000}"/>
    <cellStyle name="Calculation 3 3 16 2 2" xfId="10380" xr:uid="{00000000-0005-0000-0000-000090280000}"/>
    <cellStyle name="Calculation 3 3 16 3" xfId="10381" xr:uid="{00000000-0005-0000-0000-000091280000}"/>
    <cellStyle name="Calculation 3 3 17" xfId="10382" xr:uid="{00000000-0005-0000-0000-000092280000}"/>
    <cellStyle name="Calculation 3 3 17 2" xfId="10383" xr:uid="{00000000-0005-0000-0000-000093280000}"/>
    <cellStyle name="Calculation 3 3 17 2 2" xfId="10384" xr:uid="{00000000-0005-0000-0000-000094280000}"/>
    <cellStyle name="Calculation 3 3 17 3" xfId="10385" xr:uid="{00000000-0005-0000-0000-000095280000}"/>
    <cellStyle name="Calculation 3 3 18" xfId="10386" xr:uid="{00000000-0005-0000-0000-000096280000}"/>
    <cellStyle name="Calculation 3 3 18 2" xfId="10387" xr:uid="{00000000-0005-0000-0000-000097280000}"/>
    <cellStyle name="Calculation 3 3 19" xfId="10388" xr:uid="{00000000-0005-0000-0000-000098280000}"/>
    <cellStyle name="Calculation 3 3 2" xfId="10389" xr:uid="{00000000-0005-0000-0000-000099280000}"/>
    <cellStyle name="Calculation 3 3 2 10" xfId="10390" xr:uid="{00000000-0005-0000-0000-00009A280000}"/>
    <cellStyle name="Calculation 3 3 2 10 2" xfId="10391" xr:uid="{00000000-0005-0000-0000-00009B280000}"/>
    <cellStyle name="Calculation 3 3 2 10 2 2" xfId="10392" xr:uid="{00000000-0005-0000-0000-00009C280000}"/>
    <cellStyle name="Calculation 3 3 2 10 3" xfId="10393" xr:uid="{00000000-0005-0000-0000-00009D280000}"/>
    <cellStyle name="Calculation 3 3 2 11" xfId="10394" xr:uid="{00000000-0005-0000-0000-00009E280000}"/>
    <cellStyle name="Calculation 3 3 2 11 2" xfId="10395" xr:uid="{00000000-0005-0000-0000-00009F280000}"/>
    <cellStyle name="Calculation 3 3 2 11 2 2" xfId="10396" xr:uid="{00000000-0005-0000-0000-0000A0280000}"/>
    <cellStyle name="Calculation 3 3 2 11 3" xfId="10397" xr:uid="{00000000-0005-0000-0000-0000A1280000}"/>
    <cellStyle name="Calculation 3 3 2 12" xfId="10398" xr:uid="{00000000-0005-0000-0000-0000A2280000}"/>
    <cellStyle name="Calculation 3 3 2 12 2" xfId="10399" xr:uid="{00000000-0005-0000-0000-0000A3280000}"/>
    <cellStyle name="Calculation 3 3 2 12 2 2" xfId="10400" xr:uid="{00000000-0005-0000-0000-0000A4280000}"/>
    <cellStyle name="Calculation 3 3 2 12 3" xfId="10401" xr:uid="{00000000-0005-0000-0000-0000A5280000}"/>
    <cellStyle name="Calculation 3 3 2 13" xfId="10402" xr:uid="{00000000-0005-0000-0000-0000A6280000}"/>
    <cellStyle name="Calculation 3 3 2 13 2" xfId="10403" xr:uid="{00000000-0005-0000-0000-0000A7280000}"/>
    <cellStyle name="Calculation 3 3 2 13 2 2" xfId="10404" xr:uid="{00000000-0005-0000-0000-0000A8280000}"/>
    <cellStyle name="Calculation 3 3 2 13 3" xfId="10405" xr:uid="{00000000-0005-0000-0000-0000A9280000}"/>
    <cellStyle name="Calculation 3 3 2 14" xfId="10406" xr:uid="{00000000-0005-0000-0000-0000AA280000}"/>
    <cellStyle name="Calculation 3 3 2 14 2" xfId="10407" xr:uid="{00000000-0005-0000-0000-0000AB280000}"/>
    <cellStyle name="Calculation 3 3 2 14 2 2" xfId="10408" xr:uid="{00000000-0005-0000-0000-0000AC280000}"/>
    <cellStyle name="Calculation 3 3 2 14 3" xfId="10409" xr:uid="{00000000-0005-0000-0000-0000AD280000}"/>
    <cellStyle name="Calculation 3 3 2 15" xfId="10410" xr:uid="{00000000-0005-0000-0000-0000AE280000}"/>
    <cellStyle name="Calculation 3 3 2 15 2" xfId="10411" xr:uid="{00000000-0005-0000-0000-0000AF280000}"/>
    <cellStyle name="Calculation 3 3 2 15 2 2" xfId="10412" xr:uid="{00000000-0005-0000-0000-0000B0280000}"/>
    <cellStyle name="Calculation 3 3 2 15 3" xfId="10413" xr:uid="{00000000-0005-0000-0000-0000B1280000}"/>
    <cellStyle name="Calculation 3 3 2 16" xfId="10414" xr:uid="{00000000-0005-0000-0000-0000B2280000}"/>
    <cellStyle name="Calculation 3 3 2 16 2" xfId="10415" xr:uid="{00000000-0005-0000-0000-0000B3280000}"/>
    <cellStyle name="Calculation 3 3 2 16 2 2" xfId="10416" xr:uid="{00000000-0005-0000-0000-0000B4280000}"/>
    <cellStyle name="Calculation 3 3 2 16 3" xfId="10417" xr:uid="{00000000-0005-0000-0000-0000B5280000}"/>
    <cellStyle name="Calculation 3 3 2 17" xfId="10418" xr:uid="{00000000-0005-0000-0000-0000B6280000}"/>
    <cellStyle name="Calculation 3 3 2 17 2" xfId="10419" xr:uid="{00000000-0005-0000-0000-0000B7280000}"/>
    <cellStyle name="Calculation 3 3 2 17 2 2" xfId="10420" xr:uid="{00000000-0005-0000-0000-0000B8280000}"/>
    <cellStyle name="Calculation 3 3 2 17 3" xfId="10421" xr:uid="{00000000-0005-0000-0000-0000B9280000}"/>
    <cellStyle name="Calculation 3 3 2 18" xfId="10422" xr:uid="{00000000-0005-0000-0000-0000BA280000}"/>
    <cellStyle name="Calculation 3 3 2 18 2" xfId="10423" xr:uid="{00000000-0005-0000-0000-0000BB280000}"/>
    <cellStyle name="Calculation 3 3 2 18 2 2" xfId="10424" xr:uid="{00000000-0005-0000-0000-0000BC280000}"/>
    <cellStyle name="Calculation 3 3 2 18 3" xfId="10425" xr:uid="{00000000-0005-0000-0000-0000BD280000}"/>
    <cellStyle name="Calculation 3 3 2 19" xfId="10426" xr:uid="{00000000-0005-0000-0000-0000BE280000}"/>
    <cellStyle name="Calculation 3 3 2 19 2" xfId="10427" xr:uid="{00000000-0005-0000-0000-0000BF280000}"/>
    <cellStyle name="Calculation 3 3 2 19 2 2" xfId="10428" xr:uid="{00000000-0005-0000-0000-0000C0280000}"/>
    <cellStyle name="Calculation 3 3 2 19 3" xfId="10429" xr:uid="{00000000-0005-0000-0000-0000C1280000}"/>
    <cellStyle name="Calculation 3 3 2 2" xfId="10430" xr:uid="{00000000-0005-0000-0000-0000C2280000}"/>
    <cellStyle name="Calculation 3 3 2 2 2" xfId="10431" xr:uid="{00000000-0005-0000-0000-0000C3280000}"/>
    <cellStyle name="Calculation 3 3 2 2 2 2" xfId="10432" xr:uid="{00000000-0005-0000-0000-0000C4280000}"/>
    <cellStyle name="Calculation 3 3 2 2 2 2 2" xfId="10433" xr:uid="{00000000-0005-0000-0000-0000C5280000}"/>
    <cellStyle name="Calculation 3 3 2 2 2 3" xfId="10434" xr:uid="{00000000-0005-0000-0000-0000C6280000}"/>
    <cellStyle name="Calculation 3 3 2 2 2 4" xfId="10435" xr:uid="{00000000-0005-0000-0000-0000C7280000}"/>
    <cellStyle name="Calculation 3 3 2 2 3" xfId="10436" xr:uid="{00000000-0005-0000-0000-0000C8280000}"/>
    <cellStyle name="Calculation 3 3 2 2 3 2" xfId="10437" xr:uid="{00000000-0005-0000-0000-0000C9280000}"/>
    <cellStyle name="Calculation 3 3 2 2 4" xfId="10438" xr:uid="{00000000-0005-0000-0000-0000CA280000}"/>
    <cellStyle name="Calculation 3 3 2 2 5" xfId="10439" xr:uid="{00000000-0005-0000-0000-0000CB280000}"/>
    <cellStyle name="Calculation 3 3 2 20" xfId="10440" xr:uid="{00000000-0005-0000-0000-0000CC280000}"/>
    <cellStyle name="Calculation 3 3 2 20 2" xfId="10441" xr:uid="{00000000-0005-0000-0000-0000CD280000}"/>
    <cellStyle name="Calculation 3 3 2 20 2 2" xfId="10442" xr:uid="{00000000-0005-0000-0000-0000CE280000}"/>
    <cellStyle name="Calculation 3 3 2 20 3" xfId="10443" xr:uid="{00000000-0005-0000-0000-0000CF280000}"/>
    <cellStyle name="Calculation 3 3 2 21" xfId="10444" xr:uid="{00000000-0005-0000-0000-0000D0280000}"/>
    <cellStyle name="Calculation 3 3 2 21 2" xfId="10445" xr:uid="{00000000-0005-0000-0000-0000D1280000}"/>
    <cellStyle name="Calculation 3 3 2 22" xfId="10446" xr:uid="{00000000-0005-0000-0000-0000D2280000}"/>
    <cellStyle name="Calculation 3 3 2 23" xfId="10447" xr:uid="{00000000-0005-0000-0000-0000D3280000}"/>
    <cellStyle name="Calculation 3 3 2 3" xfId="10448" xr:uid="{00000000-0005-0000-0000-0000D4280000}"/>
    <cellStyle name="Calculation 3 3 2 3 2" xfId="10449" xr:uid="{00000000-0005-0000-0000-0000D5280000}"/>
    <cellStyle name="Calculation 3 3 2 3 2 2" xfId="10450" xr:uid="{00000000-0005-0000-0000-0000D6280000}"/>
    <cellStyle name="Calculation 3 3 2 3 2 3" xfId="10451" xr:uid="{00000000-0005-0000-0000-0000D7280000}"/>
    <cellStyle name="Calculation 3 3 2 3 3" xfId="10452" xr:uid="{00000000-0005-0000-0000-0000D8280000}"/>
    <cellStyle name="Calculation 3 3 2 3 3 2" xfId="10453" xr:uid="{00000000-0005-0000-0000-0000D9280000}"/>
    <cellStyle name="Calculation 3 3 2 3 4" xfId="10454" xr:uid="{00000000-0005-0000-0000-0000DA280000}"/>
    <cellStyle name="Calculation 3 3 2 4" xfId="10455" xr:uid="{00000000-0005-0000-0000-0000DB280000}"/>
    <cellStyle name="Calculation 3 3 2 4 2" xfId="10456" xr:uid="{00000000-0005-0000-0000-0000DC280000}"/>
    <cellStyle name="Calculation 3 3 2 4 2 2" xfId="10457" xr:uid="{00000000-0005-0000-0000-0000DD280000}"/>
    <cellStyle name="Calculation 3 3 2 4 3" xfId="10458" xr:uid="{00000000-0005-0000-0000-0000DE280000}"/>
    <cellStyle name="Calculation 3 3 2 4 4" xfId="10459" xr:uid="{00000000-0005-0000-0000-0000DF280000}"/>
    <cellStyle name="Calculation 3 3 2 5" xfId="10460" xr:uid="{00000000-0005-0000-0000-0000E0280000}"/>
    <cellStyle name="Calculation 3 3 2 5 2" xfId="10461" xr:uid="{00000000-0005-0000-0000-0000E1280000}"/>
    <cellStyle name="Calculation 3 3 2 5 2 2" xfId="10462" xr:uid="{00000000-0005-0000-0000-0000E2280000}"/>
    <cellStyle name="Calculation 3 3 2 5 3" xfId="10463" xr:uid="{00000000-0005-0000-0000-0000E3280000}"/>
    <cellStyle name="Calculation 3 3 2 5 4" xfId="10464" xr:uid="{00000000-0005-0000-0000-0000E4280000}"/>
    <cellStyle name="Calculation 3 3 2 6" xfId="10465" xr:uid="{00000000-0005-0000-0000-0000E5280000}"/>
    <cellStyle name="Calculation 3 3 2 6 2" xfId="10466" xr:uid="{00000000-0005-0000-0000-0000E6280000}"/>
    <cellStyle name="Calculation 3 3 2 6 2 2" xfId="10467" xr:uid="{00000000-0005-0000-0000-0000E7280000}"/>
    <cellStyle name="Calculation 3 3 2 6 3" xfId="10468" xr:uid="{00000000-0005-0000-0000-0000E8280000}"/>
    <cellStyle name="Calculation 3 3 2 7" xfId="10469" xr:uid="{00000000-0005-0000-0000-0000E9280000}"/>
    <cellStyle name="Calculation 3 3 2 7 2" xfId="10470" xr:uid="{00000000-0005-0000-0000-0000EA280000}"/>
    <cellStyle name="Calculation 3 3 2 7 2 2" xfId="10471" xr:uid="{00000000-0005-0000-0000-0000EB280000}"/>
    <cellStyle name="Calculation 3 3 2 7 3" xfId="10472" xr:uid="{00000000-0005-0000-0000-0000EC280000}"/>
    <cellStyle name="Calculation 3 3 2 8" xfId="10473" xr:uid="{00000000-0005-0000-0000-0000ED280000}"/>
    <cellStyle name="Calculation 3 3 2 8 2" xfId="10474" xr:uid="{00000000-0005-0000-0000-0000EE280000}"/>
    <cellStyle name="Calculation 3 3 2 8 2 2" xfId="10475" xr:uid="{00000000-0005-0000-0000-0000EF280000}"/>
    <cellStyle name="Calculation 3 3 2 8 3" xfId="10476" xr:uid="{00000000-0005-0000-0000-0000F0280000}"/>
    <cellStyle name="Calculation 3 3 2 9" xfId="10477" xr:uid="{00000000-0005-0000-0000-0000F1280000}"/>
    <cellStyle name="Calculation 3 3 2 9 2" xfId="10478" xr:uid="{00000000-0005-0000-0000-0000F2280000}"/>
    <cellStyle name="Calculation 3 3 2 9 2 2" xfId="10479" xr:uid="{00000000-0005-0000-0000-0000F3280000}"/>
    <cellStyle name="Calculation 3 3 2 9 3" xfId="10480" xr:uid="{00000000-0005-0000-0000-0000F4280000}"/>
    <cellStyle name="Calculation 3 3 20" xfId="10481" xr:uid="{00000000-0005-0000-0000-0000F5280000}"/>
    <cellStyle name="Calculation 3 3 3" xfId="10482" xr:uid="{00000000-0005-0000-0000-0000F6280000}"/>
    <cellStyle name="Calculation 3 3 3 2" xfId="10483" xr:uid="{00000000-0005-0000-0000-0000F7280000}"/>
    <cellStyle name="Calculation 3 3 3 2 2" xfId="10484" xr:uid="{00000000-0005-0000-0000-0000F8280000}"/>
    <cellStyle name="Calculation 3 3 3 2 2 2" xfId="10485" xr:uid="{00000000-0005-0000-0000-0000F9280000}"/>
    <cellStyle name="Calculation 3 3 3 2 3" xfId="10486" xr:uid="{00000000-0005-0000-0000-0000FA280000}"/>
    <cellStyle name="Calculation 3 3 3 2 4" xfId="10487" xr:uid="{00000000-0005-0000-0000-0000FB280000}"/>
    <cellStyle name="Calculation 3 3 3 3" xfId="10488" xr:uid="{00000000-0005-0000-0000-0000FC280000}"/>
    <cellStyle name="Calculation 3 3 3 3 2" xfId="10489" xr:uid="{00000000-0005-0000-0000-0000FD280000}"/>
    <cellStyle name="Calculation 3 3 3 4" xfId="10490" xr:uid="{00000000-0005-0000-0000-0000FE280000}"/>
    <cellStyle name="Calculation 3 3 3 5" xfId="10491" xr:uid="{00000000-0005-0000-0000-0000FF280000}"/>
    <cellStyle name="Calculation 3 3 4" xfId="10492" xr:uid="{00000000-0005-0000-0000-000000290000}"/>
    <cellStyle name="Calculation 3 3 4 2" xfId="10493" xr:uid="{00000000-0005-0000-0000-000001290000}"/>
    <cellStyle name="Calculation 3 3 4 2 2" xfId="10494" xr:uid="{00000000-0005-0000-0000-000002290000}"/>
    <cellStyle name="Calculation 3 3 4 2 3" xfId="10495" xr:uid="{00000000-0005-0000-0000-000003290000}"/>
    <cellStyle name="Calculation 3 3 4 3" xfId="10496" xr:uid="{00000000-0005-0000-0000-000004290000}"/>
    <cellStyle name="Calculation 3 3 4 3 2" xfId="10497" xr:uid="{00000000-0005-0000-0000-000005290000}"/>
    <cellStyle name="Calculation 3 3 4 4" xfId="10498" xr:uid="{00000000-0005-0000-0000-000006290000}"/>
    <cellStyle name="Calculation 3 3 5" xfId="10499" xr:uid="{00000000-0005-0000-0000-000007290000}"/>
    <cellStyle name="Calculation 3 3 5 2" xfId="10500" xr:uid="{00000000-0005-0000-0000-000008290000}"/>
    <cellStyle name="Calculation 3 3 5 2 2" xfId="10501" xr:uid="{00000000-0005-0000-0000-000009290000}"/>
    <cellStyle name="Calculation 3 3 5 2 3" xfId="10502" xr:uid="{00000000-0005-0000-0000-00000A290000}"/>
    <cellStyle name="Calculation 3 3 5 3" xfId="10503" xr:uid="{00000000-0005-0000-0000-00000B290000}"/>
    <cellStyle name="Calculation 3 3 5 4" xfId="10504" xr:uid="{00000000-0005-0000-0000-00000C290000}"/>
    <cellStyle name="Calculation 3 3 6" xfId="10505" xr:uid="{00000000-0005-0000-0000-00000D290000}"/>
    <cellStyle name="Calculation 3 3 6 2" xfId="10506" xr:uid="{00000000-0005-0000-0000-00000E290000}"/>
    <cellStyle name="Calculation 3 3 6 2 2" xfId="10507" xr:uid="{00000000-0005-0000-0000-00000F290000}"/>
    <cellStyle name="Calculation 3 3 6 3" xfId="10508" xr:uid="{00000000-0005-0000-0000-000010290000}"/>
    <cellStyle name="Calculation 3 3 6 4" xfId="10509" xr:uid="{00000000-0005-0000-0000-000011290000}"/>
    <cellStyle name="Calculation 3 3 7" xfId="10510" xr:uid="{00000000-0005-0000-0000-000012290000}"/>
    <cellStyle name="Calculation 3 3 7 2" xfId="10511" xr:uid="{00000000-0005-0000-0000-000013290000}"/>
    <cellStyle name="Calculation 3 3 7 2 2" xfId="10512" xr:uid="{00000000-0005-0000-0000-000014290000}"/>
    <cellStyle name="Calculation 3 3 7 3" xfId="10513" xr:uid="{00000000-0005-0000-0000-000015290000}"/>
    <cellStyle name="Calculation 3 3 8" xfId="10514" xr:uid="{00000000-0005-0000-0000-000016290000}"/>
    <cellStyle name="Calculation 3 3 8 2" xfId="10515" xr:uid="{00000000-0005-0000-0000-000017290000}"/>
    <cellStyle name="Calculation 3 3 8 2 2" xfId="10516" xr:uid="{00000000-0005-0000-0000-000018290000}"/>
    <cellStyle name="Calculation 3 3 8 3" xfId="10517" xr:uid="{00000000-0005-0000-0000-000019290000}"/>
    <cellStyle name="Calculation 3 3 9" xfId="10518" xr:uid="{00000000-0005-0000-0000-00001A290000}"/>
    <cellStyle name="Calculation 3 3 9 2" xfId="10519" xr:uid="{00000000-0005-0000-0000-00001B290000}"/>
    <cellStyle name="Calculation 3 3 9 2 2" xfId="10520" xr:uid="{00000000-0005-0000-0000-00001C290000}"/>
    <cellStyle name="Calculation 3 3 9 3" xfId="10521" xr:uid="{00000000-0005-0000-0000-00001D290000}"/>
    <cellStyle name="Calculation 3 30" xfId="50396" xr:uid="{00000000-0005-0000-0000-00001E290000}"/>
    <cellStyle name="Calculation 3 4" xfId="10522" xr:uid="{00000000-0005-0000-0000-00001F290000}"/>
    <cellStyle name="Calculation 3 4 10" xfId="10523" xr:uid="{00000000-0005-0000-0000-000020290000}"/>
    <cellStyle name="Calculation 3 4 10 2" xfId="10524" xr:uid="{00000000-0005-0000-0000-000021290000}"/>
    <cellStyle name="Calculation 3 4 10 2 2" xfId="10525" xr:uid="{00000000-0005-0000-0000-000022290000}"/>
    <cellStyle name="Calculation 3 4 10 3" xfId="10526" xr:uid="{00000000-0005-0000-0000-000023290000}"/>
    <cellStyle name="Calculation 3 4 11" xfId="10527" xr:uid="{00000000-0005-0000-0000-000024290000}"/>
    <cellStyle name="Calculation 3 4 11 2" xfId="10528" xr:uid="{00000000-0005-0000-0000-000025290000}"/>
    <cellStyle name="Calculation 3 4 11 2 2" xfId="10529" xr:uid="{00000000-0005-0000-0000-000026290000}"/>
    <cellStyle name="Calculation 3 4 11 3" xfId="10530" xr:uid="{00000000-0005-0000-0000-000027290000}"/>
    <cellStyle name="Calculation 3 4 12" xfId="10531" xr:uid="{00000000-0005-0000-0000-000028290000}"/>
    <cellStyle name="Calculation 3 4 12 2" xfId="10532" xr:uid="{00000000-0005-0000-0000-000029290000}"/>
    <cellStyle name="Calculation 3 4 12 2 2" xfId="10533" xr:uid="{00000000-0005-0000-0000-00002A290000}"/>
    <cellStyle name="Calculation 3 4 12 3" xfId="10534" xr:uid="{00000000-0005-0000-0000-00002B290000}"/>
    <cellStyle name="Calculation 3 4 13" xfId="10535" xr:uid="{00000000-0005-0000-0000-00002C290000}"/>
    <cellStyle name="Calculation 3 4 13 2" xfId="10536" xr:uid="{00000000-0005-0000-0000-00002D290000}"/>
    <cellStyle name="Calculation 3 4 13 2 2" xfId="10537" xr:uid="{00000000-0005-0000-0000-00002E290000}"/>
    <cellStyle name="Calculation 3 4 13 3" xfId="10538" xr:uid="{00000000-0005-0000-0000-00002F290000}"/>
    <cellStyle name="Calculation 3 4 14" xfId="10539" xr:uid="{00000000-0005-0000-0000-000030290000}"/>
    <cellStyle name="Calculation 3 4 14 2" xfId="10540" xr:uid="{00000000-0005-0000-0000-000031290000}"/>
    <cellStyle name="Calculation 3 4 14 2 2" xfId="10541" xr:uid="{00000000-0005-0000-0000-000032290000}"/>
    <cellStyle name="Calculation 3 4 14 3" xfId="10542" xr:uid="{00000000-0005-0000-0000-000033290000}"/>
    <cellStyle name="Calculation 3 4 15" xfId="10543" xr:uid="{00000000-0005-0000-0000-000034290000}"/>
    <cellStyle name="Calculation 3 4 15 2" xfId="10544" xr:uid="{00000000-0005-0000-0000-000035290000}"/>
    <cellStyle name="Calculation 3 4 15 2 2" xfId="10545" xr:uid="{00000000-0005-0000-0000-000036290000}"/>
    <cellStyle name="Calculation 3 4 15 3" xfId="10546" xr:uid="{00000000-0005-0000-0000-000037290000}"/>
    <cellStyle name="Calculation 3 4 16" xfId="10547" xr:uid="{00000000-0005-0000-0000-000038290000}"/>
    <cellStyle name="Calculation 3 4 16 2" xfId="10548" xr:uid="{00000000-0005-0000-0000-000039290000}"/>
    <cellStyle name="Calculation 3 4 16 2 2" xfId="10549" xr:uid="{00000000-0005-0000-0000-00003A290000}"/>
    <cellStyle name="Calculation 3 4 16 3" xfId="10550" xr:uid="{00000000-0005-0000-0000-00003B290000}"/>
    <cellStyle name="Calculation 3 4 17" xfId="10551" xr:uid="{00000000-0005-0000-0000-00003C290000}"/>
    <cellStyle name="Calculation 3 4 17 2" xfId="10552" xr:uid="{00000000-0005-0000-0000-00003D290000}"/>
    <cellStyle name="Calculation 3 4 17 2 2" xfId="10553" xr:uid="{00000000-0005-0000-0000-00003E290000}"/>
    <cellStyle name="Calculation 3 4 17 3" xfId="10554" xr:uid="{00000000-0005-0000-0000-00003F290000}"/>
    <cellStyle name="Calculation 3 4 18" xfId="10555" xr:uid="{00000000-0005-0000-0000-000040290000}"/>
    <cellStyle name="Calculation 3 4 18 2" xfId="10556" xr:uid="{00000000-0005-0000-0000-000041290000}"/>
    <cellStyle name="Calculation 3 4 19" xfId="10557" xr:uid="{00000000-0005-0000-0000-000042290000}"/>
    <cellStyle name="Calculation 3 4 2" xfId="10558" xr:uid="{00000000-0005-0000-0000-000043290000}"/>
    <cellStyle name="Calculation 3 4 2 10" xfId="10559" xr:uid="{00000000-0005-0000-0000-000044290000}"/>
    <cellStyle name="Calculation 3 4 2 10 2" xfId="10560" xr:uid="{00000000-0005-0000-0000-000045290000}"/>
    <cellStyle name="Calculation 3 4 2 10 2 2" xfId="10561" xr:uid="{00000000-0005-0000-0000-000046290000}"/>
    <cellStyle name="Calculation 3 4 2 10 3" xfId="10562" xr:uid="{00000000-0005-0000-0000-000047290000}"/>
    <cellStyle name="Calculation 3 4 2 11" xfId="10563" xr:uid="{00000000-0005-0000-0000-000048290000}"/>
    <cellStyle name="Calculation 3 4 2 11 2" xfId="10564" xr:uid="{00000000-0005-0000-0000-000049290000}"/>
    <cellStyle name="Calculation 3 4 2 11 2 2" xfId="10565" xr:uid="{00000000-0005-0000-0000-00004A290000}"/>
    <cellStyle name="Calculation 3 4 2 11 3" xfId="10566" xr:uid="{00000000-0005-0000-0000-00004B290000}"/>
    <cellStyle name="Calculation 3 4 2 12" xfId="10567" xr:uid="{00000000-0005-0000-0000-00004C290000}"/>
    <cellStyle name="Calculation 3 4 2 12 2" xfId="10568" xr:uid="{00000000-0005-0000-0000-00004D290000}"/>
    <cellStyle name="Calculation 3 4 2 12 2 2" xfId="10569" xr:uid="{00000000-0005-0000-0000-00004E290000}"/>
    <cellStyle name="Calculation 3 4 2 12 3" xfId="10570" xr:uid="{00000000-0005-0000-0000-00004F290000}"/>
    <cellStyle name="Calculation 3 4 2 13" xfId="10571" xr:uid="{00000000-0005-0000-0000-000050290000}"/>
    <cellStyle name="Calculation 3 4 2 13 2" xfId="10572" xr:uid="{00000000-0005-0000-0000-000051290000}"/>
    <cellStyle name="Calculation 3 4 2 13 2 2" xfId="10573" xr:uid="{00000000-0005-0000-0000-000052290000}"/>
    <cellStyle name="Calculation 3 4 2 13 3" xfId="10574" xr:uid="{00000000-0005-0000-0000-000053290000}"/>
    <cellStyle name="Calculation 3 4 2 14" xfId="10575" xr:uid="{00000000-0005-0000-0000-000054290000}"/>
    <cellStyle name="Calculation 3 4 2 14 2" xfId="10576" xr:uid="{00000000-0005-0000-0000-000055290000}"/>
    <cellStyle name="Calculation 3 4 2 14 2 2" xfId="10577" xr:uid="{00000000-0005-0000-0000-000056290000}"/>
    <cellStyle name="Calculation 3 4 2 14 3" xfId="10578" xr:uid="{00000000-0005-0000-0000-000057290000}"/>
    <cellStyle name="Calculation 3 4 2 15" xfId="10579" xr:uid="{00000000-0005-0000-0000-000058290000}"/>
    <cellStyle name="Calculation 3 4 2 15 2" xfId="10580" xr:uid="{00000000-0005-0000-0000-000059290000}"/>
    <cellStyle name="Calculation 3 4 2 15 2 2" xfId="10581" xr:uid="{00000000-0005-0000-0000-00005A290000}"/>
    <cellStyle name="Calculation 3 4 2 15 3" xfId="10582" xr:uid="{00000000-0005-0000-0000-00005B290000}"/>
    <cellStyle name="Calculation 3 4 2 16" xfId="10583" xr:uid="{00000000-0005-0000-0000-00005C290000}"/>
    <cellStyle name="Calculation 3 4 2 16 2" xfId="10584" xr:uid="{00000000-0005-0000-0000-00005D290000}"/>
    <cellStyle name="Calculation 3 4 2 16 2 2" xfId="10585" xr:uid="{00000000-0005-0000-0000-00005E290000}"/>
    <cellStyle name="Calculation 3 4 2 16 3" xfId="10586" xr:uid="{00000000-0005-0000-0000-00005F290000}"/>
    <cellStyle name="Calculation 3 4 2 17" xfId="10587" xr:uid="{00000000-0005-0000-0000-000060290000}"/>
    <cellStyle name="Calculation 3 4 2 17 2" xfId="10588" xr:uid="{00000000-0005-0000-0000-000061290000}"/>
    <cellStyle name="Calculation 3 4 2 17 2 2" xfId="10589" xr:uid="{00000000-0005-0000-0000-000062290000}"/>
    <cellStyle name="Calculation 3 4 2 17 3" xfId="10590" xr:uid="{00000000-0005-0000-0000-000063290000}"/>
    <cellStyle name="Calculation 3 4 2 18" xfId="10591" xr:uid="{00000000-0005-0000-0000-000064290000}"/>
    <cellStyle name="Calculation 3 4 2 18 2" xfId="10592" xr:uid="{00000000-0005-0000-0000-000065290000}"/>
    <cellStyle name="Calculation 3 4 2 18 2 2" xfId="10593" xr:uid="{00000000-0005-0000-0000-000066290000}"/>
    <cellStyle name="Calculation 3 4 2 18 3" xfId="10594" xr:uid="{00000000-0005-0000-0000-000067290000}"/>
    <cellStyle name="Calculation 3 4 2 19" xfId="10595" xr:uid="{00000000-0005-0000-0000-000068290000}"/>
    <cellStyle name="Calculation 3 4 2 19 2" xfId="10596" xr:uid="{00000000-0005-0000-0000-000069290000}"/>
    <cellStyle name="Calculation 3 4 2 19 2 2" xfId="10597" xr:uid="{00000000-0005-0000-0000-00006A290000}"/>
    <cellStyle name="Calculation 3 4 2 19 3" xfId="10598" xr:uid="{00000000-0005-0000-0000-00006B290000}"/>
    <cellStyle name="Calculation 3 4 2 2" xfId="10599" xr:uid="{00000000-0005-0000-0000-00006C290000}"/>
    <cellStyle name="Calculation 3 4 2 2 2" xfId="10600" xr:uid="{00000000-0005-0000-0000-00006D290000}"/>
    <cellStyle name="Calculation 3 4 2 2 2 2" xfId="10601" xr:uid="{00000000-0005-0000-0000-00006E290000}"/>
    <cellStyle name="Calculation 3 4 2 2 2 2 2" xfId="10602" xr:uid="{00000000-0005-0000-0000-00006F290000}"/>
    <cellStyle name="Calculation 3 4 2 2 2 3" xfId="10603" xr:uid="{00000000-0005-0000-0000-000070290000}"/>
    <cellStyle name="Calculation 3 4 2 2 2 4" xfId="10604" xr:uid="{00000000-0005-0000-0000-000071290000}"/>
    <cellStyle name="Calculation 3 4 2 2 3" xfId="10605" xr:uid="{00000000-0005-0000-0000-000072290000}"/>
    <cellStyle name="Calculation 3 4 2 2 3 2" xfId="10606" xr:uid="{00000000-0005-0000-0000-000073290000}"/>
    <cellStyle name="Calculation 3 4 2 2 4" xfId="10607" xr:uid="{00000000-0005-0000-0000-000074290000}"/>
    <cellStyle name="Calculation 3 4 2 2 5" xfId="10608" xr:uid="{00000000-0005-0000-0000-000075290000}"/>
    <cellStyle name="Calculation 3 4 2 20" xfId="10609" xr:uid="{00000000-0005-0000-0000-000076290000}"/>
    <cellStyle name="Calculation 3 4 2 20 2" xfId="10610" xr:uid="{00000000-0005-0000-0000-000077290000}"/>
    <cellStyle name="Calculation 3 4 2 20 2 2" xfId="10611" xr:uid="{00000000-0005-0000-0000-000078290000}"/>
    <cellStyle name="Calculation 3 4 2 20 3" xfId="10612" xr:uid="{00000000-0005-0000-0000-000079290000}"/>
    <cellStyle name="Calculation 3 4 2 21" xfId="10613" xr:uid="{00000000-0005-0000-0000-00007A290000}"/>
    <cellStyle name="Calculation 3 4 2 21 2" xfId="10614" xr:uid="{00000000-0005-0000-0000-00007B290000}"/>
    <cellStyle name="Calculation 3 4 2 22" xfId="10615" xr:uid="{00000000-0005-0000-0000-00007C290000}"/>
    <cellStyle name="Calculation 3 4 2 23" xfId="10616" xr:uid="{00000000-0005-0000-0000-00007D290000}"/>
    <cellStyle name="Calculation 3 4 2 3" xfId="10617" xr:uid="{00000000-0005-0000-0000-00007E290000}"/>
    <cellStyle name="Calculation 3 4 2 3 2" xfId="10618" xr:uid="{00000000-0005-0000-0000-00007F290000}"/>
    <cellStyle name="Calculation 3 4 2 3 2 2" xfId="10619" xr:uid="{00000000-0005-0000-0000-000080290000}"/>
    <cellStyle name="Calculation 3 4 2 3 2 3" xfId="10620" xr:uid="{00000000-0005-0000-0000-000081290000}"/>
    <cellStyle name="Calculation 3 4 2 3 3" xfId="10621" xr:uid="{00000000-0005-0000-0000-000082290000}"/>
    <cellStyle name="Calculation 3 4 2 3 3 2" xfId="10622" xr:uid="{00000000-0005-0000-0000-000083290000}"/>
    <cellStyle name="Calculation 3 4 2 3 4" xfId="10623" xr:uid="{00000000-0005-0000-0000-000084290000}"/>
    <cellStyle name="Calculation 3 4 2 4" xfId="10624" xr:uid="{00000000-0005-0000-0000-000085290000}"/>
    <cellStyle name="Calculation 3 4 2 4 2" xfId="10625" xr:uid="{00000000-0005-0000-0000-000086290000}"/>
    <cellStyle name="Calculation 3 4 2 4 2 2" xfId="10626" xr:uid="{00000000-0005-0000-0000-000087290000}"/>
    <cellStyle name="Calculation 3 4 2 4 3" xfId="10627" xr:uid="{00000000-0005-0000-0000-000088290000}"/>
    <cellStyle name="Calculation 3 4 2 4 4" xfId="10628" xr:uid="{00000000-0005-0000-0000-000089290000}"/>
    <cellStyle name="Calculation 3 4 2 5" xfId="10629" xr:uid="{00000000-0005-0000-0000-00008A290000}"/>
    <cellStyle name="Calculation 3 4 2 5 2" xfId="10630" xr:uid="{00000000-0005-0000-0000-00008B290000}"/>
    <cellStyle name="Calculation 3 4 2 5 2 2" xfId="10631" xr:uid="{00000000-0005-0000-0000-00008C290000}"/>
    <cellStyle name="Calculation 3 4 2 5 3" xfId="10632" xr:uid="{00000000-0005-0000-0000-00008D290000}"/>
    <cellStyle name="Calculation 3 4 2 5 4" xfId="10633" xr:uid="{00000000-0005-0000-0000-00008E290000}"/>
    <cellStyle name="Calculation 3 4 2 6" xfId="10634" xr:uid="{00000000-0005-0000-0000-00008F290000}"/>
    <cellStyle name="Calculation 3 4 2 6 2" xfId="10635" xr:uid="{00000000-0005-0000-0000-000090290000}"/>
    <cellStyle name="Calculation 3 4 2 6 2 2" xfId="10636" xr:uid="{00000000-0005-0000-0000-000091290000}"/>
    <cellStyle name="Calculation 3 4 2 6 3" xfId="10637" xr:uid="{00000000-0005-0000-0000-000092290000}"/>
    <cellStyle name="Calculation 3 4 2 7" xfId="10638" xr:uid="{00000000-0005-0000-0000-000093290000}"/>
    <cellStyle name="Calculation 3 4 2 7 2" xfId="10639" xr:uid="{00000000-0005-0000-0000-000094290000}"/>
    <cellStyle name="Calculation 3 4 2 7 2 2" xfId="10640" xr:uid="{00000000-0005-0000-0000-000095290000}"/>
    <cellStyle name="Calculation 3 4 2 7 3" xfId="10641" xr:uid="{00000000-0005-0000-0000-000096290000}"/>
    <cellStyle name="Calculation 3 4 2 8" xfId="10642" xr:uid="{00000000-0005-0000-0000-000097290000}"/>
    <cellStyle name="Calculation 3 4 2 8 2" xfId="10643" xr:uid="{00000000-0005-0000-0000-000098290000}"/>
    <cellStyle name="Calculation 3 4 2 8 2 2" xfId="10644" xr:uid="{00000000-0005-0000-0000-000099290000}"/>
    <cellStyle name="Calculation 3 4 2 8 3" xfId="10645" xr:uid="{00000000-0005-0000-0000-00009A290000}"/>
    <cellStyle name="Calculation 3 4 2 9" xfId="10646" xr:uid="{00000000-0005-0000-0000-00009B290000}"/>
    <cellStyle name="Calculation 3 4 2 9 2" xfId="10647" xr:uid="{00000000-0005-0000-0000-00009C290000}"/>
    <cellStyle name="Calculation 3 4 2 9 2 2" xfId="10648" xr:uid="{00000000-0005-0000-0000-00009D290000}"/>
    <cellStyle name="Calculation 3 4 2 9 3" xfId="10649" xr:uid="{00000000-0005-0000-0000-00009E290000}"/>
    <cellStyle name="Calculation 3 4 20" xfId="10650" xr:uid="{00000000-0005-0000-0000-00009F290000}"/>
    <cellStyle name="Calculation 3 4 3" xfId="10651" xr:uid="{00000000-0005-0000-0000-0000A0290000}"/>
    <cellStyle name="Calculation 3 4 3 2" xfId="10652" xr:uid="{00000000-0005-0000-0000-0000A1290000}"/>
    <cellStyle name="Calculation 3 4 3 2 2" xfId="10653" xr:uid="{00000000-0005-0000-0000-0000A2290000}"/>
    <cellStyle name="Calculation 3 4 3 2 2 2" xfId="10654" xr:uid="{00000000-0005-0000-0000-0000A3290000}"/>
    <cellStyle name="Calculation 3 4 3 2 3" xfId="10655" xr:uid="{00000000-0005-0000-0000-0000A4290000}"/>
    <cellStyle name="Calculation 3 4 3 2 4" xfId="10656" xr:uid="{00000000-0005-0000-0000-0000A5290000}"/>
    <cellStyle name="Calculation 3 4 3 3" xfId="10657" xr:uid="{00000000-0005-0000-0000-0000A6290000}"/>
    <cellStyle name="Calculation 3 4 3 3 2" xfId="10658" xr:uid="{00000000-0005-0000-0000-0000A7290000}"/>
    <cellStyle name="Calculation 3 4 3 4" xfId="10659" xr:uid="{00000000-0005-0000-0000-0000A8290000}"/>
    <cellStyle name="Calculation 3 4 3 5" xfId="10660" xr:uid="{00000000-0005-0000-0000-0000A9290000}"/>
    <cellStyle name="Calculation 3 4 4" xfId="10661" xr:uid="{00000000-0005-0000-0000-0000AA290000}"/>
    <cellStyle name="Calculation 3 4 4 2" xfId="10662" xr:uid="{00000000-0005-0000-0000-0000AB290000}"/>
    <cellStyle name="Calculation 3 4 4 2 2" xfId="10663" xr:uid="{00000000-0005-0000-0000-0000AC290000}"/>
    <cellStyle name="Calculation 3 4 4 2 3" xfId="10664" xr:uid="{00000000-0005-0000-0000-0000AD290000}"/>
    <cellStyle name="Calculation 3 4 4 3" xfId="10665" xr:uid="{00000000-0005-0000-0000-0000AE290000}"/>
    <cellStyle name="Calculation 3 4 4 3 2" xfId="10666" xr:uid="{00000000-0005-0000-0000-0000AF290000}"/>
    <cellStyle name="Calculation 3 4 4 4" xfId="10667" xr:uid="{00000000-0005-0000-0000-0000B0290000}"/>
    <cellStyle name="Calculation 3 4 5" xfId="10668" xr:uid="{00000000-0005-0000-0000-0000B1290000}"/>
    <cellStyle name="Calculation 3 4 5 2" xfId="10669" xr:uid="{00000000-0005-0000-0000-0000B2290000}"/>
    <cellStyle name="Calculation 3 4 5 2 2" xfId="10670" xr:uid="{00000000-0005-0000-0000-0000B3290000}"/>
    <cellStyle name="Calculation 3 4 5 2 3" xfId="10671" xr:uid="{00000000-0005-0000-0000-0000B4290000}"/>
    <cellStyle name="Calculation 3 4 5 3" xfId="10672" xr:uid="{00000000-0005-0000-0000-0000B5290000}"/>
    <cellStyle name="Calculation 3 4 5 4" xfId="10673" xr:uid="{00000000-0005-0000-0000-0000B6290000}"/>
    <cellStyle name="Calculation 3 4 6" xfId="10674" xr:uid="{00000000-0005-0000-0000-0000B7290000}"/>
    <cellStyle name="Calculation 3 4 6 2" xfId="10675" xr:uid="{00000000-0005-0000-0000-0000B8290000}"/>
    <cellStyle name="Calculation 3 4 6 2 2" xfId="10676" xr:uid="{00000000-0005-0000-0000-0000B9290000}"/>
    <cellStyle name="Calculation 3 4 6 3" xfId="10677" xr:uid="{00000000-0005-0000-0000-0000BA290000}"/>
    <cellStyle name="Calculation 3 4 6 4" xfId="10678" xr:uid="{00000000-0005-0000-0000-0000BB290000}"/>
    <cellStyle name="Calculation 3 4 7" xfId="10679" xr:uid="{00000000-0005-0000-0000-0000BC290000}"/>
    <cellStyle name="Calculation 3 4 7 2" xfId="10680" xr:uid="{00000000-0005-0000-0000-0000BD290000}"/>
    <cellStyle name="Calculation 3 4 7 2 2" xfId="10681" xr:uid="{00000000-0005-0000-0000-0000BE290000}"/>
    <cellStyle name="Calculation 3 4 7 3" xfId="10682" xr:uid="{00000000-0005-0000-0000-0000BF290000}"/>
    <cellStyle name="Calculation 3 4 8" xfId="10683" xr:uid="{00000000-0005-0000-0000-0000C0290000}"/>
    <cellStyle name="Calculation 3 4 8 2" xfId="10684" xr:uid="{00000000-0005-0000-0000-0000C1290000}"/>
    <cellStyle name="Calculation 3 4 8 2 2" xfId="10685" xr:uid="{00000000-0005-0000-0000-0000C2290000}"/>
    <cellStyle name="Calculation 3 4 8 3" xfId="10686" xr:uid="{00000000-0005-0000-0000-0000C3290000}"/>
    <cellStyle name="Calculation 3 4 9" xfId="10687" xr:uid="{00000000-0005-0000-0000-0000C4290000}"/>
    <cellStyle name="Calculation 3 4 9 2" xfId="10688" xr:uid="{00000000-0005-0000-0000-0000C5290000}"/>
    <cellStyle name="Calculation 3 4 9 2 2" xfId="10689" xr:uid="{00000000-0005-0000-0000-0000C6290000}"/>
    <cellStyle name="Calculation 3 4 9 3" xfId="10690" xr:uid="{00000000-0005-0000-0000-0000C7290000}"/>
    <cellStyle name="Calculation 3 5" xfId="10691" xr:uid="{00000000-0005-0000-0000-0000C8290000}"/>
    <cellStyle name="Calculation 3 5 10" xfId="10692" xr:uid="{00000000-0005-0000-0000-0000C9290000}"/>
    <cellStyle name="Calculation 3 5 10 2" xfId="10693" xr:uid="{00000000-0005-0000-0000-0000CA290000}"/>
    <cellStyle name="Calculation 3 5 10 2 2" xfId="10694" xr:uid="{00000000-0005-0000-0000-0000CB290000}"/>
    <cellStyle name="Calculation 3 5 10 3" xfId="10695" xr:uid="{00000000-0005-0000-0000-0000CC290000}"/>
    <cellStyle name="Calculation 3 5 11" xfId="10696" xr:uid="{00000000-0005-0000-0000-0000CD290000}"/>
    <cellStyle name="Calculation 3 5 11 2" xfId="10697" xr:uid="{00000000-0005-0000-0000-0000CE290000}"/>
    <cellStyle name="Calculation 3 5 11 2 2" xfId="10698" xr:uid="{00000000-0005-0000-0000-0000CF290000}"/>
    <cellStyle name="Calculation 3 5 11 3" xfId="10699" xr:uid="{00000000-0005-0000-0000-0000D0290000}"/>
    <cellStyle name="Calculation 3 5 12" xfId="10700" xr:uid="{00000000-0005-0000-0000-0000D1290000}"/>
    <cellStyle name="Calculation 3 5 12 2" xfId="10701" xr:uid="{00000000-0005-0000-0000-0000D2290000}"/>
    <cellStyle name="Calculation 3 5 12 2 2" xfId="10702" xr:uid="{00000000-0005-0000-0000-0000D3290000}"/>
    <cellStyle name="Calculation 3 5 12 3" xfId="10703" xr:uid="{00000000-0005-0000-0000-0000D4290000}"/>
    <cellStyle name="Calculation 3 5 13" xfId="10704" xr:uid="{00000000-0005-0000-0000-0000D5290000}"/>
    <cellStyle name="Calculation 3 5 13 2" xfId="10705" xr:uid="{00000000-0005-0000-0000-0000D6290000}"/>
    <cellStyle name="Calculation 3 5 13 2 2" xfId="10706" xr:uid="{00000000-0005-0000-0000-0000D7290000}"/>
    <cellStyle name="Calculation 3 5 13 3" xfId="10707" xr:uid="{00000000-0005-0000-0000-0000D8290000}"/>
    <cellStyle name="Calculation 3 5 14" xfId="10708" xr:uid="{00000000-0005-0000-0000-0000D9290000}"/>
    <cellStyle name="Calculation 3 5 14 2" xfId="10709" xr:uid="{00000000-0005-0000-0000-0000DA290000}"/>
    <cellStyle name="Calculation 3 5 14 2 2" xfId="10710" xr:uid="{00000000-0005-0000-0000-0000DB290000}"/>
    <cellStyle name="Calculation 3 5 14 3" xfId="10711" xr:uid="{00000000-0005-0000-0000-0000DC290000}"/>
    <cellStyle name="Calculation 3 5 15" xfId="10712" xr:uid="{00000000-0005-0000-0000-0000DD290000}"/>
    <cellStyle name="Calculation 3 5 15 2" xfId="10713" xr:uid="{00000000-0005-0000-0000-0000DE290000}"/>
    <cellStyle name="Calculation 3 5 15 2 2" xfId="10714" xr:uid="{00000000-0005-0000-0000-0000DF290000}"/>
    <cellStyle name="Calculation 3 5 15 3" xfId="10715" xr:uid="{00000000-0005-0000-0000-0000E0290000}"/>
    <cellStyle name="Calculation 3 5 16" xfId="10716" xr:uid="{00000000-0005-0000-0000-0000E1290000}"/>
    <cellStyle name="Calculation 3 5 16 2" xfId="10717" xr:uid="{00000000-0005-0000-0000-0000E2290000}"/>
    <cellStyle name="Calculation 3 5 16 2 2" xfId="10718" xr:uid="{00000000-0005-0000-0000-0000E3290000}"/>
    <cellStyle name="Calculation 3 5 16 3" xfId="10719" xr:uid="{00000000-0005-0000-0000-0000E4290000}"/>
    <cellStyle name="Calculation 3 5 17" xfId="10720" xr:uid="{00000000-0005-0000-0000-0000E5290000}"/>
    <cellStyle name="Calculation 3 5 17 2" xfId="10721" xr:uid="{00000000-0005-0000-0000-0000E6290000}"/>
    <cellStyle name="Calculation 3 5 17 2 2" xfId="10722" xr:uid="{00000000-0005-0000-0000-0000E7290000}"/>
    <cellStyle name="Calculation 3 5 17 3" xfId="10723" xr:uid="{00000000-0005-0000-0000-0000E8290000}"/>
    <cellStyle name="Calculation 3 5 18" xfId="10724" xr:uid="{00000000-0005-0000-0000-0000E9290000}"/>
    <cellStyle name="Calculation 3 5 18 2" xfId="10725" xr:uid="{00000000-0005-0000-0000-0000EA290000}"/>
    <cellStyle name="Calculation 3 5 18 2 2" xfId="10726" xr:uid="{00000000-0005-0000-0000-0000EB290000}"/>
    <cellStyle name="Calculation 3 5 18 3" xfId="10727" xr:uid="{00000000-0005-0000-0000-0000EC290000}"/>
    <cellStyle name="Calculation 3 5 19" xfId="10728" xr:uid="{00000000-0005-0000-0000-0000ED290000}"/>
    <cellStyle name="Calculation 3 5 19 2" xfId="10729" xr:uid="{00000000-0005-0000-0000-0000EE290000}"/>
    <cellStyle name="Calculation 3 5 19 2 2" xfId="10730" xr:uid="{00000000-0005-0000-0000-0000EF290000}"/>
    <cellStyle name="Calculation 3 5 19 3" xfId="10731" xr:uid="{00000000-0005-0000-0000-0000F0290000}"/>
    <cellStyle name="Calculation 3 5 2" xfId="10732" xr:uid="{00000000-0005-0000-0000-0000F1290000}"/>
    <cellStyle name="Calculation 3 5 2 10" xfId="10733" xr:uid="{00000000-0005-0000-0000-0000F2290000}"/>
    <cellStyle name="Calculation 3 5 2 10 2" xfId="10734" xr:uid="{00000000-0005-0000-0000-0000F3290000}"/>
    <cellStyle name="Calculation 3 5 2 10 2 2" xfId="10735" xr:uid="{00000000-0005-0000-0000-0000F4290000}"/>
    <cellStyle name="Calculation 3 5 2 10 3" xfId="10736" xr:uid="{00000000-0005-0000-0000-0000F5290000}"/>
    <cellStyle name="Calculation 3 5 2 11" xfId="10737" xr:uid="{00000000-0005-0000-0000-0000F6290000}"/>
    <cellStyle name="Calculation 3 5 2 11 2" xfId="10738" xr:uid="{00000000-0005-0000-0000-0000F7290000}"/>
    <cellStyle name="Calculation 3 5 2 11 2 2" xfId="10739" xr:uid="{00000000-0005-0000-0000-0000F8290000}"/>
    <cellStyle name="Calculation 3 5 2 11 3" xfId="10740" xr:uid="{00000000-0005-0000-0000-0000F9290000}"/>
    <cellStyle name="Calculation 3 5 2 12" xfId="10741" xr:uid="{00000000-0005-0000-0000-0000FA290000}"/>
    <cellStyle name="Calculation 3 5 2 12 2" xfId="10742" xr:uid="{00000000-0005-0000-0000-0000FB290000}"/>
    <cellStyle name="Calculation 3 5 2 12 2 2" xfId="10743" xr:uid="{00000000-0005-0000-0000-0000FC290000}"/>
    <cellStyle name="Calculation 3 5 2 12 3" xfId="10744" xr:uid="{00000000-0005-0000-0000-0000FD290000}"/>
    <cellStyle name="Calculation 3 5 2 13" xfId="10745" xr:uid="{00000000-0005-0000-0000-0000FE290000}"/>
    <cellStyle name="Calculation 3 5 2 13 2" xfId="10746" xr:uid="{00000000-0005-0000-0000-0000FF290000}"/>
    <cellStyle name="Calculation 3 5 2 13 2 2" xfId="10747" xr:uid="{00000000-0005-0000-0000-0000002A0000}"/>
    <cellStyle name="Calculation 3 5 2 13 3" xfId="10748" xr:uid="{00000000-0005-0000-0000-0000012A0000}"/>
    <cellStyle name="Calculation 3 5 2 14" xfId="10749" xr:uid="{00000000-0005-0000-0000-0000022A0000}"/>
    <cellStyle name="Calculation 3 5 2 14 2" xfId="10750" xr:uid="{00000000-0005-0000-0000-0000032A0000}"/>
    <cellStyle name="Calculation 3 5 2 14 2 2" xfId="10751" xr:uid="{00000000-0005-0000-0000-0000042A0000}"/>
    <cellStyle name="Calculation 3 5 2 14 3" xfId="10752" xr:uid="{00000000-0005-0000-0000-0000052A0000}"/>
    <cellStyle name="Calculation 3 5 2 15" xfId="10753" xr:uid="{00000000-0005-0000-0000-0000062A0000}"/>
    <cellStyle name="Calculation 3 5 2 15 2" xfId="10754" xr:uid="{00000000-0005-0000-0000-0000072A0000}"/>
    <cellStyle name="Calculation 3 5 2 15 2 2" xfId="10755" xr:uid="{00000000-0005-0000-0000-0000082A0000}"/>
    <cellStyle name="Calculation 3 5 2 15 3" xfId="10756" xr:uid="{00000000-0005-0000-0000-0000092A0000}"/>
    <cellStyle name="Calculation 3 5 2 16" xfId="10757" xr:uid="{00000000-0005-0000-0000-00000A2A0000}"/>
    <cellStyle name="Calculation 3 5 2 16 2" xfId="10758" xr:uid="{00000000-0005-0000-0000-00000B2A0000}"/>
    <cellStyle name="Calculation 3 5 2 16 2 2" xfId="10759" xr:uid="{00000000-0005-0000-0000-00000C2A0000}"/>
    <cellStyle name="Calculation 3 5 2 16 3" xfId="10760" xr:uid="{00000000-0005-0000-0000-00000D2A0000}"/>
    <cellStyle name="Calculation 3 5 2 17" xfId="10761" xr:uid="{00000000-0005-0000-0000-00000E2A0000}"/>
    <cellStyle name="Calculation 3 5 2 17 2" xfId="10762" xr:uid="{00000000-0005-0000-0000-00000F2A0000}"/>
    <cellStyle name="Calculation 3 5 2 17 2 2" xfId="10763" xr:uid="{00000000-0005-0000-0000-0000102A0000}"/>
    <cellStyle name="Calculation 3 5 2 17 3" xfId="10764" xr:uid="{00000000-0005-0000-0000-0000112A0000}"/>
    <cellStyle name="Calculation 3 5 2 18" xfId="10765" xr:uid="{00000000-0005-0000-0000-0000122A0000}"/>
    <cellStyle name="Calculation 3 5 2 18 2" xfId="10766" xr:uid="{00000000-0005-0000-0000-0000132A0000}"/>
    <cellStyle name="Calculation 3 5 2 18 2 2" xfId="10767" xr:uid="{00000000-0005-0000-0000-0000142A0000}"/>
    <cellStyle name="Calculation 3 5 2 18 3" xfId="10768" xr:uid="{00000000-0005-0000-0000-0000152A0000}"/>
    <cellStyle name="Calculation 3 5 2 19" xfId="10769" xr:uid="{00000000-0005-0000-0000-0000162A0000}"/>
    <cellStyle name="Calculation 3 5 2 19 2" xfId="10770" xr:uid="{00000000-0005-0000-0000-0000172A0000}"/>
    <cellStyle name="Calculation 3 5 2 19 2 2" xfId="10771" xr:uid="{00000000-0005-0000-0000-0000182A0000}"/>
    <cellStyle name="Calculation 3 5 2 19 3" xfId="10772" xr:uid="{00000000-0005-0000-0000-0000192A0000}"/>
    <cellStyle name="Calculation 3 5 2 2" xfId="10773" xr:uid="{00000000-0005-0000-0000-00001A2A0000}"/>
    <cellStyle name="Calculation 3 5 2 2 2" xfId="10774" xr:uid="{00000000-0005-0000-0000-00001B2A0000}"/>
    <cellStyle name="Calculation 3 5 2 2 2 2" xfId="10775" xr:uid="{00000000-0005-0000-0000-00001C2A0000}"/>
    <cellStyle name="Calculation 3 5 2 2 2 3" xfId="10776" xr:uid="{00000000-0005-0000-0000-00001D2A0000}"/>
    <cellStyle name="Calculation 3 5 2 2 3" xfId="10777" xr:uid="{00000000-0005-0000-0000-00001E2A0000}"/>
    <cellStyle name="Calculation 3 5 2 2 3 2" xfId="10778" xr:uid="{00000000-0005-0000-0000-00001F2A0000}"/>
    <cellStyle name="Calculation 3 5 2 2 4" xfId="10779" xr:uid="{00000000-0005-0000-0000-0000202A0000}"/>
    <cellStyle name="Calculation 3 5 2 20" xfId="10780" xr:uid="{00000000-0005-0000-0000-0000212A0000}"/>
    <cellStyle name="Calculation 3 5 2 20 2" xfId="10781" xr:uid="{00000000-0005-0000-0000-0000222A0000}"/>
    <cellStyle name="Calculation 3 5 2 20 2 2" xfId="10782" xr:uid="{00000000-0005-0000-0000-0000232A0000}"/>
    <cellStyle name="Calculation 3 5 2 20 3" xfId="10783" xr:uid="{00000000-0005-0000-0000-0000242A0000}"/>
    <cellStyle name="Calculation 3 5 2 21" xfId="10784" xr:uid="{00000000-0005-0000-0000-0000252A0000}"/>
    <cellStyle name="Calculation 3 5 2 21 2" xfId="10785" xr:uid="{00000000-0005-0000-0000-0000262A0000}"/>
    <cellStyle name="Calculation 3 5 2 22" xfId="10786" xr:uid="{00000000-0005-0000-0000-0000272A0000}"/>
    <cellStyle name="Calculation 3 5 2 23" xfId="10787" xr:uid="{00000000-0005-0000-0000-0000282A0000}"/>
    <cellStyle name="Calculation 3 5 2 3" xfId="10788" xr:uid="{00000000-0005-0000-0000-0000292A0000}"/>
    <cellStyle name="Calculation 3 5 2 3 2" xfId="10789" xr:uid="{00000000-0005-0000-0000-00002A2A0000}"/>
    <cellStyle name="Calculation 3 5 2 3 2 2" xfId="10790" xr:uid="{00000000-0005-0000-0000-00002B2A0000}"/>
    <cellStyle name="Calculation 3 5 2 3 3" xfId="10791" xr:uid="{00000000-0005-0000-0000-00002C2A0000}"/>
    <cellStyle name="Calculation 3 5 2 3 4" xfId="10792" xr:uid="{00000000-0005-0000-0000-00002D2A0000}"/>
    <cellStyle name="Calculation 3 5 2 4" xfId="10793" xr:uid="{00000000-0005-0000-0000-00002E2A0000}"/>
    <cellStyle name="Calculation 3 5 2 4 2" xfId="10794" xr:uid="{00000000-0005-0000-0000-00002F2A0000}"/>
    <cellStyle name="Calculation 3 5 2 4 2 2" xfId="10795" xr:uid="{00000000-0005-0000-0000-0000302A0000}"/>
    <cellStyle name="Calculation 3 5 2 4 3" xfId="10796" xr:uid="{00000000-0005-0000-0000-0000312A0000}"/>
    <cellStyle name="Calculation 3 5 2 4 4" xfId="10797" xr:uid="{00000000-0005-0000-0000-0000322A0000}"/>
    <cellStyle name="Calculation 3 5 2 5" xfId="10798" xr:uid="{00000000-0005-0000-0000-0000332A0000}"/>
    <cellStyle name="Calculation 3 5 2 5 2" xfId="10799" xr:uid="{00000000-0005-0000-0000-0000342A0000}"/>
    <cellStyle name="Calculation 3 5 2 5 2 2" xfId="10800" xr:uid="{00000000-0005-0000-0000-0000352A0000}"/>
    <cellStyle name="Calculation 3 5 2 5 3" xfId="10801" xr:uid="{00000000-0005-0000-0000-0000362A0000}"/>
    <cellStyle name="Calculation 3 5 2 6" xfId="10802" xr:uid="{00000000-0005-0000-0000-0000372A0000}"/>
    <cellStyle name="Calculation 3 5 2 6 2" xfId="10803" xr:uid="{00000000-0005-0000-0000-0000382A0000}"/>
    <cellStyle name="Calculation 3 5 2 6 2 2" xfId="10804" xr:uid="{00000000-0005-0000-0000-0000392A0000}"/>
    <cellStyle name="Calculation 3 5 2 6 3" xfId="10805" xr:uid="{00000000-0005-0000-0000-00003A2A0000}"/>
    <cellStyle name="Calculation 3 5 2 7" xfId="10806" xr:uid="{00000000-0005-0000-0000-00003B2A0000}"/>
    <cellStyle name="Calculation 3 5 2 7 2" xfId="10807" xr:uid="{00000000-0005-0000-0000-00003C2A0000}"/>
    <cellStyle name="Calculation 3 5 2 7 2 2" xfId="10808" xr:uid="{00000000-0005-0000-0000-00003D2A0000}"/>
    <cellStyle name="Calculation 3 5 2 7 3" xfId="10809" xr:uid="{00000000-0005-0000-0000-00003E2A0000}"/>
    <cellStyle name="Calculation 3 5 2 8" xfId="10810" xr:uid="{00000000-0005-0000-0000-00003F2A0000}"/>
    <cellStyle name="Calculation 3 5 2 8 2" xfId="10811" xr:uid="{00000000-0005-0000-0000-0000402A0000}"/>
    <cellStyle name="Calculation 3 5 2 8 2 2" xfId="10812" xr:uid="{00000000-0005-0000-0000-0000412A0000}"/>
    <cellStyle name="Calculation 3 5 2 8 3" xfId="10813" xr:uid="{00000000-0005-0000-0000-0000422A0000}"/>
    <cellStyle name="Calculation 3 5 2 9" xfId="10814" xr:uid="{00000000-0005-0000-0000-0000432A0000}"/>
    <cellStyle name="Calculation 3 5 2 9 2" xfId="10815" xr:uid="{00000000-0005-0000-0000-0000442A0000}"/>
    <cellStyle name="Calculation 3 5 2 9 2 2" xfId="10816" xr:uid="{00000000-0005-0000-0000-0000452A0000}"/>
    <cellStyle name="Calculation 3 5 2 9 3" xfId="10817" xr:uid="{00000000-0005-0000-0000-0000462A0000}"/>
    <cellStyle name="Calculation 3 5 20" xfId="10818" xr:uid="{00000000-0005-0000-0000-0000472A0000}"/>
    <cellStyle name="Calculation 3 5 20 2" xfId="10819" xr:uid="{00000000-0005-0000-0000-0000482A0000}"/>
    <cellStyle name="Calculation 3 5 20 2 2" xfId="10820" xr:uid="{00000000-0005-0000-0000-0000492A0000}"/>
    <cellStyle name="Calculation 3 5 20 3" xfId="10821" xr:uid="{00000000-0005-0000-0000-00004A2A0000}"/>
    <cellStyle name="Calculation 3 5 21" xfId="10822" xr:uid="{00000000-0005-0000-0000-00004B2A0000}"/>
    <cellStyle name="Calculation 3 5 21 2" xfId="10823" xr:uid="{00000000-0005-0000-0000-00004C2A0000}"/>
    <cellStyle name="Calculation 3 5 21 2 2" xfId="10824" xr:uid="{00000000-0005-0000-0000-00004D2A0000}"/>
    <cellStyle name="Calculation 3 5 21 3" xfId="10825" xr:uid="{00000000-0005-0000-0000-00004E2A0000}"/>
    <cellStyle name="Calculation 3 5 22" xfId="10826" xr:uid="{00000000-0005-0000-0000-00004F2A0000}"/>
    <cellStyle name="Calculation 3 5 22 2" xfId="10827" xr:uid="{00000000-0005-0000-0000-0000502A0000}"/>
    <cellStyle name="Calculation 3 5 23" xfId="10828" xr:uid="{00000000-0005-0000-0000-0000512A0000}"/>
    <cellStyle name="Calculation 3 5 24" xfId="10829" xr:uid="{00000000-0005-0000-0000-0000522A0000}"/>
    <cellStyle name="Calculation 3 5 3" xfId="10830" xr:uid="{00000000-0005-0000-0000-0000532A0000}"/>
    <cellStyle name="Calculation 3 5 3 2" xfId="10831" xr:uid="{00000000-0005-0000-0000-0000542A0000}"/>
    <cellStyle name="Calculation 3 5 3 2 2" xfId="10832" xr:uid="{00000000-0005-0000-0000-0000552A0000}"/>
    <cellStyle name="Calculation 3 5 3 2 3" xfId="10833" xr:uid="{00000000-0005-0000-0000-0000562A0000}"/>
    <cellStyle name="Calculation 3 5 3 3" xfId="10834" xr:uid="{00000000-0005-0000-0000-0000572A0000}"/>
    <cellStyle name="Calculation 3 5 3 3 2" xfId="10835" xr:uid="{00000000-0005-0000-0000-0000582A0000}"/>
    <cellStyle name="Calculation 3 5 3 4" xfId="10836" xr:uid="{00000000-0005-0000-0000-0000592A0000}"/>
    <cellStyle name="Calculation 3 5 4" xfId="10837" xr:uid="{00000000-0005-0000-0000-00005A2A0000}"/>
    <cellStyle name="Calculation 3 5 4 2" xfId="10838" xr:uid="{00000000-0005-0000-0000-00005B2A0000}"/>
    <cellStyle name="Calculation 3 5 4 2 2" xfId="10839" xr:uid="{00000000-0005-0000-0000-00005C2A0000}"/>
    <cellStyle name="Calculation 3 5 4 3" xfId="10840" xr:uid="{00000000-0005-0000-0000-00005D2A0000}"/>
    <cellStyle name="Calculation 3 5 4 4" xfId="10841" xr:uid="{00000000-0005-0000-0000-00005E2A0000}"/>
    <cellStyle name="Calculation 3 5 5" xfId="10842" xr:uid="{00000000-0005-0000-0000-00005F2A0000}"/>
    <cellStyle name="Calculation 3 5 5 2" xfId="10843" xr:uid="{00000000-0005-0000-0000-0000602A0000}"/>
    <cellStyle name="Calculation 3 5 5 2 2" xfId="10844" xr:uid="{00000000-0005-0000-0000-0000612A0000}"/>
    <cellStyle name="Calculation 3 5 5 3" xfId="10845" xr:uid="{00000000-0005-0000-0000-0000622A0000}"/>
    <cellStyle name="Calculation 3 5 5 4" xfId="10846" xr:uid="{00000000-0005-0000-0000-0000632A0000}"/>
    <cellStyle name="Calculation 3 5 6" xfId="10847" xr:uid="{00000000-0005-0000-0000-0000642A0000}"/>
    <cellStyle name="Calculation 3 5 6 2" xfId="10848" xr:uid="{00000000-0005-0000-0000-0000652A0000}"/>
    <cellStyle name="Calculation 3 5 6 2 2" xfId="10849" xr:uid="{00000000-0005-0000-0000-0000662A0000}"/>
    <cellStyle name="Calculation 3 5 6 3" xfId="10850" xr:uid="{00000000-0005-0000-0000-0000672A0000}"/>
    <cellStyle name="Calculation 3 5 7" xfId="10851" xr:uid="{00000000-0005-0000-0000-0000682A0000}"/>
    <cellStyle name="Calculation 3 5 7 2" xfId="10852" xr:uid="{00000000-0005-0000-0000-0000692A0000}"/>
    <cellStyle name="Calculation 3 5 7 2 2" xfId="10853" xr:uid="{00000000-0005-0000-0000-00006A2A0000}"/>
    <cellStyle name="Calculation 3 5 7 3" xfId="10854" xr:uid="{00000000-0005-0000-0000-00006B2A0000}"/>
    <cellStyle name="Calculation 3 5 8" xfId="10855" xr:uid="{00000000-0005-0000-0000-00006C2A0000}"/>
    <cellStyle name="Calculation 3 5 8 2" xfId="10856" xr:uid="{00000000-0005-0000-0000-00006D2A0000}"/>
    <cellStyle name="Calculation 3 5 8 2 2" xfId="10857" xr:uid="{00000000-0005-0000-0000-00006E2A0000}"/>
    <cellStyle name="Calculation 3 5 8 3" xfId="10858" xr:uid="{00000000-0005-0000-0000-00006F2A0000}"/>
    <cellStyle name="Calculation 3 5 9" xfId="10859" xr:uid="{00000000-0005-0000-0000-0000702A0000}"/>
    <cellStyle name="Calculation 3 5 9 2" xfId="10860" xr:uid="{00000000-0005-0000-0000-0000712A0000}"/>
    <cellStyle name="Calculation 3 5 9 2 2" xfId="10861" xr:uid="{00000000-0005-0000-0000-0000722A0000}"/>
    <cellStyle name="Calculation 3 5 9 3" xfId="10862" xr:uid="{00000000-0005-0000-0000-0000732A0000}"/>
    <cellStyle name="Calculation 3 6" xfId="10863" xr:uid="{00000000-0005-0000-0000-0000742A0000}"/>
    <cellStyle name="Calculation 3 6 10" xfId="10864" xr:uid="{00000000-0005-0000-0000-0000752A0000}"/>
    <cellStyle name="Calculation 3 6 10 2" xfId="10865" xr:uid="{00000000-0005-0000-0000-0000762A0000}"/>
    <cellStyle name="Calculation 3 6 10 2 2" xfId="10866" xr:uid="{00000000-0005-0000-0000-0000772A0000}"/>
    <cellStyle name="Calculation 3 6 10 3" xfId="10867" xr:uid="{00000000-0005-0000-0000-0000782A0000}"/>
    <cellStyle name="Calculation 3 6 11" xfId="10868" xr:uid="{00000000-0005-0000-0000-0000792A0000}"/>
    <cellStyle name="Calculation 3 6 11 2" xfId="10869" xr:uid="{00000000-0005-0000-0000-00007A2A0000}"/>
    <cellStyle name="Calculation 3 6 11 2 2" xfId="10870" xr:uid="{00000000-0005-0000-0000-00007B2A0000}"/>
    <cellStyle name="Calculation 3 6 11 3" xfId="10871" xr:uid="{00000000-0005-0000-0000-00007C2A0000}"/>
    <cellStyle name="Calculation 3 6 12" xfId="10872" xr:uid="{00000000-0005-0000-0000-00007D2A0000}"/>
    <cellStyle name="Calculation 3 6 12 2" xfId="10873" xr:uid="{00000000-0005-0000-0000-00007E2A0000}"/>
    <cellStyle name="Calculation 3 6 12 2 2" xfId="10874" xr:uid="{00000000-0005-0000-0000-00007F2A0000}"/>
    <cellStyle name="Calculation 3 6 12 3" xfId="10875" xr:uid="{00000000-0005-0000-0000-0000802A0000}"/>
    <cellStyle name="Calculation 3 6 13" xfId="10876" xr:uid="{00000000-0005-0000-0000-0000812A0000}"/>
    <cellStyle name="Calculation 3 6 13 2" xfId="10877" xr:uid="{00000000-0005-0000-0000-0000822A0000}"/>
    <cellStyle name="Calculation 3 6 13 2 2" xfId="10878" xr:uid="{00000000-0005-0000-0000-0000832A0000}"/>
    <cellStyle name="Calculation 3 6 13 3" xfId="10879" xr:uid="{00000000-0005-0000-0000-0000842A0000}"/>
    <cellStyle name="Calculation 3 6 14" xfId="10880" xr:uid="{00000000-0005-0000-0000-0000852A0000}"/>
    <cellStyle name="Calculation 3 6 14 2" xfId="10881" xr:uid="{00000000-0005-0000-0000-0000862A0000}"/>
    <cellStyle name="Calculation 3 6 14 2 2" xfId="10882" xr:uid="{00000000-0005-0000-0000-0000872A0000}"/>
    <cellStyle name="Calculation 3 6 14 3" xfId="10883" xr:uid="{00000000-0005-0000-0000-0000882A0000}"/>
    <cellStyle name="Calculation 3 6 15" xfId="10884" xr:uid="{00000000-0005-0000-0000-0000892A0000}"/>
    <cellStyle name="Calculation 3 6 15 2" xfId="10885" xr:uid="{00000000-0005-0000-0000-00008A2A0000}"/>
    <cellStyle name="Calculation 3 6 15 2 2" xfId="10886" xr:uid="{00000000-0005-0000-0000-00008B2A0000}"/>
    <cellStyle name="Calculation 3 6 15 3" xfId="10887" xr:uid="{00000000-0005-0000-0000-00008C2A0000}"/>
    <cellStyle name="Calculation 3 6 16" xfId="10888" xr:uid="{00000000-0005-0000-0000-00008D2A0000}"/>
    <cellStyle name="Calculation 3 6 16 2" xfId="10889" xr:uid="{00000000-0005-0000-0000-00008E2A0000}"/>
    <cellStyle name="Calculation 3 6 16 2 2" xfId="10890" xr:uid="{00000000-0005-0000-0000-00008F2A0000}"/>
    <cellStyle name="Calculation 3 6 16 3" xfId="10891" xr:uid="{00000000-0005-0000-0000-0000902A0000}"/>
    <cellStyle name="Calculation 3 6 17" xfId="10892" xr:uid="{00000000-0005-0000-0000-0000912A0000}"/>
    <cellStyle name="Calculation 3 6 17 2" xfId="10893" xr:uid="{00000000-0005-0000-0000-0000922A0000}"/>
    <cellStyle name="Calculation 3 6 17 2 2" xfId="10894" xr:uid="{00000000-0005-0000-0000-0000932A0000}"/>
    <cellStyle name="Calculation 3 6 17 3" xfId="10895" xr:uid="{00000000-0005-0000-0000-0000942A0000}"/>
    <cellStyle name="Calculation 3 6 18" xfId="10896" xr:uid="{00000000-0005-0000-0000-0000952A0000}"/>
    <cellStyle name="Calculation 3 6 18 2" xfId="10897" xr:uid="{00000000-0005-0000-0000-0000962A0000}"/>
    <cellStyle name="Calculation 3 6 18 2 2" xfId="10898" xr:uid="{00000000-0005-0000-0000-0000972A0000}"/>
    <cellStyle name="Calculation 3 6 18 3" xfId="10899" xr:uid="{00000000-0005-0000-0000-0000982A0000}"/>
    <cellStyle name="Calculation 3 6 19" xfId="10900" xr:uid="{00000000-0005-0000-0000-0000992A0000}"/>
    <cellStyle name="Calculation 3 6 19 2" xfId="10901" xr:uid="{00000000-0005-0000-0000-00009A2A0000}"/>
    <cellStyle name="Calculation 3 6 19 2 2" xfId="10902" xr:uid="{00000000-0005-0000-0000-00009B2A0000}"/>
    <cellStyle name="Calculation 3 6 19 3" xfId="10903" xr:uid="{00000000-0005-0000-0000-00009C2A0000}"/>
    <cellStyle name="Calculation 3 6 2" xfId="10904" xr:uid="{00000000-0005-0000-0000-00009D2A0000}"/>
    <cellStyle name="Calculation 3 6 2 2" xfId="10905" xr:uid="{00000000-0005-0000-0000-00009E2A0000}"/>
    <cellStyle name="Calculation 3 6 2 2 2" xfId="10906" xr:uid="{00000000-0005-0000-0000-00009F2A0000}"/>
    <cellStyle name="Calculation 3 6 2 2 3" xfId="10907" xr:uid="{00000000-0005-0000-0000-0000A02A0000}"/>
    <cellStyle name="Calculation 3 6 2 3" xfId="10908" xr:uid="{00000000-0005-0000-0000-0000A12A0000}"/>
    <cellStyle name="Calculation 3 6 2 3 2" xfId="10909" xr:uid="{00000000-0005-0000-0000-0000A22A0000}"/>
    <cellStyle name="Calculation 3 6 2 4" xfId="10910" xr:uid="{00000000-0005-0000-0000-0000A32A0000}"/>
    <cellStyle name="Calculation 3 6 20" xfId="10911" xr:uid="{00000000-0005-0000-0000-0000A42A0000}"/>
    <cellStyle name="Calculation 3 6 20 2" xfId="10912" xr:uid="{00000000-0005-0000-0000-0000A52A0000}"/>
    <cellStyle name="Calculation 3 6 20 2 2" xfId="10913" xr:uid="{00000000-0005-0000-0000-0000A62A0000}"/>
    <cellStyle name="Calculation 3 6 20 3" xfId="10914" xr:uid="{00000000-0005-0000-0000-0000A72A0000}"/>
    <cellStyle name="Calculation 3 6 21" xfId="10915" xr:uid="{00000000-0005-0000-0000-0000A82A0000}"/>
    <cellStyle name="Calculation 3 6 21 2" xfId="10916" xr:uid="{00000000-0005-0000-0000-0000A92A0000}"/>
    <cellStyle name="Calculation 3 6 22" xfId="10917" xr:uid="{00000000-0005-0000-0000-0000AA2A0000}"/>
    <cellStyle name="Calculation 3 6 23" xfId="10918" xr:uid="{00000000-0005-0000-0000-0000AB2A0000}"/>
    <cellStyle name="Calculation 3 6 3" xfId="10919" xr:uid="{00000000-0005-0000-0000-0000AC2A0000}"/>
    <cellStyle name="Calculation 3 6 3 2" xfId="10920" xr:uid="{00000000-0005-0000-0000-0000AD2A0000}"/>
    <cellStyle name="Calculation 3 6 3 2 2" xfId="10921" xr:uid="{00000000-0005-0000-0000-0000AE2A0000}"/>
    <cellStyle name="Calculation 3 6 3 3" xfId="10922" xr:uid="{00000000-0005-0000-0000-0000AF2A0000}"/>
    <cellStyle name="Calculation 3 6 3 4" xfId="10923" xr:uid="{00000000-0005-0000-0000-0000B02A0000}"/>
    <cellStyle name="Calculation 3 6 4" xfId="10924" xr:uid="{00000000-0005-0000-0000-0000B12A0000}"/>
    <cellStyle name="Calculation 3 6 4 2" xfId="10925" xr:uid="{00000000-0005-0000-0000-0000B22A0000}"/>
    <cellStyle name="Calculation 3 6 4 2 2" xfId="10926" xr:uid="{00000000-0005-0000-0000-0000B32A0000}"/>
    <cellStyle name="Calculation 3 6 4 3" xfId="10927" xr:uid="{00000000-0005-0000-0000-0000B42A0000}"/>
    <cellStyle name="Calculation 3 6 4 4" xfId="10928" xr:uid="{00000000-0005-0000-0000-0000B52A0000}"/>
    <cellStyle name="Calculation 3 6 5" xfId="10929" xr:uid="{00000000-0005-0000-0000-0000B62A0000}"/>
    <cellStyle name="Calculation 3 6 5 2" xfId="10930" xr:uid="{00000000-0005-0000-0000-0000B72A0000}"/>
    <cellStyle name="Calculation 3 6 5 2 2" xfId="10931" xr:uid="{00000000-0005-0000-0000-0000B82A0000}"/>
    <cellStyle name="Calculation 3 6 5 3" xfId="10932" xr:uid="{00000000-0005-0000-0000-0000B92A0000}"/>
    <cellStyle name="Calculation 3 6 6" xfId="10933" xr:uid="{00000000-0005-0000-0000-0000BA2A0000}"/>
    <cellStyle name="Calculation 3 6 6 2" xfId="10934" xr:uid="{00000000-0005-0000-0000-0000BB2A0000}"/>
    <cellStyle name="Calculation 3 6 6 2 2" xfId="10935" xr:uid="{00000000-0005-0000-0000-0000BC2A0000}"/>
    <cellStyle name="Calculation 3 6 6 3" xfId="10936" xr:uid="{00000000-0005-0000-0000-0000BD2A0000}"/>
    <cellStyle name="Calculation 3 6 7" xfId="10937" xr:uid="{00000000-0005-0000-0000-0000BE2A0000}"/>
    <cellStyle name="Calculation 3 6 7 2" xfId="10938" xr:uid="{00000000-0005-0000-0000-0000BF2A0000}"/>
    <cellStyle name="Calculation 3 6 7 2 2" xfId="10939" xr:uid="{00000000-0005-0000-0000-0000C02A0000}"/>
    <cellStyle name="Calculation 3 6 7 3" xfId="10940" xr:uid="{00000000-0005-0000-0000-0000C12A0000}"/>
    <cellStyle name="Calculation 3 6 8" xfId="10941" xr:uid="{00000000-0005-0000-0000-0000C22A0000}"/>
    <cellStyle name="Calculation 3 6 8 2" xfId="10942" xr:uid="{00000000-0005-0000-0000-0000C32A0000}"/>
    <cellStyle name="Calculation 3 6 8 2 2" xfId="10943" xr:uid="{00000000-0005-0000-0000-0000C42A0000}"/>
    <cellStyle name="Calculation 3 6 8 3" xfId="10944" xr:uid="{00000000-0005-0000-0000-0000C52A0000}"/>
    <cellStyle name="Calculation 3 6 9" xfId="10945" xr:uid="{00000000-0005-0000-0000-0000C62A0000}"/>
    <cellStyle name="Calculation 3 6 9 2" xfId="10946" xr:uid="{00000000-0005-0000-0000-0000C72A0000}"/>
    <cellStyle name="Calculation 3 6 9 2 2" xfId="10947" xr:uid="{00000000-0005-0000-0000-0000C82A0000}"/>
    <cellStyle name="Calculation 3 6 9 3" xfId="10948" xr:uid="{00000000-0005-0000-0000-0000C92A0000}"/>
    <cellStyle name="Calculation 3 7" xfId="10949" xr:uid="{00000000-0005-0000-0000-0000CA2A0000}"/>
    <cellStyle name="Calculation 3 7 2" xfId="10950" xr:uid="{00000000-0005-0000-0000-0000CB2A0000}"/>
    <cellStyle name="Calculation 3 7 2 2" xfId="10951" xr:uid="{00000000-0005-0000-0000-0000CC2A0000}"/>
    <cellStyle name="Calculation 3 7 2 3" xfId="10952" xr:uid="{00000000-0005-0000-0000-0000CD2A0000}"/>
    <cellStyle name="Calculation 3 7 3" xfId="10953" xr:uid="{00000000-0005-0000-0000-0000CE2A0000}"/>
    <cellStyle name="Calculation 3 7 3 2" xfId="10954" xr:uid="{00000000-0005-0000-0000-0000CF2A0000}"/>
    <cellStyle name="Calculation 3 7 4" xfId="10955" xr:uid="{00000000-0005-0000-0000-0000D02A0000}"/>
    <cellStyle name="Calculation 3 8" xfId="10956" xr:uid="{00000000-0005-0000-0000-0000D12A0000}"/>
    <cellStyle name="Calculation 3 8 2" xfId="10957" xr:uid="{00000000-0005-0000-0000-0000D22A0000}"/>
    <cellStyle name="Calculation 3 8 2 2" xfId="10958" xr:uid="{00000000-0005-0000-0000-0000D32A0000}"/>
    <cellStyle name="Calculation 3 8 2 3" xfId="10959" xr:uid="{00000000-0005-0000-0000-0000D42A0000}"/>
    <cellStyle name="Calculation 3 8 3" xfId="10960" xr:uid="{00000000-0005-0000-0000-0000D52A0000}"/>
    <cellStyle name="Calculation 3 8 4" xfId="10961" xr:uid="{00000000-0005-0000-0000-0000D62A0000}"/>
    <cellStyle name="Calculation 3 9" xfId="10962" xr:uid="{00000000-0005-0000-0000-0000D72A0000}"/>
    <cellStyle name="Calculation 3 9 2" xfId="10963" xr:uid="{00000000-0005-0000-0000-0000D82A0000}"/>
    <cellStyle name="Calculation 3 9 2 2" xfId="10964" xr:uid="{00000000-0005-0000-0000-0000D92A0000}"/>
    <cellStyle name="Calculation 3 9 3" xfId="10965" xr:uid="{00000000-0005-0000-0000-0000DA2A0000}"/>
    <cellStyle name="Calculation 3 9 4" xfId="10966" xr:uid="{00000000-0005-0000-0000-0000DB2A0000}"/>
    <cellStyle name="Calculation 4" xfId="10967" xr:uid="{00000000-0005-0000-0000-0000DC2A0000}"/>
    <cellStyle name="Calculation 4 10" xfId="10968" xr:uid="{00000000-0005-0000-0000-0000DD2A0000}"/>
    <cellStyle name="Calculation 4 10 2" xfId="10969" xr:uid="{00000000-0005-0000-0000-0000DE2A0000}"/>
    <cellStyle name="Calculation 4 10 2 2" xfId="10970" xr:uid="{00000000-0005-0000-0000-0000DF2A0000}"/>
    <cellStyle name="Calculation 4 10 3" xfId="10971" xr:uid="{00000000-0005-0000-0000-0000E02A0000}"/>
    <cellStyle name="Calculation 4 11" xfId="10972" xr:uid="{00000000-0005-0000-0000-0000E12A0000}"/>
    <cellStyle name="Calculation 4 11 2" xfId="10973" xr:uid="{00000000-0005-0000-0000-0000E22A0000}"/>
    <cellStyle name="Calculation 4 11 2 2" xfId="10974" xr:uid="{00000000-0005-0000-0000-0000E32A0000}"/>
    <cellStyle name="Calculation 4 11 3" xfId="10975" xr:uid="{00000000-0005-0000-0000-0000E42A0000}"/>
    <cellStyle name="Calculation 4 12" xfId="10976" xr:uid="{00000000-0005-0000-0000-0000E52A0000}"/>
    <cellStyle name="Calculation 4 12 2" xfId="10977" xr:uid="{00000000-0005-0000-0000-0000E62A0000}"/>
    <cellStyle name="Calculation 4 12 2 2" xfId="10978" xr:uid="{00000000-0005-0000-0000-0000E72A0000}"/>
    <cellStyle name="Calculation 4 12 3" xfId="10979" xr:uid="{00000000-0005-0000-0000-0000E82A0000}"/>
    <cellStyle name="Calculation 4 13" xfId="10980" xr:uid="{00000000-0005-0000-0000-0000E92A0000}"/>
    <cellStyle name="Calculation 4 13 2" xfId="10981" xr:uid="{00000000-0005-0000-0000-0000EA2A0000}"/>
    <cellStyle name="Calculation 4 13 2 2" xfId="10982" xr:uid="{00000000-0005-0000-0000-0000EB2A0000}"/>
    <cellStyle name="Calculation 4 13 3" xfId="10983" xr:uid="{00000000-0005-0000-0000-0000EC2A0000}"/>
    <cellStyle name="Calculation 4 14" xfId="10984" xr:uid="{00000000-0005-0000-0000-0000ED2A0000}"/>
    <cellStyle name="Calculation 4 14 2" xfId="10985" xr:uid="{00000000-0005-0000-0000-0000EE2A0000}"/>
    <cellStyle name="Calculation 4 14 2 2" xfId="10986" xr:uid="{00000000-0005-0000-0000-0000EF2A0000}"/>
    <cellStyle name="Calculation 4 14 3" xfId="10987" xr:uid="{00000000-0005-0000-0000-0000F02A0000}"/>
    <cellStyle name="Calculation 4 15" xfId="10988" xr:uid="{00000000-0005-0000-0000-0000F12A0000}"/>
    <cellStyle name="Calculation 4 15 2" xfId="10989" xr:uid="{00000000-0005-0000-0000-0000F22A0000}"/>
    <cellStyle name="Calculation 4 15 2 2" xfId="10990" xr:uid="{00000000-0005-0000-0000-0000F32A0000}"/>
    <cellStyle name="Calculation 4 15 3" xfId="10991" xr:uid="{00000000-0005-0000-0000-0000F42A0000}"/>
    <cellStyle name="Calculation 4 16" xfId="10992" xr:uid="{00000000-0005-0000-0000-0000F52A0000}"/>
    <cellStyle name="Calculation 4 16 2" xfId="10993" xr:uid="{00000000-0005-0000-0000-0000F62A0000}"/>
    <cellStyle name="Calculation 4 16 2 2" xfId="10994" xr:uid="{00000000-0005-0000-0000-0000F72A0000}"/>
    <cellStyle name="Calculation 4 16 3" xfId="10995" xr:uid="{00000000-0005-0000-0000-0000F82A0000}"/>
    <cellStyle name="Calculation 4 17" xfId="10996" xr:uid="{00000000-0005-0000-0000-0000F92A0000}"/>
    <cellStyle name="Calculation 4 17 2" xfId="10997" xr:uid="{00000000-0005-0000-0000-0000FA2A0000}"/>
    <cellStyle name="Calculation 4 17 2 2" xfId="10998" xr:uid="{00000000-0005-0000-0000-0000FB2A0000}"/>
    <cellStyle name="Calculation 4 17 3" xfId="10999" xr:uid="{00000000-0005-0000-0000-0000FC2A0000}"/>
    <cellStyle name="Calculation 4 18" xfId="11000" xr:uid="{00000000-0005-0000-0000-0000FD2A0000}"/>
    <cellStyle name="Calculation 4 18 2" xfId="11001" xr:uid="{00000000-0005-0000-0000-0000FE2A0000}"/>
    <cellStyle name="Calculation 4 18 2 2" xfId="11002" xr:uid="{00000000-0005-0000-0000-0000FF2A0000}"/>
    <cellStyle name="Calculation 4 18 3" xfId="11003" xr:uid="{00000000-0005-0000-0000-0000002B0000}"/>
    <cellStyle name="Calculation 4 19" xfId="11004" xr:uid="{00000000-0005-0000-0000-0000012B0000}"/>
    <cellStyle name="Calculation 4 19 2" xfId="11005" xr:uid="{00000000-0005-0000-0000-0000022B0000}"/>
    <cellStyle name="Calculation 4 19 2 2" xfId="11006" xr:uid="{00000000-0005-0000-0000-0000032B0000}"/>
    <cellStyle name="Calculation 4 19 3" xfId="11007" xr:uid="{00000000-0005-0000-0000-0000042B0000}"/>
    <cellStyle name="Calculation 4 2" xfId="11008" xr:uid="{00000000-0005-0000-0000-0000052B0000}"/>
    <cellStyle name="Calculation 4 2 10" xfId="11009" xr:uid="{00000000-0005-0000-0000-0000062B0000}"/>
    <cellStyle name="Calculation 4 2 10 2" xfId="11010" xr:uid="{00000000-0005-0000-0000-0000072B0000}"/>
    <cellStyle name="Calculation 4 2 10 2 2" xfId="11011" xr:uid="{00000000-0005-0000-0000-0000082B0000}"/>
    <cellStyle name="Calculation 4 2 10 3" xfId="11012" xr:uid="{00000000-0005-0000-0000-0000092B0000}"/>
    <cellStyle name="Calculation 4 2 11" xfId="11013" xr:uid="{00000000-0005-0000-0000-00000A2B0000}"/>
    <cellStyle name="Calculation 4 2 11 2" xfId="11014" xr:uid="{00000000-0005-0000-0000-00000B2B0000}"/>
    <cellStyle name="Calculation 4 2 11 2 2" xfId="11015" xr:uid="{00000000-0005-0000-0000-00000C2B0000}"/>
    <cellStyle name="Calculation 4 2 11 3" xfId="11016" xr:uid="{00000000-0005-0000-0000-00000D2B0000}"/>
    <cellStyle name="Calculation 4 2 12" xfId="11017" xr:uid="{00000000-0005-0000-0000-00000E2B0000}"/>
    <cellStyle name="Calculation 4 2 12 2" xfId="11018" xr:uid="{00000000-0005-0000-0000-00000F2B0000}"/>
    <cellStyle name="Calculation 4 2 12 2 2" xfId="11019" xr:uid="{00000000-0005-0000-0000-0000102B0000}"/>
    <cellStyle name="Calculation 4 2 12 3" xfId="11020" xr:uid="{00000000-0005-0000-0000-0000112B0000}"/>
    <cellStyle name="Calculation 4 2 13" xfId="11021" xr:uid="{00000000-0005-0000-0000-0000122B0000}"/>
    <cellStyle name="Calculation 4 2 13 2" xfId="11022" xr:uid="{00000000-0005-0000-0000-0000132B0000}"/>
    <cellStyle name="Calculation 4 2 13 2 2" xfId="11023" xr:uid="{00000000-0005-0000-0000-0000142B0000}"/>
    <cellStyle name="Calculation 4 2 13 3" xfId="11024" xr:uid="{00000000-0005-0000-0000-0000152B0000}"/>
    <cellStyle name="Calculation 4 2 14" xfId="11025" xr:uid="{00000000-0005-0000-0000-0000162B0000}"/>
    <cellStyle name="Calculation 4 2 14 2" xfId="11026" xr:uid="{00000000-0005-0000-0000-0000172B0000}"/>
    <cellStyle name="Calculation 4 2 14 2 2" xfId="11027" xr:uid="{00000000-0005-0000-0000-0000182B0000}"/>
    <cellStyle name="Calculation 4 2 14 3" xfId="11028" xr:uid="{00000000-0005-0000-0000-0000192B0000}"/>
    <cellStyle name="Calculation 4 2 15" xfId="11029" xr:uid="{00000000-0005-0000-0000-00001A2B0000}"/>
    <cellStyle name="Calculation 4 2 15 2" xfId="11030" xr:uid="{00000000-0005-0000-0000-00001B2B0000}"/>
    <cellStyle name="Calculation 4 2 15 2 2" xfId="11031" xr:uid="{00000000-0005-0000-0000-00001C2B0000}"/>
    <cellStyle name="Calculation 4 2 15 3" xfId="11032" xr:uid="{00000000-0005-0000-0000-00001D2B0000}"/>
    <cellStyle name="Calculation 4 2 16" xfId="11033" xr:uid="{00000000-0005-0000-0000-00001E2B0000}"/>
    <cellStyle name="Calculation 4 2 16 2" xfId="11034" xr:uid="{00000000-0005-0000-0000-00001F2B0000}"/>
    <cellStyle name="Calculation 4 2 16 2 2" xfId="11035" xr:uid="{00000000-0005-0000-0000-0000202B0000}"/>
    <cellStyle name="Calculation 4 2 16 3" xfId="11036" xr:uid="{00000000-0005-0000-0000-0000212B0000}"/>
    <cellStyle name="Calculation 4 2 17" xfId="11037" xr:uid="{00000000-0005-0000-0000-0000222B0000}"/>
    <cellStyle name="Calculation 4 2 17 2" xfId="11038" xr:uid="{00000000-0005-0000-0000-0000232B0000}"/>
    <cellStyle name="Calculation 4 2 17 2 2" xfId="11039" xr:uid="{00000000-0005-0000-0000-0000242B0000}"/>
    <cellStyle name="Calculation 4 2 17 3" xfId="11040" xr:uid="{00000000-0005-0000-0000-0000252B0000}"/>
    <cellStyle name="Calculation 4 2 18" xfId="11041" xr:uid="{00000000-0005-0000-0000-0000262B0000}"/>
    <cellStyle name="Calculation 4 2 18 2" xfId="11042" xr:uid="{00000000-0005-0000-0000-0000272B0000}"/>
    <cellStyle name="Calculation 4 2 18 2 2" xfId="11043" xr:uid="{00000000-0005-0000-0000-0000282B0000}"/>
    <cellStyle name="Calculation 4 2 18 3" xfId="11044" xr:uid="{00000000-0005-0000-0000-0000292B0000}"/>
    <cellStyle name="Calculation 4 2 19" xfId="11045" xr:uid="{00000000-0005-0000-0000-00002A2B0000}"/>
    <cellStyle name="Calculation 4 2 19 2" xfId="11046" xr:uid="{00000000-0005-0000-0000-00002B2B0000}"/>
    <cellStyle name="Calculation 4 2 19 2 2" xfId="11047" xr:uid="{00000000-0005-0000-0000-00002C2B0000}"/>
    <cellStyle name="Calculation 4 2 19 3" xfId="11048" xr:uid="{00000000-0005-0000-0000-00002D2B0000}"/>
    <cellStyle name="Calculation 4 2 2" xfId="11049" xr:uid="{00000000-0005-0000-0000-00002E2B0000}"/>
    <cellStyle name="Calculation 4 2 2 10" xfId="11050" xr:uid="{00000000-0005-0000-0000-00002F2B0000}"/>
    <cellStyle name="Calculation 4 2 2 10 2" xfId="11051" xr:uid="{00000000-0005-0000-0000-0000302B0000}"/>
    <cellStyle name="Calculation 4 2 2 10 2 2" xfId="11052" xr:uid="{00000000-0005-0000-0000-0000312B0000}"/>
    <cellStyle name="Calculation 4 2 2 10 3" xfId="11053" xr:uid="{00000000-0005-0000-0000-0000322B0000}"/>
    <cellStyle name="Calculation 4 2 2 11" xfId="11054" xr:uid="{00000000-0005-0000-0000-0000332B0000}"/>
    <cellStyle name="Calculation 4 2 2 11 2" xfId="11055" xr:uid="{00000000-0005-0000-0000-0000342B0000}"/>
    <cellStyle name="Calculation 4 2 2 11 2 2" xfId="11056" xr:uid="{00000000-0005-0000-0000-0000352B0000}"/>
    <cellStyle name="Calculation 4 2 2 11 3" xfId="11057" xr:uid="{00000000-0005-0000-0000-0000362B0000}"/>
    <cellStyle name="Calculation 4 2 2 12" xfId="11058" xr:uid="{00000000-0005-0000-0000-0000372B0000}"/>
    <cellStyle name="Calculation 4 2 2 12 2" xfId="11059" xr:uid="{00000000-0005-0000-0000-0000382B0000}"/>
    <cellStyle name="Calculation 4 2 2 12 2 2" xfId="11060" xr:uid="{00000000-0005-0000-0000-0000392B0000}"/>
    <cellStyle name="Calculation 4 2 2 12 3" xfId="11061" xr:uid="{00000000-0005-0000-0000-00003A2B0000}"/>
    <cellStyle name="Calculation 4 2 2 13" xfId="11062" xr:uid="{00000000-0005-0000-0000-00003B2B0000}"/>
    <cellStyle name="Calculation 4 2 2 13 2" xfId="11063" xr:uid="{00000000-0005-0000-0000-00003C2B0000}"/>
    <cellStyle name="Calculation 4 2 2 13 2 2" xfId="11064" xr:uid="{00000000-0005-0000-0000-00003D2B0000}"/>
    <cellStyle name="Calculation 4 2 2 13 3" xfId="11065" xr:uid="{00000000-0005-0000-0000-00003E2B0000}"/>
    <cellStyle name="Calculation 4 2 2 14" xfId="11066" xr:uid="{00000000-0005-0000-0000-00003F2B0000}"/>
    <cellStyle name="Calculation 4 2 2 14 2" xfId="11067" xr:uid="{00000000-0005-0000-0000-0000402B0000}"/>
    <cellStyle name="Calculation 4 2 2 14 2 2" xfId="11068" xr:uid="{00000000-0005-0000-0000-0000412B0000}"/>
    <cellStyle name="Calculation 4 2 2 14 3" xfId="11069" xr:uid="{00000000-0005-0000-0000-0000422B0000}"/>
    <cellStyle name="Calculation 4 2 2 15" xfId="11070" xr:uid="{00000000-0005-0000-0000-0000432B0000}"/>
    <cellStyle name="Calculation 4 2 2 15 2" xfId="11071" xr:uid="{00000000-0005-0000-0000-0000442B0000}"/>
    <cellStyle name="Calculation 4 2 2 15 2 2" xfId="11072" xr:uid="{00000000-0005-0000-0000-0000452B0000}"/>
    <cellStyle name="Calculation 4 2 2 15 3" xfId="11073" xr:uid="{00000000-0005-0000-0000-0000462B0000}"/>
    <cellStyle name="Calculation 4 2 2 16" xfId="11074" xr:uid="{00000000-0005-0000-0000-0000472B0000}"/>
    <cellStyle name="Calculation 4 2 2 16 2" xfId="11075" xr:uid="{00000000-0005-0000-0000-0000482B0000}"/>
    <cellStyle name="Calculation 4 2 2 16 2 2" xfId="11076" xr:uid="{00000000-0005-0000-0000-0000492B0000}"/>
    <cellStyle name="Calculation 4 2 2 16 3" xfId="11077" xr:uid="{00000000-0005-0000-0000-00004A2B0000}"/>
    <cellStyle name="Calculation 4 2 2 17" xfId="11078" xr:uid="{00000000-0005-0000-0000-00004B2B0000}"/>
    <cellStyle name="Calculation 4 2 2 17 2" xfId="11079" xr:uid="{00000000-0005-0000-0000-00004C2B0000}"/>
    <cellStyle name="Calculation 4 2 2 17 2 2" xfId="11080" xr:uid="{00000000-0005-0000-0000-00004D2B0000}"/>
    <cellStyle name="Calculation 4 2 2 17 3" xfId="11081" xr:uid="{00000000-0005-0000-0000-00004E2B0000}"/>
    <cellStyle name="Calculation 4 2 2 18" xfId="11082" xr:uid="{00000000-0005-0000-0000-00004F2B0000}"/>
    <cellStyle name="Calculation 4 2 2 18 2" xfId="11083" xr:uid="{00000000-0005-0000-0000-0000502B0000}"/>
    <cellStyle name="Calculation 4 2 2 19" xfId="11084" xr:uid="{00000000-0005-0000-0000-0000512B0000}"/>
    <cellStyle name="Calculation 4 2 2 2" xfId="11085" xr:uid="{00000000-0005-0000-0000-0000522B0000}"/>
    <cellStyle name="Calculation 4 2 2 2 10" xfId="11086" xr:uid="{00000000-0005-0000-0000-0000532B0000}"/>
    <cellStyle name="Calculation 4 2 2 2 10 2" xfId="11087" xr:uid="{00000000-0005-0000-0000-0000542B0000}"/>
    <cellStyle name="Calculation 4 2 2 2 10 2 2" xfId="11088" xr:uid="{00000000-0005-0000-0000-0000552B0000}"/>
    <cellStyle name="Calculation 4 2 2 2 10 3" xfId="11089" xr:uid="{00000000-0005-0000-0000-0000562B0000}"/>
    <cellStyle name="Calculation 4 2 2 2 11" xfId="11090" xr:uid="{00000000-0005-0000-0000-0000572B0000}"/>
    <cellStyle name="Calculation 4 2 2 2 11 2" xfId="11091" xr:uid="{00000000-0005-0000-0000-0000582B0000}"/>
    <cellStyle name="Calculation 4 2 2 2 11 2 2" xfId="11092" xr:uid="{00000000-0005-0000-0000-0000592B0000}"/>
    <cellStyle name="Calculation 4 2 2 2 11 3" xfId="11093" xr:uid="{00000000-0005-0000-0000-00005A2B0000}"/>
    <cellStyle name="Calculation 4 2 2 2 12" xfId="11094" xr:uid="{00000000-0005-0000-0000-00005B2B0000}"/>
    <cellStyle name="Calculation 4 2 2 2 12 2" xfId="11095" xr:uid="{00000000-0005-0000-0000-00005C2B0000}"/>
    <cellStyle name="Calculation 4 2 2 2 12 2 2" xfId="11096" xr:uid="{00000000-0005-0000-0000-00005D2B0000}"/>
    <cellStyle name="Calculation 4 2 2 2 12 3" xfId="11097" xr:uid="{00000000-0005-0000-0000-00005E2B0000}"/>
    <cellStyle name="Calculation 4 2 2 2 13" xfId="11098" xr:uid="{00000000-0005-0000-0000-00005F2B0000}"/>
    <cellStyle name="Calculation 4 2 2 2 13 2" xfId="11099" xr:uid="{00000000-0005-0000-0000-0000602B0000}"/>
    <cellStyle name="Calculation 4 2 2 2 13 2 2" xfId="11100" xr:uid="{00000000-0005-0000-0000-0000612B0000}"/>
    <cellStyle name="Calculation 4 2 2 2 13 3" xfId="11101" xr:uid="{00000000-0005-0000-0000-0000622B0000}"/>
    <cellStyle name="Calculation 4 2 2 2 14" xfId="11102" xr:uid="{00000000-0005-0000-0000-0000632B0000}"/>
    <cellStyle name="Calculation 4 2 2 2 14 2" xfId="11103" xr:uid="{00000000-0005-0000-0000-0000642B0000}"/>
    <cellStyle name="Calculation 4 2 2 2 14 2 2" xfId="11104" xr:uid="{00000000-0005-0000-0000-0000652B0000}"/>
    <cellStyle name="Calculation 4 2 2 2 14 3" xfId="11105" xr:uid="{00000000-0005-0000-0000-0000662B0000}"/>
    <cellStyle name="Calculation 4 2 2 2 15" xfId="11106" xr:uid="{00000000-0005-0000-0000-0000672B0000}"/>
    <cellStyle name="Calculation 4 2 2 2 15 2" xfId="11107" xr:uid="{00000000-0005-0000-0000-0000682B0000}"/>
    <cellStyle name="Calculation 4 2 2 2 15 2 2" xfId="11108" xr:uid="{00000000-0005-0000-0000-0000692B0000}"/>
    <cellStyle name="Calculation 4 2 2 2 15 3" xfId="11109" xr:uid="{00000000-0005-0000-0000-00006A2B0000}"/>
    <cellStyle name="Calculation 4 2 2 2 16" xfId="11110" xr:uid="{00000000-0005-0000-0000-00006B2B0000}"/>
    <cellStyle name="Calculation 4 2 2 2 16 2" xfId="11111" xr:uid="{00000000-0005-0000-0000-00006C2B0000}"/>
    <cellStyle name="Calculation 4 2 2 2 16 2 2" xfId="11112" xr:uid="{00000000-0005-0000-0000-00006D2B0000}"/>
    <cellStyle name="Calculation 4 2 2 2 16 3" xfId="11113" xr:uid="{00000000-0005-0000-0000-00006E2B0000}"/>
    <cellStyle name="Calculation 4 2 2 2 17" xfId="11114" xr:uid="{00000000-0005-0000-0000-00006F2B0000}"/>
    <cellStyle name="Calculation 4 2 2 2 17 2" xfId="11115" xr:uid="{00000000-0005-0000-0000-0000702B0000}"/>
    <cellStyle name="Calculation 4 2 2 2 17 2 2" xfId="11116" xr:uid="{00000000-0005-0000-0000-0000712B0000}"/>
    <cellStyle name="Calculation 4 2 2 2 17 3" xfId="11117" xr:uid="{00000000-0005-0000-0000-0000722B0000}"/>
    <cellStyle name="Calculation 4 2 2 2 18" xfId="11118" xr:uid="{00000000-0005-0000-0000-0000732B0000}"/>
    <cellStyle name="Calculation 4 2 2 2 18 2" xfId="11119" xr:uid="{00000000-0005-0000-0000-0000742B0000}"/>
    <cellStyle name="Calculation 4 2 2 2 18 2 2" xfId="11120" xr:uid="{00000000-0005-0000-0000-0000752B0000}"/>
    <cellStyle name="Calculation 4 2 2 2 18 3" xfId="11121" xr:uid="{00000000-0005-0000-0000-0000762B0000}"/>
    <cellStyle name="Calculation 4 2 2 2 19" xfId="11122" xr:uid="{00000000-0005-0000-0000-0000772B0000}"/>
    <cellStyle name="Calculation 4 2 2 2 19 2" xfId="11123" xr:uid="{00000000-0005-0000-0000-0000782B0000}"/>
    <cellStyle name="Calculation 4 2 2 2 19 2 2" xfId="11124" xr:uid="{00000000-0005-0000-0000-0000792B0000}"/>
    <cellStyle name="Calculation 4 2 2 2 19 3" xfId="11125" xr:uid="{00000000-0005-0000-0000-00007A2B0000}"/>
    <cellStyle name="Calculation 4 2 2 2 2" xfId="11126" xr:uid="{00000000-0005-0000-0000-00007B2B0000}"/>
    <cellStyle name="Calculation 4 2 2 2 2 2" xfId="11127" xr:uid="{00000000-0005-0000-0000-00007C2B0000}"/>
    <cellStyle name="Calculation 4 2 2 2 2 2 2" xfId="11128" xr:uid="{00000000-0005-0000-0000-00007D2B0000}"/>
    <cellStyle name="Calculation 4 2 2 2 2 2 3" xfId="11129" xr:uid="{00000000-0005-0000-0000-00007E2B0000}"/>
    <cellStyle name="Calculation 4 2 2 2 2 3" xfId="11130" xr:uid="{00000000-0005-0000-0000-00007F2B0000}"/>
    <cellStyle name="Calculation 4 2 2 2 2 3 2" xfId="11131" xr:uid="{00000000-0005-0000-0000-0000802B0000}"/>
    <cellStyle name="Calculation 4 2 2 2 2 4" xfId="11132" xr:uid="{00000000-0005-0000-0000-0000812B0000}"/>
    <cellStyle name="Calculation 4 2 2 2 20" xfId="11133" xr:uid="{00000000-0005-0000-0000-0000822B0000}"/>
    <cellStyle name="Calculation 4 2 2 2 20 2" xfId="11134" xr:uid="{00000000-0005-0000-0000-0000832B0000}"/>
    <cellStyle name="Calculation 4 2 2 2 20 2 2" xfId="11135" xr:uid="{00000000-0005-0000-0000-0000842B0000}"/>
    <cellStyle name="Calculation 4 2 2 2 20 3" xfId="11136" xr:uid="{00000000-0005-0000-0000-0000852B0000}"/>
    <cellStyle name="Calculation 4 2 2 2 21" xfId="11137" xr:uid="{00000000-0005-0000-0000-0000862B0000}"/>
    <cellStyle name="Calculation 4 2 2 2 21 2" xfId="11138" xr:uid="{00000000-0005-0000-0000-0000872B0000}"/>
    <cellStyle name="Calculation 4 2 2 2 22" xfId="11139" xr:uid="{00000000-0005-0000-0000-0000882B0000}"/>
    <cellStyle name="Calculation 4 2 2 2 23" xfId="11140" xr:uid="{00000000-0005-0000-0000-0000892B0000}"/>
    <cellStyle name="Calculation 4 2 2 2 3" xfId="11141" xr:uid="{00000000-0005-0000-0000-00008A2B0000}"/>
    <cellStyle name="Calculation 4 2 2 2 3 2" xfId="11142" xr:uid="{00000000-0005-0000-0000-00008B2B0000}"/>
    <cellStyle name="Calculation 4 2 2 2 3 2 2" xfId="11143" xr:uid="{00000000-0005-0000-0000-00008C2B0000}"/>
    <cellStyle name="Calculation 4 2 2 2 3 3" xfId="11144" xr:uid="{00000000-0005-0000-0000-00008D2B0000}"/>
    <cellStyle name="Calculation 4 2 2 2 3 4" xfId="11145" xr:uid="{00000000-0005-0000-0000-00008E2B0000}"/>
    <cellStyle name="Calculation 4 2 2 2 4" xfId="11146" xr:uid="{00000000-0005-0000-0000-00008F2B0000}"/>
    <cellStyle name="Calculation 4 2 2 2 4 2" xfId="11147" xr:uid="{00000000-0005-0000-0000-0000902B0000}"/>
    <cellStyle name="Calculation 4 2 2 2 4 2 2" xfId="11148" xr:uid="{00000000-0005-0000-0000-0000912B0000}"/>
    <cellStyle name="Calculation 4 2 2 2 4 3" xfId="11149" xr:uid="{00000000-0005-0000-0000-0000922B0000}"/>
    <cellStyle name="Calculation 4 2 2 2 4 4" xfId="11150" xr:uid="{00000000-0005-0000-0000-0000932B0000}"/>
    <cellStyle name="Calculation 4 2 2 2 5" xfId="11151" xr:uid="{00000000-0005-0000-0000-0000942B0000}"/>
    <cellStyle name="Calculation 4 2 2 2 5 2" xfId="11152" xr:uid="{00000000-0005-0000-0000-0000952B0000}"/>
    <cellStyle name="Calculation 4 2 2 2 5 2 2" xfId="11153" xr:uid="{00000000-0005-0000-0000-0000962B0000}"/>
    <cellStyle name="Calculation 4 2 2 2 5 3" xfId="11154" xr:uid="{00000000-0005-0000-0000-0000972B0000}"/>
    <cellStyle name="Calculation 4 2 2 2 6" xfId="11155" xr:uid="{00000000-0005-0000-0000-0000982B0000}"/>
    <cellStyle name="Calculation 4 2 2 2 6 2" xfId="11156" xr:uid="{00000000-0005-0000-0000-0000992B0000}"/>
    <cellStyle name="Calculation 4 2 2 2 6 2 2" xfId="11157" xr:uid="{00000000-0005-0000-0000-00009A2B0000}"/>
    <cellStyle name="Calculation 4 2 2 2 6 3" xfId="11158" xr:uid="{00000000-0005-0000-0000-00009B2B0000}"/>
    <cellStyle name="Calculation 4 2 2 2 7" xfId="11159" xr:uid="{00000000-0005-0000-0000-00009C2B0000}"/>
    <cellStyle name="Calculation 4 2 2 2 7 2" xfId="11160" xr:uid="{00000000-0005-0000-0000-00009D2B0000}"/>
    <cellStyle name="Calculation 4 2 2 2 7 2 2" xfId="11161" xr:uid="{00000000-0005-0000-0000-00009E2B0000}"/>
    <cellStyle name="Calculation 4 2 2 2 7 3" xfId="11162" xr:uid="{00000000-0005-0000-0000-00009F2B0000}"/>
    <cellStyle name="Calculation 4 2 2 2 8" xfId="11163" xr:uid="{00000000-0005-0000-0000-0000A02B0000}"/>
    <cellStyle name="Calculation 4 2 2 2 8 2" xfId="11164" xr:uid="{00000000-0005-0000-0000-0000A12B0000}"/>
    <cellStyle name="Calculation 4 2 2 2 8 2 2" xfId="11165" xr:uid="{00000000-0005-0000-0000-0000A22B0000}"/>
    <cellStyle name="Calculation 4 2 2 2 8 3" xfId="11166" xr:uid="{00000000-0005-0000-0000-0000A32B0000}"/>
    <cellStyle name="Calculation 4 2 2 2 9" xfId="11167" xr:uid="{00000000-0005-0000-0000-0000A42B0000}"/>
    <cellStyle name="Calculation 4 2 2 2 9 2" xfId="11168" xr:uid="{00000000-0005-0000-0000-0000A52B0000}"/>
    <cellStyle name="Calculation 4 2 2 2 9 2 2" xfId="11169" xr:uid="{00000000-0005-0000-0000-0000A62B0000}"/>
    <cellStyle name="Calculation 4 2 2 2 9 3" xfId="11170" xr:uid="{00000000-0005-0000-0000-0000A72B0000}"/>
    <cellStyle name="Calculation 4 2 2 20" xfId="11171" xr:uid="{00000000-0005-0000-0000-0000A82B0000}"/>
    <cellStyle name="Calculation 4 2 2 3" xfId="11172" xr:uid="{00000000-0005-0000-0000-0000A92B0000}"/>
    <cellStyle name="Calculation 4 2 2 3 2" xfId="11173" xr:uid="{00000000-0005-0000-0000-0000AA2B0000}"/>
    <cellStyle name="Calculation 4 2 2 3 2 2" xfId="11174" xr:uid="{00000000-0005-0000-0000-0000AB2B0000}"/>
    <cellStyle name="Calculation 4 2 2 3 2 3" xfId="11175" xr:uid="{00000000-0005-0000-0000-0000AC2B0000}"/>
    <cellStyle name="Calculation 4 2 2 3 3" xfId="11176" xr:uid="{00000000-0005-0000-0000-0000AD2B0000}"/>
    <cellStyle name="Calculation 4 2 2 3 3 2" xfId="11177" xr:uid="{00000000-0005-0000-0000-0000AE2B0000}"/>
    <cellStyle name="Calculation 4 2 2 3 4" xfId="11178" xr:uid="{00000000-0005-0000-0000-0000AF2B0000}"/>
    <cellStyle name="Calculation 4 2 2 4" xfId="11179" xr:uid="{00000000-0005-0000-0000-0000B02B0000}"/>
    <cellStyle name="Calculation 4 2 2 4 2" xfId="11180" xr:uid="{00000000-0005-0000-0000-0000B12B0000}"/>
    <cellStyle name="Calculation 4 2 2 4 2 2" xfId="11181" xr:uid="{00000000-0005-0000-0000-0000B22B0000}"/>
    <cellStyle name="Calculation 4 2 2 4 3" xfId="11182" xr:uid="{00000000-0005-0000-0000-0000B32B0000}"/>
    <cellStyle name="Calculation 4 2 2 4 4" xfId="11183" xr:uid="{00000000-0005-0000-0000-0000B42B0000}"/>
    <cellStyle name="Calculation 4 2 2 5" xfId="11184" xr:uid="{00000000-0005-0000-0000-0000B52B0000}"/>
    <cellStyle name="Calculation 4 2 2 5 2" xfId="11185" xr:uid="{00000000-0005-0000-0000-0000B62B0000}"/>
    <cellStyle name="Calculation 4 2 2 5 2 2" xfId="11186" xr:uid="{00000000-0005-0000-0000-0000B72B0000}"/>
    <cellStyle name="Calculation 4 2 2 5 3" xfId="11187" xr:uid="{00000000-0005-0000-0000-0000B82B0000}"/>
    <cellStyle name="Calculation 4 2 2 5 4" xfId="11188" xr:uid="{00000000-0005-0000-0000-0000B92B0000}"/>
    <cellStyle name="Calculation 4 2 2 6" xfId="11189" xr:uid="{00000000-0005-0000-0000-0000BA2B0000}"/>
    <cellStyle name="Calculation 4 2 2 6 2" xfId="11190" xr:uid="{00000000-0005-0000-0000-0000BB2B0000}"/>
    <cellStyle name="Calculation 4 2 2 6 2 2" xfId="11191" xr:uid="{00000000-0005-0000-0000-0000BC2B0000}"/>
    <cellStyle name="Calculation 4 2 2 6 3" xfId="11192" xr:uid="{00000000-0005-0000-0000-0000BD2B0000}"/>
    <cellStyle name="Calculation 4 2 2 7" xfId="11193" xr:uid="{00000000-0005-0000-0000-0000BE2B0000}"/>
    <cellStyle name="Calculation 4 2 2 7 2" xfId="11194" xr:uid="{00000000-0005-0000-0000-0000BF2B0000}"/>
    <cellStyle name="Calculation 4 2 2 7 2 2" xfId="11195" xr:uid="{00000000-0005-0000-0000-0000C02B0000}"/>
    <cellStyle name="Calculation 4 2 2 7 3" xfId="11196" xr:uid="{00000000-0005-0000-0000-0000C12B0000}"/>
    <cellStyle name="Calculation 4 2 2 8" xfId="11197" xr:uid="{00000000-0005-0000-0000-0000C22B0000}"/>
    <cellStyle name="Calculation 4 2 2 8 2" xfId="11198" xr:uid="{00000000-0005-0000-0000-0000C32B0000}"/>
    <cellStyle name="Calculation 4 2 2 8 2 2" xfId="11199" xr:uid="{00000000-0005-0000-0000-0000C42B0000}"/>
    <cellStyle name="Calculation 4 2 2 8 3" xfId="11200" xr:uid="{00000000-0005-0000-0000-0000C52B0000}"/>
    <cellStyle name="Calculation 4 2 2 9" xfId="11201" xr:uid="{00000000-0005-0000-0000-0000C62B0000}"/>
    <cellStyle name="Calculation 4 2 2 9 2" xfId="11202" xr:uid="{00000000-0005-0000-0000-0000C72B0000}"/>
    <cellStyle name="Calculation 4 2 2 9 2 2" xfId="11203" xr:uid="{00000000-0005-0000-0000-0000C82B0000}"/>
    <cellStyle name="Calculation 4 2 2 9 3" xfId="11204" xr:uid="{00000000-0005-0000-0000-0000C92B0000}"/>
    <cellStyle name="Calculation 4 2 20" xfId="11205" xr:uid="{00000000-0005-0000-0000-0000CA2B0000}"/>
    <cellStyle name="Calculation 4 2 20 2" xfId="11206" xr:uid="{00000000-0005-0000-0000-0000CB2B0000}"/>
    <cellStyle name="Calculation 4 2 20 2 2" xfId="11207" xr:uid="{00000000-0005-0000-0000-0000CC2B0000}"/>
    <cellStyle name="Calculation 4 2 20 3" xfId="11208" xr:uid="{00000000-0005-0000-0000-0000CD2B0000}"/>
    <cellStyle name="Calculation 4 2 21" xfId="11209" xr:uid="{00000000-0005-0000-0000-0000CE2B0000}"/>
    <cellStyle name="Calculation 4 2 21 2" xfId="11210" xr:uid="{00000000-0005-0000-0000-0000CF2B0000}"/>
    <cellStyle name="Calculation 4 2 22" xfId="11211" xr:uid="{00000000-0005-0000-0000-0000D02B0000}"/>
    <cellStyle name="Calculation 4 2 23" xfId="11212" xr:uid="{00000000-0005-0000-0000-0000D12B0000}"/>
    <cellStyle name="Calculation 4 2 3" xfId="11213" xr:uid="{00000000-0005-0000-0000-0000D22B0000}"/>
    <cellStyle name="Calculation 4 2 3 10" xfId="11214" xr:uid="{00000000-0005-0000-0000-0000D32B0000}"/>
    <cellStyle name="Calculation 4 2 3 10 2" xfId="11215" xr:uid="{00000000-0005-0000-0000-0000D42B0000}"/>
    <cellStyle name="Calculation 4 2 3 10 2 2" xfId="11216" xr:uid="{00000000-0005-0000-0000-0000D52B0000}"/>
    <cellStyle name="Calculation 4 2 3 10 3" xfId="11217" xr:uid="{00000000-0005-0000-0000-0000D62B0000}"/>
    <cellStyle name="Calculation 4 2 3 11" xfId="11218" xr:uid="{00000000-0005-0000-0000-0000D72B0000}"/>
    <cellStyle name="Calculation 4 2 3 11 2" xfId="11219" xr:uid="{00000000-0005-0000-0000-0000D82B0000}"/>
    <cellStyle name="Calculation 4 2 3 11 2 2" xfId="11220" xr:uid="{00000000-0005-0000-0000-0000D92B0000}"/>
    <cellStyle name="Calculation 4 2 3 11 3" xfId="11221" xr:uid="{00000000-0005-0000-0000-0000DA2B0000}"/>
    <cellStyle name="Calculation 4 2 3 12" xfId="11222" xr:uid="{00000000-0005-0000-0000-0000DB2B0000}"/>
    <cellStyle name="Calculation 4 2 3 12 2" xfId="11223" xr:uid="{00000000-0005-0000-0000-0000DC2B0000}"/>
    <cellStyle name="Calculation 4 2 3 12 2 2" xfId="11224" xr:uid="{00000000-0005-0000-0000-0000DD2B0000}"/>
    <cellStyle name="Calculation 4 2 3 12 3" xfId="11225" xr:uid="{00000000-0005-0000-0000-0000DE2B0000}"/>
    <cellStyle name="Calculation 4 2 3 13" xfId="11226" xr:uid="{00000000-0005-0000-0000-0000DF2B0000}"/>
    <cellStyle name="Calculation 4 2 3 13 2" xfId="11227" xr:uid="{00000000-0005-0000-0000-0000E02B0000}"/>
    <cellStyle name="Calculation 4 2 3 13 2 2" xfId="11228" xr:uid="{00000000-0005-0000-0000-0000E12B0000}"/>
    <cellStyle name="Calculation 4 2 3 13 3" xfId="11229" xr:uid="{00000000-0005-0000-0000-0000E22B0000}"/>
    <cellStyle name="Calculation 4 2 3 14" xfId="11230" xr:uid="{00000000-0005-0000-0000-0000E32B0000}"/>
    <cellStyle name="Calculation 4 2 3 14 2" xfId="11231" xr:uid="{00000000-0005-0000-0000-0000E42B0000}"/>
    <cellStyle name="Calculation 4 2 3 14 2 2" xfId="11232" xr:uid="{00000000-0005-0000-0000-0000E52B0000}"/>
    <cellStyle name="Calculation 4 2 3 14 3" xfId="11233" xr:uid="{00000000-0005-0000-0000-0000E62B0000}"/>
    <cellStyle name="Calculation 4 2 3 15" xfId="11234" xr:uid="{00000000-0005-0000-0000-0000E72B0000}"/>
    <cellStyle name="Calculation 4 2 3 15 2" xfId="11235" xr:uid="{00000000-0005-0000-0000-0000E82B0000}"/>
    <cellStyle name="Calculation 4 2 3 15 2 2" xfId="11236" xr:uid="{00000000-0005-0000-0000-0000E92B0000}"/>
    <cellStyle name="Calculation 4 2 3 15 3" xfId="11237" xr:uid="{00000000-0005-0000-0000-0000EA2B0000}"/>
    <cellStyle name="Calculation 4 2 3 16" xfId="11238" xr:uid="{00000000-0005-0000-0000-0000EB2B0000}"/>
    <cellStyle name="Calculation 4 2 3 16 2" xfId="11239" xr:uid="{00000000-0005-0000-0000-0000EC2B0000}"/>
    <cellStyle name="Calculation 4 2 3 16 2 2" xfId="11240" xr:uid="{00000000-0005-0000-0000-0000ED2B0000}"/>
    <cellStyle name="Calculation 4 2 3 16 3" xfId="11241" xr:uid="{00000000-0005-0000-0000-0000EE2B0000}"/>
    <cellStyle name="Calculation 4 2 3 17" xfId="11242" xr:uid="{00000000-0005-0000-0000-0000EF2B0000}"/>
    <cellStyle name="Calculation 4 2 3 17 2" xfId="11243" xr:uid="{00000000-0005-0000-0000-0000F02B0000}"/>
    <cellStyle name="Calculation 4 2 3 17 2 2" xfId="11244" xr:uid="{00000000-0005-0000-0000-0000F12B0000}"/>
    <cellStyle name="Calculation 4 2 3 17 3" xfId="11245" xr:uid="{00000000-0005-0000-0000-0000F22B0000}"/>
    <cellStyle name="Calculation 4 2 3 18" xfId="11246" xr:uid="{00000000-0005-0000-0000-0000F32B0000}"/>
    <cellStyle name="Calculation 4 2 3 18 2" xfId="11247" xr:uid="{00000000-0005-0000-0000-0000F42B0000}"/>
    <cellStyle name="Calculation 4 2 3 19" xfId="11248" xr:uid="{00000000-0005-0000-0000-0000F52B0000}"/>
    <cellStyle name="Calculation 4 2 3 2" xfId="11249" xr:uid="{00000000-0005-0000-0000-0000F62B0000}"/>
    <cellStyle name="Calculation 4 2 3 2 10" xfId="11250" xr:uid="{00000000-0005-0000-0000-0000F72B0000}"/>
    <cellStyle name="Calculation 4 2 3 2 10 2" xfId="11251" xr:uid="{00000000-0005-0000-0000-0000F82B0000}"/>
    <cellStyle name="Calculation 4 2 3 2 10 2 2" xfId="11252" xr:uid="{00000000-0005-0000-0000-0000F92B0000}"/>
    <cellStyle name="Calculation 4 2 3 2 10 3" xfId="11253" xr:uid="{00000000-0005-0000-0000-0000FA2B0000}"/>
    <cellStyle name="Calculation 4 2 3 2 11" xfId="11254" xr:uid="{00000000-0005-0000-0000-0000FB2B0000}"/>
    <cellStyle name="Calculation 4 2 3 2 11 2" xfId="11255" xr:uid="{00000000-0005-0000-0000-0000FC2B0000}"/>
    <cellStyle name="Calculation 4 2 3 2 11 2 2" xfId="11256" xr:uid="{00000000-0005-0000-0000-0000FD2B0000}"/>
    <cellStyle name="Calculation 4 2 3 2 11 3" xfId="11257" xr:uid="{00000000-0005-0000-0000-0000FE2B0000}"/>
    <cellStyle name="Calculation 4 2 3 2 12" xfId="11258" xr:uid="{00000000-0005-0000-0000-0000FF2B0000}"/>
    <cellStyle name="Calculation 4 2 3 2 12 2" xfId="11259" xr:uid="{00000000-0005-0000-0000-0000002C0000}"/>
    <cellStyle name="Calculation 4 2 3 2 12 2 2" xfId="11260" xr:uid="{00000000-0005-0000-0000-0000012C0000}"/>
    <cellStyle name="Calculation 4 2 3 2 12 3" xfId="11261" xr:uid="{00000000-0005-0000-0000-0000022C0000}"/>
    <cellStyle name="Calculation 4 2 3 2 13" xfId="11262" xr:uid="{00000000-0005-0000-0000-0000032C0000}"/>
    <cellStyle name="Calculation 4 2 3 2 13 2" xfId="11263" xr:uid="{00000000-0005-0000-0000-0000042C0000}"/>
    <cellStyle name="Calculation 4 2 3 2 13 2 2" xfId="11264" xr:uid="{00000000-0005-0000-0000-0000052C0000}"/>
    <cellStyle name="Calculation 4 2 3 2 13 3" xfId="11265" xr:uid="{00000000-0005-0000-0000-0000062C0000}"/>
    <cellStyle name="Calculation 4 2 3 2 14" xfId="11266" xr:uid="{00000000-0005-0000-0000-0000072C0000}"/>
    <cellStyle name="Calculation 4 2 3 2 14 2" xfId="11267" xr:uid="{00000000-0005-0000-0000-0000082C0000}"/>
    <cellStyle name="Calculation 4 2 3 2 14 2 2" xfId="11268" xr:uid="{00000000-0005-0000-0000-0000092C0000}"/>
    <cellStyle name="Calculation 4 2 3 2 14 3" xfId="11269" xr:uid="{00000000-0005-0000-0000-00000A2C0000}"/>
    <cellStyle name="Calculation 4 2 3 2 15" xfId="11270" xr:uid="{00000000-0005-0000-0000-00000B2C0000}"/>
    <cellStyle name="Calculation 4 2 3 2 15 2" xfId="11271" xr:uid="{00000000-0005-0000-0000-00000C2C0000}"/>
    <cellStyle name="Calculation 4 2 3 2 15 2 2" xfId="11272" xr:uid="{00000000-0005-0000-0000-00000D2C0000}"/>
    <cellStyle name="Calculation 4 2 3 2 15 3" xfId="11273" xr:uid="{00000000-0005-0000-0000-00000E2C0000}"/>
    <cellStyle name="Calculation 4 2 3 2 16" xfId="11274" xr:uid="{00000000-0005-0000-0000-00000F2C0000}"/>
    <cellStyle name="Calculation 4 2 3 2 16 2" xfId="11275" xr:uid="{00000000-0005-0000-0000-0000102C0000}"/>
    <cellStyle name="Calculation 4 2 3 2 16 2 2" xfId="11276" xr:uid="{00000000-0005-0000-0000-0000112C0000}"/>
    <cellStyle name="Calculation 4 2 3 2 16 3" xfId="11277" xr:uid="{00000000-0005-0000-0000-0000122C0000}"/>
    <cellStyle name="Calculation 4 2 3 2 17" xfId="11278" xr:uid="{00000000-0005-0000-0000-0000132C0000}"/>
    <cellStyle name="Calculation 4 2 3 2 17 2" xfId="11279" xr:uid="{00000000-0005-0000-0000-0000142C0000}"/>
    <cellStyle name="Calculation 4 2 3 2 17 2 2" xfId="11280" xr:uid="{00000000-0005-0000-0000-0000152C0000}"/>
    <cellStyle name="Calculation 4 2 3 2 17 3" xfId="11281" xr:uid="{00000000-0005-0000-0000-0000162C0000}"/>
    <cellStyle name="Calculation 4 2 3 2 18" xfId="11282" xr:uid="{00000000-0005-0000-0000-0000172C0000}"/>
    <cellStyle name="Calculation 4 2 3 2 18 2" xfId="11283" xr:uid="{00000000-0005-0000-0000-0000182C0000}"/>
    <cellStyle name="Calculation 4 2 3 2 18 2 2" xfId="11284" xr:uid="{00000000-0005-0000-0000-0000192C0000}"/>
    <cellStyle name="Calculation 4 2 3 2 18 3" xfId="11285" xr:uid="{00000000-0005-0000-0000-00001A2C0000}"/>
    <cellStyle name="Calculation 4 2 3 2 19" xfId="11286" xr:uid="{00000000-0005-0000-0000-00001B2C0000}"/>
    <cellStyle name="Calculation 4 2 3 2 19 2" xfId="11287" xr:uid="{00000000-0005-0000-0000-00001C2C0000}"/>
    <cellStyle name="Calculation 4 2 3 2 19 2 2" xfId="11288" xr:uid="{00000000-0005-0000-0000-00001D2C0000}"/>
    <cellStyle name="Calculation 4 2 3 2 19 3" xfId="11289" xr:uid="{00000000-0005-0000-0000-00001E2C0000}"/>
    <cellStyle name="Calculation 4 2 3 2 2" xfId="11290" xr:uid="{00000000-0005-0000-0000-00001F2C0000}"/>
    <cellStyle name="Calculation 4 2 3 2 2 2" xfId="11291" xr:uid="{00000000-0005-0000-0000-0000202C0000}"/>
    <cellStyle name="Calculation 4 2 3 2 2 2 2" xfId="11292" xr:uid="{00000000-0005-0000-0000-0000212C0000}"/>
    <cellStyle name="Calculation 4 2 3 2 2 3" xfId="11293" xr:uid="{00000000-0005-0000-0000-0000222C0000}"/>
    <cellStyle name="Calculation 4 2 3 2 2 4" xfId="11294" xr:uid="{00000000-0005-0000-0000-0000232C0000}"/>
    <cellStyle name="Calculation 4 2 3 2 20" xfId="11295" xr:uid="{00000000-0005-0000-0000-0000242C0000}"/>
    <cellStyle name="Calculation 4 2 3 2 20 2" xfId="11296" xr:uid="{00000000-0005-0000-0000-0000252C0000}"/>
    <cellStyle name="Calculation 4 2 3 2 20 2 2" xfId="11297" xr:uid="{00000000-0005-0000-0000-0000262C0000}"/>
    <cellStyle name="Calculation 4 2 3 2 20 3" xfId="11298" xr:uid="{00000000-0005-0000-0000-0000272C0000}"/>
    <cellStyle name="Calculation 4 2 3 2 21" xfId="11299" xr:uid="{00000000-0005-0000-0000-0000282C0000}"/>
    <cellStyle name="Calculation 4 2 3 2 21 2" xfId="11300" xr:uid="{00000000-0005-0000-0000-0000292C0000}"/>
    <cellStyle name="Calculation 4 2 3 2 22" xfId="11301" xr:uid="{00000000-0005-0000-0000-00002A2C0000}"/>
    <cellStyle name="Calculation 4 2 3 2 23" xfId="11302" xr:uid="{00000000-0005-0000-0000-00002B2C0000}"/>
    <cellStyle name="Calculation 4 2 3 2 3" xfId="11303" xr:uid="{00000000-0005-0000-0000-00002C2C0000}"/>
    <cellStyle name="Calculation 4 2 3 2 3 2" xfId="11304" xr:uid="{00000000-0005-0000-0000-00002D2C0000}"/>
    <cellStyle name="Calculation 4 2 3 2 3 2 2" xfId="11305" xr:uid="{00000000-0005-0000-0000-00002E2C0000}"/>
    <cellStyle name="Calculation 4 2 3 2 3 3" xfId="11306" xr:uid="{00000000-0005-0000-0000-00002F2C0000}"/>
    <cellStyle name="Calculation 4 2 3 2 3 4" xfId="11307" xr:uid="{00000000-0005-0000-0000-0000302C0000}"/>
    <cellStyle name="Calculation 4 2 3 2 4" xfId="11308" xr:uid="{00000000-0005-0000-0000-0000312C0000}"/>
    <cellStyle name="Calculation 4 2 3 2 4 2" xfId="11309" xr:uid="{00000000-0005-0000-0000-0000322C0000}"/>
    <cellStyle name="Calculation 4 2 3 2 4 2 2" xfId="11310" xr:uid="{00000000-0005-0000-0000-0000332C0000}"/>
    <cellStyle name="Calculation 4 2 3 2 4 3" xfId="11311" xr:uid="{00000000-0005-0000-0000-0000342C0000}"/>
    <cellStyle name="Calculation 4 2 3 2 5" xfId="11312" xr:uid="{00000000-0005-0000-0000-0000352C0000}"/>
    <cellStyle name="Calculation 4 2 3 2 5 2" xfId="11313" xr:uid="{00000000-0005-0000-0000-0000362C0000}"/>
    <cellStyle name="Calculation 4 2 3 2 5 2 2" xfId="11314" xr:uid="{00000000-0005-0000-0000-0000372C0000}"/>
    <cellStyle name="Calculation 4 2 3 2 5 3" xfId="11315" xr:uid="{00000000-0005-0000-0000-0000382C0000}"/>
    <cellStyle name="Calculation 4 2 3 2 6" xfId="11316" xr:uid="{00000000-0005-0000-0000-0000392C0000}"/>
    <cellStyle name="Calculation 4 2 3 2 6 2" xfId="11317" xr:uid="{00000000-0005-0000-0000-00003A2C0000}"/>
    <cellStyle name="Calculation 4 2 3 2 6 2 2" xfId="11318" xr:uid="{00000000-0005-0000-0000-00003B2C0000}"/>
    <cellStyle name="Calculation 4 2 3 2 6 3" xfId="11319" xr:uid="{00000000-0005-0000-0000-00003C2C0000}"/>
    <cellStyle name="Calculation 4 2 3 2 7" xfId="11320" xr:uid="{00000000-0005-0000-0000-00003D2C0000}"/>
    <cellStyle name="Calculation 4 2 3 2 7 2" xfId="11321" xr:uid="{00000000-0005-0000-0000-00003E2C0000}"/>
    <cellStyle name="Calculation 4 2 3 2 7 2 2" xfId="11322" xr:uid="{00000000-0005-0000-0000-00003F2C0000}"/>
    <cellStyle name="Calculation 4 2 3 2 7 3" xfId="11323" xr:uid="{00000000-0005-0000-0000-0000402C0000}"/>
    <cellStyle name="Calculation 4 2 3 2 8" xfId="11324" xr:uid="{00000000-0005-0000-0000-0000412C0000}"/>
    <cellStyle name="Calculation 4 2 3 2 8 2" xfId="11325" xr:uid="{00000000-0005-0000-0000-0000422C0000}"/>
    <cellStyle name="Calculation 4 2 3 2 8 2 2" xfId="11326" xr:uid="{00000000-0005-0000-0000-0000432C0000}"/>
    <cellStyle name="Calculation 4 2 3 2 8 3" xfId="11327" xr:uid="{00000000-0005-0000-0000-0000442C0000}"/>
    <cellStyle name="Calculation 4 2 3 2 9" xfId="11328" xr:uid="{00000000-0005-0000-0000-0000452C0000}"/>
    <cellStyle name="Calculation 4 2 3 2 9 2" xfId="11329" xr:uid="{00000000-0005-0000-0000-0000462C0000}"/>
    <cellStyle name="Calculation 4 2 3 2 9 2 2" xfId="11330" xr:uid="{00000000-0005-0000-0000-0000472C0000}"/>
    <cellStyle name="Calculation 4 2 3 2 9 3" xfId="11331" xr:uid="{00000000-0005-0000-0000-0000482C0000}"/>
    <cellStyle name="Calculation 4 2 3 20" xfId="11332" xr:uid="{00000000-0005-0000-0000-0000492C0000}"/>
    <cellStyle name="Calculation 4 2 3 3" xfId="11333" xr:uid="{00000000-0005-0000-0000-00004A2C0000}"/>
    <cellStyle name="Calculation 4 2 3 3 2" xfId="11334" xr:uid="{00000000-0005-0000-0000-00004B2C0000}"/>
    <cellStyle name="Calculation 4 2 3 3 2 2" xfId="11335" xr:uid="{00000000-0005-0000-0000-00004C2C0000}"/>
    <cellStyle name="Calculation 4 2 3 3 3" xfId="11336" xr:uid="{00000000-0005-0000-0000-00004D2C0000}"/>
    <cellStyle name="Calculation 4 2 3 3 4" xfId="11337" xr:uid="{00000000-0005-0000-0000-00004E2C0000}"/>
    <cellStyle name="Calculation 4 2 3 4" xfId="11338" xr:uid="{00000000-0005-0000-0000-00004F2C0000}"/>
    <cellStyle name="Calculation 4 2 3 4 2" xfId="11339" xr:uid="{00000000-0005-0000-0000-0000502C0000}"/>
    <cellStyle name="Calculation 4 2 3 4 2 2" xfId="11340" xr:uid="{00000000-0005-0000-0000-0000512C0000}"/>
    <cellStyle name="Calculation 4 2 3 4 3" xfId="11341" xr:uid="{00000000-0005-0000-0000-0000522C0000}"/>
    <cellStyle name="Calculation 4 2 3 4 4" xfId="11342" xr:uid="{00000000-0005-0000-0000-0000532C0000}"/>
    <cellStyle name="Calculation 4 2 3 5" xfId="11343" xr:uid="{00000000-0005-0000-0000-0000542C0000}"/>
    <cellStyle name="Calculation 4 2 3 5 2" xfId="11344" xr:uid="{00000000-0005-0000-0000-0000552C0000}"/>
    <cellStyle name="Calculation 4 2 3 5 2 2" xfId="11345" xr:uid="{00000000-0005-0000-0000-0000562C0000}"/>
    <cellStyle name="Calculation 4 2 3 5 3" xfId="11346" xr:uid="{00000000-0005-0000-0000-0000572C0000}"/>
    <cellStyle name="Calculation 4 2 3 6" xfId="11347" xr:uid="{00000000-0005-0000-0000-0000582C0000}"/>
    <cellStyle name="Calculation 4 2 3 6 2" xfId="11348" xr:uid="{00000000-0005-0000-0000-0000592C0000}"/>
    <cellStyle name="Calculation 4 2 3 6 2 2" xfId="11349" xr:uid="{00000000-0005-0000-0000-00005A2C0000}"/>
    <cellStyle name="Calculation 4 2 3 6 3" xfId="11350" xr:uid="{00000000-0005-0000-0000-00005B2C0000}"/>
    <cellStyle name="Calculation 4 2 3 7" xfId="11351" xr:uid="{00000000-0005-0000-0000-00005C2C0000}"/>
    <cellStyle name="Calculation 4 2 3 7 2" xfId="11352" xr:uid="{00000000-0005-0000-0000-00005D2C0000}"/>
    <cellStyle name="Calculation 4 2 3 7 2 2" xfId="11353" xr:uid="{00000000-0005-0000-0000-00005E2C0000}"/>
    <cellStyle name="Calculation 4 2 3 7 3" xfId="11354" xr:uid="{00000000-0005-0000-0000-00005F2C0000}"/>
    <cellStyle name="Calculation 4 2 3 8" xfId="11355" xr:uid="{00000000-0005-0000-0000-0000602C0000}"/>
    <cellStyle name="Calculation 4 2 3 8 2" xfId="11356" xr:uid="{00000000-0005-0000-0000-0000612C0000}"/>
    <cellStyle name="Calculation 4 2 3 8 2 2" xfId="11357" xr:uid="{00000000-0005-0000-0000-0000622C0000}"/>
    <cellStyle name="Calculation 4 2 3 8 3" xfId="11358" xr:uid="{00000000-0005-0000-0000-0000632C0000}"/>
    <cellStyle name="Calculation 4 2 3 9" xfId="11359" xr:uid="{00000000-0005-0000-0000-0000642C0000}"/>
    <cellStyle name="Calculation 4 2 3 9 2" xfId="11360" xr:uid="{00000000-0005-0000-0000-0000652C0000}"/>
    <cellStyle name="Calculation 4 2 3 9 2 2" xfId="11361" xr:uid="{00000000-0005-0000-0000-0000662C0000}"/>
    <cellStyle name="Calculation 4 2 3 9 3" xfId="11362" xr:uid="{00000000-0005-0000-0000-0000672C0000}"/>
    <cellStyle name="Calculation 4 2 4" xfId="11363" xr:uid="{00000000-0005-0000-0000-0000682C0000}"/>
    <cellStyle name="Calculation 4 2 4 10" xfId="11364" xr:uid="{00000000-0005-0000-0000-0000692C0000}"/>
    <cellStyle name="Calculation 4 2 4 10 2" xfId="11365" xr:uid="{00000000-0005-0000-0000-00006A2C0000}"/>
    <cellStyle name="Calculation 4 2 4 10 2 2" xfId="11366" xr:uid="{00000000-0005-0000-0000-00006B2C0000}"/>
    <cellStyle name="Calculation 4 2 4 10 3" xfId="11367" xr:uid="{00000000-0005-0000-0000-00006C2C0000}"/>
    <cellStyle name="Calculation 4 2 4 11" xfId="11368" xr:uid="{00000000-0005-0000-0000-00006D2C0000}"/>
    <cellStyle name="Calculation 4 2 4 11 2" xfId="11369" xr:uid="{00000000-0005-0000-0000-00006E2C0000}"/>
    <cellStyle name="Calculation 4 2 4 11 2 2" xfId="11370" xr:uid="{00000000-0005-0000-0000-00006F2C0000}"/>
    <cellStyle name="Calculation 4 2 4 11 3" xfId="11371" xr:uid="{00000000-0005-0000-0000-0000702C0000}"/>
    <cellStyle name="Calculation 4 2 4 12" xfId="11372" xr:uid="{00000000-0005-0000-0000-0000712C0000}"/>
    <cellStyle name="Calculation 4 2 4 12 2" xfId="11373" xr:uid="{00000000-0005-0000-0000-0000722C0000}"/>
    <cellStyle name="Calculation 4 2 4 12 2 2" xfId="11374" xr:uid="{00000000-0005-0000-0000-0000732C0000}"/>
    <cellStyle name="Calculation 4 2 4 12 3" xfId="11375" xr:uid="{00000000-0005-0000-0000-0000742C0000}"/>
    <cellStyle name="Calculation 4 2 4 13" xfId="11376" xr:uid="{00000000-0005-0000-0000-0000752C0000}"/>
    <cellStyle name="Calculation 4 2 4 13 2" xfId="11377" xr:uid="{00000000-0005-0000-0000-0000762C0000}"/>
    <cellStyle name="Calculation 4 2 4 13 2 2" xfId="11378" xr:uid="{00000000-0005-0000-0000-0000772C0000}"/>
    <cellStyle name="Calculation 4 2 4 13 3" xfId="11379" xr:uid="{00000000-0005-0000-0000-0000782C0000}"/>
    <cellStyle name="Calculation 4 2 4 14" xfId="11380" xr:uid="{00000000-0005-0000-0000-0000792C0000}"/>
    <cellStyle name="Calculation 4 2 4 14 2" xfId="11381" xr:uid="{00000000-0005-0000-0000-00007A2C0000}"/>
    <cellStyle name="Calculation 4 2 4 14 2 2" xfId="11382" xr:uid="{00000000-0005-0000-0000-00007B2C0000}"/>
    <cellStyle name="Calculation 4 2 4 14 3" xfId="11383" xr:uid="{00000000-0005-0000-0000-00007C2C0000}"/>
    <cellStyle name="Calculation 4 2 4 15" xfId="11384" xr:uid="{00000000-0005-0000-0000-00007D2C0000}"/>
    <cellStyle name="Calculation 4 2 4 15 2" xfId="11385" xr:uid="{00000000-0005-0000-0000-00007E2C0000}"/>
    <cellStyle name="Calculation 4 2 4 15 2 2" xfId="11386" xr:uid="{00000000-0005-0000-0000-00007F2C0000}"/>
    <cellStyle name="Calculation 4 2 4 15 3" xfId="11387" xr:uid="{00000000-0005-0000-0000-0000802C0000}"/>
    <cellStyle name="Calculation 4 2 4 16" xfId="11388" xr:uid="{00000000-0005-0000-0000-0000812C0000}"/>
    <cellStyle name="Calculation 4 2 4 16 2" xfId="11389" xr:uid="{00000000-0005-0000-0000-0000822C0000}"/>
    <cellStyle name="Calculation 4 2 4 16 2 2" xfId="11390" xr:uid="{00000000-0005-0000-0000-0000832C0000}"/>
    <cellStyle name="Calculation 4 2 4 16 3" xfId="11391" xr:uid="{00000000-0005-0000-0000-0000842C0000}"/>
    <cellStyle name="Calculation 4 2 4 17" xfId="11392" xr:uid="{00000000-0005-0000-0000-0000852C0000}"/>
    <cellStyle name="Calculation 4 2 4 17 2" xfId="11393" xr:uid="{00000000-0005-0000-0000-0000862C0000}"/>
    <cellStyle name="Calculation 4 2 4 17 2 2" xfId="11394" xr:uid="{00000000-0005-0000-0000-0000872C0000}"/>
    <cellStyle name="Calculation 4 2 4 17 3" xfId="11395" xr:uid="{00000000-0005-0000-0000-0000882C0000}"/>
    <cellStyle name="Calculation 4 2 4 18" xfId="11396" xr:uid="{00000000-0005-0000-0000-0000892C0000}"/>
    <cellStyle name="Calculation 4 2 4 18 2" xfId="11397" xr:uid="{00000000-0005-0000-0000-00008A2C0000}"/>
    <cellStyle name="Calculation 4 2 4 18 2 2" xfId="11398" xr:uid="{00000000-0005-0000-0000-00008B2C0000}"/>
    <cellStyle name="Calculation 4 2 4 18 3" xfId="11399" xr:uid="{00000000-0005-0000-0000-00008C2C0000}"/>
    <cellStyle name="Calculation 4 2 4 19" xfId="11400" xr:uid="{00000000-0005-0000-0000-00008D2C0000}"/>
    <cellStyle name="Calculation 4 2 4 19 2" xfId="11401" xr:uid="{00000000-0005-0000-0000-00008E2C0000}"/>
    <cellStyle name="Calculation 4 2 4 19 2 2" xfId="11402" xr:uid="{00000000-0005-0000-0000-00008F2C0000}"/>
    <cellStyle name="Calculation 4 2 4 19 3" xfId="11403" xr:uid="{00000000-0005-0000-0000-0000902C0000}"/>
    <cellStyle name="Calculation 4 2 4 2" xfId="11404" xr:uid="{00000000-0005-0000-0000-0000912C0000}"/>
    <cellStyle name="Calculation 4 2 4 2 10" xfId="11405" xr:uid="{00000000-0005-0000-0000-0000922C0000}"/>
    <cellStyle name="Calculation 4 2 4 2 10 2" xfId="11406" xr:uid="{00000000-0005-0000-0000-0000932C0000}"/>
    <cellStyle name="Calculation 4 2 4 2 10 2 2" xfId="11407" xr:uid="{00000000-0005-0000-0000-0000942C0000}"/>
    <cellStyle name="Calculation 4 2 4 2 10 3" xfId="11408" xr:uid="{00000000-0005-0000-0000-0000952C0000}"/>
    <cellStyle name="Calculation 4 2 4 2 11" xfId="11409" xr:uid="{00000000-0005-0000-0000-0000962C0000}"/>
    <cellStyle name="Calculation 4 2 4 2 11 2" xfId="11410" xr:uid="{00000000-0005-0000-0000-0000972C0000}"/>
    <cellStyle name="Calculation 4 2 4 2 11 2 2" xfId="11411" xr:uid="{00000000-0005-0000-0000-0000982C0000}"/>
    <cellStyle name="Calculation 4 2 4 2 11 3" xfId="11412" xr:uid="{00000000-0005-0000-0000-0000992C0000}"/>
    <cellStyle name="Calculation 4 2 4 2 12" xfId="11413" xr:uid="{00000000-0005-0000-0000-00009A2C0000}"/>
    <cellStyle name="Calculation 4 2 4 2 12 2" xfId="11414" xr:uid="{00000000-0005-0000-0000-00009B2C0000}"/>
    <cellStyle name="Calculation 4 2 4 2 12 2 2" xfId="11415" xr:uid="{00000000-0005-0000-0000-00009C2C0000}"/>
    <cellStyle name="Calculation 4 2 4 2 12 3" xfId="11416" xr:uid="{00000000-0005-0000-0000-00009D2C0000}"/>
    <cellStyle name="Calculation 4 2 4 2 13" xfId="11417" xr:uid="{00000000-0005-0000-0000-00009E2C0000}"/>
    <cellStyle name="Calculation 4 2 4 2 13 2" xfId="11418" xr:uid="{00000000-0005-0000-0000-00009F2C0000}"/>
    <cellStyle name="Calculation 4 2 4 2 13 2 2" xfId="11419" xr:uid="{00000000-0005-0000-0000-0000A02C0000}"/>
    <cellStyle name="Calculation 4 2 4 2 13 3" xfId="11420" xr:uid="{00000000-0005-0000-0000-0000A12C0000}"/>
    <cellStyle name="Calculation 4 2 4 2 14" xfId="11421" xr:uid="{00000000-0005-0000-0000-0000A22C0000}"/>
    <cellStyle name="Calculation 4 2 4 2 14 2" xfId="11422" xr:uid="{00000000-0005-0000-0000-0000A32C0000}"/>
    <cellStyle name="Calculation 4 2 4 2 14 2 2" xfId="11423" xr:uid="{00000000-0005-0000-0000-0000A42C0000}"/>
    <cellStyle name="Calculation 4 2 4 2 14 3" xfId="11424" xr:uid="{00000000-0005-0000-0000-0000A52C0000}"/>
    <cellStyle name="Calculation 4 2 4 2 15" xfId="11425" xr:uid="{00000000-0005-0000-0000-0000A62C0000}"/>
    <cellStyle name="Calculation 4 2 4 2 15 2" xfId="11426" xr:uid="{00000000-0005-0000-0000-0000A72C0000}"/>
    <cellStyle name="Calculation 4 2 4 2 15 2 2" xfId="11427" xr:uid="{00000000-0005-0000-0000-0000A82C0000}"/>
    <cellStyle name="Calculation 4 2 4 2 15 3" xfId="11428" xr:uid="{00000000-0005-0000-0000-0000A92C0000}"/>
    <cellStyle name="Calculation 4 2 4 2 16" xfId="11429" xr:uid="{00000000-0005-0000-0000-0000AA2C0000}"/>
    <cellStyle name="Calculation 4 2 4 2 16 2" xfId="11430" xr:uid="{00000000-0005-0000-0000-0000AB2C0000}"/>
    <cellStyle name="Calculation 4 2 4 2 16 2 2" xfId="11431" xr:uid="{00000000-0005-0000-0000-0000AC2C0000}"/>
    <cellStyle name="Calculation 4 2 4 2 16 3" xfId="11432" xr:uid="{00000000-0005-0000-0000-0000AD2C0000}"/>
    <cellStyle name="Calculation 4 2 4 2 17" xfId="11433" xr:uid="{00000000-0005-0000-0000-0000AE2C0000}"/>
    <cellStyle name="Calculation 4 2 4 2 17 2" xfId="11434" xr:uid="{00000000-0005-0000-0000-0000AF2C0000}"/>
    <cellStyle name="Calculation 4 2 4 2 17 2 2" xfId="11435" xr:uid="{00000000-0005-0000-0000-0000B02C0000}"/>
    <cellStyle name="Calculation 4 2 4 2 17 3" xfId="11436" xr:uid="{00000000-0005-0000-0000-0000B12C0000}"/>
    <cellStyle name="Calculation 4 2 4 2 18" xfId="11437" xr:uid="{00000000-0005-0000-0000-0000B22C0000}"/>
    <cellStyle name="Calculation 4 2 4 2 18 2" xfId="11438" xr:uid="{00000000-0005-0000-0000-0000B32C0000}"/>
    <cellStyle name="Calculation 4 2 4 2 18 2 2" xfId="11439" xr:uid="{00000000-0005-0000-0000-0000B42C0000}"/>
    <cellStyle name="Calculation 4 2 4 2 18 3" xfId="11440" xr:uid="{00000000-0005-0000-0000-0000B52C0000}"/>
    <cellStyle name="Calculation 4 2 4 2 19" xfId="11441" xr:uid="{00000000-0005-0000-0000-0000B62C0000}"/>
    <cellStyle name="Calculation 4 2 4 2 19 2" xfId="11442" xr:uid="{00000000-0005-0000-0000-0000B72C0000}"/>
    <cellStyle name="Calculation 4 2 4 2 19 2 2" xfId="11443" xr:uid="{00000000-0005-0000-0000-0000B82C0000}"/>
    <cellStyle name="Calculation 4 2 4 2 19 3" xfId="11444" xr:uid="{00000000-0005-0000-0000-0000B92C0000}"/>
    <cellStyle name="Calculation 4 2 4 2 2" xfId="11445" xr:uid="{00000000-0005-0000-0000-0000BA2C0000}"/>
    <cellStyle name="Calculation 4 2 4 2 2 2" xfId="11446" xr:uid="{00000000-0005-0000-0000-0000BB2C0000}"/>
    <cellStyle name="Calculation 4 2 4 2 2 2 2" xfId="11447" xr:uid="{00000000-0005-0000-0000-0000BC2C0000}"/>
    <cellStyle name="Calculation 4 2 4 2 2 3" xfId="11448" xr:uid="{00000000-0005-0000-0000-0000BD2C0000}"/>
    <cellStyle name="Calculation 4 2 4 2 2 4" xfId="11449" xr:uid="{00000000-0005-0000-0000-0000BE2C0000}"/>
    <cellStyle name="Calculation 4 2 4 2 20" xfId="11450" xr:uid="{00000000-0005-0000-0000-0000BF2C0000}"/>
    <cellStyle name="Calculation 4 2 4 2 20 2" xfId="11451" xr:uid="{00000000-0005-0000-0000-0000C02C0000}"/>
    <cellStyle name="Calculation 4 2 4 2 20 2 2" xfId="11452" xr:uid="{00000000-0005-0000-0000-0000C12C0000}"/>
    <cellStyle name="Calculation 4 2 4 2 20 3" xfId="11453" xr:uid="{00000000-0005-0000-0000-0000C22C0000}"/>
    <cellStyle name="Calculation 4 2 4 2 21" xfId="11454" xr:uid="{00000000-0005-0000-0000-0000C32C0000}"/>
    <cellStyle name="Calculation 4 2 4 2 21 2" xfId="11455" xr:uid="{00000000-0005-0000-0000-0000C42C0000}"/>
    <cellStyle name="Calculation 4 2 4 2 22" xfId="11456" xr:uid="{00000000-0005-0000-0000-0000C52C0000}"/>
    <cellStyle name="Calculation 4 2 4 2 23" xfId="11457" xr:uid="{00000000-0005-0000-0000-0000C62C0000}"/>
    <cellStyle name="Calculation 4 2 4 2 3" xfId="11458" xr:uid="{00000000-0005-0000-0000-0000C72C0000}"/>
    <cellStyle name="Calculation 4 2 4 2 3 2" xfId="11459" xr:uid="{00000000-0005-0000-0000-0000C82C0000}"/>
    <cellStyle name="Calculation 4 2 4 2 3 2 2" xfId="11460" xr:uid="{00000000-0005-0000-0000-0000C92C0000}"/>
    <cellStyle name="Calculation 4 2 4 2 3 3" xfId="11461" xr:uid="{00000000-0005-0000-0000-0000CA2C0000}"/>
    <cellStyle name="Calculation 4 2 4 2 4" xfId="11462" xr:uid="{00000000-0005-0000-0000-0000CB2C0000}"/>
    <cellStyle name="Calculation 4 2 4 2 4 2" xfId="11463" xr:uid="{00000000-0005-0000-0000-0000CC2C0000}"/>
    <cellStyle name="Calculation 4 2 4 2 4 2 2" xfId="11464" xr:uid="{00000000-0005-0000-0000-0000CD2C0000}"/>
    <cellStyle name="Calculation 4 2 4 2 4 3" xfId="11465" xr:uid="{00000000-0005-0000-0000-0000CE2C0000}"/>
    <cellStyle name="Calculation 4 2 4 2 5" xfId="11466" xr:uid="{00000000-0005-0000-0000-0000CF2C0000}"/>
    <cellStyle name="Calculation 4 2 4 2 5 2" xfId="11467" xr:uid="{00000000-0005-0000-0000-0000D02C0000}"/>
    <cellStyle name="Calculation 4 2 4 2 5 2 2" xfId="11468" xr:uid="{00000000-0005-0000-0000-0000D12C0000}"/>
    <cellStyle name="Calculation 4 2 4 2 5 3" xfId="11469" xr:uid="{00000000-0005-0000-0000-0000D22C0000}"/>
    <cellStyle name="Calculation 4 2 4 2 6" xfId="11470" xr:uid="{00000000-0005-0000-0000-0000D32C0000}"/>
    <cellStyle name="Calculation 4 2 4 2 6 2" xfId="11471" xr:uid="{00000000-0005-0000-0000-0000D42C0000}"/>
    <cellStyle name="Calculation 4 2 4 2 6 2 2" xfId="11472" xr:uid="{00000000-0005-0000-0000-0000D52C0000}"/>
    <cellStyle name="Calculation 4 2 4 2 6 3" xfId="11473" xr:uid="{00000000-0005-0000-0000-0000D62C0000}"/>
    <cellStyle name="Calculation 4 2 4 2 7" xfId="11474" xr:uid="{00000000-0005-0000-0000-0000D72C0000}"/>
    <cellStyle name="Calculation 4 2 4 2 7 2" xfId="11475" xr:uid="{00000000-0005-0000-0000-0000D82C0000}"/>
    <cellStyle name="Calculation 4 2 4 2 7 2 2" xfId="11476" xr:uid="{00000000-0005-0000-0000-0000D92C0000}"/>
    <cellStyle name="Calculation 4 2 4 2 7 3" xfId="11477" xr:uid="{00000000-0005-0000-0000-0000DA2C0000}"/>
    <cellStyle name="Calculation 4 2 4 2 8" xfId="11478" xr:uid="{00000000-0005-0000-0000-0000DB2C0000}"/>
    <cellStyle name="Calculation 4 2 4 2 8 2" xfId="11479" xr:uid="{00000000-0005-0000-0000-0000DC2C0000}"/>
    <cellStyle name="Calculation 4 2 4 2 8 2 2" xfId="11480" xr:uid="{00000000-0005-0000-0000-0000DD2C0000}"/>
    <cellStyle name="Calculation 4 2 4 2 8 3" xfId="11481" xr:uid="{00000000-0005-0000-0000-0000DE2C0000}"/>
    <cellStyle name="Calculation 4 2 4 2 9" xfId="11482" xr:uid="{00000000-0005-0000-0000-0000DF2C0000}"/>
    <cellStyle name="Calculation 4 2 4 2 9 2" xfId="11483" xr:uid="{00000000-0005-0000-0000-0000E02C0000}"/>
    <cellStyle name="Calculation 4 2 4 2 9 2 2" xfId="11484" xr:uid="{00000000-0005-0000-0000-0000E12C0000}"/>
    <cellStyle name="Calculation 4 2 4 2 9 3" xfId="11485" xr:uid="{00000000-0005-0000-0000-0000E22C0000}"/>
    <cellStyle name="Calculation 4 2 4 20" xfId="11486" xr:uid="{00000000-0005-0000-0000-0000E32C0000}"/>
    <cellStyle name="Calculation 4 2 4 20 2" xfId="11487" xr:uid="{00000000-0005-0000-0000-0000E42C0000}"/>
    <cellStyle name="Calculation 4 2 4 20 2 2" xfId="11488" xr:uid="{00000000-0005-0000-0000-0000E52C0000}"/>
    <cellStyle name="Calculation 4 2 4 20 3" xfId="11489" xr:uid="{00000000-0005-0000-0000-0000E62C0000}"/>
    <cellStyle name="Calculation 4 2 4 21" xfId="11490" xr:uid="{00000000-0005-0000-0000-0000E72C0000}"/>
    <cellStyle name="Calculation 4 2 4 21 2" xfId="11491" xr:uid="{00000000-0005-0000-0000-0000E82C0000}"/>
    <cellStyle name="Calculation 4 2 4 21 2 2" xfId="11492" xr:uid="{00000000-0005-0000-0000-0000E92C0000}"/>
    <cellStyle name="Calculation 4 2 4 21 3" xfId="11493" xr:uid="{00000000-0005-0000-0000-0000EA2C0000}"/>
    <cellStyle name="Calculation 4 2 4 22" xfId="11494" xr:uid="{00000000-0005-0000-0000-0000EB2C0000}"/>
    <cellStyle name="Calculation 4 2 4 22 2" xfId="11495" xr:uid="{00000000-0005-0000-0000-0000EC2C0000}"/>
    <cellStyle name="Calculation 4 2 4 23" xfId="11496" xr:uid="{00000000-0005-0000-0000-0000ED2C0000}"/>
    <cellStyle name="Calculation 4 2 4 24" xfId="11497" xr:uid="{00000000-0005-0000-0000-0000EE2C0000}"/>
    <cellStyle name="Calculation 4 2 4 3" xfId="11498" xr:uid="{00000000-0005-0000-0000-0000EF2C0000}"/>
    <cellStyle name="Calculation 4 2 4 3 2" xfId="11499" xr:uid="{00000000-0005-0000-0000-0000F02C0000}"/>
    <cellStyle name="Calculation 4 2 4 3 2 2" xfId="11500" xr:uid="{00000000-0005-0000-0000-0000F12C0000}"/>
    <cellStyle name="Calculation 4 2 4 3 3" xfId="11501" xr:uid="{00000000-0005-0000-0000-0000F22C0000}"/>
    <cellStyle name="Calculation 4 2 4 3 4" xfId="11502" xr:uid="{00000000-0005-0000-0000-0000F32C0000}"/>
    <cellStyle name="Calculation 4 2 4 4" xfId="11503" xr:uid="{00000000-0005-0000-0000-0000F42C0000}"/>
    <cellStyle name="Calculation 4 2 4 4 2" xfId="11504" xr:uid="{00000000-0005-0000-0000-0000F52C0000}"/>
    <cellStyle name="Calculation 4 2 4 4 2 2" xfId="11505" xr:uid="{00000000-0005-0000-0000-0000F62C0000}"/>
    <cellStyle name="Calculation 4 2 4 4 3" xfId="11506" xr:uid="{00000000-0005-0000-0000-0000F72C0000}"/>
    <cellStyle name="Calculation 4 2 4 4 4" xfId="11507" xr:uid="{00000000-0005-0000-0000-0000F82C0000}"/>
    <cellStyle name="Calculation 4 2 4 5" xfId="11508" xr:uid="{00000000-0005-0000-0000-0000F92C0000}"/>
    <cellStyle name="Calculation 4 2 4 5 2" xfId="11509" xr:uid="{00000000-0005-0000-0000-0000FA2C0000}"/>
    <cellStyle name="Calculation 4 2 4 5 2 2" xfId="11510" xr:uid="{00000000-0005-0000-0000-0000FB2C0000}"/>
    <cellStyle name="Calculation 4 2 4 5 3" xfId="11511" xr:uid="{00000000-0005-0000-0000-0000FC2C0000}"/>
    <cellStyle name="Calculation 4 2 4 6" xfId="11512" xr:uid="{00000000-0005-0000-0000-0000FD2C0000}"/>
    <cellStyle name="Calculation 4 2 4 6 2" xfId="11513" xr:uid="{00000000-0005-0000-0000-0000FE2C0000}"/>
    <cellStyle name="Calculation 4 2 4 6 2 2" xfId="11514" xr:uid="{00000000-0005-0000-0000-0000FF2C0000}"/>
    <cellStyle name="Calculation 4 2 4 6 3" xfId="11515" xr:uid="{00000000-0005-0000-0000-0000002D0000}"/>
    <cellStyle name="Calculation 4 2 4 7" xfId="11516" xr:uid="{00000000-0005-0000-0000-0000012D0000}"/>
    <cellStyle name="Calculation 4 2 4 7 2" xfId="11517" xr:uid="{00000000-0005-0000-0000-0000022D0000}"/>
    <cellStyle name="Calculation 4 2 4 7 2 2" xfId="11518" xr:uid="{00000000-0005-0000-0000-0000032D0000}"/>
    <cellStyle name="Calculation 4 2 4 7 3" xfId="11519" xr:uid="{00000000-0005-0000-0000-0000042D0000}"/>
    <cellStyle name="Calculation 4 2 4 8" xfId="11520" xr:uid="{00000000-0005-0000-0000-0000052D0000}"/>
    <cellStyle name="Calculation 4 2 4 8 2" xfId="11521" xr:uid="{00000000-0005-0000-0000-0000062D0000}"/>
    <cellStyle name="Calculation 4 2 4 8 2 2" xfId="11522" xr:uid="{00000000-0005-0000-0000-0000072D0000}"/>
    <cellStyle name="Calculation 4 2 4 8 3" xfId="11523" xr:uid="{00000000-0005-0000-0000-0000082D0000}"/>
    <cellStyle name="Calculation 4 2 4 9" xfId="11524" xr:uid="{00000000-0005-0000-0000-0000092D0000}"/>
    <cellStyle name="Calculation 4 2 4 9 2" xfId="11525" xr:uid="{00000000-0005-0000-0000-00000A2D0000}"/>
    <cellStyle name="Calculation 4 2 4 9 2 2" xfId="11526" xr:uid="{00000000-0005-0000-0000-00000B2D0000}"/>
    <cellStyle name="Calculation 4 2 4 9 3" xfId="11527" xr:uid="{00000000-0005-0000-0000-00000C2D0000}"/>
    <cellStyle name="Calculation 4 2 5" xfId="11528" xr:uid="{00000000-0005-0000-0000-00000D2D0000}"/>
    <cellStyle name="Calculation 4 2 5 10" xfId="11529" xr:uid="{00000000-0005-0000-0000-00000E2D0000}"/>
    <cellStyle name="Calculation 4 2 5 10 2" xfId="11530" xr:uid="{00000000-0005-0000-0000-00000F2D0000}"/>
    <cellStyle name="Calculation 4 2 5 10 2 2" xfId="11531" xr:uid="{00000000-0005-0000-0000-0000102D0000}"/>
    <cellStyle name="Calculation 4 2 5 10 3" xfId="11532" xr:uid="{00000000-0005-0000-0000-0000112D0000}"/>
    <cellStyle name="Calculation 4 2 5 11" xfId="11533" xr:uid="{00000000-0005-0000-0000-0000122D0000}"/>
    <cellStyle name="Calculation 4 2 5 11 2" xfId="11534" xr:uid="{00000000-0005-0000-0000-0000132D0000}"/>
    <cellStyle name="Calculation 4 2 5 11 2 2" xfId="11535" xr:uid="{00000000-0005-0000-0000-0000142D0000}"/>
    <cellStyle name="Calculation 4 2 5 11 3" xfId="11536" xr:uid="{00000000-0005-0000-0000-0000152D0000}"/>
    <cellStyle name="Calculation 4 2 5 12" xfId="11537" xr:uid="{00000000-0005-0000-0000-0000162D0000}"/>
    <cellStyle name="Calculation 4 2 5 12 2" xfId="11538" xr:uid="{00000000-0005-0000-0000-0000172D0000}"/>
    <cellStyle name="Calculation 4 2 5 12 2 2" xfId="11539" xr:uid="{00000000-0005-0000-0000-0000182D0000}"/>
    <cellStyle name="Calculation 4 2 5 12 3" xfId="11540" xr:uid="{00000000-0005-0000-0000-0000192D0000}"/>
    <cellStyle name="Calculation 4 2 5 13" xfId="11541" xr:uid="{00000000-0005-0000-0000-00001A2D0000}"/>
    <cellStyle name="Calculation 4 2 5 13 2" xfId="11542" xr:uid="{00000000-0005-0000-0000-00001B2D0000}"/>
    <cellStyle name="Calculation 4 2 5 13 2 2" xfId="11543" xr:uid="{00000000-0005-0000-0000-00001C2D0000}"/>
    <cellStyle name="Calculation 4 2 5 13 3" xfId="11544" xr:uid="{00000000-0005-0000-0000-00001D2D0000}"/>
    <cellStyle name="Calculation 4 2 5 14" xfId="11545" xr:uid="{00000000-0005-0000-0000-00001E2D0000}"/>
    <cellStyle name="Calculation 4 2 5 14 2" xfId="11546" xr:uid="{00000000-0005-0000-0000-00001F2D0000}"/>
    <cellStyle name="Calculation 4 2 5 14 2 2" xfId="11547" xr:uid="{00000000-0005-0000-0000-0000202D0000}"/>
    <cellStyle name="Calculation 4 2 5 14 3" xfId="11548" xr:uid="{00000000-0005-0000-0000-0000212D0000}"/>
    <cellStyle name="Calculation 4 2 5 15" xfId="11549" xr:uid="{00000000-0005-0000-0000-0000222D0000}"/>
    <cellStyle name="Calculation 4 2 5 15 2" xfId="11550" xr:uid="{00000000-0005-0000-0000-0000232D0000}"/>
    <cellStyle name="Calculation 4 2 5 15 2 2" xfId="11551" xr:uid="{00000000-0005-0000-0000-0000242D0000}"/>
    <cellStyle name="Calculation 4 2 5 15 3" xfId="11552" xr:uid="{00000000-0005-0000-0000-0000252D0000}"/>
    <cellStyle name="Calculation 4 2 5 16" xfId="11553" xr:uid="{00000000-0005-0000-0000-0000262D0000}"/>
    <cellStyle name="Calculation 4 2 5 16 2" xfId="11554" xr:uid="{00000000-0005-0000-0000-0000272D0000}"/>
    <cellStyle name="Calculation 4 2 5 16 2 2" xfId="11555" xr:uid="{00000000-0005-0000-0000-0000282D0000}"/>
    <cellStyle name="Calculation 4 2 5 16 3" xfId="11556" xr:uid="{00000000-0005-0000-0000-0000292D0000}"/>
    <cellStyle name="Calculation 4 2 5 17" xfId="11557" xr:uid="{00000000-0005-0000-0000-00002A2D0000}"/>
    <cellStyle name="Calculation 4 2 5 17 2" xfId="11558" xr:uid="{00000000-0005-0000-0000-00002B2D0000}"/>
    <cellStyle name="Calculation 4 2 5 17 2 2" xfId="11559" xr:uid="{00000000-0005-0000-0000-00002C2D0000}"/>
    <cellStyle name="Calculation 4 2 5 17 3" xfId="11560" xr:uid="{00000000-0005-0000-0000-00002D2D0000}"/>
    <cellStyle name="Calculation 4 2 5 18" xfId="11561" xr:uid="{00000000-0005-0000-0000-00002E2D0000}"/>
    <cellStyle name="Calculation 4 2 5 18 2" xfId="11562" xr:uid="{00000000-0005-0000-0000-00002F2D0000}"/>
    <cellStyle name="Calculation 4 2 5 18 2 2" xfId="11563" xr:uid="{00000000-0005-0000-0000-0000302D0000}"/>
    <cellStyle name="Calculation 4 2 5 18 3" xfId="11564" xr:uid="{00000000-0005-0000-0000-0000312D0000}"/>
    <cellStyle name="Calculation 4 2 5 19" xfId="11565" xr:uid="{00000000-0005-0000-0000-0000322D0000}"/>
    <cellStyle name="Calculation 4 2 5 19 2" xfId="11566" xr:uid="{00000000-0005-0000-0000-0000332D0000}"/>
    <cellStyle name="Calculation 4 2 5 19 2 2" xfId="11567" xr:uid="{00000000-0005-0000-0000-0000342D0000}"/>
    <cellStyle name="Calculation 4 2 5 19 3" xfId="11568" xr:uid="{00000000-0005-0000-0000-0000352D0000}"/>
    <cellStyle name="Calculation 4 2 5 2" xfId="11569" xr:uid="{00000000-0005-0000-0000-0000362D0000}"/>
    <cellStyle name="Calculation 4 2 5 2 2" xfId="11570" xr:uid="{00000000-0005-0000-0000-0000372D0000}"/>
    <cellStyle name="Calculation 4 2 5 2 2 2" xfId="11571" xr:uid="{00000000-0005-0000-0000-0000382D0000}"/>
    <cellStyle name="Calculation 4 2 5 2 3" xfId="11572" xr:uid="{00000000-0005-0000-0000-0000392D0000}"/>
    <cellStyle name="Calculation 4 2 5 2 4" xfId="11573" xr:uid="{00000000-0005-0000-0000-00003A2D0000}"/>
    <cellStyle name="Calculation 4 2 5 20" xfId="11574" xr:uid="{00000000-0005-0000-0000-00003B2D0000}"/>
    <cellStyle name="Calculation 4 2 5 20 2" xfId="11575" xr:uid="{00000000-0005-0000-0000-00003C2D0000}"/>
    <cellStyle name="Calculation 4 2 5 20 2 2" xfId="11576" xr:uid="{00000000-0005-0000-0000-00003D2D0000}"/>
    <cellStyle name="Calculation 4 2 5 20 3" xfId="11577" xr:uid="{00000000-0005-0000-0000-00003E2D0000}"/>
    <cellStyle name="Calculation 4 2 5 21" xfId="11578" xr:uid="{00000000-0005-0000-0000-00003F2D0000}"/>
    <cellStyle name="Calculation 4 2 5 21 2" xfId="11579" xr:uid="{00000000-0005-0000-0000-0000402D0000}"/>
    <cellStyle name="Calculation 4 2 5 22" xfId="11580" xr:uid="{00000000-0005-0000-0000-0000412D0000}"/>
    <cellStyle name="Calculation 4 2 5 23" xfId="11581" xr:uid="{00000000-0005-0000-0000-0000422D0000}"/>
    <cellStyle name="Calculation 4 2 5 3" xfId="11582" xr:uid="{00000000-0005-0000-0000-0000432D0000}"/>
    <cellStyle name="Calculation 4 2 5 3 2" xfId="11583" xr:uid="{00000000-0005-0000-0000-0000442D0000}"/>
    <cellStyle name="Calculation 4 2 5 3 2 2" xfId="11584" xr:uid="{00000000-0005-0000-0000-0000452D0000}"/>
    <cellStyle name="Calculation 4 2 5 3 3" xfId="11585" xr:uid="{00000000-0005-0000-0000-0000462D0000}"/>
    <cellStyle name="Calculation 4 2 5 4" xfId="11586" xr:uid="{00000000-0005-0000-0000-0000472D0000}"/>
    <cellStyle name="Calculation 4 2 5 4 2" xfId="11587" xr:uid="{00000000-0005-0000-0000-0000482D0000}"/>
    <cellStyle name="Calculation 4 2 5 4 2 2" xfId="11588" xr:uid="{00000000-0005-0000-0000-0000492D0000}"/>
    <cellStyle name="Calculation 4 2 5 4 3" xfId="11589" xr:uid="{00000000-0005-0000-0000-00004A2D0000}"/>
    <cellStyle name="Calculation 4 2 5 5" xfId="11590" xr:uid="{00000000-0005-0000-0000-00004B2D0000}"/>
    <cellStyle name="Calculation 4 2 5 5 2" xfId="11591" xr:uid="{00000000-0005-0000-0000-00004C2D0000}"/>
    <cellStyle name="Calculation 4 2 5 5 2 2" xfId="11592" xr:uid="{00000000-0005-0000-0000-00004D2D0000}"/>
    <cellStyle name="Calculation 4 2 5 5 3" xfId="11593" xr:uid="{00000000-0005-0000-0000-00004E2D0000}"/>
    <cellStyle name="Calculation 4 2 5 6" xfId="11594" xr:uid="{00000000-0005-0000-0000-00004F2D0000}"/>
    <cellStyle name="Calculation 4 2 5 6 2" xfId="11595" xr:uid="{00000000-0005-0000-0000-0000502D0000}"/>
    <cellStyle name="Calculation 4 2 5 6 2 2" xfId="11596" xr:uid="{00000000-0005-0000-0000-0000512D0000}"/>
    <cellStyle name="Calculation 4 2 5 6 3" xfId="11597" xr:uid="{00000000-0005-0000-0000-0000522D0000}"/>
    <cellStyle name="Calculation 4 2 5 7" xfId="11598" xr:uid="{00000000-0005-0000-0000-0000532D0000}"/>
    <cellStyle name="Calculation 4 2 5 7 2" xfId="11599" xr:uid="{00000000-0005-0000-0000-0000542D0000}"/>
    <cellStyle name="Calculation 4 2 5 7 2 2" xfId="11600" xr:uid="{00000000-0005-0000-0000-0000552D0000}"/>
    <cellStyle name="Calculation 4 2 5 7 3" xfId="11601" xr:uid="{00000000-0005-0000-0000-0000562D0000}"/>
    <cellStyle name="Calculation 4 2 5 8" xfId="11602" xr:uid="{00000000-0005-0000-0000-0000572D0000}"/>
    <cellStyle name="Calculation 4 2 5 8 2" xfId="11603" xr:uid="{00000000-0005-0000-0000-0000582D0000}"/>
    <cellStyle name="Calculation 4 2 5 8 2 2" xfId="11604" xr:uid="{00000000-0005-0000-0000-0000592D0000}"/>
    <cellStyle name="Calculation 4 2 5 8 3" xfId="11605" xr:uid="{00000000-0005-0000-0000-00005A2D0000}"/>
    <cellStyle name="Calculation 4 2 5 9" xfId="11606" xr:uid="{00000000-0005-0000-0000-00005B2D0000}"/>
    <cellStyle name="Calculation 4 2 5 9 2" xfId="11607" xr:uid="{00000000-0005-0000-0000-00005C2D0000}"/>
    <cellStyle name="Calculation 4 2 5 9 2 2" xfId="11608" xr:uid="{00000000-0005-0000-0000-00005D2D0000}"/>
    <cellStyle name="Calculation 4 2 5 9 3" xfId="11609" xr:uid="{00000000-0005-0000-0000-00005E2D0000}"/>
    <cellStyle name="Calculation 4 2 6" xfId="11610" xr:uid="{00000000-0005-0000-0000-00005F2D0000}"/>
    <cellStyle name="Calculation 4 2 6 2" xfId="11611" xr:uid="{00000000-0005-0000-0000-0000602D0000}"/>
    <cellStyle name="Calculation 4 2 6 2 2" xfId="11612" xr:uid="{00000000-0005-0000-0000-0000612D0000}"/>
    <cellStyle name="Calculation 4 2 6 3" xfId="11613" xr:uid="{00000000-0005-0000-0000-0000622D0000}"/>
    <cellStyle name="Calculation 4 2 6 4" xfId="11614" xr:uid="{00000000-0005-0000-0000-0000632D0000}"/>
    <cellStyle name="Calculation 4 2 7" xfId="11615" xr:uid="{00000000-0005-0000-0000-0000642D0000}"/>
    <cellStyle name="Calculation 4 2 7 2" xfId="11616" xr:uid="{00000000-0005-0000-0000-0000652D0000}"/>
    <cellStyle name="Calculation 4 2 7 2 2" xfId="11617" xr:uid="{00000000-0005-0000-0000-0000662D0000}"/>
    <cellStyle name="Calculation 4 2 7 3" xfId="11618" xr:uid="{00000000-0005-0000-0000-0000672D0000}"/>
    <cellStyle name="Calculation 4 2 8" xfId="11619" xr:uid="{00000000-0005-0000-0000-0000682D0000}"/>
    <cellStyle name="Calculation 4 2 8 2" xfId="11620" xr:uid="{00000000-0005-0000-0000-0000692D0000}"/>
    <cellStyle name="Calculation 4 2 8 2 2" xfId="11621" xr:uid="{00000000-0005-0000-0000-00006A2D0000}"/>
    <cellStyle name="Calculation 4 2 8 3" xfId="11622" xr:uid="{00000000-0005-0000-0000-00006B2D0000}"/>
    <cellStyle name="Calculation 4 2 9" xfId="11623" xr:uid="{00000000-0005-0000-0000-00006C2D0000}"/>
    <cellStyle name="Calculation 4 2 9 2" xfId="11624" xr:uid="{00000000-0005-0000-0000-00006D2D0000}"/>
    <cellStyle name="Calculation 4 2 9 2 2" xfId="11625" xr:uid="{00000000-0005-0000-0000-00006E2D0000}"/>
    <cellStyle name="Calculation 4 2 9 3" xfId="11626" xr:uid="{00000000-0005-0000-0000-00006F2D0000}"/>
    <cellStyle name="Calculation 4 20" xfId="11627" xr:uid="{00000000-0005-0000-0000-0000702D0000}"/>
    <cellStyle name="Calculation 4 20 2" xfId="11628" xr:uid="{00000000-0005-0000-0000-0000712D0000}"/>
    <cellStyle name="Calculation 4 20 2 2" xfId="11629" xr:uid="{00000000-0005-0000-0000-0000722D0000}"/>
    <cellStyle name="Calculation 4 20 3" xfId="11630" xr:uid="{00000000-0005-0000-0000-0000732D0000}"/>
    <cellStyle name="Calculation 4 21" xfId="11631" xr:uid="{00000000-0005-0000-0000-0000742D0000}"/>
    <cellStyle name="Calculation 4 21 2" xfId="11632" xr:uid="{00000000-0005-0000-0000-0000752D0000}"/>
    <cellStyle name="Calculation 4 21 2 2" xfId="11633" xr:uid="{00000000-0005-0000-0000-0000762D0000}"/>
    <cellStyle name="Calculation 4 21 3" xfId="11634" xr:uid="{00000000-0005-0000-0000-0000772D0000}"/>
    <cellStyle name="Calculation 4 22" xfId="11635" xr:uid="{00000000-0005-0000-0000-0000782D0000}"/>
    <cellStyle name="Calculation 4 22 2" xfId="11636" xr:uid="{00000000-0005-0000-0000-0000792D0000}"/>
    <cellStyle name="Calculation 4 23" xfId="11637" xr:uid="{00000000-0005-0000-0000-00007A2D0000}"/>
    <cellStyle name="Calculation 4 24" xfId="11638" xr:uid="{00000000-0005-0000-0000-00007B2D0000}"/>
    <cellStyle name="Calculation 4 25" xfId="11639" xr:uid="{00000000-0005-0000-0000-00007C2D0000}"/>
    <cellStyle name="Calculation 4 26" xfId="11640" xr:uid="{00000000-0005-0000-0000-00007D2D0000}"/>
    <cellStyle name="Calculation 4 27" xfId="11641" xr:uid="{00000000-0005-0000-0000-00007E2D0000}"/>
    <cellStyle name="Calculation 4 3" xfId="11642" xr:uid="{00000000-0005-0000-0000-00007F2D0000}"/>
    <cellStyle name="Calculation 4 3 10" xfId="11643" xr:uid="{00000000-0005-0000-0000-0000802D0000}"/>
    <cellStyle name="Calculation 4 3 10 2" xfId="11644" xr:uid="{00000000-0005-0000-0000-0000812D0000}"/>
    <cellStyle name="Calculation 4 3 10 2 2" xfId="11645" xr:uid="{00000000-0005-0000-0000-0000822D0000}"/>
    <cellStyle name="Calculation 4 3 10 3" xfId="11646" xr:uid="{00000000-0005-0000-0000-0000832D0000}"/>
    <cellStyle name="Calculation 4 3 11" xfId="11647" xr:uid="{00000000-0005-0000-0000-0000842D0000}"/>
    <cellStyle name="Calculation 4 3 11 2" xfId="11648" xr:uid="{00000000-0005-0000-0000-0000852D0000}"/>
    <cellStyle name="Calculation 4 3 11 2 2" xfId="11649" xr:uid="{00000000-0005-0000-0000-0000862D0000}"/>
    <cellStyle name="Calculation 4 3 11 3" xfId="11650" xr:uid="{00000000-0005-0000-0000-0000872D0000}"/>
    <cellStyle name="Calculation 4 3 12" xfId="11651" xr:uid="{00000000-0005-0000-0000-0000882D0000}"/>
    <cellStyle name="Calculation 4 3 12 2" xfId="11652" xr:uid="{00000000-0005-0000-0000-0000892D0000}"/>
    <cellStyle name="Calculation 4 3 12 2 2" xfId="11653" xr:uid="{00000000-0005-0000-0000-00008A2D0000}"/>
    <cellStyle name="Calculation 4 3 12 3" xfId="11654" xr:uid="{00000000-0005-0000-0000-00008B2D0000}"/>
    <cellStyle name="Calculation 4 3 13" xfId="11655" xr:uid="{00000000-0005-0000-0000-00008C2D0000}"/>
    <cellStyle name="Calculation 4 3 13 2" xfId="11656" xr:uid="{00000000-0005-0000-0000-00008D2D0000}"/>
    <cellStyle name="Calculation 4 3 13 2 2" xfId="11657" xr:uid="{00000000-0005-0000-0000-00008E2D0000}"/>
    <cellStyle name="Calculation 4 3 13 3" xfId="11658" xr:uid="{00000000-0005-0000-0000-00008F2D0000}"/>
    <cellStyle name="Calculation 4 3 14" xfId="11659" xr:uid="{00000000-0005-0000-0000-0000902D0000}"/>
    <cellStyle name="Calculation 4 3 14 2" xfId="11660" xr:uid="{00000000-0005-0000-0000-0000912D0000}"/>
    <cellStyle name="Calculation 4 3 14 2 2" xfId="11661" xr:uid="{00000000-0005-0000-0000-0000922D0000}"/>
    <cellStyle name="Calculation 4 3 14 3" xfId="11662" xr:uid="{00000000-0005-0000-0000-0000932D0000}"/>
    <cellStyle name="Calculation 4 3 15" xfId="11663" xr:uid="{00000000-0005-0000-0000-0000942D0000}"/>
    <cellStyle name="Calculation 4 3 15 2" xfId="11664" xr:uid="{00000000-0005-0000-0000-0000952D0000}"/>
    <cellStyle name="Calculation 4 3 15 2 2" xfId="11665" xr:uid="{00000000-0005-0000-0000-0000962D0000}"/>
    <cellStyle name="Calculation 4 3 15 3" xfId="11666" xr:uid="{00000000-0005-0000-0000-0000972D0000}"/>
    <cellStyle name="Calculation 4 3 16" xfId="11667" xr:uid="{00000000-0005-0000-0000-0000982D0000}"/>
    <cellStyle name="Calculation 4 3 16 2" xfId="11668" xr:uid="{00000000-0005-0000-0000-0000992D0000}"/>
    <cellStyle name="Calculation 4 3 16 2 2" xfId="11669" xr:uid="{00000000-0005-0000-0000-00009A2D0000}"/>
    <cellStyle name="Calculation 4 3 16 3" xfId="11670" xr:uid="{00000000-0005-0000-0000-00009B2D0000}"/>
    <cellStyle name="Calculation 4 3 17" xfId="11671" xr:uid="{00000000-0005-0000-0000-00009C2D0000}"/>
    <cellStyle name="Calculation 4 3 17 2" xfId="11672" xr:uid="{00000000-0005-0000-0000-00009D2D0000}"/>
    <cellStyle name="Calculation 4 3 17 2 2" xfId="11673" xr:uid="{00000000-0005-0000-0000-00009E2D0000}"/>
    <cellStyle name="Calculation 4 3 17 3" xfId="11674" xr:uid="{00000000-0005-0000-0000-00009F2D0000}"/>
    <cellStyle name="Calculation 4 3 18" xfId="11675" xr:uid="{00000000-0005-0000-0000-0000A02D0000}"/>
    <cellStyle name="Calculation 4 3 18 2" xfId="11676" xr:uid="{00000000-0005-0000-0000-0000A12D0000}"/>
    <cellStyle name="Calculation 4 3 19" xfId="11677" xr:uid="{00000000-0005-0000-0000-0000A22D0000}"/>
    <cellStyle name="Calculation 4 3 2" xfId="11678" xr:uid="{00000000-0005-0000-0000-0000A32D0000}"/>
    <cellStyle name="Calculation 4 3 2 10" xfId="11679" xr:uid="{00000000-0005-0000-0000-0000A42D0000}"/>
    <cellStyle name="Calculation 4 3 2 10 2" xfId="11680" xr:uid="{00000000-0005-0000-0000-0000A52D0000}"/>
    <cellStyle name="Calculation 4 3 2 10 2 2" xfId="11681" xr:uid="{00000000-0005-0000-0000-0000A62D0000}"/>
    <cellStyle name="Calculation 4 3 2 10 3" xfId="11682" xr:uid="{00000000-0005-0000-0000-0000A72D0000}"/>
    <cellStyle name="Calculation 4 3 2 11" xfId="11683" xr:uid="{00000000-0005-0000-0000-0000A82D0000}"/>
    <cellStyle name="Calculation 4 3 2 11 2" xfId="11684" xr:uid="{00000000-0005-0000-0000-0000A92D0000}"/>
    <cellStyle name="Calculation 4 3 2 11 2 2" xfId="11685" xr:uid="{00000000-0005-0000-0000-0000AA2D0000}"/>
    <cellStyle name="Calculation 4 3 2 11 3" xfId="11686" xr:uid="{00000000-0005-0000-0000-0000AB2D0000}"/>
    <cellStyle name="Calculation 4 3 2 12" xfId="11687" xr:uid="{00000000-0005-0000-0000-0000AC2D0000}"/>
    <cellStyle name="Calculation 4 3 2 12 2" xfId="11688" xr:uid="{00000000-0005-0000-0000-0000AD2D0000}"/>
    <cellStyle name="Calculation 4 3 2 12 2 2" xfId="11689" xr:uid="{00000000-0005-0000-0000-0000AE2D0000}"/>
    <cellStyle name="Calculation 4 3 2 12 3" xfId="11690" xr:uid="{00000000-0005-0000-0000-0000AF2D0000}"/>
    <cellStyle name="Calculation 4 3 2 13" xfId="11691" xr:uid="{00000000-0005-0000-0000-0000B02D0000}"/>
    <cellStyle name="Calculation 4 3 2 13 2" xfId="11692" xr:uid="{00000000-0005-0000-0000-0000B12D0000}"/>
    <cellStyle name="Calculation 4 3 2 13 2 2" xfId="11693" xr:uid="{00000000-0005-0000-0000-0000B22D0000}"/>
    <cellStyle name="Calculation 4 3 2 13 3" xfId="11694" xr:uid="{00000000-0005-0000-0000-0000B32D0000}"/>
    <cellStyle name="Calculation 4 3 2 14" xfId="11695" xr:uid="{00000000-0005-0000-0000-0000B42D0000}"/>
    <cellStyle name="Calculation 4 3 2 14 2" xfId="11696" xr:uid="{00000000-0005-0000-0000-0000B52D0000}"/>
    <cellStyle name="Calculation 4 3 2 14 2 2" xfId="11697" xr:uid="{00000000-0005-0000-0000-0000B62D0000}"/>
    <cellStyle name="Calculation 4 3 2 14 3" xfId="11698" xr:uid="{00000000-0005-0000-0000-0000B72D0000}"/>
    <cellStyle name="Calculation 4 3 2 15" xfId="11699" xr:uid="{00000000-0005-0000-0000-0000B82D0000}"/>
    <cellStyle name="Calculation 4 3 2 15 2" xfId="11700" xr:uid="{00000000-0005-0000-0000-0000B92D0000}"/>
    <cellStyle name="Calculation 4 3 2 15 2 2" xfId="11701" xr:uid="{00000000-0005-0000-0000-0000BA2D0000}"/>
    <cellStyle name="Calculation 4 3 2 15 3" xfId="11702" xr:uid="{00000000-0005-0000-0000-0000BB2D0000}"/>
    <cellStyle name="Calculation 4 3 2 16" xfId="11703" xr:uid="{00000000-0005-0000-0000-0000BC2D0000}"/>
    <cellStyle name="Calculation 4 3 2 16 2" xfId="11704" xr:uid="{00000000-0005-0000-0000-0000BD2D0000}"/>
    <cellStyle name="Calculation 4 3 2 16 2 2" xfId="11705" xr:uid="{00000000-0005-0000-0000-0000BE2D0000}"/>
    <cellStyle name="Calculation 4 3 2 16 3" xfId="11706" xr:uid="{00000000-0005-0000-0000-0000BF2D0000}"/>
    <cellStyle name="Calculation 4 3 2 17" xfId="11707" xr:uid="{00000000-0005-0000-0000-0000C02D0000}"/>
    <cellStyle name="Calculation 4 3 2 17 2" xfId="11708" xr:uid="{00000000-0005-0000-0000-0000C12D0000}"/>
    <cellStyle name="Calculation 4 3 2 17 2 2" xfId="11709" xr:uid="{00000000-0005-0000-0000-0000C22D0000}"/>
    <cellStyle name="Calculation 4 3 2 17 3" xfId="11710" xr:uid="{00000000-0005-0000-0000-0000C32D0000}"/>
    <cellStyle name="Calculation 4 3 2 18" xfId="11711" xr:uid="{00000000-0005-0000-0000-0000C42D0000}"/>
    <cellStyle name="Calculation 4 3 2 18 2" xfId="11712" xr:uid="{00000000-0005-0000-0000-0000C52D0000}"/>
    <cellStyle name="Calculation 4 3 2 18 2 2" xfId="11713" xr:uid="{00000000-0005-0000-0000-0000C62D0000}"/>
    <cellStyle name="Calculation 4 3 2 18 3" xfId="11714" xr:uid="{00000000-0005-0000-0000-0000C72D0000}"/>
    <cellStyle name="Calculation 4 3 2 19" xfId="11715" xr:uid="{00000000-0005-0000-0000-0000C82D0000}"/>
    <cellStyle name="Calculation 4 3 2 19 2" xfId="11716" xr:uid="{00000000-0005-0000-0000-0000C92D0000}"/>
    <cellStyle name="Calculation 4 3 2 19 2 2" xfId="11717" xr:uid="{00000000-0005-0000-0000-0000CA2D0000}"/>
    <cellStyle name="Calculation 4 3 2 19 3" xfId="11718" xr:uid="{00000000-0005-0000-0000-0000CB2D0000}"/>
    <cellStyle name="Calculation 4 3 2 2" xfId="11719" xr:uid="{00000000-0005-0000-0000-0000CC2D0000}"/>
    <cellStyle name="Calculation 4 3 2 2 2" xfId="11720" xr:uid="{00000000-0005-0000-0000-0000CD2D0000}"/>
    <cellStyle name="Calculation 4 3 2 2 2 2" xfId="11721" xr:uid="{00000000-0005-0000-0000-0000CE2D0000}"/>
    <cellStyle name="Calculation 4 3 2 2 2 2 2" xfId="11722" xr:uid="{00000000-0005-0000-0000-0000CF2D0000}"/>
    <cellStyle name="Calculation 4 3 2 2 2 3" xfId="11723" xr:uid="{00000000-0005-0000-0000-0000D02D0000}"/>
    <cellStyle name="Calculation 4 3 2 2 2 4" xfId="11724" xr:uid="{00000000-0005-0000-0000-0000D12D0000}"/>
    <cellStyle name="Calculation 4 3 2 2 3" xfId="11725" xr:uid="{00000000-0005-0000-0000-0000D22D0000}"/>
    <cellStyle name="Calculation 4 3 2 2 3 2" xfId="11726" xr:uid="{00000000-0005-0000-0000-0000D32D0000}"/>
    <cellStyle name="Calculation 4 3 2 2 4" xfId="11727" xr:uid="{00000000-0005-0000-0000-0000D42D0000}"/>
    <cellStyle name="Calculation 4 3 2 2 5" xfId="11728" xr:uid="{00000000-0005-0000-0000-0000D52D0000}"/>
    <cellStyle name="Calculation 4 3 2 20" xfId="11729" xr:uid="{00000000-0005-0000-0000-0000D62D0000}"/>
    <cellStyle name="Calculation 4 3 2 20 2" xfId="11730" xr:uid="{00000000-0005-0000-0000-0000D72D0000}"/>
    <cellStyle name="Calculation 4 3 2 20 2 2" xfId="11731" xr:uid="{00000000-0005-0000-0000-0000D82D0000}"/>
    <cellStyle name="Calculation 4 3 2 20 3" xfId="11732" xr:uid="{00000000-0005-0000-0000-0000D92D0000}"/>
    <cellStyle name="Calculation 4 3 2 21" xfId="11733" xr:uid="{00000000-0005-0000-0000-0000DA2D0000}"/>
    <cellStyle name="Calculation 4 3 2 21 2" xfId="11734" xr:uid="{00000000-0005-0000-0000-0000DB2D0000}"/>
    <cellStyle name="Calculation 4 3 2 22" xfId="11735" xr:uid="{00000000-0005-0000-0000-0000DC2D0000}"/>
    <cellStyle name="Calculation 4 3 2 23" xfId="11736" xr:uid="{00000000-0005-0000-0000-0000DD2D0000}"/>
    <cellStyle name="Calculation 4 3 2 3" xfId="11737" xr:uid="{00000000-0005-0000-0000-0000DE2D0000}"/>
    <cellStyle name="Calculation 4 3 2 3 2" xfId="11738" xr:uid="{00000000-0005-0000-0000-0000DF2D0000}"/>
    <cellStyle name="Calculation 4 3 2 3 2 2" xfId="11739" xr:uid="{00000000-0005-0000-0000-0000E02D0000}"/>
    <cellStyle name="Calculation 4 3 2 3 2 3" xfId="11740" xr:uid="{00000000-0005-0000-0000-0000E12D0000}"/>
    <cellStyle name="Calculation 4 3 2 3 3" xfId="11741" xr:uid="{00000000-0005-0000-0000-0000E22D0000}"/>
    <cellStyle name="Calculation 4 3 2 3 3 2" xfId="11742" xr:uid="{00000000-0005-0000-0000-0000E32D0000}"/>
    <cellStyle name="Calculation 4 3 2 3 4" xfId="11743" xr:uid="{00000000-0005-0000-0000-0000E42D0000}"/>
    <cellStyle name="Calculation 4 3 2 4" xfId="11744" xr:uid="{00000000-0005-0000-0000-0000E52D0000}"/>
    <cellStyle name="Calculation 4 3 2 4 2" xfId="11745" xr:uid="{00000000-0005-0000-0000-0000E62D0000}"/>
    <cellStyle name="Calculation 4 3 2 4 2 2" xfId="11746" xr:uid="{00000000-0005-0000-0000-0000E72D0000}"/>
    <cellStyle name="Calculation 4 3 2 4 3" xfId="11747" xr:uid="{00000000-0005-0000-0000-0000E82D0000}"/>
    <cellStyle name="Calculation 4 3 2 4 4" xfId="11748" xr:uid="{00000000-0005-0000-0000-0000E92D0000}"/>
    <cellStyle name="Calculation 4 3 2 5" xfId="11749" xr:uid="{00000000-0005-0000-0000-0000EA2D0000}"/>
    <cellStyle name="Calculation 4 3 2 5 2" xfId="11750" xr:uid="{00000000-0005-0000-0000-0000EB2D0000}"/>
    <cellStyle name="Calculation 4 3 2 5 2 2" xfId="11751" xr:uid="{00000000-0005-0000-0000-0000EC2D0000}"/>
    <cellStyle name="Calculation 4 3 2 5 3" xfId="11752" xr:uid="{00000000-0005-0000-0000-0000ED2D0000}"/>
    <cellStyle name="Calculation 4 3 2 5 4" xfId="11753" xr:uid="{00000000-0005-0000-0000-0000EE2D0000}"/>
    <cellStyle name="Calculation 4 3 2 6" xfId="11754" xr:uid="{00000000-0005-0000-0000-0000EF2D0000}"/>
    <cellStyle name="Calculation 4 3 2 6 2" xfId="11755" xr:uid="{00000000-0005-0000-0000-0000F02D0000}"/>
    <cellStyle name="Calculation 4 3 2 6 2 2" xfId="11756" xr:uid="{00000000-0005-0000-0000-0000F12D0000}"/>
    <cellStyle name="Calculation 4 3 2 6 3" xfId="11757" xr:uid="{00000000-0005-0000-0000-0000F22D0000}"/>
    <cellStyle name="Calculation 4 3 2 7" xfId="11758" xr:uid="{00000000-0005-0000-0000-0000F32D0000}"/>
    <cellStyle name="Calculation 4 3 2 7 2" xfId="11759" xr:uid="{00000000-0005-0000-0000-0000F42D0000}"/>
    <cellStyle name="Calculation 4 3 2 7 2 2" xfId="11760" xr:uid="{00000000-0005-0000-0000-0000F52D0000}"/>
    <cellStyle name="Calculation 4 3 2 7 3" xfId="11761" xr:uid="{00000000-0005-0000-0000-0000F62D0000}"/>
    <cellStyle name="Calculation 4 3 2 8" xfId="11762" xr:uid="{00000000-0005-0000-0000-0000F72D0000}"/>
    <cellStyle name="Calculation 4 3 2 8 2" xfId="11763" xr:uid="{00000000-0005-0000-0000-0000F82D0000}"/>
    <cellStyle name="Calculation 4 3 2 8 2 2" xfId="11764" xr:uid="{00000000-0005-0000-0000-0000F92D0000}"/>
    <cellStyle name="Calculation 4 3 2 8 3" xfId="11765" xr:uid="{00000000-0005-0000-0000-0000FA2D0000}"/>
    <cellStyle name="Calculation 4 3 2 9" xfId="11766" xr:uid="{00000000-0005-0000-0000-0000FB2D0000}"/>
    <cellStyle name="Calculation 4 3 2 9 2" xfId="11767" xr:uid="{00000000-0005-0000-0000-0000FC2D0000}"/>
    <cellStyle name="Calculation 4 3 2 9 2 2" xfId="11768" xr:uid="{00000000-0005-0000-0000-0000FD2D0000}"/>
    <cellStyle name="Calculation 4 3 2 9 3" xfId="11769" xr:uid="{00000000-0005-0000-0000-0000FE2D0000}"/>
    <cellStyle name="Calculation 4 3 20" xfId="11770" xr:uid="{00000000-0005-0000-0000-0000FF2D0000}"/>
    <cellStyle name="Calculation 4 3 3" xfId="11771" xr:uid="{00000000-0005-0000-0000-0000002E0000}"/>
    <cellStyle name="Calculation 4 3 3 2" xfId="11772" xr:uid="{00000000-0005-0000-0000-0000012E0000}"/>
    <cellStyle name="Calculation 4 3 3 2 2" xfId="11773" xr:uid="{00000000-0005-0000-0000-0000022E0000}"/>
    <cellStyle name="Calculation 4 3 3 2 2 2" xfId="11774" xr:uid="{00000000-0005-0000-0000-0000032E0000}"/>
    <cellStyle name="Calculation 4 3 3 2 3" xfId="11775" xr:uid="{00000000-0005-0000-0000-0000042E0000}"/>
    <cellStyle name="Calculation 4 3 3 2 4" xfId="11776" xr:uid="{00000000-0005-0000-0000-0000052E0000}"/>
    <cellStyle name="Calculation 4 3 3 3" xfId="11777" xr:uid="{00000000-0005-0000-0000-0000062E0000}"/>
    <cellStyle name="Calculation 4 3 3 3 2" xfId="11778" xr:uid="{00000000-0005-0000-0000-0000072E0000}"/>
    <cellStyle name="Calculation 4 3 3 4" xfId="11779" xr:uid="{00000000-0005-0000-0000-0000082E0000}"/>
    <cellStyle name="Calculation 4 3 3 5" xfId="11780" xr:uid="{00000000-0005-0000-0000-0000092E0000}"/>
    <cellStyle name="Calculation 4 3 4" xfId="11781" xr:uid="{00000000-0005-0000-0000-00000A2E0000}"/>
    <cellStyle name="Calculation 4 3 4 2" xfId="11782" xr:uid="{00000000-0005-0000-0000-00000B2E0000}"/>
    <cellStyle name="Calculation 4 3 4 2 2" xfId="11783" xr:uid="{00000000-0005-0000-0000-00000C2E0000}"/>
    <cellStyle name="Calculation 4 3 4 2 3" xfId="11784" xr:uid="{00000000-0005-0000-0000-00000D2E0000}"/>
    <cellStyle name="Calculation 4 3 4 3" xfId="11785" xr:uid="{00000000-0005-0000-0000-00000E2E0000}"/>
    <cellStyle name="Calculation 4 3 4 3 2" xfId="11786" xr:uid="{00000000-0005-0000-0000-00000F2E0000}"/>
    <cellStyle name="Calculation 4 3 4 4" xfId="11787" xr:uid="{00000000-0005-0000-0000-0000102E0000}"/>
    <cellStyle name="Calculation 4 3 5" xfId="11788" xr:uid="{00000000-0005-0000-0000-0000112E0000}"/>
    <cellStyle name="Calculation 4 3 5 2" xfId="11789" xr:uid="{00000000-0005-0000-0000-0000122E0000}"/>
    <cellStyle name="Calculation 4 3 5 2 2" xfId="11790" xr:uid="{00000000-0005-0000-0000-0000132E0000}"/>
    <cellStyle name="Calculation 4 3 5 2 3" xfId="11791" xr:uid="{00000000-0005-0000-0000-0000142E0000}"/>
    <cellStyle name="Calculation 4 3 5 3" xfId="11792" xr:uid="{00000000-0005-0000-0000-0000152E0000}"/>
    <cellStyle name="Calculation 4 3 5 4" xfId="11793" xr:uid="{00000000-0005-0000-0000-0000162E0000}"/>
    <cellStyle name="Calculation 4 3 6" xfId="11794" xr:uid="{00000000-0005-0000-0000-0000172E0000}"/>
    <cellStyle name="Calculation 4 3 6 2" xfId="11795" xr:uid="{00000000-0005-0000-0000-0000182E0000}"/>
    <cellStyle name="Calculation 4 3 6 2 2" xfId="11796" xr:uid="{00000000-0005-0000-0000-0000192E0000}"/>
    <cellStyle name="Calculation 4 3 6 3" xfId="11797" xr:uid="{00000000-0005-0000-0000-00001A2E0000}"/>
    <cellStyle name="Calculation 4 3 6 4" xfId="11798" xr:uid="{00000000-0005-0000-0000-00001B2E0000}"/>
    <cellStyle name="Calculation 4 3 7" xfId="11799" xr:uid="{00000000-0005-0000-0000-00001C2E0000}"/>
    <cellStyle name="Calculation 4 3 7 2" xfId="11800" xr:uid="{00000000-0005-0000-0000-00001D2E0000}"/>
    <cellStyle name="Calculation 4 3 7 2 2" xfId="11801" xr:uid="{00000000-0005-0000-0000-00001E2E0000}"/>
    <cellStyle name="Calculation 4 3 7 3" xfId="11802" xr:uid="{00000000-0005-0000-0000-00001F2E0000}"/>
    <cellStyle name="Calculation 4 3 8" xfId="11803" xr:uid="{00000000-0005-0000-0000-0000202E0000}"/>
    <cellStyle name="Calculation 4 3 8 2" xfId="11804" xr:uid="{00000000-0005-0000-0000-0000212E0000}"/>
    <cellStyle name="Calculation 4 3 8 2 2" xfId="11805" xr:uid="{00000000-0005-0000-0000-0000222E0000}"/>
    <cellStyle name="Calculation 4 3 8 3" xfId="11806" xr:uid="{00000000-0005-0000-0000-0000232E0000}"/>
    <cellStyle name="Calculation 4 3 9" xfId="11807" xr:uid="{00000000-0005-0000-0000-0000242E0000}"/>
    <cellStyle name="Calculation 4 3 9 2" xfId="11808" xr:uid="{00000000-0005-0000-0000-0000252E0000}"/>
    <cellStyle name="Calculation 4 3 9 2 2" xfId="11809" xr:uid="{00000000-0005-0000-0000-0000262E0000}"/>
    <cellStyle name="Calculation 4 3 9 3" xfId="11810" xr:uid="{00000000-0005-0000-0000-0000272E0000}"/>
    <cellStyle name="Calculation 4 4" xfId="11811" xr:uid="{00000000-0005-0000-0000-0000282E0000}"/>
    <cellStyle name="Calculation 4 4 10" xfId="11812" xr:uid="{00000000-0005-0000-0000-0000292E0000}"/>
    <cellStyle name="Calculation 4 4 10 2" xfId="11813" xr:uid="{00000000-0005-0000-0000-00002A2E0000}"/>
    <cellStyle name="Calculation 4 4 10 2 2" xfId="11814" xr:uid="{00000000-0005-0000-0000-00002B2E0000}"/>
    <cellStyle name="Calculation 4 4 10 3" xfId="11815" xr:uid="{00000000-0005-0000-0000-00002C2E0000}"/>
    <cellStyle name="Calculation 4 4 11" xfId="11816" xr:uid="{00000000-0005-0000-0000-00002D2E0000}"/>
    <cellStyle name="Calculation 4 4 11 2" xfId="11817" xr:uid="{00000000-0005-0000-0000-00002E2E0000}"/>
    <cellStyle name="Calculation 4 4 11 2 2" xfId="11818" xr:uid="{00000000-0005-0000-0000-00002F2E0000}"/>
    <cellStyle name="Calculation 4 4 11 3" xfId="11819" xr:uid="{00000000-0005-0000-0000-0000302E0000}"/>
    <cellStyle name="Calculation 4 4 12" xfId="11820" xr:uid="{00000000-0005-0000-0000-0000312E0000}"/>
    <cellStyle name="Calculation 4 4 12 2" xfId="11821" xr:uid="{00000000-0005-0000-0000-0000322E0000}"/>
    <cellStyle name="Calculation 4 4 12 2 2" xfId="11822" xr:uid="{00000000-0005-0000-0000-0000332E0000}"/>
    <cellStyle name="Calculation 4 4 12 3" xfId="11823" xr:uid="{00000000-0005-0000-0000-0000342E0000}"/>
    <cellStyle name="Calculation 4 4 13" xfId="11824" xr:uid="{00000000-0005-0000-0000-0000352E0000}"/>
    <cellStyle name="Calculation 4 4 13 2" xfId="11825" xr:uid="{00000000-0005-0000-0000-0000362E0000}"/>
    <cellStyle name="Calculation 4 4 13 2 2" xfId="11826" xr:uid="{00000000-0005-0000-0000-0000372E0000}"/>
    <cellStyle name="Calculation 4 4 13 3" xfId="11827" xr:uid="{00000000-0005-0000-0000-0000382E0000}"/>
    <cellStyle name="Calculation 4 4 14" xfId="11828" xr:uid="{00000000-0005-0000-0000-0000392E0000}"/>
    <cellStyle name="Calculation 4 4 14 2" xfId="11829" xr:uid="{00000000-0005-0000-0000-00003A2E0000}"/>
    <cellStyle name="Calculation 4 4 14 2 2" xfId="11830" xr:uid="{00000000-0005-0000-0000-00003B2E0000}"/>
    <cellStyle name="Calculation 4 4 14 3" xfId="11831" xr:uid="{00000000-0005-0000-0000-00003C2E0000}"/>
    <cellStyle name="Calculation 4 4 15" xfId="11832" xr:uid="{00000000-0005-0000-0000-00003D2E0000}"/>
    <cellStyle name="Calculation 4 4 15 2" xfId="11833" xr:uid="{00000000-0005-0000-0000-00003E2E0000}"/>
    <cellStyle name="Calculation 4 4 15 2 2" xfId="11834" xr:uid="{00000000-0005-0000-0000-00003F2E0000}"/>
    <cellStyle name="Calculation 4 4 15 3" xfId="11835" xr:uid="{00000000-0005-0000-0000-0000402E0000}"/>
    <cellStyle name="Calculation 4 4 16" xfId="11836" xr:uid="{00000000-0005-0000-0000-0000412E0000}"/>
    <cellStyle name="Calculation 4 4 16 2" xfId="11837" xr:uid="{00000000-0005-0000-0000-0000422E0000}"/>
    <cellStyle name="Calculation 4 4 16 2 2" xfId="11838" xr:uid="{00000000-0005-0000-0000-0000432E0000}"/>
    <cellStyle name="Calculation 4 4 16 3" xfId="11839" xr:uid="{00000000-0005-0000-0000-0000442E0000}"/>
    <cellStyle name="Calculation 4 4 17" xfId="11840" xr:uid="{00000000-0005-0000-0000-0000452E0000}"/>
    <cellStyle name="Calculation 4 4 17 2" xfId="11841" xr:uid="{00000000-0005-0000-0000-0000462E0000}"/>
    <cellStyle name="Calculation 4 4 17 2 2" xfId="11842" xr:uid="{00000000-0005-0000-0000-0000472E0000}"/>
    <cellStyle name="Calculation 4 4 17 3" xfId="11843" xr:uid="{00000000-0005-0000-0000-0000482E0000}"/>
    <cellStyle name="Calculation 4 4 18" xfId="11844" xr:uid="{00000000-0005-0000-0000-0000492E0000}"/>
    <cellStyle name="Calculation 4 4 18 2" xfId="11845" xr:uid="{00000000-0005-0000-0000-00004A2E0000}"/>
    <cellStyle name="Calculation 4 4 19" xfId="11846" xr:uid="{00000000-0005-0000-0000-00004B2E0000}"/>
    <cellStyle name="Calculation 4 4 2" xfId="11847" xr:uid="{00000000-0005-0000-0000-00004C2E0000}"/>
    <cellStyle name="Calculation 4 4 2 10" xfId="11848" xr:uid="{00000000-0005-0000-0000-00004D2E0000}"/>
    <cellStyle name="Calculation 4 4 2 10 2" xfId="11849" xr:uid="{00000000-0005-0000-0000-00004E2E0000}"/>
    <cellStyle name="Calculation 4 4 2 10 2 2" xfId="11850" xr:uid="{00000000-0005-0000-0000-00004F2E0000}"/>
    <cellStyle name="Calculation 4 4 2 10 3" xfId="11851" xr:uid="{00000000-0005-0000-0000-0000502E0000}"/>
    <cellStyle name="Calculation 4 4 2 11" xfId="11852" xr:uid="{00000000-0005-0000-0000-0000512E0000}"/>
    <cellStyle name="Calculation 4 4 2 11 2" xfId="11853" xr:uid="{00000000-0005-0000-0000-0000522E0000}"/>
    <cellStyle name="Calculation 4 4 2 11 2 2" xfId="11854" xr:uid="{00000000-0005-0000-0000-0000532E0000}"/>
    <cellStyle name="Calculation 4 4 2 11 3" xfId="11855" xr:uid="{00000000-0005-0000-0000-0000542E0000}"/>
    <cellStyle name="Calculation 4 4 2 12" xfId="11856" xr:uid="{00000000-0005-0000-0000-0000552E0000}"/>
    <cellStyle name="Calculation 4 4 2 12 2" xfId="11857" xr:uid="{00000000-0005-0000-0000-0000562E0000}"/>
    <cellStyle name="Calculation 4 4 2 12 2 2" xfId="11858" xr:uid="{00000000-0005-0000-0000-0000572E0000}"/>
    <cellStyle name="Calculation 4 4 2 12 3" xfId="11859" xr:uid="{00000000-0005-0000-0000-0000582E0000}"/>
    <cellStyle name="Calculation 4 4 2 13" xfId="11860" xr:uid="{00000000-0005-0000-0000-0000592E0000}"/>
    <cellStyle name="Calculation 4 4 2 13 2" xfId="11861" xr:uid="{00000000-0005-0000-0000-00005A2E0000}"/>
    <cellStyle name="Calculation 4 4 2 13 2 2" xfId="11862" xr:uid="{00000000-0005-0000-0000-00005B2E0000}"/>
    <cellStyle name="Calculation 4 4 2 13 3" xfId="11863" xr:uid="{00000000-0005-0000-0000-00005C2E0000}"/>
    <cellStyle name="Calculation 4 4 2 14" xfId="11864" xr:uid="{00000000-0005-0000-0000-00005D2E0000}"/>
    <cellStyle name="Calculation 4 4 2 14 2" xfId="11865" xr:uid="{00000000-0005-0000-0000-00005E2E0000}"/>
    <cellStyle name="Calculation 4 4 2 14 2 2" xfId="11866" xr:uid="{00000000-0005-0000-0000-00005F2E0000}"/>
    <cellStyle name="Calculation 4 4 2 14 3" xfId="11867" xr:uid="{00000000-0005-0000-0000-0000602E0000}"/>
    <cellStyle name="Calculation 4 4 2 15" xfId="11868" xr:uid="{00000000-0005-0000-0000-0000612E0000}"/>
    <cellStyle name="Calculation 4 4 2 15 2" xfId="11869" xr:uid="{00000000-0005-0000-0000-0000622E0000}"/>
    <cellStyle name="Calculation 4 4 2 15 2 2" xfId="11870" xr:uid="{00000000-0005-0000-0000-0000632E0000}"/>
    <cellStyle name="Calculation 4 4 2 15 3" xfId="11871" xr:uid="{00000000-0005-0000-0000-0000642E0000}"/>
    <cellStyle name="Calculation 4 4 2 16" xfId="11872" xr:uid="{00000000-0005-0000-0000-0000652E0000}"/>
    <cellStyle name="Calculation 4 4 2 16 2" xfId="11873" xr:uid="{00000000-0005-0000-0000-0000662E0000}"/>
    <cellStyle name="Calculation 4 4 2 16 2 2" xfId="11874" xr:uid="{00000000-0005-0000-0000-0000672E0000}"/>
    <cellStyle name="Calculation 4 4 2 16 3" xfId="11875" xr:uid="{00000000-0005-0000-0000-0000682E0000}"/>
    <cellStyle name="Calculation 4 4 2 17" xfId="11876" xr:uid="{00000000-0005-0000-0000-0000692E0000}"/>
    <cellStyle name="Calculation 4 4 2 17 2" xfId="11877" xr:uid="{00000000-0005-0000-0000-00006A2E0000}"/>
    <cellStyle name="Calculation 4 4 2 17 2 2" xfId="11878" xr:uid="{00000000-0005-0000-0000-00006B2E0000}"/>
    <cellStyle name="Calculation 4 4 2 17 3" xfId="11879" xr:uid="{00000000-0005-0000-0000-00006C2E0000}"/>
    <cellStyle name="Calculation 4 4 2 18" xfId="11880" xr:uid="{00000000-0005-0000-0000-00006D2E0000}"/>
    <cellStyle name="Calculation 4 4 2 18 2" xfId="11881" xr:uid="{00000000-0005-0000-0000-00006E2E0000}"/>
    <cellStyle name="Calculation 4 4 2 18 2 2" xfId="11882" xr:uid="{00000000-0005-0000-0000-00006F2E0000}"/>
    <cellStyle name="Calculation 4 4 2 18 3" xfId="11883" xr:uid="{00000000-0005-0000-0000-0000702E0000}"/>
    <cellStyle name="Calculation 4 4 2 19" xfId="11884" xr:uid="{00000000-0005-0000-0000-0000712E0000}"/>
    <cellStyle name="Calculation 4 4 2 19 2" xfId="11885" xr:uid="{00000000-0005-0000-0000-0000722E0000}"/>
    <cellStyle name="Calculation 4 4 2 19 2 2" xfId="11886" xr:uid="{00000000-0005-0000-0000-0000732E0000}"/>
    <cellStyle name="Calculation 4 4 2 19 3" xfId="11887" xr:uid="{00000000-0005-0000-0000-0000742E0000}"/>
    <cellStyle name="Calculation 4 4 2 2" xfId="11888" xr:uid="{00000000-0005-0000-0000-0000752E0000}"/>
    <cellStyle name="Calculation 4 4 2 2 2" xfId="11889" xr:uid="{00000000-0005-0000-0000-0000762E0000}"/>
    <cellStyle name="Calculation 4 4 2 2 2 2" xfId="11890" xr:uid="{00000000-0005-0000-0000-0000772E0000}"/>
    <cellStyle name="Calculation 4 4 2 2 2 2 2" xfId="11891" xr:uid="{00000000-0005-0000-0000-0000782E0000}"/>
    <cellStyle name="Calculation 4 4 2 2 2 3" xfId="11892" xr:uid="{00000000-0005-0000-0000-0000792E0000}"/>
    <cellStyle name="Calculation 4 4 2 2 2 4" xfId="11893" xr:uid="{00000000-0005-0000-0000-00007A2E0000}"/>
    <cellStyle name="Calculation 4 4 2 2 3" xfId="11894" xr:uid="{00000000-0005-0000-0000-00007B2E0000}"/>
    <cellStyle name="Calculation 4 4 2 2 3 2" xfId="11895" xr:uid="{00000000-0005-0000-0000-00007C2E0000}"/>
    <cellStyle name="Calculation 4 4 2 2 4" xfId="11896" xr:uid="{00000000-0005-0000-0000-00007D2E0000}"/>
    <cellStyle name="Calculation 4 4 2 2 5" xfId="11897" xr:uid="{00000000-0005-0000-0000-00007E2E0000}"/>
    <cellStyle name="Calculation 4 4 2 20" xfId="11898" xr:uid="{00000000-0005-0000-0000-00007F2E0000}"/>
    <cellStyle name="Calculation 4 4 2 20 2" xfId="11899" xr:uid="{00000000-0005-0000-0000-0000802E0000}"/>
    <cellStyle name="Calculation 4 4 2 20 2 2" xfId="11900" xr:uid="{00000000-0005-0000-0000-0000812E0000}"/>
    <cellStyle name="Calculation 4 4 2 20 3" xfId="11901" xr:uid="{00000000-0005-0000-0000-0000822E0000}"/>
    <cellStyle name="Calculation 4 4 2 21" xfId="11902" xr:uid="{00000000-0005-0000-0000-0000832E0000}"/>
    <cellStyle name="Calculation 4 4 2 21 2" xfId="11903" xr:uid="{00000000-0005-0000-0000-0000842E0000}"/>
    <cellStyle name="Calculation 4 4 2 22" xfId="11904" xr:uid="{00000000-0005-0000-0000-0000852E0000}"/>
    <cellStyle name="Calculation 4 4 2 23" xfId="11905" xr:uid="{00000000-0005-0000-0000-0000862E0000}"/>
    <cellStyle name="Calculation 4 4 2 3" xfId="11906" xr:uid="{00000000-0005-0000-0000-0000872E0000}"/>
    <cellStyle name="Calculation 4 4 2 3 2" xfId="11907" xr:uid="{00000000-0005-0000-0000-0000882E0000}"/>
    <cellStyle name="Calculation 4 4 2 3 2 2" xfId="11908" xr:uid="{00000000-0005-0000-0000-0000892E0000}"/>
    <cellStyle name="Calculation 4 4 2 3 2 3" xfId="11909" xr:uid="{00000000-0005-0000-0000-00008A2E0000}"/>
    <cellStyle name="Calculation 4 4 2 3 3" xfId="11910" xr:uid="{00000000-0005-0000-0000-00008B2E0000}"/>
    <cellStyle name="Calculation 4 4 2 3 3 2" xfId="11911" xr:uid="{00000000-0005-0000-0000-00008C2E0000}"/>
    <cellStyle name="Calculation 4 4 2 3 4" xfId="11912" xr:uid="{00000000-0005-0000-0000-00008D2E0000}"/>
    <cellStyle name="Calculation 4 4 2 4" xfId="11913" xr:uid="{00000000-0005-0000-0000-00008E2E0000}"/>
    <cellStyle name="Calculation 4 4 2 4 2" xfId="11914" xr:uid="{00000000-0005-0000-0000-00008F2E0000}"/>
    <cellStyle name="Calculation 4 4 2 4 2 2" xfId="11915" xr:uid="{00000000-0005-0000-0000-0000902E0000}"/>
    <cellStyle name="Calculation 4 4 2 4 3" xfId="11916" xr:uid="{00000000-0005-0000-0000-0000912E0000}"/>
    <cellStyle name="Calculation 4 4 2 4 4" xfId="11917" xr:uid="{00000000-0005-0000-0000-0000922E0000}"/>
    <cellStyle name="Calculation 4 4 2 5" xfId="11918" xr:uid="{00000000-0005-0000-0000-0000932E0000}"/>
    <cellStyle name="Calculation 4 4 2 5 2" xfId="11919" xr:uid="{00000000-0005-0000-0000-0000942E0000}"/>
    <cellStyle name="Calculation 4 4 2 5 2 2" xfId="11920" xr:uid="{00000000-0005-0000-0000-0000952E0000}"/>
    <cellStyle name="Calculation 4 4 2 5 3" xfId="11921" xr:uid="{00000000-0005-0000-0000-0000962E0000}"/>
    <cellStyle name="Calculation 4 4 2 5 4" xfId="11922" xr:uid="{00000000-0005-0000-0000-0000972E0000}"/>
    <cellStyle name="Calculation 4 4 2 6" xfId="11923" xr:uid="{00000000-0005-0000-0000-0000982E0000}"/>
    <cellStyle name="Calculation 4 4 2 6 2" xfId="11924" xr:uid="{00000000-0005-0000-0000-0000992E0000}"/>
    <cellStyle name="Calculation 4 4 2 6 2 2" xfId="11925" xr:uid="{00000000-0005-0000-0000-00009A2E0000}"/>
    <cellStyle name="Calculation 4 4 2 6 3" xfId="11926" xr:uid="{00000000-0005-0000-0000-00009B2E0000}"/>
    <cellStyle name="Calculation 4 4 2 7" xfId="11927" xr:uid="{00000000-0005-0000-0000-00009C2E0000}"/>
    <cellStyle name="Calculation 4 4 2 7 2" xfId="11928" xr:uid="{00000000-0005-0000-0000-00009D2E0000}"/>
    <cellStyle name="Calculation 4 4 2 7 2 2" xfId="11929" xr:uid="{00000000-0005-0000-0000-00009E2E0000}"/>
    <cellStyle name="Calculation 4 4 2 7 3" xfId="11930" xr:uid="{00000000-0005-0000-0000-00009F2E0000}"/>
    <cellStyle name="Calculation 4 4 2 8" xfId="11931" xr:uid="{00000000-0005-0000-0000-0000A02E0000}"/>
    <cellStyle name="Calculation 4 4 2 8 2" xfId="11932" xr:uid="{00000000-0005-0000-0000-0000A12E0000}"/>
    <cellStyle name="Calculation 4 4 2 8 2 2" xfId="11933" xr:uid="{00000000-0005-0000-0000-0000A22E0000}"/>
    <cellStyle name="Calculation 4 4 2 8 3" xfId="11934" xr:uid="{00000000-0005-0000-0000-0000A32E0000}"/>
    <cellStyle name="Calculation 4 4 2 9" xfId="11935" xr:uid="{00000000-0005-0000-0000-0000A42E0000}"/>
    <cellStyle name="Calculation 4 4 2 9 2" xfId="11936" xr:uid="{00000000-0005-0000-0000-0000A52E0000}"/>
    <cellStyle name="Calculation 4 4 2 9 2 2" xfId="11937" xr:uid="{00000000-0005-0000-0000-0000A62E0000}"/>
    <cellStyle name="Calculation 4 4 2 9 3" xfId="11938" xr:uid="{00000000-0005-0000-0000-0000A72E0000}"/>
    <cellStyle name="Calculation 4 4 20" xfId="11939" xr:uid="{00000000-0005-0000-0000-0000A82E0000}"/>
    <cellStyle name="Calculation 4 4 3" xfId="11940" xr:uid="{00000000-0005-0000-0000-0000A92E0000}"/>
    <cellStyle name="Calculation 4 4 3 2" xfId="11941" xr:uid="{00000000-0005-0000-0000-0000AA2E0000}"/>
    <cellStyle name="Calculation 4 4 3 2 2" xfId="11942" xr:uid="{00000000-0005-0000-0000-0000AB2E0000}"/>
    <cellStyle name="Calculation 4 4 3 2 2 2" xfId="11943" xr:uid="{00000000-0005-0000-0000-0000AC2E0000}"/>
    <cellStyle name="Calculation 4 4 3 2 3" xfId="11944" xr:uid="{00000000-0005-0000-0000-0000AD2E0000}"/>
    <cellStyle name="Calculation 4 4 3 2 4" xfId="11945" xr:uid="{00000000-0005-0000-0000-0000AE2E0000}"/>
    <cellStyle name="Calculation 4 4 3 3" xfId="11946" xr:uid="{00000000-0005-0000-0000-0000AF2E0000}"/>
    <cellStyle name="Calculation 4 4 3 3 2" xfId="11947" xr:uid="{00000000-0005-0000-0000-0000B02E0000}"/>
    <cellStyle name="Calculation 4 4 3 4" xfId="11948" xr:uid="{00000000-0005-0000-0000-0000B12E0000}"/>
    <cellStyle name="Calculation 4 4 3 5" xfId="11949" xr:uid="{00000000-0005-0000-0000-0000B22E0000}"/>
    <cellStyle name="Calculation 4 4 4" xfId="11950" xr:uid="{00000000-0005-0000-0000-0000B32E0000}"/>
    <cellStyle name="Calculation 4 4 4 2" xfId="11951" xr:uid="{00000000-0005-0000-0000-0000B42E0000}"/>
    <cellStyle name="Calculation 4 4 4 2 2" xfId="11952" xr:uid="{00000000-0005-0000-0000-0000B52E0000}"/>
    <cellStyle name="Calculation 4 4 4 2 3" xfId="11953" xr:uid="{00000000-0005-0000-0000-0000B62E0000}"/>
    <cellStyle name="Calculation 4 4 4 3" xfId="11954" xr:uid="{00000000-0005-0000-0000-0000B72E0000}"/>
    <cellStyle name="Calculation 4 4 4 3 2" xfId="11955" xr:uid="{00000000-0005-0000-0000-0000B82E0000}"/>
    <cellStyle name="Calculation 4 4 4 4" xfId="11956" xr:uid="{00000000-0005-0000-0000-0000B92E0000}"/>
    <cellStyle name="Calculation 4 4 5" xfId="11957" xr:uid="{00000000-0005-0000-0000-0000BA2E0000}"/>
    <cellStyle name="Calculation 4 4 5 2" xfId="11958" xr:uid="{00000000-0005-0000-0000-0000BB2E0000}"/>
    <cellStyle name="Calculation 4 4 5 2 2" xfId="11959" xr:uid="{00000000-0005-0000-0000-0000BC2E0000}"/>
    <cellStyle name="Calculation 4 4 5 2 3" xfId="11960" xr:uid="{00000000-0005-0000-0000-0000BD2E0000}"/>
    <cellStyle name="Calculation 4 4 5 3" xfId="11961" xr:uid="{00000000-0005-0000-0000-0000BE2E0000}"/>
    <cellStyle name="Calculation 4 4 5 4" xfId="11962" xr:uid="{00000000-0005-0000-0000-0000BF2E0000}"/>
    <cellStyle name="Calculation 4 4 6" xfId="11963" xr:uid="{00000000-0005-0000-0000-0000C02E0000}"/>
    <cellStyle name="Calculation 4 4 6 2" xfId="11964" xr:uid="{00000000-0005-0000-0000-0000C12E0000}"/>
    <cellStyle name="Calculation 4 4 6 2 2" xfId="11965" xr:uid="{00000000-0005-0000-0000-0000C22E0000}"/>
    <cellStyle name="Calculation 4 4 6 3" xfId="11966" xr:uid="{00000000-0005-0000-0000-0000C32E0000}"/>
    <cellStyle name="Calculation 4 4 6 4" xfId="11967" xr:uid="{00000000-0005-0000-0000-0000C42E0000}"/>
    <cellStyle name="Calculation 4 4 7" xfId="11968" xr:uid="{00000000-0005-0000-0000-0000C52E0000}"/>
    <cellStyle name="Calculation 4 4 7 2" xfId="11969" xr:uid="{00000000-0005-0000-0000-0000C62E0000}"/>
    <cellStyle name="Calculation 4 4 7 2 2" xfId="11970" xr:uid="{00000000-0005-0000-0000-0000C72E0000}"/>
    <cellStyle name="Calculation 4 4 7 3" xfId="11971" xr:uid="{00000000-0005-0000-0000-0000C82E0000}"/>
    <cellStyle name="Calculation 4 4 8" xfId="11972" xr:uid="{00000000-0005-0000-0000-0000C92E0000}"/>
    <cellStyle name="Calculation 4 4 8 2" xfId="11973" xr:uid="{00000000-0005-0000-0000-0000CA2E0000}"/>
    <cellStyle name="Calculation 4 4 8 2 2" xfId="11974" xr:uid="{00000000-0005-0000-0000-0000CB2E0000}"/>
    <cellStyle name="Calculation 4 4 8 3" xfId="11975" xr:uid="{00000000-0005-0000-0000-0000CC2E0000}"/>
    <cellStyle name="Calculation 4 4 9" xfId="11976" xr:uid="{00000000-0005-0000-0000-0000CD2E0000}"/>
    <cellStyle name="Calculation 4 4 9 2" xfId="11977" xr:uid="{00000000-0005-0000-0000-0000CE2E0000}"/>
    <cellStyle name="Calculation 4 4 9 2 2" xfId="11978" xr:uid="{00000000-0005-0000-0000-0000CF2E0000}"/>
    <cellStyle name="Calculation 4 4 9 3" xfId="11979" xr:uid="{00000000-0005-0000-0000-0000D02E0000}"/>
    <cellStyle name="Calculation 4 5" xfId="11980" xr:uid="{00000000-0005-0000-0000-0000D12E0000}"/>
    <cellStyle name="Calculation 4 5 10" xfId="11981" xr:uid="{00000000-0005-0000-0000-0000D22E0000}"/>
    <cellStyle name="Calculation 4 5 10 2" xfId="11982" xr:uid="{00000000-0005-0000-0000-0000D32E0000}"/>
    <cellStyle name="Calculation 4 5 10 2 2" xfId="11983" xr:uid="{00000000-0005-0000-0000-0000D42E0000}"/>
    <cellStyle name="Calculation 4 5 10 3" xfId="11984" xr:uid="{00000000-0005-0000-0000-0000D52E0000}"/>
    <cellStyle name="Calculation 4 5 11" xfId="11985" xr:uid="{00000000-0005-0000-0000-0000D62E0000}"/>
    <cellStyle name="Calculation 4 5 11 2" xfId="11986" xr:uid="{00000000-0005-0000-0000-0000D72E0000}"/>
    <cellStyle name="Calculation 4 5 11 2 2" xfId="11987" xr:uid="{00000000-0005-0000-0000-0000D82E0000}"/>
    <cellStyle name="Calculation 4 5 11 3" xfId="11988" xr:uid="{00000000-0005-0000-0000-0000D92E0000}"/>
    <cellStyle name="Calculation 4 5 12" xfId="11989" xr:uid="{00000000-0005-0000-0000-0000DA2E0000}"/>
    <cellStyle name="Calculation 4 5 12 2" xfId="11990" xr:uid="{00000000-0005-0000-0000-0000DB2E0000}"/>
    <cellStyle name="Calculation 4 5 12 2 2" xfId="11991" xr:uid="{00000000-0005-0000-0000-0000DC2E0000}"/>
    <cellStyle name="Calculation 4 5 12 3" xfId="11992" xr:uid="{00000000-0005-0000-0000-0000DD2E0000}"/>
    <cellStyle name="Calculation 4 5 13" xfId="11993" xr:uid="{00000000-0005-0000-0000-0000DE2E0000}"/>
    <cellStyle name="Calculation 4 5 13 2" xfId="11994" xr:uid="{00000000-0005-0000-0000-0000DF2E0000}"/>
    <cellStyle name="Calculation 4 5 13 2 2" xfId="11995" xr:uid="{00000000-0005-0000-0000-0000E02E0000}"/>
    <cellStyle name="Calculation 4 5 13 3" xfId="11996" xr:uid="{00000000-0005-0000-0000-0000E12E0000}"/>
    <cellStyle name="Calculation 4 5 14" xfId="11997" xr:uid="{00000000-0005-0000-0000-0000E22E0000}"/>
    <cellStyle name="Calculation 4 5 14 2" xfId="11998" xr:uid="{00000000-0005-0000-0000-0000E32E0000}"/>
    <cellStyle name="Calculation 4 5 14 2 2" xfId="11999" xr:uid="{00000000-0005-0000-0000-0000E42E0000}"/>
    <cellStyle name="Calculation 4 5 14 3" xfId="12000" xr:uid="{00000000-0005-0000-0000-0000E52E0000}"/>
    <cellStyle name="Calculation 4 5 15" xfId="12001" xr:uid="{00000000-0005-0000-0000-0000E62E0000}"/>
    <cellStyle name="Calculation 4 5 15 2" xfId="12002" xr:uid="{00000000-0005-0000-0000-0000E72E0000}"/>
    <cellStyle name="Calculation 4 5 15 2 2" xfId="12003" xr:uid="{00000000-0005-0000-0000-0000E82E0000}"/>
    <cellStyle name="Calculation 4 5 15 3" xfId="12004" xr:uid="{00000000-0005-0000-0000-0000E92E0000}"/>
    <cellStyle name="Calculation 4 5 16" xfId="12005" xr:uid="{00000000-0005-0000-0000-0000EA2E0000}"/>
    <cellStyle name="Calculation 4 5 16 2" xfId="12006" xr:uid="{00000000-0005-0000-0000-0000EB2E0000}"/>
    <cellStyle name="Calculation 4 5 16 2 2" xfId="12007" xr:uid="{00000000-0005-0000-0000-0000EC2E0000}"/>
    <cellStyle name="Calculation 4 5 16 3" xfId="12008" xr:uid="{00000000-0005-0000-0000-0000ED2E0000}"/>
    <cellStyle name="Calculation 4 5 17" xfId="12009" xr:uid="{00000000-0005-0000-0000-0000EE2E0000}"/>
    <cellStyle name="Calculation 4 5 17 2" xfId="12010" xr:uid="{00000000-0005-0000-0000-0000EF2E0000}"/>
    <cellStyle name="Calculation 4 5 17 2 2" xfId="12011" xr:uid="{00000000-0005-0000-0000-0000F02E0000}"/>
    <cellStyle name="Calculation 4 5 17 3" xfId="12012" xr:uid="{00000000-0005-0000-0000-0000F12E0000}"/>
    <cellStyle name="Calculation 4 5 18" xfId="12013" xr:uid="{00000000-0005-0000-0000-0000F22E0000}"/>
    <cellStyle name="Calculation 4 5 18 2" xfId="12014" xr:uid="{00000000-0005-0000-0000-0000F32E0000}"/>
    <cellStyle name="Calculation 4 5 18 2 2" xfId="12015" xr:uid="{00000000-0005-0000-0000-0000F42E0000}"/>
    <cellStyle name="Calculation 4 5 18 3" xfId="12016" xr:uid="{00000000-0005-0000-0000-0000F52E0000}"/>
    <cellStyle name="Calculation 4 5 19" xfId="12017" xr:uid="{00000000-0005-0000-0000-0000F62E0000}"/>
    <cellStyle name="Calculation 4 5 19 2" xfId="12018" xr:uid="{00000000-0005-0000-0000-0000F72E0000}"/>
    <cellStyle name="Calculation 4 5 19 2 2" xfId="12019" xr:uid="{00000000-0005-0000-0000-0000F82E0000}"/>
    <cellStyle name="Calculation 4 5 19 3" xfId="12020" xr:uid="{00000000-0005-0000-0000-0000F92E0000}"/>
    <cellStyle name="Calculation 4 5 2" xfId="12021" xr:uid="{00000000-0005-0000-0000-0000FA2E0000}"/>
    <cellStyle name="Calculation 4 5 2 10" xfId="12022" xr:uid="{00000000-0005-0000-0000-0000FB2E0000}"/>
    <cellStyle name="Calculation 4 5 2 10 2" xfId="12023" xr:uid="{00000000-0005-0000-0000-0000FC2E0000}"/>
    <cellStyle name="Calculation 4 5 2 10 2 2" xfId="12024" xr:uid="{00000000-0005-0000-0000-0000FD2E0000}"/>
    <cellStyle name="Calculation 4 5 2 10 3" xfId="12025" xr:uid="{00000000-0005-0000-0000-0000FE2E0000}"/>
    <cellStyle name="Calculation 4 5 2 11" xfId="12026" xr:uid="{00000000-0005-0000-0000-0000FF2E0000}"/>
    <cellStyle name="Calculation 4 5 2 11 2" xfId="12027" xr:uid="{00000000-0005-0000-0000-0000002F0000}"/>
    <cellStyle name="Calculation 4 5 2 11 2 2" xfId="12028" xr:uid="{00000000-0005-0000-0000-0000012F0000}"/>
    <cellStyle name="Calculation 4 5 2 11 3" xfId="12029" xr:uid="{00000000-0005-0000-0000-0000022F0000}"/>
    <cellStyle name="Calculation 4 5 2 12" xfId="12030" xr:uid="{00000000-0005-0000-0000-0000032F0000}"/>
    <cellStyle name="Calculation 4 5 2 12 2" xfId="12031" xr:uid="{00000000-0005-0000-0000-0000042F0000}"/>
    <cellStyle name="Calculation 4 5 2 12 2 2" xfId="12032" xr:uid="{00000000-0005-0000-0000-0000052F0000}"/>
    <cellStyle name="Calculation 4 5 2 12 3" xfId="12033" xr:uid="{00000000-0005-0000-0000-0000062F0000}"/>
    <cellStyle name="Calculation 4 5 2 13" xfId="12034" xr:uid="{00000000-0005-0000-0000-0000072F0000}"/>
    <cellStyle name="Calculation 4 5 2 13 2" xfId="12035" xr:uid="{00000000-0005-0000-0000-0000082F0000}"/>
    <cellStyle name="Calculation 4 5 2 13 2 2" xfId="12036" xr:uid="{00000000-0005-0000-0000-0000092F0000}"/>
    <cellStyle name="Calculation 4 5 2 13 3" xfId="12037" xr:uid="{00000000-0005-0000-0000-00000A2F0000}"/>
    <cellStyle name="Calculation 4 5 2 14" xfId="12038" xr:uid="{00000000-0005-0000-0000-00000B2F0000}"/>
    <cellStyle name="Calculation 4 5 2 14 2" xfId="12039" xr:uid="{00000000-0005-0000-0000-00000C2F0000}"/>
    <cellStyle name="Calculation 4 5 2 14 2 2" xfId="12040" xr:uid="{00000000-0005-0000-0000-00000D2F0000}"/>
    <cellStyle name="Calculation 4 5 2 14 3" xfId="12041" xr:uid="{00000000-0005-0000-0000-00000E2F0000}"/>
    <cellStyle name="Calculation 4 5 2 15" xfId="12042" xr:uid="{00000000-0005-0000-0000-00000F2F0000}"/>
    <cellStyle name="Calculation 4 5 2 15 2" xfId="12043" xr:uid="{00000000-0005-0000-0000-0000102F0000}"/>
    <cellStyle name="Calculation 4 5 2 15 2 2" xfId="12044" xr:uid="{00000000-0005-0000-0000-0000112F0000}"/>
    <cellStyle name="Calculation 4 5 2 15 3" xfId="12045" xr:uid="{00000000-0005-0000-0000-0000122F0000}"/>
    <cellStyle name="Calculation 4 5 2 16" xfId="12046" xr:uid="{00000000-0005-0000-0000-0000132F0000}"/>
    <cellStyle name="Calculation 4 5 2 16 2" xfId="12047" xr:uid="{00000000-0005-0000-0000-0000142F0000}"/>
    <cellStyle name="Calculation 4 5 2 16 2 2" xfId="12048" xr:uid="{00000000-0005-0000-0000-0000152F0000}"/>
    <cellStyle name="Calculation 4 5 2 16 3" xfId="12049" xr:uid="{00000000-0005-0000-0000-0000162F0000}"/>
    <cellStyle name="Calculation 4 5 2 17" xfId="12050" xr:uid="{00000000-0005-0000-0000-0000172F0000}"/>
    <cellStyle name="Calculation 4 5 2 17 2" xfId="12051" xr:uid="{00000000-0005-0000-0000-0000182F0000}"/>
    <cellStyle name="Calculation 4 5 2 17 2 2" xfId="12052" xr:uid="{00000000-0005-0000-0000-0000192F0000}"/>
    <cellStyle name="Calculation 4 5 2 17 3" xfId="12053" xr:uid="{00000000-0005-0000-0000-00001A2F0000}"/>
    <cellStyle name="Calculation 4 5 2 18" xfId="12054" xr:uid="{00000000-0005-0000-0000-00001B2F0000}"/>
    <cellStyle name="Calculation 4 5 2 18 2" xfId="12055" xr:uid="{00000000-0005-0000-0000-00001C2F0000}"/>
    <cellStyle name="Calculation 4 5 2 18 2 2" xfId="12056" xr:uid="{00000000-0005-0000-0000-00001D2F0000}"/>
    <cellStyle name="Calculation 4 5 2 18 3" xfId="12057" xr:uid="{00000000-0005-0000-0000-00001E2F0000}"/>
    <cellStyle name="Calculation 4 5 2 19" xfId="12058" xr:uid="{00000000-0005-0000-0000-00001F2F0000}"/>
    <cellStyle name="Calculation 4 5 2 19 2" xfId="12059" xr:uid="{00000000-0005-0000-0000-0000202F0000}"/>
    <cellStyle name="Calculation 4 5 2 19 2 2" xfId="12060" xr:uid="{00000000-0005-0000-0000-0000212F0000}"/>
    <cellStyle name="Calculation 4 5 2 19 3" xfId="12061" xr:uid="{00000000-0005-0000-0000-0000222F0000}"/>
    <cellStyle name="Calculation 4 5 2 2" xfId="12062" xr:uid="{00000000-0005-0000-0000-0000232F0000}"/>
    <cellStyle name="Calculation 4 5 2 2 2" xfId="12063" xr:uid="{00000000-0005-0000-0000-0000242F0000}"/>
    <cellStyle name="Calculation 4 5 2 2 2 2" xfId="12064" xr:uid="{00000000-0005-0000-0000-0000252F0000}"/>
    <cellStyle name="Calculation 4 5 2 2 2 3" xfId="12065" xr:uid="{00000000-0005-0000-0000-0000262F0000}"/>
    <cellStyle name="Calculation 4 5 2 2 3" xfId="12066" xr:uid="{00000000-0005-0000-0000-0000272F0000}"/>
    <cellStyle name="Calculation 4 5 2 2 3 2" xfId="12067" xr:uid="{00000000-0005-0000-0000-0000282F0000}"/>
    <cellStyle name="Calculation 4 5 2 2 4" xfId="12068" xr:uid="{00000000-0005-0000-0000-0000292F0000}"/>
    <cellStyle name="Calculation 4 5 2 20" xfId="12069" xr:uid="{00000000-0005-0000-0000-00002A2F0000}"/>
    <cellStyle name="Calculation 4 5 2 20 2" xfId="12070" xr:uid="{00000000-0005-0000-0000-00002B2F0000}"/>
    <cellStyle name="Calculation 4 5 2 20 2 2" xfId="12071" xr:uid="{00000000-0005-0000-0000-00002C2F0000}"/>
    <cellStyle name="Calculation 4 5 2 20 3" xfId="12072" xr:uid="{00000000-0005-0000-0000-00002D2F0000}"/>
    <cellStyle name="Calculation 4 5 2 21" xfId="12073" xr:uid="{00000000-0005-0000-0000-00002E2F0000}"/>
    <cellStyle name="Calculation 4 5 2 21 2" xfId="12074" xr:uid="{00000000-0005-0000-0000-00002F2F0000}"/>
    <cellStyle name="Calculation 4 5 2 22" xfId="12075" xr:uid="{00000000-0005-0000-0000-0000302F0000}"/>
    <cellStyle name="Calculation 4 5 2 23" xfId="12076" xr:uid="{00000000-0005-0000-0000-0000312F0000}"/>
    <cellStyle name="Calculation 4 5 2 3" xfId="12077" xr:uid="{00000000-0005-0000-0000-0000322F0000}"/>
    <cellStyle name="Calculation 4 5 2 3 2" xfId="12078" xr:uid="{00000000-0005-0000-0000-0000332F0000}"/>
    <cellStyle name="Calculation 4 5 2 3 2 2" xfId="12079" xr:uid="{00000000-0005-0000-0000-0000342F0000}"/>
    <cellStyle name="Calculation 4 5 2 3 3" xfId="12080" xr:uid="{00000000-0005-0000-0000-0000352F0000}"/>
    <cellStyle name="Calculation 4 5 2 3 4" xfId="12081" xr:uid="{00000000-0005-0000-0000-0000362F0000}"/>
    <cellStyle name="Calculation 4 5 2 4" xfId="12082" xr:uid="{00000000-0005-0000-0000-0000372F0000}"/>
    <cellStyle name="Calculation 4 5 2 4 2" xfId="12083" xr:uid="{00000000-0005-0000-0000-0000382F0000}"/>
    <cellStyle name="Calculation 4 5 2 4 2 2" xfId="12084" xr:uid="{00000000-0005-0000-0000-0000392F0000}"/>
    <cellStyle name="Calculation 4 5 2 4 3" xfId="12085" xr:uid="{00000000-0005-0000-0000-00003A2F0000}"/>
    <cellStyle name="Calculation 4 5 2 4 4" xfId="12086" xr:uid="{00000000-0005-0000-0000-00003B2F0000}"/>
    <cellStyle name="Calculation 4 5 2 5" xfId="12087" xr:uid="{00000000-0005-0000-0000-00003C2F0000}"/>
    <cellStyle name="Calculation 4 5 2 5 2" xfId="12088" xr:uid="{00000000-0005-0000-0000-00003D2F0000}"/>
    <cellStyle name="Calculation 4 5 2 5 2 2" xfId="12089" xr:uid="{00000000-0005-0000-0000-00003E2F0000}"/>
    <cellStyle name="Calculation 4 5 2 5 3" xfId="12090" xr:uid="{00000000-0005-0000-0000-00003F2F0000}"/>
    <cellStyle name="Calculation 4 5 2 6" xfId="12091" xr:uid="{00000000-0005-0000-0000-0000402F0000}"/>
    <cellStyle name="Calculation 4 5 2 6 2" xfId="12092" xr:uid="{00000000-0005-0000-0000-0000412F0000}"/>
    <cellStyle name="Calculation 4 5 2 6 2 2" xfId="12093" xr:uid="{00000000-0005-0000-0000-0000422F0000}"/>
    <cellStyle name="Calculation 4 5 2 6 3" xfId="12094" xr:uid="{00000000-0005-0000-0000-0000432F0000}"/>
    <cellStyle name="Calculation 4 5 2 7" xfId="12095" xr:uid="{00000000-0005-0000-0000-0000442F0000}"/>
    <cellStyle name="Calculation 4 5 2 7 2" xfId="12096" xr:uid="{00000000-0005-0000-0000-0000452F0000}"/>
    <cellStyle name="Calculation 4 5 2 7 2 2" xfId="12097" xr:uid="{00000000-0005-0000-0000-0000462F0000}"/>
    <cellStyle name="Calculation 4 5 2 7 3" xfId="12098" xr:uid="{00000000-0005-0000-0000-0000472F0000}"/>
    <cellStyle name="Calculation 4 5 2 8" xfId="12099" xr:uid="{00000000-0005-0000-0000-0000482F0000}"/>
    <cellStyle name="Calculation 4 5 2 8 2" xfId="12100" xr:uid="{00000000-0005-0000-0000-0000492F0000}"/>
    <cellStyle name="Calculation 4 5 2 8 2 2" xfId="12101" xr:uid="{00000000-0005-0000-0000-00004A2F0000}"/>
    <cellStyle name="Calculation 4 5 2 8 3" xfId="12102" xr:uid="{00000000-0005-0000-0000-00004B2F0000}"/>
    <cellStyle name="Calculation 4 5 2 9" xfId="12103" xr:uid="{00000000-0005-0000-0000-00004C2F0000}"/>
    <cellStyle name="Calculation 4 5 2 9 2" xfId="12104" xr:uid="{00000000-0005-0000-0000-00004D2F0000}"/>
    <cellStyle name="Calculation 4 5 2 9 2 2" xfId="12105" xr:uid="{00000000-0005-0000-0000-00004E2F0000}"/>
    <cellStyle name="Calculation 4 5 2 9 3" xfId="12106" xr:uid="{00000000-0005-0000-0000-00004F2F0000}"/>
    <cellStyle name="Calculation 4 5 20" xfId="12107" xr:uid="{00000000-0005-0000-0000-0000502F0000}"/>
    <cellStyle name="Calculation 4 5 20 2" xfId="12108" xr:uid="{00000000-0005-0000-0000-0000512F0000}"/>
    <cellStyle name="Calculation 4 5 20 2 2" xfId="12109" xr:uid="{00000000-0005-0000-0000-0000522F0000}"/>
    <cellStyle name="Calculation 4 5 20 3" xfId="12110" xr:uid="{00000000-0005-0000-0000-0000532F0000}"/>
    <cellStyle name="Calculation 4 5 21" xfId="12111" xr:uid="{00000000-0005-0000-0000-0000542F0000}"/>
    <cellStyle name="Calculation 4 5 21 2" xfId="12112" xr:uid="{00000000-0005-0000-0000-0000552F0000}"/>
    <cellStyle name="Calculation 4 5 21 2 2" xfId="12113" xr:uid="{00000000-0005-0000-0000-0000562F0000}"/>
    <cellStyle name="Calculation 4 5 21 3" xfId="12114" xr:uid="{00000000-0005-0000-0000-0000572F0000}"/>
    <cellStyle name="Calculation 4 5 22" xfId="12115" xr:uid="{00000000-0005-0000-0000-0000582F0000}"/>
    <cellStyle name="Calculation 4 5 22 2" xfId="12116" xr:uid="{00000000-0005-0000-0000-0000592F0000}"/>
    <cellStyle name="Calculation 4 5 23" xfId="12117" xr:uid="{00000000-0005-0000-0000-00005A2F0000}"/>
    <cellStyle name="Calculation 4 5 24" xfId="12118" xr:uid="{00000000-0005-0000-0000-00005B2F0000}"/>
    <cellStyle name="Calculation 4 5 3" xfId="12119" xr:uid="{00000000-0005-0000-0000-00005C2F0000}"/>
    <cellStyle name="Calculation 4 5 3 2" xfId="12120" xr:uid="{00000000-0005-0000-0000-00005D2F0000}"/>
    <cellStyle name="Calculation 4 5 3 2 2" xfId="12121" xr:uid="{00000000-0005-0000-0000-00005E2F0000}"/>
    <cellStyle name="Calculation 4 5 3 2 3" xfId="12122" xr:uid="{00000000-0005-0000-0000-00005F2F0000}"/>
    <cellStyle name="Calculation 4 5 3 3" xfId="12123" xr:uid="{00000000-0005-0000-0000-0000602F0000}"/>
    <cellStyle name="Calculation 4 5 3 3 2" xfId="12124" xr:uid="{00000000-0005-0000-0000-0000612F0000}"/>
    <cellStyle name="Calculation 4 5 3 4" xfId="12125" xr:uid="{00000000-0005-0000-0000-0000622F0000}"/>
    <cellStyle name="Calculation 4 5 4" xfId="12126" xr:uid="{00000000-0005-0000-0000-0000632F0000}"/>
    <cellStyle name="Calculation 4 5 4 2" xfId="12127" xr:uid="{00000000-0005-0000-0000-0000642F0000}"/>
    <cellStyle name="Calculation 4 5 4 2 2" xfId="12128" xr:uid="{00000000-0005-0000-0000-0000652F0000}"/>
    <cellStyle name="Calculation 4 5 4 3" xfId="12129" xr:uid="{00000000-0005-0000-0000-0000662F0000}"/>
    <cellStyle name="Calculation 4 5 4 4" xfId="12130" xr:uid="{00000000-0005-0000-0000-0000672F0000}"/>
    <cellStyle name="Calculation 4 5 5" xfId="12131" xr:uid="{00000000-0005-0000-0000-0000682F0000}"/>
    <cellStyle name="Calculation 4 5 5 2" xfId="12132" xr:uid="{00000000-0005-0000-0000-0000692F0000}"/>
    <cellStyle name="Calculation 4 5 5 2 2" xfId="12133" xr:uid="{00000000-0005-0000-0000-00006A2F0000}"/>
    <cellStyle name="Calculation 4 5 5 3" xfId="12134" xr:uid="{00000000-0005-0000-0000-00006B2F0000}"/>
    <cellStyle name="Calculation 4 5 5 4" xfId="12135" xr:uid="{00000000-0005-0000-0000-00006C2F0000}"/>
    <cellStyle name="Calculation 4 5 6" xfId="12136" xr:uid="{00000000-0005-0000-0000-00006D2F0000}"/>
    <cellStyle name="Calculation 4 5 6 2" xfId="12137" xr:uid="{00000000-0005-0000-0000-00006E2F0000}"/>
    <cellStyle name="Calculation 4 5 6 2 2" xfId="12138" xr:uid="{00000000-0005-0000-0000-00006F2F0000}"/>
    <cellStyle name="Calculation 4 5 6 3" xfId="12139" xr:uid="{00000000-0005-0000-0000-0000702F0000}"/>
    <cellStyle name="Calculation 4 5 7" xfId="12140" xr:uid="{00000000-0005-0000-0000-0000712F0000}"/>
    <cellStyle name="Calculation 4 5 7 2" xfId="12141" xr:uid="{00000000-0005-0000-0000-0000722F0000}"/>
    <cellStyle name="Calculation 4 5 7 2 2" xfId="12142" xr:uid="{00000000-0005-0000-0000-0000732F0000}"/>
    <cellStyle name="Calculation 4 5 7 3" xfId="12143" xr:uid="{00000000-0005-0000-0000-0000742F0000}"/>
    <cellStyle name="Calculation 4 5 8" xfId="12144" xr:uid="{00000000-0005-0000-0000-0000752F0000}"/>
    <cellStyle name="Calculation 4 5 8 2" xfId="12145" xr:uid="{00000000-0005-0000-0000-0000762F0000}"/>
    <cellStyle name="Calculation 4 5 8 2 2" xfId="12146" xr:uid="{00000000-0005-0000-0000-0000772F0000}"/>
    <cellStyle name="Calculation 4 5 8 3" xfId="12147" xr:uid="{00000000-0005-0000-0000-0000782F0000}"/>
    <cellStyle name="Calculation 4 5 9" xfId="12148" xr:uid="{00000000-0005-0000-0000-0000792F0000}"/>
    <cellStyle name="Calculation 4 5 9 2" xfId="12149" xr:uid="{00000000-0005-0000-0000-00007A2F0000}"/>
    <cellStyle name="Calculation 4 5 9 2 2" xfId="12150" xr:uid="{00000000-0005-0000-0000-00007B2F0000}"/>
    <cellStyle name="Calculation 4 5 9 3" xfId="12151" xr:uid="{00000000-0005-0000-0000-00007C2F0000}"/>
    <cellStyle name="Calculation 4 6" xfId="12152" xr:uid="{00000000-0005-0000-0000-00007D2F0000}"/>
    <cellStyle name="Calculation 4 6 10" xfId="12153" xr:uid="{00000000-0005-0000-0000-00007E2F0000}"/>
    <cellStyle name="Calculation 4 6 10 2" xfId="12154" xr:uid="{00000000-0005-0000-0000-00007F2F0000}"/>
    <cellStyle name="Calculation 4 6 10 2 2" xfId="12155" xr:uid="{00000000-0005-0000-0000-0000802F0000}"/>
    <cellStyle name="Calculation 4 6 10 3" xfId="12156" xr:uid="{00000000-0005-0000-0000-0000812F0000}"/>
    <cellStyle name="Calculation 4 6 11" xfId="12157" xr:uid="{00000000-0005-0000-0000-0000822F0000}"/>
    <cellStyle name="Calculation 4 6 11 2" xfId="12158" xr:uid="{00000000-0005-0000-0000-0000832F0000}"/>
    <cellStyle name="Calculation 4 6 11 2 2" xfId="12159" xr:uid="{00000000-0005-0000-0000-0000842F0000}"/>
    <cellStyle name="Calculation 4 6 11 3" xfId="12160" xr:uid="{00000000-0005-0000-0000-0000852F0000}"/>
    <cellStyle name="Calculation 4 6 12" xfId="12161" xr:uid="{00000000-0005-0000-0000-0000862F0000}"/>
    <cellStyle name="Calculation 4 6 12 2" xfId="12162" xr:uid="{00000000-0005-0000-0000-0000872F0000}"/>
    <cellStyle name="Calculation 4 6 12 2 2" xfId="12163" xr:uid="{00000000-0005-0000-0000-0000882F0000}"/>
    <cellStyle name="Calculation 4 6 12 3" xfId="12164" xr:uid="{00000000-0005-0000-0000-0000892F0000}"/>
    <cellStyle name="Calculation 4 6 13" xfId="12165" xr:uid="{00000000-0005-0000-0000-00008A2F0000}"/>
    <cellStyle name="Calculation 4 6 13 2" xfId="12166" xr:uid="{00000000-0005-0000-0000-00008B2F0000}"/>
    <cellStyle name="Calculation 4 6 13 2 2" xfId="12167" xr:uid="{00000000-0005-0000-0000-00008C2F0000}"/>
    <cellStyle name="Calculation 4 6 13 3" xfId="12168" xr:uid="{00000000-0005-0000-0000-00008D2F0000}"/>
    <cellStyle name="Calculation 4 6 14" xfId="12169" xr:uid="{00000000-0005-0000-0000-00008E2F0000}"/>
    <cellStyle name="Calculation 4 6 14 2" xfId="12170" xr:uid="{00000000-0005-0000-0000-00008F2F0000}"/>
    <cellStyle name="Calculation 4 6 14 2 2" xfId="12171" xr:uid="{00000000-0005-0000-0000-0000902F0000}"/>
    <cellStyle name="Calculation 4 6 14 3" xfId="12172" xr:uid="{00000000-0005-0000-0000-0000912F0000}"/>
    <cellStyle name="Calculation 4 6 15" xfId="12173" xr:uid="{00000000-0005-0000-0000-0000922F0000}"/>
    <cellStyle name="Calculation 4 6 15 2" xfId="12174" xr:uid="{00000000-0005-0000-0000-0000932F0000}"/>
    <cellStyle name="Calculation 4 6 15 2 2" xfId="12175" xr:uid="{00000000-0005-0000-0000-0000942F0000}"/>
    <cellStyle name="Calculation 4 6 15 3" xfId="12176" xr:uid="{00000000-0005-0000-0000-0000952F0000}"/>
    <cellStyle name="Calculation 4 6 16" xfId="12177" xr:uid="{00000000-0005-0000-0000-0000962F0000}"/>
    <cellStyle name="Calculation 4 6 16 2" xfId="12178" xr:uid="{00000000-0005-0000-0000-0000972F0000}"/>
    <cellStyle name="Calculation 4 6 16 2 2" xfId="12179" xr:uid="{00000000-0005-0000-0000-0000982F0000}"/>
    <cellStyle name="Calculation 4 6 16 3" xfId="12180" xr:uid="{00000000-0005-0000-0000-0000992F0000}"/>
    <cellStyle name="Calculation 4 6 17" xfId="12181" xr:uid="{00000000-0005-0000-0000-00009A2F0000}"/>
    <cellStyle name="Calculation 4 6 17 2" xfId="12182" xr:uid="{00000000-0005-0000-0000-00009B2F0000}"/>
    <cellStyle name="Calculation 4 6 17 2 2" xfId="12183" xr:uid="{00000000-0005-0000-0000-00009C2F0000}"/>
    <cellStyle name="Calculation 4 6 17 3" xfId="12184" xr:uid="{00000000-0005-0000-0000-00009D2F0000}"/>
    <cellStyle name="Calculation 4 6 18" xfId="12185" xr:uid="{00000000-0005-0000-0000-00009E2F0000}"/>
    <cellStyle name="Calculation 4 6 18 2" xfId="12186" xr:uid="{00000000-0005-0000-0000-00009F2F0000}"/>
    <cellStyle name="Calculation 4 6 18 2 2" xfId="12187" xr:uid="{00000000-0005-0000-0000-0000A02F0000}"/>
    <cellStyle name="Calculation 4 6 18 3" xfId="12188" xr:uid="{00000000-0005-0000-0000-0000A12F0000}"/>
    <cellStyle name="Calculation 4 6 19" xfId="12189" xr:uid="{00000000-0005-0000-0000-0000A22F0000}"/>
    <cellStyle name="Calculation 4 6 19 2" xfId="12190" xr:uid="{00000000-0005-0000-0000-0000A32F0000}"/>
    <cellStyle name="Calculation 4 6 19 2 2" xfId="12191" xr:uid="{00000000-0005-0000-0000-0000A42F0000}"/>
    <cellStyle name="Calculation 4 6 19 3" xfId="12192" xr:uid="{00000000-0005-0000-0000-0000A52F0000}"/>
    <cellStyle name="Calculation 4 6 2" xfId="12193" xr:uid="{00000000-0005-0000-0000-0000A62F0000}"/>
    <cellStyle name="Calculation 4 6 2 2" xfId="12194" xr:uid="{00000000-0005-0000-0000-0000A72F0000}"/>
    <cellStyle name="Calculation 4 6 2 2 2" xfId="12195" xr:uid="{00000000-0005-0000-0000-0000A82F0000}"/>
    <cellStyle name="Calculation 4 6 2 2 3" xfId="12196" xr:uid="{00000000-0005-0000-0000-0000A92F0000}"/>
    <cellStyle name="Calculation 4 6 2 3" xfId="12197" xr:uid="{00000000-0005-0000-0000-0000AA2F0000}"/>
    <cellStyle name="Calculation 4 6 2 3 2" xfId="12198" xr:uid="{00000000-0005-0000-0000-0000AB2F0000}"/>
    <cellStyle name="Calculation 4 6 2 4" xfId="12199" xr:uid="{00000000-0005-0000-0000-0000AC2F0000}"/>
    <cellStyle name="Calculation 4 6 20" xfId="12200" xr:uid="{00000000-0005-0000-0000-0000AD2F0000}"/>
    <cellStyle name="Calculation 4 6 20 2" xfId="12201" xr:uid="{00000000-0005-0000-0000-0000AE2F0000}"/>
    <cellStyle name="Calculation 4 6 20 2 2" xfId="12202" xr:uid="{00000000-0005-0000-0000-0000AF2F0000}"/>
    <cellStyle name="Calculation 4 6 20 3" xfId="12203" xr:uid="{00000000-0005-0000-0000-0000B02F0000}"/>
    <cellStyle name="Calculation 4 6 21" xfId="12204" xr:uid="{00000000-0005-0000-0000-0000B12F0000}"/>
    <cellStyle name="Calculation 4 6 21 2" xfId="12205" xr:uid="{00000000-0005-0000-0000-0000B22F0000}"/>
    <cellStyle name="Calculation 4 6 22" xfId="12206" xr:uid="{00000000-0005-0000-0000-0000B32F0000}"/>
    <cellStyle name="Calculation 4 6 23" xfId="12207" xr:uid="{00000000-0005-0000-0000-0000B42F0000}"/>
    <cellStyle name="Calculation 4 6 3" xfId="12208" xr:uid="{00000000-0005-0000-0000-0000B52F0000}"/>
    <cellStyle name="Calculation 4 6 3 2" xfId="12209" xr:uid="{00000000-0005-0000-0000-0000B62F0000}"/>
    <cellStyle name="Calculation 4 6 3 2 2" xfId="12210" xr:uid="{00000000-0005-0000-0000-0000B72F0000}"/>
    <cellStyle name="Calculation 4 6 3 3" xfId="12211" xr:uid="{00000000-0005-0000-0000-0000B82F0000}"/>
    <cellStyle name="Calculation 4 6 3 4" xfId="12212" xr:uid="{00000000-0005-0000-0000-0000B92F0000}"/>
    <cellStyle name="Calculation 4 6 4" xfId="12213" xr:uid="{00000000-0005-0000-0000-0000BA2F0000}"/>
    <cellStyle name="Calculation 4 6 4 2" xfId="12214" xr:uid="{00000000-0005-0000-0000-0000BB2F0000}"/>
    <cellStyle name="Calculation 4 6 4 2 2" xfId="12215" xr:uid="{00000000-0005-0000-0000-0000BC2F0000}"/>
    <cellStyle name="Calculation 4 6 4 3" xfId="12216" xr:uid="{00000000-0005-0000-0000-0000BD2F0000}"/>
    <cellStyle name="Calculation 4 6 4 4" xfId="12217" xr:uid="{00000000-0005-0000-0000-0000BE2F0000}"/>
    <cellStyle name="Calculation 4 6 5" xfId="12218" xr:uid="{00000000-0005-0000-0000-0000BF2F0000}"/>
    <cellStyle name="Calculation 4 6 5 2" xfId="12219" xr:uid="{00000000-0005-0000-0000-0000C02F0000}"/>
    <cellStyle name="Calculation 4 6 5 2 2" xfId="12220" xr:uid="{00000000-0005-0000-0000-0000C12F0000}"/>
    <cellStyle name="Calculation 4 6 5 3" xfId="12221" xr:uid="{00000000-0005-0000-0000-0000C22F0000}"/>
    <cellStyle name="Calculation 4 6 6" xfId="12222" xr:uid="{00000000-0005-0000-0000-0000C32F0000}"/>
    <cellStyle name="Calculation 4 6 6 2" xfId="12223" xr:uid="{00000000-0005-0000-0000-0000C42F0000}"/>
    <cellStyle name="Calculation 4 6 6 2 2" xfId="12224" xr:uid="{00000000-0005-0000-0000-0000C52F0000}"/>
    <cellStyle name="Calculation 4 6 6 3" xfId="12225" xr:uid="{00000000-0005-0000-0000-0000C62F0000}"/>
    <cellStyle name="Calculation 4 6 7" xfId="12226" xr:uid="{00000000-0005-0000-0000-0000C72F0000}"/>
    <cellStyle name="Calculation 4 6 7 2" xfId="12227" xr:uid="{00000000-0005-0000-0000-0000C82F0000}"/>
    <cellStyle name="Calculation 4 6 7 2 2" xfId="12228" xr:uid="{00000000-0005-0000-0000-0000C92F0000}"/>
    <cellStyle name="Calculation 4 6 7 3" xfId="12229" xr:uid="{00000000-0005-0000-0000-0000CA2F0000}"/>
    <cellStyle name="Calculation 4 6 8" xfId="12230" xr:uid="{00000000-0005-0000-0000-0000CB2F0000}"/>
    <cellStyle name="Calculation 4 6 8 2" xfId="12231" xr:uid="{00000000-0005-0000-0000-0000CC2F0000}"/>
    <cellStyle name="Calculation 4 6 8 2 2" xfId="12232" xr:uid="{00000000-0005-0000-0000-0000CD2F0000}"/>
    <cellStyle name="Calculation 4 6 8 3" xfId="12233" xr:uid="{00000000-0005-0000-0000-0000CE2F0000}"/>
    <cellStyle name="Calculation 4 6 9" xfId="12234" xr:uid="{00000000-0005-0000-0000-0000CF2F0000}"/>
    <cellStyle name="Calculation 4 6 9 2" xfId="12235" xr:uid="{00000000-0005-0000-0000-0000D02F0000}"/>
    <cellStyle name="Calculation 4 6 9 2 2" xfId="12236" xr:uid="{00000000-0005-0000-0000-0000D12F0000}"/>
    <cellStyle name="Calculation 4 6 9 3" xfId="12237" xr:uid="{00000000-0005-0000-0000-0000D22F0000}"/>
    <cellStyle name="Calculation 4 7" xfId="12238" xr:uid="{00000000-0005-0000-0000-0000D32F0000}"/>
    <cellStyle name="Calculation 4 7 2" xfId="12239" xr:uid="{00000000-0005-0000-0000-0000D42F0000}"/>
    <cellStyle name="Calculation 4 7 2 2" xfId="12240" xr:uid="{00000000-0005-0000-0000-0000D52F0000}"/>
    <cellStyle name="Calculation 4 7 2 3" xfId="12241" xr:uid="{00000000-0005-0000-0000-0000D62F0000}"/>
    <cellStyle name="Calculation 4 7 3" xfId="12242" xr:uid="{00000000-0005-0000-0000-0000D72F0000}"/>
    <cellStyle name="Calculation 4 7 3 2" xfId="12243" xr:uid="{00000000-0005-0000-0000-0000D82F0000}"/>
    <cellStyle name="Calculation 4 7 4" xfId="12244" xr:uid="{00000000-0005-0000-0000-0000D92F0000}"/>
    <cellStyle name="Calculation 4 8" xfId="12245" xr:uid="{00000000-0005-0000-0000-0000DA2F0000}"/>
    <cellStyle name="Calculation 4 8 2" xfId="12246" xr:uid="{00000000-0005-0000-0000-0000DB2F0000}"/>
    <cellStyle name="Calculation 4 8 2 2" xfId="12247" xr:uid="{00000000-0005-0000-0000-0000DC2F0000}"/>
    <cellStyle name="Calculation 4 8 2 3" xfId="12248" xr:uid="{00000000-0005-0000-0000-0000DD2F0000}"/>
    <cellStyle name="Calculation 4 8 3" xfId="12249" xr:uid="{00000000-0005-0000-0000-0000DE2F0000}"/>
    <cellStyle name="Calculation 4 8 4" xfId="12250" xr:uid="{00000000-0005-0000-0000-0000DF2F0000}"/>
    <cellStyle name="Calculation 4 9" xfId="12251" xr:uid="{00000000-0005-0000-0000-0000E02F0000}"/>
    <cellStyle name="Calculation 4 9 2" xfId="12252" xr:uid="{00000000-0005-0000-0000-0000E12F0000}"/>
    <cellStyle name="Calculation 4 9 2 2" xfId="12253" xr:uid="{00000000-0005-0000-0000-0000E22F0000}"/>
    <cellStyle name="Calculation 4 9 3" xfId="12254" xr:uid="{00000000-0005-0000-0000-0000E32F0000}"/>
    <cellStyle name="Calculation 4 9 4" xfId="12255" xr:uid="{00000000-0005-0000-0000-0000E42F0000}"/>
    <cellStyle name="Calculation 5" xfId="12256" xr:uid="{00000000-0005-0000-0000-0000E52F0000}"/>
    <cellStyle name="Calculation 5 10" xfId="12257" xr:uid="{00000000-0005-0000-0000-0000E62F0000}"/>
    <cellStyle name="Calculation 5 10 2" xfId="12258" xr:uid="{00000000-0005-0000-0000-0000E72F0000}"/>
    <cellStyle name="Calculation 5 10 2 2" xfId="12259" xr:uid="{00000000-0005-0000-0000-0000E82F0000}"/>
    <cellStyle name="Calculation 5 10 3" xfId="12260" xr:uid="{00000000-0005-0000-0000-0000E92F0000}"/>
    <cellStyle name="Calculation 5 11" xfId="12261" xr:uid="{00000000-0005-0000-0000-0000EA2F0000}"/>
    <cellStyle name="Calculation 5 11 2" xfId="12262" xr:uid="{00000000-0005-0000-0000-0000EB2F0000}"/>
    <cellStyle name="Calculation 5 11 2 2" xfId="12263" xr:uid="{00000000-0005-0000-0000-0000EC2F0000}"/>
    <cellStyle name="Calculation 5 11 3" xfId="12264" xr:uid="{00000000-0005-0000-0000-0000ED2F0000}"/>
    <cellStyle name="Calculation 5 12" xfId="12265" xr:uid="{00000000-0005-0000-0000-0000EE2F0000}"/>
    <cellStyle name="Calculation 5 12 2" xfId="12266" xr:uid="{00000000-0005-0000-0000-0000EF2F0000}"/>
    <cellStyle name="Calculation 5 12 2 2" xfId="12267" xr:uid="{00000000-0005-0000-0000-0000F02F0000}"/>
    <cellStyle name="Calculation 5 12 3" xfId="12268" xr:uid="{00000000-0005-0000-0000-0000F12F0000}"/>
    <cellStyle name="Calculation 5 13" xfId="12269" xr:uid="{00000000-0005-0000-0000-0000F22F0000}"/>
    <cellStyle name="Calculation 5 13 2" xfId="12270" xr:uid="{00000000-0005-0000-0000-0000F32F0000}"/>
    <cellStyle name="Calculation 5 13 2 2" xfId="12271" xr:uid="{00000000-0005-0000-0000-0000F42F0000}"/>
    <cellStyle name="Calculation 5 13 3" xfId="12272" xr:uid="{00000000-0005-0000-0000-0000F52F0000}"/>
    <cellStyle name="Calculation 5 14" xfId="12273" xr:uid="{00000000-0005-0000-0000-0000F62F0000}"/>
    <cellStyle name="Calculation 5 14 2" xfId="12274" xr:uid="{00000000-0005-0000-0000-0000F72F0000}"/>
    <cellStyle name="Calculation 5 14 2 2" xfId="12275" xr:uid="{00000000-0005-0000-0000-0000F82F0000}"/>
    <cellStyle name="Calculation 5 14 3" xfId="12276" xr:uid="{00000000-0005-0000-0000-0000F92F0000}"/>
    <cellStyle name="Calculation 5 15" xfId="12277" xr:uid="{00000000-0005-0000-0000-0000FA2F0000}"/>
    <cellStyle name="Calculation 5 15 2" xfId="12278" xr:uid="{00000000-0005-0000-0000-0000FB2F0000}"/>
    <cellStyle name="Calculation 5 15 2 2" xfId="12279" xr:uid="{00000000-0005-0000-0000-0000FC2F0000}"/>
    <cellStyle name="Calculation 5 15 3" xfId="12280" xr:uid="{00000000-0005-0000-0000-0000FD2F0000}"/>
    <cellStyle name="Calculation 5 16" xfId="12281" xr:uid="{00000000-0005-0000-0000-0000FE2F0000}"/>
    <cellStyle name="Calculation 5 16 2" xfId="12282" xr:uid="{00000000-0005-0000-0000-0000FF2F0000}"/>
    <cellStyle name="Calculation 5 16 2 2" xfId="12283" xr:uid="{00000000-0005-0000-0000-000000300000}"/>
    <cellStyle name="Calculation 5 16 3" xfId="12284" xr:uid="{00000000-0005-0000-0000-000001300000}"/>
    <cellStyle name="Calculation 5 17" xfId="12285" xr:uid="{00000000-0005-0000-0000-000002300000}"/>
    <cellStyle name="Calculation 5 17 2" xfId="12286" xr:uid="{00000000-0005-0000-0000-000003300000}"/>
    <cellStyle name="Calculation 5 17 2 2" xfId="12287" xr:uid="{00000000-0005-0000-0000-000004300000}"/>
    <cellStyle name="Calculation 5 17 3" xfId="12288" xr:uid="{00000000-0005-0000-0000-000005300000}"/>
    <cellStyle name="Calculation 5 18" xfId="12289" xr:uid="{00000000-0005-0000-0000-000006300000}"/>
    <cellStyle name="Calculation 5 18 2" xfId="12290" xr:uid="{00000000-0005-0000-0000-000007300000}"/>
    <cellStyle name="Calculation 5 18 2 2" xfId="12291" xr:uid="{00000000-0005-0000-0000-000008300000}"/>
    <cellStyle name="Calculation 5 18 3" xfId="12292" xr:uid="{00000000-0005-0000-0000-000009300000}"/>
    <cellStyle name="Calculation 5 19" xfId="12293" xr:uid="{00000000-0005-0000-0000-00000A300000}"/>
    <cellStyle name="Calculation 5 19 2" xfId="12294" xr:uid="{00000000-0005-0000-0000-00000B300000}"/>
    <cellStyle name="Calculation 5 19 2 2" xfId="12295" xr:uid="{00000000-0005-0000-0000-00000C300000}"/>
    <cellStyle name="Calculation 5 19 3" xfId="12296" xr:uid="{00000000-0005-0000-0000-00000D300000}"/>
    <cellStyle name="Calculation 5 2" xfId="12297" xr:uid="{00000000-0005-0000-0000-00000E300000}"/>
    <cellStyle name="Calculation 5 2 10" xfId="12298" xr:uid="{00000000-0005-0000-0000-00000F300000}"/>
    <cellStyle name="Calculation 5 2 10 2" xfId="12299" xr:uid="{00000000-0005-0000-0000-000010300000}"/>
    <cellStyle name="Calculation 5 2 10 2 2" xfId="12300" xr:uid="{00000000-0005-0000-0000-000011300000}"/>
    <cellStyle name="Calculation 5 2 10 3" xfId="12301" xr:uid="{00000000-0005-0000-0000-000012300000}"/>
    <cellStyle name="Calculation 5 2 11" xfId="12302" xr:uid="{00000000-0005-0000-0000-000013300000}"/>
    <cellStyle name="Calculation 5 2 11 2" xfId="12303" xr:uid="{00000000-0005-0000-0000-000014300000}"/>
    <cellStyle name="Calculation 5 2 11 2 2" xfId="12304" xr:uid="{00000000-0005-0000-0000-000015300000}"/>
    <cellStyle name="Calculation 5 2 11 3" xfId="12305" xr:uid="{00000000-0005-0000-0000-000016300000}"/>
    <cellStyle name="Calculation 5 2 12" xfId="12306" xr:uid="{00000000-0005-0000-0000-000017300000}"/>
    <cellStyle name="Calculation 5 2 12 2" xfId="12307" xr:uid="{00000000-0005-0000-0000-000018300000}"/>
    <cellStyle name="Calculation 5 2 12 2 2" xfId="12308" xr:uid="{00000000-0005-0000-0000-000019300000}"/>
    <cellStyle name="Calculation 5 2 12 3" xfId="12309" xr:uid="{00000000-0005-0000-0000-00001A300000}"/>
    <cellStyle name="Calculation 5 2 13" xfId="12310" xr:uid="{00000000-0005-0000-0000-00001B300000}"/>
    <cellStyle name="Calculation 5 2 13 2" xfId="12311" xr:uid="{00000000-0005-0000-0000-00001C300000}"/>
    <cellStyle name="Calculation 5 2 13 2 2" xfId="12312" xr:uid="{00000000-0005-0000-0000-00001D300000}"/>
    <cellStyle name="Calculation 5 2 13 3" xfId="12313" xr:uid="{00000000-0005-0000-0000-00001E300000}"/>
    <cellStyle name="Calculation 5 2 14" xfId="12314" xr:uid="{00000000-0005-0000-0000-00001F300000}"/>
    <cellStyle name="Calculation 5 2 14 2" xfId="12315" xr:uid="{00000000-0005-0000-0000-000020300000}"/>
    <cellStyle name="Calculation 5 2 14 2 2" xfId="12316" xr:uid="{00000000-0005-0000-0000-000021300000}"/>
    <cellStyle name="Calculation 5 2 14 3" xfId="12317" xr:uid="{00000000-0005-0000-0000-000022300000}"/>
    <cellStyle name="Calculation 5 2 15" xfId="12318" xr:uid="{00000000-0005-0000-0000-000023300000}"/>
    <cellStyle name="Calculation 5 2 15 2" xfId="12319" xr:uid="{00000000-0005-0000-0000-000024300000}"/>
    <cellStyle name="Calculation 5 2 15 2 2" xfId="12320" xr:uid="{00000000-0005-0000-0000-000025300000}"/>
    <cellStyle name="Calculation 5 2 15 3" xfId="12321" xr:uid="{00000000-0005-0000-0000-000026300000}"/>
    <cellStyle name="Calculation 5 2 16" xfId="12322" xr:uid="{00000000-0005-0000-0000-000027300000}"/>
    <cellStyle name="Calculation 5 2 16 2" xfId="12323" xr:uid="{00000000-0005-0000-0000-000028300000}"/>
    <cellStyle name="Calculation 5 2 16 2 2" xfId="12324" xr:uid="{00000000-0005-0000-0000-000029300000}"/>
    <cellStyle name="Calculation 5 2 16 3" xfId="12325" xr:uid="{00000000-0005-0000-0000-00002A300000}"/>
    <cellStyle name="Calculation 5 2 17" xfId="12326" xr:uid="{00000000-0005-0000-0000-00002B300000}"/>
    <cellStyle name="Calculation 5 2 17 2" xfId="12327" xr:uid="{00000000-0005-0000-0000-00002C300000}"/>
    <cellStyle name="Calculation 5 2 17 2 2" xfId="12328" xr:uid="{00000000-0005-0000-0000-00002D300000}"/>
    <cellStyle name="Calculation 5 2 17 3" xfId="12329" xr:uid="{00000000-0005-0000-0000-00002E300000}"/>
    <cellStyle name="Calculation 5 2 18" xfId="12330" xr:uid="{00000000-0005-0000-0000-00002F300000}"/>
    <cellStyle name="Calculation 5 2 18 2" xfId="12331" xr:uid="{00000000-0005-0000-0000-000030300000}"/>
    <cellStyle name="Calculation 5 2 18 2 2" xfId="12332" xr:uid="{00000000-0005-0000-0000-000031300000}"/>
    <cellStyle name="Calculation 5 2 18 3" xfId="12333" xr:uid="{00000000-0005-0000-0000-000032300000}"/>
    <cellStyle name="Calculation 5 2 19" xfId="12334" xr:uid="{00000000-0005-0000-0000-000033300000}"/>
    <cellStyle name="Calculation 5 2 19 2" xfId="12335" xr:uid="{00000000-0005-0000-0000-000034300000}"/>
    <cellStyle name="Calculation 5 2 19 2 2" xfId="12336" xr:uid="{00000000-0005-0000-0000-000035300000}"/>
    <cellStyle name="Calculation 5 2 19 3" xfId="12337" xr:uid="{00000000-0005-0000-0000-000036300000}"/>
    <cellStyle name="Calculation 5 2 2" xfId="12338" xr:uid="{00000000-0005-0000-0000-000037300000}"/>
    <cellStyle name="Calculation 5 2 2 10" xfId="12339" xr:uid="{00000000-0005-0000-0000-000038300000}"/>
    <cellStyle name="Calculation 5 2 2 10 2" xfId="12340" xr:uid="{00000000-0005-0000-0000-000039300000}"/>
    <cellStyle name="Calculation 5 2 2 10 2 2" xfId="12341" xr:uid="{00000000-0005-0000-0000-00003A300000}"/>
    <cellStyle name="Calculation 5 2 2 10 3" xfId="12342" xr:uid="{00000000-0005-0000-0000-00003B300000}"/>
    <cellStyle name="Calculation 5 2 2 11" xfId="12343" xr:uid="{00000000-0005-0000-0000-00003C300000}"/>
    <cellStyle name="Calculation 5 2 2 11 2" xfId="12344" xr:uid="{00000000-0005-0000-0000-00003D300000}"/>
    <cellStyle name="Calculation 5 2 2 11 2 2" xfId="12345" xr:uid="{00000000-0005-0000-0000-00003E300000}"/>
    <cellStyle name="Calculation 5 2 2 11 3" xfId="12346" xr:uid="{00000000-0005-0000-0000-00003F300000}"/>
    <cellStyle name="Calculation 5 2 2 12" xfId="12347" xr:uid="{00000000-0005-0000-0000-000040300000}"/>
    <cellStyle name="Calculation 5 2 2 12 2" xfId="12348" xr:uid="{00000000-0005-0000-0000-000041300000}"/>
    <cellStyle name="Calculation 5 2 2 12 2 2" xfId="12349" xr:uid="{00000000-0005-0000-0000-000042300000}"/>
    <cellStyle name="Calculation 5 2 2 12 3" xfId="12350" xr:uid="{00000000-0005-0000-0000-000043300000}"/>
    <cellStyle name="Calculation 5 2 2 13" xfId="12351" xr:uid="{00000000-0005-0000-0000-000044300000}"/>
    <cellStyle name="Calculation 5 2 2 13 2" xfId="12352" xr:uid="{00000000-0005-0000-0000-000045300000}"/>
    <cellStyle name="Calculation 5 2 2 13 2 2" xfId="12353" xr:uid="{00000000-0005-0000-0000-000046300000}"/>
    <cellStyle name="Calculation 5 2 2 13 3" xfId="12354" xr:uid="{00000000-0005-0000-0000-000047300000}"/>
    <cellStyle name="Calculation 5 2 2 14" xfId="12355" xr:uid="{00000000-0005-0000-0000-000048300000}"/>
    <cellStyle name="Calculation 5 2 2 14 2" xfId="12356" xr:uid="{00000000-0005-0000-0000-000049300000}"/>
    <cellStyle name="Calculation 5 2 2 14 2 2" xfId="12357" xr:uid="{00000000-0005-0000-0000-00004A300000}"/>
    <cellStyle name="Calculation 5 2 2 14 3" xfId="12358" xr:uid="{00000000-0005-0000-0000-00004B300000}"/>
    <cellStyle name="Calculation 5 2 2 15" xfId="12359" xr:uid="{00000000-0005-0000-0000-00004C300000}"/>
    <cellStyle name="Calculation 5 2 2 15 2" xfId="12360" xr:uid="{00000000-0005-0000-0000-00004D300000}"/>
    <cellStyle name="Calculation 5 2 2 15 2 2" xfId="12361" xr:uid="{00000000-0005-0000-0000-00004E300000}"/>
    <cellStyle name="Calculation 5 2 2 15 3" xfId="12362" xr:uid="{00000000-0005-0000-0000-00004F300000}"/>
    <cellStyle name="Calculation 5 2 2 16" xfId="12363" xr:uid="{00000000-0005-0000-0000-000050300000}"/>
    <cellStyle name="Calculation 5 2 2 16 2" xfId="12364" xr:uid="{00000000-0005-0000-0000-000051300000}"/>
    <cellStyle name="Calculation 5 2 2 16 2 2" xfId="12365" xr:uid="{00000000-0005-0000-0000-000052300000}"/>
    <cellStyle name="Calculation 5 2 2 16 3" xfId="12366" xr:uid="{00000000-0005-0000-0000-000053300000}"/>
    <cellStyle name="Calculation 5 2 2 17" xfId="12367" xr:uid="{00000000-0005-0000-0000-000054300000}"/>
    <cellStyle name="Calculation 5 2 2 17 2" xfId="12368" xr:uid="{00000000-0005-0000-0000-000055300000}"/>
    <cellStyle name="Calculation 5 2 2 17 2 2" xfId="12369" xr:uid="{00000000-0005-0000-0000-000056300000}"/>
    <cellStyle name="Calculation 5 2 2 17 3" xfId="12370" xr:uid="{00000000-0005-0000-0000-000057300000}"/>
    <cellStyle name="Calculation 5 2 2 18" xfId="12371" xr:uid="{00000000-0005-0000-0000-000058300000}"/>
    <cellStyle name="Calculation 5 2 2 18 2" xfId="12372" xr:uid="{00000000-0005-0000-0000-000059300000}"/>
    <cellStyle name="Calculation 5 2 2 19" xfId="12373" xr:uid="{00000000-0005-0000-0000-00005A300000}"/>
    <cellStyle name="Calculation 5 2 2 2" xfId="12374" xr:uid="{00000000-0005-0000-0000-00005B300000}"/>
    <cellStyle name="Calculation 5 2 2 2 10" xfId="12375" xr:uid="{00000000-0005-0000-0000-00005C300000}"/>
    <cellStyle name="Calculation 5 2 2 2 10 2" xfId="12376" xr:uid="{00000000-0005-0000-0000-00005D300000}"/>
    <cellStyle name="Calculation 5 2 2 2 10 2 2" xfId="12377" xr:uid="{00000000-0005-0000-0000-00005E300000}"/>
    <cellStyle name="Calculation 5 2 2 2 10 3" xfId="12378" xr:uid="{00000000-0005-0000-0000-00005F300000}"/>
    <cellStyle name="Calculation 5 2 2 2 11" xfId="12379" xr:uid="{00000000-0005-0000-0000-000060300000}"/>
    <cellStyle name="Calculation 5 2 2 2 11 2" xfId="12380" xr:uid="{00000000-0005-0000-0000-000061300000}"/>
    <cellStyle name="Calculation 5 2 2 2 11 2 2" xfId="12381" xr:uid="{00000000-0005-0000-0000-000062300000}"/>
    <cellStyle name="Calculation 5 2 2 2 11 3" xfId="12382" xr:uid="{00000000-0005-0000-0000-000063300000}"/>
    <cellStyle name="Calculation 5 2 2 2 12" xfId="12383" xr:uid="{00000000-0005-0000-0000-000064300000}"/>
    <cellStyle name="Calculation 5 2 2 2 12 2" xfId="12384" xr:uid="{00000000-0005-0000-0000-000065300000}"/>
    <cellStyle name="Calculation 5 2 2 2 12 2 2" xfId="12385" xr:uid="{00000000-0005-0000-0000-000066300000}"/>
    <cellStyle name="Calculation 5 2 2 2 12 3" xfId="12386" xr:uid="{00000000-0005-0000-0000-000067300000}"/>
    <cellStyle name="Calculation 5 2 2 2 13" xfId="12387" xr:uid="{00000000-0005-0000-0000-000068300000}"/>
    <cellStyle name="Calculation 5 2 2 2 13 2" xfId="12388" xr:uid="{00000000-0005-0000-0000-000069300000}"/>
    <cellStyle name="Calculation 5 2 2 2 13 2 2" xfId="12389" xr:uid="{00000000-0005-0000-0000-00006A300000}"/>
    <cellStyle name="Calculation 5 2 2 2 13 3" xfId="12390" xr:uid="{00000000-0005-0000-0000-00006B300000}"/>
    <cellStyle name="Calculation 5 2 2 2 14" xfId="12391" xr:uid="{00000000-0005-0000-0000-00006C300000}"/>
    <cellStyle name="Calculation 5 2 2 2 14 2" xfId="12392" xr:uid="{00000000-0005-0000-0000-00006D300000}"/>
    <cellStyle name="Calculation 5 2 2 2 14 2 2" xfId="12393" xr:uid="{00000000-0005-0000-0000-00006E300000}"/>
    <cellStyle name="Calculation 5 2 2 2 14 3" xfId="12394" xr:uid="{00000000-0005-0000-0000-00006F300000}"/>
    <cellStyle name="Calculation 5 2 2 2 15" xfId="12395" xr:uid="{00000000-0005-0000-0000-000070300000}"/>
    <cellStyle name="Calculation 5 2 2 2 15 2" xfId="12396" xr:uid="{00000000-0005-0000-0000-000071300000}"/>
    <cellStyle name="Calculation 5 2 2 2 15 2 2" xfId="12397" xr:uid="{00000000-0005-0000-0000-000072300000}"/>
    <cellStyle name="Calculation 5 2 2 2 15 3" xfId="12398" xr:uid="{00000000-0005-0000-0000-000073300000}"/>
    <cellStyle name="Calculation 5 2 2 2 16" xfId="12399" xr:uid="{00000000-0005-0000-0000-000074300000}"/>
    <cellStyle name="Calculation 5 2 2 2 16 2" xfId="12400" xr:uid="{00000000-0005-0000-0000-000075300000}"/>
    <cellStyle name="Calculation 5 2 2 2 16 2 2" xfId="12401" xr:uid="{00000000-0005-0000-0000-000076300000}"/>
    <cellStyle name="Calculation 5 2 2 2 16 3" xfId="12402" xr:uid="{00000000-0005-0000-0000-000077300000}"/>
    <cellStyle name="Calculation 5 2 2 2 17" xfId="12403" xr:uid="{00000000-0005-0000-0000-000078300000}"/>
    <cellStyle name="Calculation 5 2 2 2 17 2" xfId="12404" xr:uid="{00000000-0005-0000-0000-000079300000}"/>
    <cellStyle name="Calculation 5 2 2 2 17 2 2" xfId="12405" xr:uid="{00000000-0005-0000-0000-00007A300000}"/>
    <cellStyle name="Calculation 5 2 2 2 17 3" xfId="12406" xr:uid="{00000000-0005-0000-0000-00007B300000}"/>
    <cellStyle name="Calculation 5 2 2 2 18" xfId="12407" xr:uid="{00000000-0005-0000-0000-00007C300000}"/>
    <cellStyle name="Calculation 5 2 2 2 18 2" xfId="12408" xr:uid="{00000000-0005-0000-0000-00007D300000}"/>
    <cellStyle name="Calculation 5 2 2 2 18 2 2" xfId="12409" xr:uid="{00000000-0005-0000-0000-00007E300000}"/>
    <cellStyle name="Calculation 5 2 2 2 18 3" xfId="12410" xr:uid="{00000000-0005-0000-0000-00007F300000}"/>
    <cellStyle name="Calculation 5 2 2 2 19" xfId="12411" xr:uid="{00000000-0005-0000-0000-000080300000}"/>
    <cellStyle name="Calculation 5 2 2 2 19 2" xfId="12412" xr:uid="{00000000-0005-0000-0000-000081300000}"/>
    <cellStyle name="Calculation 5 2 2 2 19 2 2" xfId="12413" xr:uid="{00000000-0005-0000-0000-000082300000}"/>
    <cellStyle name="Calculation 5 2 2 2 19 3" xfId="12414" xr:uid="{00000000-0005-0000-0000-000083300000}"/>
    <cellStyle name="Calculation 5 2 2 2 2" xfId="12415" xr:uid="{00000000-0005-0000-0000-000084300000}"/>
    <cellStyle name="Calculation 5 2 2 2 2 2" xfId="12416" xr:uid="{00000000-0005-0000-0000-000085300000}"/>
    <cellStyle name="Calculation 5 2 2 2 2 2 2" xfId="12417" xr:uid="{00000000-0005-0000-0000-000086300000}"/>
    <cellStyle name="Calculation 5 2 2 2 2 2 3" xfId="12418" xr:uid="{00000000-0005-0000-0000-000087300000}"/>
    <cellStyle name="Calculation 5 2 2 2 2 3" xfId="12419" xr:uid="{00000000-0005-0000-0000-000088300000}"/>
    <cellStyle name="Calculation 5 2 2 2 2 3 2" xfId="12420" xr:uid="{00000000-0005-0000-0000-000089300000}"/>
    <cellStyle name="Calculation 5 2 2 2 2 4" xfId="12421" xr:uid="{00000000-0005-0000-0000-00008A300000}"/>
    <cellStyle name="Calculation 5 2 2 2 20" xfId="12422" xr:uid="{00000000-0005-0000-0000-00008B300000}"/>
    <cellStyle name="Calculation 5 2 2 2 20 2" xfId="12423" xr:uid="{00000000-0005-0000-0000-00008C300000}"/>
    <cellStyle name="Calculation 5 2 2 2 20 2 2" xfId="12424" xr:uid="{00000000-0005-0000-0000-00008D300000}"/>
    <cellStyle name="Calculation 5 2 2 2 20 3" xfId="12425" xr:uid="{00000000-0005-0000-0000-00008E300000}"/>
    <cellStyle name="Calculation 5 2 2 2 21" xfId="12426" xr:uid="{00000000-0005-0000-0000-00008F300000}"/>
    <cellStyle name="Calculation 5 2 2 2 21 2" xfId="12427" xr:uid="{00000000-0005-0000-0000-000090300000}"/>
    <cellStyle name="Calculation 5 2 2 2 22" xfId="12428" xr:uid="{00000000-0005-0000-0000-000091300000}"/>
    <cellStyle name="Calculation 5 2 2 2 23" xfId="12429" xr:uid="{00000000-0005-0000-0000-000092300000}"/>
    <cellStyle name="Calculation 5 2 2 2 3" xfId="12430" xr:uid="{00000000-0005-0000-0000-000093300000}"/>
    <cellStyle name="Calculation 5 2 2 2 3 2" xfId="12431" xr:uid="{00000000-0005-0000-0000-000094300000}"/>
    <cellStyle name="Calculation 5 2 2 2 3 2 2" xfId="12432" xr:uid="{00000000-0005-0000-0000-000095300000}"/>
    <cellStyle name="Calculation 5 2 2 2 3 3" xfId="12433" xr:uid="{00000000-0005-0000-0000-000096300000}"/>
    <cellStyle name="Calculation 5 2 2 2 3 4" xfId="12434" xr:uid="{00000000-0005-0000-0000-000097300000}"/>
    <cellStyle name="Calculation 5 2 2 2 4" xfId="12435" xr:uid="{00000000-0005-0000-0000-000098300000}"/>
    <cellStyle name="Calculation 5 2 2 2 4 2" xfId="12436" xr:uid="{00000000-0005-0000-0000-000099300000}"/>
    <cellStyle name="Calculation 5 2 2 2 4 2 2" xfId="12437" xr:uid="{00000000-0005-0000-0000-00009A300000}"/>
    <cellStyle name="Calculation 5 2 2 2 4 3" xfId="12438" xr:uid="{00000000-0005-0000-0000-00009B300000}"/>
    <cellStyle name="Calculation 5 2 2 2 4 4" xfId="12439" xr:uid="{00000000-0005-0000-0000-00009C300000}"/>
    <cellStyle name="Calculation 5 2 2 2 5" xfId="12440" xr:uid="{00000000-0005-0000-0000-00009D300000}"/>
    <cellStyle name="Calculation 5 2 2 2 5 2" xfId="12441" xr:uid="{00000000-0005-0000-0000-00009E300000}"/>
    <cellStyle name="Calculation 5 2 2 2 5 2 2" xfId="12442" xr:uid="{00000000-0005-0000-0000-00009F300000}"/>
    <cellStyle name="Calculation 5 2 2 2 5 3" xfId="12443" xr:uid="{00000000-0005-0000-0000-0000A0300000}"/>
    <cellStyle name="Calculation 5 2 2 2 6" xfId="12444" xr:uid="{00000000-0005-0000-0000-0000A1300000}"/>
    <cellStyle name="Calculation 5 2 2 2 6 2" xfId="12445" xr:uid="{00000000-0005-0000-0000-0000A2300000}"/>
    <cellStyle name="Calculation 5 2 2 2 6 2 2" xfId="12446" xr:uid="{00000000-0005-0000-0000-0000A3300000}"/>
    <cellStyle name="Calculation 5 2 2 2 6 3" xfId="12447" xr:uid="{00000000-0005-0000-0000-0000A4300000}"/>
    <cellStyle name="Calculation 5 2 2 2 7" xfId="12448" xr:uid="{00000000-0005-0000-0000-0000A5300000}"/>
    <cellStyle name="Calculation 5 2 2 2 7 2" xfId="12449" xr:uid="{00000000-0005-0000-0000-0000A6300000}"/>
    <cellStyle name="Calculation 5 2 2 2 7 2 2" xfId="12450" xr:uid="{00000000-0005-0000-0000-0000A7300000}"/>
    <cellStyle name="Calculation 5 2 2 2 7 3" xfId="12451" xr:uid="{00000000-0005-0000-0000-0000A8300000}"/>
    <cellStyle name="Calculation 5 2 2 2 8" xfId="12452" xr:uid="{00000000-0005-0000-0000-0000A9300000}"/>
    <cellStyle name="Calculation 5 2 2 2 8 2" xfId="12453" xr:uid="{00000000-0005-0000-0000-0000AA300000}"/>
    <cellStyle name="Calculation 5 2 2 2 8 2 2" xfId="12454" xr:uid="{00000000-0005-0000-0000-0000AB300000}"/>
    <cellStyle name="Calculation 5 2 2 2 8 3" xfId="12455" xr:uid="{00000000-0005-0000-0000-0000AC300000}"/>
    <cellStyle name="Calculation 5 2 2 2 9" xfId="12456" xr:uid="{00000000-0005-0000-0000-0000AD300000}"/>
    <cellStyle name="Calculation 5 2 2 2 9 2" xfId="12457" xr:uid="{00000000-0005-0000-0000-0000AE300000}"/>
    <cellStyle name="Calculation 5 2 2 2 9 2 2" xfId="12458" xr:uid="{00000000-0005-0000-0000-0000AF300000}"/>
    <cellStyle name="Calculation 5 2 2 2 9 3" xfId="12459" xr:uid="{00000000-0005-0000-0000-0000B0300000}"/>
    <cellStyle name="Calculation 5 2 2 20" xfId="12460" xr:uid="{00000000-0005-0000-0000-0000B1300000}"/>
    <cellStyle name="Calculation 5 2 2 3" xfId="12461" xr:uid="{00000000-0005-0000-0000-0000B2300000}"/>
    <cellStyle name="Calculation 5 2 2 3 2" xfId="12462" xr:uid="{00000000-0005-0000-0000-0000B3300000}"/>
    <cellStyle name="Calculation 5 2 2 3 2 2" xfId="12463" xr:uid="{00000000-0005-0000-0000-0000B4300000}"/>
    <cellStyle name="Calculation 5 2 2 3 2 3" xfId="12464" xr:uid="{00000000-0005-0000-0000-0000B5300000}"/>
    <cellStyle name="Calculation 5 2 2 3 3" xfId="12465" xr:uid="{00000000-0005-0000-0000-0000B6300000}"/>
    <cellStyle name="Calculation 5 2 2 3 3 2" xfId="12466" xr:uid="{00000000-0005-0000-0000-0000B7300000}"/>
    <cellStyle name="Calculation 5 2 2 3 4" xfId="12467" xr:uid="{00000000-0005-0000-0000-0000B8300000}"/>
    <cellStyle name="Calculation 5 2 2 4" xfId="12468" xr:uid="{00000000-0005-0000-0000-0000B9300000}"/>
    <cellStyle name="Calculation 5 2 2 4 2" xfId="12469" xr:uid="{00000000-0005-0000-0000-0000BA300000}"/>
    <cellStyle name="Calculation 5 2 2 4 2 2" xfId="12470" xr:uid="{00000000-0005-0000-0000-0000BB300000}"/>
    <cellStyle name="Calculation 5 2 2 4 3" xfId="12471" xr:uid="{00000000-0005-0000-0000-0000BC300000}"/>
    <cellStyle name="Calculation 5 2 2 4 4" xfId="12472" xr:uid="{00000000-0005-0000-0000-0000BD300000}"/>
    <cellStyle name="Calculation 5 2 2 5" xfId="12473" xr:uid="{00000000-0005-0000-0000-0000BE300000}"/>
    <cellStyle name="Calculation 5 2 2 5 2" xfId="12474" xr:uid="{00000000-0005-0000-0000-0000BF300000}"/>
    <cellStyle name="Calculation 5 2 2 5 2 2" xfId="12475" xr:uid="{00000000-0005-0000-0000-0000C0300000}"/>
    <cellStyle name="Calculation 5 2 2 5 3" xfId="12476" xr:uid="{00000000-0005-0000-0000-0000C1300000}"/>
    <cellStyle name="Calculation 5 2 2 5 4" xfId="12477" xr:uid="{00000000-0005-0000-0000-0000C2300000}"/>
    <cellStyle name="Calculation 5 2 2 6" xfId="12478" xr:uid="{00000000-0005-0000-0000-0000C3300000}"/>
    <cellStyle name="Calculation 5 2 2 6 2" xfId="12479" xr:uid="{00000000-0005-0000-0000-0000C4300000}"/>
    <cellStyle name="Calculation 5 2 2 6 2 2" xfId="12480" xr:uid="{00000000-0005-0000-0000-0000C5300000}"/>
    <cellStyle name="Calculation 5 2 2 6 3" xfId="12481" xr:uid="{00000000-0005-0000-0000-0000C6300000}"/>
    <cellStyle name="Calculation 5 2 2 7" xfId="12482" xr:uid="{00000000-0005-0000-0000-0000C7300000}"/>
    <cellStyle name="Calculation 5 2 2 7 2" xfId="12483" xr:uid="{00000000-0005-0000-0000-0000C8300000}"/>
    <cellStyle name="Calculation 5 2 2 7 2 2" xfId="12484" xr:uid="{00000000-0005-0000-0000-0000C9300000}"/>
    <cellStyle name="Calculation 5 2 2 7 3" xfId="12485" xr:uid="{00000000-0005-0000-0000-0000CA300000}"/>
    <cellStyle name="Calculation 5 2 2 8" xfId="12486" xr:uid="{00000000-0005-0000-0000-0000CB300000}"/>
    <cellStyle name="Calculation 5 2 2 8 2" xfId="12487" xr:uid="{00000000-0005-0000-0000-0000CC300000}"/>
    <cellStyle name="Calculation 5 2 2 8 2 2" xfId="12488" xr:uid="{00000000-0005-0000-0000-0000CD300000}"/>
    <cellStyle name="Calculation 5 2 2 8 3" xfId="12489" xr:uid="{00000000-0005-0000-0000-0000CE300000}"/>
    <cellStyle name="Calculation 5 2 2 9" xfId="12490" xr:uid="{00000000-0005-0000-0000-0000CF300000}"/>
    <cellStyle name="Calculation 5 2 2 9 2" xfId="12491" xr:uid="{00000000-0005-0000-0000-0000D0300000}"/>
    <cellStyle name="Calculation 5 2 2 9 2 2" xfId="12492" xr:uid="{00000000-0005-0000-0000-0000D1300000}"/>
    <cellStyle name="Calculation 5 2 2 9 3" xfId="12493" xr:uid="{00000000-0005-0000-0000-0000D2300000}"/>
    <cellStyle name="Calculation 5 2 20" xfId="12494" xr:uid="{00000000-0005-0000-0000-0000D3300000}"/>
    <cellStyle name="Calculation 5 2 20 2" xfId="12495" xr:uid="{00000000-0005-0000-0000-0000D4300000}"/>
    <cellStyle name="Calculation 5 2 20 2 2" xfId="12496" xr:uid="{00000000-0005-0000-0000-0000D5300000}"/>
    <cellStyle name="Calculation 5 2 20 3" xfId="12497" xr:uid="{00000000-0005-0000-0000-0000D6300000}"/>
    <cellStyle name="Calculation 5 2 21" xfId="12498" xr:uid="{00000000-0005-0000-0000-0000D7300000}"/>
    <cellStyle name="Calculation 5 2 21 2" xfId="12499" xr:uid="{00000000-0005-0000-0000-0000D8300000}"/>
    <cellStyle name="Calculation 5 2 22" xfId="12500" xr:uid="{00000000-0005-0000-0000-0000D9300000}"/>
    <cellStyle name="Calculation 5 2 23" xfId="12501" xr:uid="{00000000-0005-0000-0000-0000DA300000}"/>
    <cellStyle name="Calculation 5 2 3" xfId="12502" xr:uid="{00000000-0005-0000-0000-0000DB300000}"/>
    <cellStyle name="Calculation 5 2 3 10" xfId="12503" xr:uid="{00000000-0005-0000-0000-0000DC300000}"/>
    <cellStyle name="Calculation 5 2 3 10 2" xfId="12504" xr:uid="{00000000-0005-0000-0000-0000DD300000}"/>
    <cellStyle name="Calculation 5 2 3 10 2 2" xfId="12505" xr:uid="{00000000-0005-0000-0000-0000DE300000}"/>
    <cellStyle name="Calculation 5 2 3 10 3" xfId="12506" xr:uid="{00000000-0005-0000-0000-0000DF300000}"/>
    <cellStyle name="Calculation 5 2 3 11" xfId="12507" xr:uid="{00000000-0005-0000-0000-0000E0300000}"/>
    <cellStyle name="Calculation 5 2 3 11 2" xfId="12508" xr:uid="{00000000-0005-0000-0000-0000E1300000}"/>
    <cellStyle name="Calculation 5 2 3 11 2 2" xfId="12509" xr:uid="{00000000-0005-0000-0000-0000E2300000}"/>
    <cellStyle name="Calculation 5 2 3 11 3" xfId="12510" xr:uid="{00000000-0005-0000-0000-0000E3300000}"/>
    <cellStyle name="Calculation 5 2 3 12" xfId="12511" xr:uid="{00000000-0005-0000-0000-0000E4300000}"/>
    <cellStyle name="Calculation 5 2 3 12 2" xfId="12512" xr:uid="{00000000-0005-0000-0000-0000E5300000}"/>
    <cellStyle name="Calculation 5 2 3 12 2 2" xfId="12513" xr:uid="{00000000-0005-0000-0000-0000E6300000}"/>
    <cellStyle name="Calculation 5 2 3 12 3" xfId="12514" xr:uid="{00000000-0005-0000-0000-0000E7300000}"/>
    <cellStyle name="Calculation 5 2 3 13" xfId="12515" xr:uid="{00000000-0005-0000-0000-0000E8300000}"/>
    <cellStyle name="Calculation 5 2 3 13 2" xfId="12516" xr:uid="{00000000-0005-0000-0000-0000E9300000}"/>
    <cellStyle name="Calculation 5 2 3 13 2 2" xfId="12517" xr:uid="{00000000-0005-0000-0000-0000EA300000}"/>
    <cellStyle name="Calculation 5 2 3 13 3" xfId="12518" xr:uid="{00000000-0005-0000-0000-0000EB300000}"/>
    <cellStyle name="Calculation 5 2 3 14" xfId="12519" xr:uid="{00000000-0005-0000-0000-0000EC300000}"/>
    <cellStyle name="Calculation 5 2 3 14 2" xfId="12520" xr:uid="{00000000-0005-0000-0000-0000ED300000}"/>
    <cellStyle name="Calculation 5 2 3 14 2 2" xfId="12521" xr:uid="{00000000-0005-0000-0000-0000EE300000}"/>
    <cellStyle name="Calculation 5 2 3 14 3" xfId="12522" xr:uid="{00000000-0005-0000-0000-0000EF300000}"/>
    <cellStyle name="Calculation 5 2 3 15" xfId="12523" xr:uid="{00000000-0005-0000-0000-0000F0300000}"/>
    <cellStyle name="Calculation 5 2 3 15 2" xfId="12524" xr:uid="{00000000-0005-0000-0000-0000F1300000}"/>
    <cellStyle name="Calculation 5 2 3 15 2 2" xfId="12525" xr:uid="{00000000-0005-0000-0000-0000F2300000}"/>
    <cellStyle name="Calculation 5 2 3 15 3" xfId="12526" xr:uid="{00000000-0005-0000-0000-0000F3300000}"/>
    <cellStyle name="Calculation 5 2 3 16" xfId="12527" xr:uid="{00000000-0005-0000-0000-0000F4300000}"/>
    <cellStyle name="Calculation 5 2 3 16 2" xfId="12528" xr:uid="{00000000-0005-0000-0000-0000F5300000}"/>
    <cellStyle name="Calculation 5 2 3 16 2 2" xfId="12529" xr:uid="{00000000-0005-0000-0000-0000F6300000}"/>
    <cellStyle name="Calculation 5 2 3 16 3" xfId="12530" xr:uid="{00000000-0005-0000-0000-0000F7300000}"/>
    <cellStyle name="Calculation 5 2 3 17" xfId="12531" xr:uid="{00000000-0005-0000-0000-0000F8300000}"/>
    <cellStyle name="Calculation 5 2 3 17 2" xfId="12532" xr:uid="{00000000-0005-0000-0000-0000F9300000}"/>
    <cellStyle name="Calculation 5 2 3 17 2 2" xfId="12533" xr:uid="{00000000-0005-0000-0000-0000FA300000}"/>
    <cellStyle name="Calculation 5 2 3 17 3" xfId="12534" xr:uid="{00000000-0005-0000-0000-0000FB300000}"/>
    <cellStyle name="Calculation 5 2 3 18" xfId="12535" xr:uid="{00000000-0005-0000-0000-0000FC300000}"/>
    <cellStyle name="Calculation 5 2 3 18 2" xfId="12536" xr:uid="{00000000-0005-0000-0000-0000FD300000}"/>
    <cellStyle name="Calculation 5 2 3 19" xfId="12537" xr:uid="{00000000-0005-0000-0000-0000FE300000}"/>
    <cellStyle name="Calculation 5 2 3 2" xfId="12538" xr:uid="{00000000-0005-0000-0000-0000FF300000}"/>
    <cellStyle name="Calculation 5 2 3 2 10" xfId="12539" xr:uid="{00000000-0005-0000-0000-000000310000}"/>
    <cellStyle name="Calculation 5 2 3 2 10 2" xfId="12540" xr:uid="{00000000-0005-0000-0000-000001310000}"/>
    <cellStyle name="Calculation 5 2 3 2 10 2 2" xfId="12541" xr:uid="{00000000-0005-0000-0000-000002310000}"/>
    <cellStyle name="Calculation 5 2 3 2 10 3" xfId="12542" xr:uid="{00000000-0005-0000-0000-000003310000}"/>
    <cellStyle name="Calculation 5 2 3 2 11" xfId="12543" xr:uid="{00000000-0005-0000-0000-000004310000}"/>
    <cellStyle name="Calculation 5 2 3 2 11 2" xfId="12544" xr:uid="{00000000-0005-0000-0000-000005310000}"/>
    <cellStyle name="Calculation 5 2 3 2 11 2 2" xfId="12545" xr:uid="{00000000-0005-0000-0000-000006310000}"/>
    <cellStyle name="Calculation 5 2 3 2 11 3" xfId="12546" xr:uid="{00000000-0005-0000-0000-000007310000}"/>
    <cellStyle name="Calculation 5 2 3 2 12" xfId="12547" xr:uid="{00000000-0005-0000-0000-000008310000}"/>
    <cellStyle name="Calculation 5 2 3 2 12 2" xfId="12548" xr:uid="{00000000-0005-0000-0000-000009310000}"/>
    <cellStyle name="Calculation 5 2 3 2 12 2 2" xfId="12549" xr:uid="{00000000-0005-0000-0000-00000A310000}"/>
    <cellStyle name="Calculation 5 2 3 2 12 3" xfId="12550" xr:uid="{00000000-0005-0000-0000-00000B310000}"/>
    <cellStyle name="Calculation 5 2 3 2 13" xfId="12551" xr:uid="{00000000-0005-0000-0000-00000C310000}"/>
    <cellStyle name="Calculation 5 2 3 2 13 2" xfId="12552" xr:uid="{00000000-0005-0000-0000-00000D310000}"/>
    <cellStyle name="Calculation 5 2 3 2 13 2 2" xfId="12553" xr:uid="{00000000-0005-0000-0000-00000E310000}"/>
    <cellStyle name="Calculation 5 2 3 2 13 3" xfId="12554" xr:uid="{00000000-0005-0000-0000-00000F310000}"/>
    <cellStyle name="Calculation 5 2 3 2 14" xfId="12555" xr:uid="{00000000-0005-0000-0000-000010310000}"/>
    <cellStyle name="Calculation 5 2 3 2 14 2" xfId="12556" xr:uid="{00000000-0005-0000-0000-000011310000}"/>
    <cellStyle name="Calculation 5 2 3 2 14 2 2" xfId="12557" xr:uid="{00000000-0005-0000-0000-000012310000}"/>
    <cellStyle name="Calculation 5 2 3 2 14 3" xfId="12558" xr:uid="{00000000-0005-0000-0000-000013310000}"/>
    <cellStyle name="Calculation 5 2 3 2 15" xfId="12559" xr:uid="{00000000-0005-0000-0000-000014310000}"/>
    <cellStyle name="Calculation 5 2 3 2 15 2" xfId="12560" xr:uid="{00000000-0005-0000-0000-000015310000}"/>
    <cellStyle name="Calculation 5 2 3 2 15 2 2" xfId="12561" xr:uid="{00000000-0005-0000-0000-000016310000}"/>
    <cellStyle name="Calculation 5 2 3 2 15 3" xfId="12562" xr:uid="{00000000-0005-0000-0000-000017310000}"/>
    <cellStyle name="Calculation 5 2 3 2 16" xfId="12563" xr:uid="{00000000-0005-0000-0000-000018310000}"/>
    <cellStyle name="Calculation 5 2 3 2 16 2" xfId="12564" xr:uid="{00000000-0005-0000-0000-000019310000}"/>
    <cellStyle name="Calculation 5 2 3 2 16 2 2" xfId="12565" xr:uid="{00000000-0005-0000-0000-00001A310000}"/>
    <cellStyle name="Calculation 5 2 3 2 16 3" xfId="12566" xr:uid="{00000000-0005-0000-0000-00001B310000}"/>
    <cellStyle name="Calculation 5 2 3 2 17" xfId="12567" xr:uid="{00000000-0005-0000-0000-00001C310000}"/>
    <cellStyle name="Calculation 5 2 3 2 17 2" xfId="12568" xr:uid="{00000000-0005-0000-0000-00001D310000}"/>
    <cellStyle name="Calculation 5 2 3 2 17 2 2" xfId="12569" xr:uid="{00000000-0005-0000-0000-00001E310000}"/>
    <cellStyle name="Calculation 5 2 3 2 17 3" xfId="12570" xr:uid="{00000000-0005-0000-0000-00001F310000}"/>
    <cellStyle name="Calculation 5 2 3 2 18" xfId="12571" xr:uid="{00000000-0005-0000-0000-000020310000}"/>
    <cellStyle name="Calculation 5 2 3 2 18 2" xfId="12572" xr:uid="{00000000-0005-0000-0000-000021310000}"/>
    <cellStyle name="Calculation 5 2 3 2 18 2 2" xfId="12573" xr:uid="{00000000-0005-0000-0000-000022310000}"/>
    <cellStyle name="Calculation 5 2 3 2 18 3" xfId="12574" xr:uid="{00000000-0005-0000-0000-000023310000}"/>
    <cellStyle name="Calculation 5 2 3 2 19" xfId="12575" xr:uid="{00000000-0005-0000-0000-000024310000}"/>
    <cellStyle name="Calculation 5 2 3 2 19 2" xfId="12576" xr:uid="{00000000-0005-0000-0000-000025310000}"/>
    <cellStyle name="Calculation 5 2 3 2 19 2 2" xfId="12577" xr:uid="{00000000-0005-0000-0000-000026310000}"/>
    <cellStyle name="Calculation 5 2 3 2 19 3" xfId="12578" xr:uid="{00000000-0005-0000-0000-000027310000}"/>
    <cellStyle name="Calculation 5 2 3 2 2" xfId="12579" xr:uid="{00000000-0005-0000-0000-000028310000}"/>
    <cellStyle name="Calculation 5 2 3 2 2 2" xfId="12580" xr:uid="{00000000-0005-0000-0000-000029310000}"/>
    <cellStyle name="Calculation 5 2 3 2 2 2 2" xfId="12581" xr:uid="{00000000-0005-0000-0000-00002A310000}"/>
    <cellStyle name="Calculation 5 2 3 2 2 3" xfId="12582" xr:uid="{00000000-0005-0000-0000-00002B310000}"/>
    <cellStyle name="Calculation 5 2 3 2 2 4" xfId="12583" xr:uid="{00000000-0005-0000-0000-00002C310000}"/>
    <cellStyle name="Calculation 5 2 3 2 20" xfId="12584" xr:uid="{00000000-0005-0000-0000-00002D310000}"/>
    <cellStyle name="Calculation 5 2 3 2 20 2" xfId="12585" xr:uid="{00000000-0005-0000-0000-00002E310000}"/>
    <cellStyle name="Calculation 5 2 3 2 20 2 2" xfId="12586" xr:uid="{00000000-0005-0000-0000-00002F310000}"/>
    <cellStyle name="Calculation 5 2 3 2 20 3" xfId="12587" xr:uid="{00000000-0005-0000-0000-000030310000}"/>
    <cellStyle name="Calculation 5 2 3 2 21" xfId="12588" xr:uid="{00000000-0005-0000-0000-000031310000}"/>
    <cellStyle name="Calculation 5 2 3 2 21 2" xfId="12589" xr:uid="{00000000-0005-0000-0000-000032310000}"/>
    <cellStyle name="Calculation 5 2 3 2 22" xfId="12590" xr:uid="{00000000-0005-0000-0000-000033310000}"/>
    <cellStyle name="Calculation 5 2 3 2 23" xfId="12591" xr:uid="{00000000-0005-0000-0000-000034310000}"/>
    <cellStyle name="Calculation 5 2 3 2 3" xfId="12592" xr:uid="{00000000-0005-0000-0000-000035310000}"/>
    <cellStyle name="Calculation 5 2 3 2 3 2" xfId="12593" xr:uid="{00000000-0005-0000-0000-000036310000}"/>
    <cellStyle name="Calculation 5 2 3 2 3 2 2" xfId="12594" xr:uid="{00000000-0005-0000-0000-000037310000}"/>
    <cellStyle name="Calculation 5 2 3 2 3 3" xfId="12595" xr:uid="{00000000-0005-0000-0000-000038310000}"/>
    <cellStyle name="Calculation 5 2 3 2 3 4" xfId="12596" xr:uid="{00000000-0005-0000-0000-000039310000}"/>
    <cellStyle name="Calculation 5 2 3 2 4" xfId="12597" xr:uid="{00000000-0005-0000-0000-00003A310000}"/>
    <cellStyle name="Calculation 5 2 3 2 4 2" xfId="12598" xr:uid="{00000000-0005-0000-0000-00003B310000}"/>
    <cellStyle name="Calculation 5 2 3 2 4 2 2" xfId="12599" xr:uid="{00000000-0005-0000-0000-00003C310000}"/>
    <cellStyle name="Calculation 5 2 3 2 4 3" xfId="12600" xr:uid="{00000000-0005-0000-0000-00003D310000}"/>
    <cellStyle name="Calculation 5 2 3 2 5" xfId="12601" xr:uid="{00000000-0005-0000-0000-00003E310000}"/>
    <cellStyle name="Calculation 5 2 3 2 5 2" xfId="12602" xr:uid="{00000000-0005-0000-0000-00003F310000}"/>
    <cellStyle name="Calculation 5 2 3 2 5 2 2" xfId="12603" xr:uid="{00000000-0005-0000-0000-000040310000}"/>
    <cellStyle name="Calculation 5 2 3 2 5 3" xfId="12604" xr:uid="{00000000-0005-0000-0000-000041310000}"/>
    <cellStyle name="Calculation 5 2 3 2 6" xfId="12605" xr:uid="{00000000-0005-0000-0000-000042310000}"/>
    <cellStyle name="Calculation 5 2 3 2 6 2" xfId="12606" xr:uid="{00000000-0005-0000-0000-000043310000}"/>
    <cellStyle name="Calculation 5 2 3 2 6 2 2" xfId="12607" xr:uid="{00000000-0005-0000-0000-000044310000}"/>
    <cellStyle name="Calculation 5 2 3 2 6 3" xfId="12608" xr:uid="{00000000-0005-0000-0000-000045310000}"/>
    <cellStyle name="Calculation 5 2 3 2 7" xfId="12609" xr:uid="{00000000-0005-0000-0000-000046310000}"/>
    <cellStyle name="Calculation 5 2 3 2 7 2" xfId="12610" xr:uid="{00000000-0005-0000-0000-000047310000}"/>
    <cellStyle name="Calculation 5 2 3 2 7 2 2" xfId="12611" xr:uid="{00000000-0005-0000-0000-000048310000}"/>
    <cellStyle name="Calculation 5 2 3 2 7 3" xfId="12612" xr:uid="{00000000-0005-0000-0000-000049310000}"/>
    <cellStyle name="Calculation 5 2 3 2 8" xfId="12613" xr:uid="{00000000-0005-0000-0000-00004A310000}"/>
    <cellStyle name="Calculation 5 2 3 2 8 2" xfId="12614" xr:uid="{00000000-0005-0000-0000-00004B310000}"/>
    <cellStyle name="Calculation 5 2 3 2 8 2 2" xfId="12615" xr:uid="{00000000-0005-0000-0000-00004C310000}"/>
    <cellStyle name="Calculation 5 2 3 2 8 3" xfId="12616" xr:uid="{00000000-0005-0000-0000-00004D310000}"/>
    <cellStyle name="Calculation 5 2 3 2 9" xfId="12617" xr:uid="{00000000-0005-0000-0000-00004E310000}"/>
    <cellStyle name="Calculation 5 2 3 2 9 2" xfId="12618" xr:uid="{00000000-0005-0000-0000-00004F310000}"/>
    <cellStyle name="Calculation 5 2 3 2 9 2 2" xfId="12619" xr:uid="{00000000-0005-0000-0000-000050310000}"/>
    <cellStyle name="Calculation 5 2 3 2 9 3" xfId="12620" xr:uid="{00000000-0005-0000-0000-000051310000}"/>
    <cellStyle name="Calculation 5 2 3 20" xfId="12621" xr:uid="{00000000-0005-0000-0000-000052310000}"/>
    <cellStyle name="Calculation 5 2 3 3" xfId="12622" xr:uid="{00000000-0005-0000-0000-000053310000}"/>
    <cellStyle name="Calculation 5 2 3 3 2" xfId="12623" xr:uid="{00000000-0005-0000-0000-000054310000}"/>
    <cellStyle name="Calculation 5 2 3 3 2 2" xfId="12624" xr:uid="{00000000-0005-0000-0000-000055310000}"/>
    <cellStyle name="Calculation 5 2 3 3 3" xfId="12625" xr:uid="{00000000-0005-0000-0000-000056310000}"/>
    <cellStyle name="Calculation 5 2 3 3 4" xfId="12626" xr:uid="{00000000-0005-0000-0000-000057310000}"/>
    <cellStyle name="Calculation 5 2 3 4" xfId="12627" xr:uid="{00000000-0005-0000-0000-000058310000}"/>
    <cellStyle name="Calculation 5 2 3 4 2" xfId="12628" xr:uid="{00000000-0005-0000-0000-000059310000}"/>
    <cellStyle name="Calculation 5 2 3 4 2 2" xfId="12629" xr:uid="{00000000-0005-0000-0000-00005A310000}"/>
    <cellStyle name="Calculation 5 2 3 4 3" xfId="12630" xr:uid="{00000000-0005-0000-0000-00005B310000}"/>
    <cellStyle name="Calculation 5 2 3 4 4" xfId="12631" xr:uid="{00000000-0005-0000-0000-00005C310000}"/>
    <cellStyle name="Calculation 5 2 3 5" xfId="12632" xr:uid="{00000000-0005-0000-0000-00005D310000}"/>
    <cellStyle name="Calculation 5 2 3 5 2" xfId="12633" xr:uid="{00000000-0005-0000-0000-00005E310000}"/>
    <cellStyle name="Calculation 5 2 3 5 2 2" xfId="12634" xr:uid="{00000000-0005-0000-0000-00005F310000}"/>
    <cellStyle name="Calculation 5 2 3 5 3" xfId="12635" xr:uid="{00000000-0005-0000-0000-000060310000}"/>
    <cellStyle name="Calculation 5 2 3 6" xfId="12636" xr:uid="{00000000-0005-0000-0000-000061310000}"/>
    <cellStyle name="Calculation 5 2 3 6 2" xfId="12637" xr:uid="{00000000-0005-0000-0000-000062310000}"/>
    <cellStyle name="Calculation 5 2 3 6 2 2" xfId="12638" xr:uid="{00000000-0005-0000-0000-000063310000}"/>
    <cellStyle name="Calculation 5 2 3 6 3" xfId="12639" xr:uid="{00000000-0005-0000-0000-000064310000}"/>
    <cellStyle name="Calculation 5 2 3 7" xfId="12640" xr:uid="{00000000-0005-0000-0000-000065310000}"/>
    <cellStyle name="Calculation 5 2 3 7 2" xfId="12641" xr:uid="{00000000-0005-0000-0000-000066310000}"/>
    <cellStyle name="Calculation 5 2 3 7 2 2" xfId="12642" xr:uid="{00000000-0005-0000-0000-000067310000}"/>
    <cellStyle name="Calculation 5 2 3 7 3" xfId="12643" xr:uid="{00000000-0005-0000-0000-000068310000}"/>
    <cellStyle name="Calculation 5 2 3 8" xfId="12644" xr:uid="{00000000-0005-0000-0000-000069310000}"/>
    <cellStyle name="Calculation 5 2 3 8 2" xfId="12645" xr:uid="{00000000-0005-0000-0000-00006A310000}"/>
    <cellStyle name="Calculation 5 2 3 8 2 2" xfId="12646" xr:uid="{00000000-0005-0000-0000-00006B310000}"/>
    <cellStyle name="Calculation 5 2 3 8 3" xfId="12647" xr:uid="{00000000-0005-0000-0000-00006C310000}"/>
    <cellStyle name="Calculation 5 2 3 9" xfId="12648" xr:uid="{00000000-0005-0000-0000-00006D310000}"/>
    <cellStyle name="Calculation 5 2 3 9 2" xfId="12649" xr:uid="{00000000-0005-0000-0000-00006E310000}"/>
    <cellStyle name="Calculation 5 2 3 9 2 2" xfId="12650" xr:uid="{00000000-0005-0000-0000-00006F310000}"/>
    <cellStyle name="Calculation 5 2 3 9 3" xfId="12651" xr:uid="{00000000-0005-0000-0000-000070310000}"/>
    <cellStyle name="Calculation 5 2 4" xfId="12652" xr:uid="{00000000-0005-0000-0000-000071310000}"/>
    <cellStyle name="Calculation 5 2 4 10" xfId="12653" xr:uid="{00000000-0005-0000-0000-000072310000}"/>
    <cellStyle name="Calculation 5 2 4 10 2" xfId="12654" xr:uid="{00000000-0005-0000-0000-000073310000}"/>
    <cellStyle name="Calculation 5 2 4 10 2 2" xfId="12655" xr:uid="{00000000-0005-0000-0000-000074310000}"/>
    <cellStyle name="Calculation 5 2 4 10 3" xfId="12656" xr:uid="{00000000-0005-0000-0000-000075310000}"/>
    <cellStyle name="Calculation 5 2 4 11" xfId="12657" xr:uid="{00000000-0005-0000-0000-000076310000}"/>
    <cellStyle name="Calculation 5 2 4 11 2" xfId="12658" xr:uid="{00000000-0005-0000-0000-000077310000}"/>
    <cellStyle name="Calculation 5 2 4 11 2 2" xfId="12659" xr:uid="{00000000-0005-0000-0000-000078310000}"/>
    <cellStyle name="Calculation 5 2 4 11 3" xfId="12660" xr:uid="{00000000-0005-0000-0000-000079310000}"/>
    <cellStyle name="Calculation 5 2 4 12" xfId="12661" xr:uid="{00000000-0005-0000-0000-00007A310000}"/>
    <cellStyle name="Calculation 5 2 4 12 2" xfId="12662" xr:uid="{00000000-0005-0000-0000-00007B310000}"/>
    <cellStyle name="Calculation 5 2 4 12 2 2" xfId="12663" xr:uid="{00000000-0005-0000-0000-00007C310000}"/>
    <cellStyle name="Calculation 5 2 4 12 3" xfId="12664" xr:uid="{00000000-0005-0000-0000-00007D310000}"/>
    <cellStyle name="Calculation 5 2 4 13" xfId="12665" xr:uid="{00000000-0005-0000-0000-00007E310000}"/>
    <cellStyle name="Calculation 5 2 4 13 2" xfId="12666" xr:uid="{00000000-0005-0000-0000-00007F310000}"/>
    <cellStyle name="Calculation 5 2 4 13 2 2" xfId="12667" xr:uid="{00000000-0005-0000-0000-000080310000}"/>
    <cellStyle name="Calculation 5 2 4 13 3" xfId="12668" xr:uid="{00000000-0005-0000-0000-000081310000}"/>
    <cellStyle name="Calculation 5 2 4 14" xfId="12669" xr:uid="{00000000-0005-0000-0000-000082310000}"/>
    <cellStyle name="Calculation 5 2 4 14 2" xfId="12670" xr:uid="{00000000-0005-0000-0000-000083310000}"/>
    <cellStyle name="Calculation 5 2 4 14 2 2" xfId="12671" xr:uid="{00000000-0005-0000-0000-000084310000}"/>
    <cellStyle name="Calculation 5 2 4 14 3" xfId="12672" xr:uid="{00000000-0005-0000-0000-000085310000}"/>
    <cellStyle name="Calculation 5 2 4 15" xfId="12673" xr:uid="{00000000-0005-0000-0000-000086310000}"/>
    <cellStyle name="Calculation 5 2 4 15 2" xfId="12674" xr:uid="{00000000-0005-0000-0000-000087310000}"/>
    <cellStyle name="Calculation 5 2 4 15 2 2" xfId="12675" xr:uid="{00000000-0005-0000-0000-000088310000}"/>
    <cellStyle name="Calculation 5 2 4 15 3" xfId="12676" xr:uid="{00000000-0005-0000-0000-000089310000}"/>
    <cellStyle name="Calculation 5 2 4 16" xfId="12677" xr:uid="{00000000-0005-0000-0000-00008A310000}"/>
    <cellStyle name="Calculation 5 2 4 16 2" xfId="12678" xr:uid="{00000000-0005-0000-0000-00008B310000}"/>
    <cellStyle name="Calculation 5 2 4 16 2 2" xfId="12679" xr:uid="{00000000-0005-0000-0000-00008C310000}"/>
    <cellStyle name="Calculation 5 2 4 16 3" xfId="12680" xr:uid="{00000000-0005-0000-0000-00008D310000}"/>
    <cellStyle name="Calculation 5 2 4 17" xfId="12681" xr:uid="{00000000-0005-0000-0000-00008E310000}"/>
    <cellStyle name="Calculation 5 2 4 17 2" xfId="12682" xr:uid="{00000000-0005-0000-0000-00008F310000}"/>
    <cellStyle name="Calculation 5 2 4 17 2 2" xfId="12683" xr:uid="{00000000-0005-0000-0000-000090310000}"/>
    <cellStyle name="Calculation 5 2 4 17 3" xfId="12684" xr:uid="{00000000-0005-0000-0000-000091310000}"/>
    <cellStyle name="Calculation 5 2 4 18" xfId="12685" xr:uid="{00000000-0005-0000-0000-000092310000}"/>
    <cellStyle name="Calculation 5 2 4 18 2" xfId="12686" xr:uid="{00000000-0005-0000-0000-000093310000}"/>
    <cellStyle name="Calculation 5 2 4 18 2 2" xfId="12687" xr:uid="{00000000-0005-0000-0000-000094310000}"/>
    <cellStyle name="Calculation 5 2 4 18 3" xfId="12688" xr:uid="{00000000-0005-0000-0000-000095310000}"/>
    <cellStyle name="Calculation 5 2 4 19" xfId="12689" xr:uid="{00000000-0005-0000-0000-000096310000}"/>
    <cellStyle name="Calculation 5 2 4 19 2" xfId="12690" xr:uid="{00000000-0005-0000-0000-000097310000}"/>
    <cellStyle name="Calculation 5 2 4 19 2 2" xfId="12691" xr:uid="{00000000-0005-0000-0000-000098310000}"/>
    <cellStyle name="Calculation 5 2 4 19 3" xfId="12692" xr:uid="{00000000-0005-0000-0000-000099310000}"/>
    <cellStyle name="Calculation 5 2 4 2" xfId="12693" xr:uid="{00000000-0005-0000-0000-00009A310000}"/>
    <cellStyle name="Calculation 5 2 4 2 10" xfId="12694" xr:uid="{00000000-0005-0000-0000-00009B310000}"/>
    <cellStyle name="Calculation 5 2 4 2 10 2" xfId="12695" xr:uid="{00000000-0005-0000-0000-00009C310000}"/>
    <cellStyle name="Calculation 5 2 4 2 10 2 2" xfId="12696" xr:uid="{00000000-0005-0000-0000-00009D310000}"/>
    <cellStyle name="Calculation 5 2 4 2 10 3" xfId="12697" xr:uid="{00000000-0005-0000-0000-00009E310000}"/>
    <cellStyle name="Calculation 5 2 4 2 11" xfId="12698" xr:uid="{00000000-0005-0000-0000-00009F310000}"/>
    <cellStyle name="Calculation 5 2 4 2 11 2" xfId="12699" xr:uid="{00000000-0005-0000-0000-0000A0310000}"/>
    <cellStyle name="Calculation 5 2 4 2 11 2 2" xfId="12700" xr:uid="{00000000-0005-0000-0000-0000A1310000}"/>
    <cellStyle name="Calculation 5 2 4 2 11 3" xfId="12701" xr:uid="{00000000-0005-0000-0000-0000A2310000}"/>
    <cellStyle name="Calculation 5 2 4 2 12" xfId="12702" xr:uid="{00000000-0005-0000-0000-0000A3310000}"/>
    <cellStyle name="Calculation 5 2 4 2 12 2" xfId="12703" xr:uid="{00000000-0005-0000-0000-0000A4310000}"/>
    <cellStyle name="Calculation 5 2 4 2 12 2 2" xfId="12704" xr:uid="{00000000-0005-0000-0000-0000A5310000}"/>
    <cellStyle name="Calculation 5 2 4 2 12 3" xfId="12705" xr:uid="{00000000-0005-0000-0000-0000A6310000}"/>
    <cellStyle name="Calculation 5 2 4 2 13" xfId="12706" xr:uid="{00000000-0005-0000-0000-0000A7310000}"/>
    <cellStyle name="Calculation 5 2 4 2 13 2" xfId="12707" xr:uid="{00000000-0005-0000-0000-0000A8310000}"/>
    <cellStyle name="Calculation 5 2 4 2 13 2 2" xfId="12708" xr:uid="{00000000-0005-0000-0000-0000A9310000}"/>
    <cellStyle name="Calculation 5 2 4 2 13 3" xfId="12709" xr:uid="{00000000-0005-0000-0000-0000AA310000}"/>
    <cellStyle name="Calculation 5 2 4 2 14" xfId="12710" xr:uid="{00000000-0005-0000-0000-0000AB310000}"/>
    <cellStyle name="Calculation 5 2 4 2 14 2" xfId="12711" xr:uid="{00000000-0005-0000-0000-0000AC310000}"/>
    <cellStyle name="Calculation 5 2 4 2 14 2 2" xfId="12712" xr:uid="{00000000-0005-0000-0000-0000AD310000}"/>
    <cellStyle name="Calculation 5 2 4 2 14 3" xfId="12713" xr:uid="{00000000-0005-0000-0000-0000AE310000}"/>
    <cellStyle name="Calculation 5 2 4 2 15" xfId="12714" xr:uid="{00000000-0005-0000-0000-0000AF310000}"/>
    <cellStyle name="Calculation 5 2 4 2 15 2" xfId="12715" xr:uid="{00000000-0005-0000-0000-0000B0310000}"/>
    <cellStyle name="Calculation 5 2 4 2 15 2 2" xfId="12716" xr:uid="{00000000-0005-0000-0000-0000B1310000}"/>
    <cellStyle name="Calculation 5 2 4 2 15 3" xfId="12717" xr:uid="{00000000-0005-0000-0000-0000B2310000}"/>
    <cellStyle name="Calculation 5 2 4 2 16" xfId="12718" xr:uid="{00000000-0005-0000-0000-0000B3310000}"/>
    <cellStyle name="Calculation 5 2 4 2 16 2" xfId="12719" xr:uid="{00000000-0005-0000-0000-0000B4310000}"/>
    <cellStyle name="Calculation 5 2 4 2 16 2 2" xfId="12720" xr:uid="{00000000-0005-0000-0000-0000B5310000}"/>
    <cellStyle name="Calculation 5 2 4 2 16 3" xfId="12721" xr:uid="{00000000-0005-0000-0000-0000B6310000}"/>
    <cellStyle name="Calculation 5 2 4 2 17" xfId="12722" xr:uid="{00000000-0005-0000-0000-0000B7310000}"/>
    <cellStyle name="Calculation 5 2 4 2 17 2" xfId="12723" xr:uid="{00000000-0005-0000-0000-0000B8310000}"/>
    <cellStyle name="Calculation 5 2 4 2 17 2 2" xfId="12724" xr:uid="{00000000-0005-0000-0000-0000B9310000}"/>
    <cellStyle name="Calculation 5 2 4 2 17 3" xfId="12725" xr:uid="{00000000-0005-0000-0000-0000BA310000}"/>
    <cellStyle name="Calculation 5 2 4 2 18" xfId="12726" xr:uid="{00000000-0005-0000-0000-0000BB310000}"/>
    <cellStyle name="Calculation 5 2 4 2 18 2" xfId="12727" xr:uid="{00000000-0005-0000-0000-0000BC310000}"/>
    <cellStyle name="Calculation 5 2 4 2 18 2 2" xfId="12728" xr:uid="{00000000-0005-0000-0000-0000BD310000}"/>
    <cellStyle name="Calculation 5 2 4 2 18 3" xfId="12729" xr:uid="{00000000-0005-0000-0000-0000BE310000}"/>
    <cellStyle name="Calculation 5 2 4 2 19" xfId="12730" xr:uid="{00000000-0005-0000-0000-0000BF310000}"/>
    <cellStyle name="Calculation 5 2 4 2 19 2" xfId="12731" xr:uid="{00000000-0005-0000-0000-0000C0310000}"/>
    <cellStyle name="Calculation 5 2 4 2 19 2 2" xfId="12732" xr:uid="{00000000-0005-0000-0000-0000C1310000}"/>
    <cellStyle name="Calculation 5 2 4 2 19 3" xfId="12733" xr:uid="{00000000-0005-0000-0000-0000C2310000}"/>
    <cellStyle name="Calculation 5 2 4 2 2" xfId="12734" xr:uid="{00000000-0005-0000-0000-0000C3310000}"/>
    <cellStyle name="Calculation 5 2 4 2 2 2" xfId="12735" xr:uid="{00000000-0005-0000-0000-0000C4310000}"/>
    <cellStyle name="Calculation 5 2 4 2 2 2 2" xfId="12736" xr:uid="{00000000-0005-0000-0000-0000C5310000}"/>
    <cellStyle name="Calculation 5 2 4 2 2 3" xfId="12737" xr:uid="{00000000-0005-0000-0000-0000C6310000}"/>
    <cellStyle name="Calculation 5 2 4 2 2 4" xfId="12738" xr:uid="{00000000-0005-0000-0000-0000C7310000}"/>
    <cellStyle name="Calculation 5 2 4 2 20" xfId="12739" xr:uid="{00000000-0005-0000-0000-0000C8310000}"/>
    <cellStyle name="Calculation 5 2 4 2 20 2" xfId="12740" xr:uid="{00000000-0005-0000-0000-0000C9310000}"/>
    <cellStyle name="Calculation 5 2 4 2 20 2 2" xfId="12741" xr:uid="{00000000-0005-0000-0000-0000CA310000}"/>
    <cellStyle name="Calculation 5 2 4 2 20 3" xfId="12742" xr:uid="{00000000-0005-0000-0000-0000CB310000}"/>
    <cellStyle name="Calculation 5 2 4 2 21" xfId="12743" xr:uid="{00000000-0005-0000-0000-0000CC310000}"/>
    <cellStyle name="Calculation 5 2 4 2 21 2" xfId="12744" xr:uid="{00000000-0005-0000-0000-0000CD310000}"/>
    <cellStyle name="Calculation 5 2 4 2 22" xfId="12745" xr:uid="{00000000-0005-0000-0000-0000CE310000}"/>
    <cellStyle name="Calculation 5 2 4 2 23" xfId="12746" xr:uid="{00000000-0005-0000-0000-0000CF310000}"/>
    <cellStyle name="Calculation 5 2 4 2 3" xfId="12747" xr:uid="{00000000-0005-0000-0000-0000D0310000}"/>
    <cellStyle name="Calculation 5 2 4 2 3 2" xfId="12748" xr:uid="{00000000-0005-0000-0000-0000D1310000}"/>
    <cellStyle name="Calculation 5 2 4 2 3 2 2" xfId="12749" xr:uid="{00000000-0005-0000-0000-0000D2310000}"/>
    <cellStyle name="Calculation 5 2 4 2 3 3" xfId="12750" xr:uid="{00000000-0005-0000-0000-0000D3310000}"/>
    <cellStyle name="Calculation 5 2 4 2 4" xfId="12751" xr:uid="{00000000-0005-0000-0000-0000D4310000}"/>
    <cellStyle name="Calculation 5 2 4 2 4 2" xfId="12752" xr:uid="{00000000-0005-0000-0000-0000D5310000}"/>
    <cellStyle name="Calculation 5 2 4 2 4 2 2" xfId="12753" xr:uid="{00000000-0005-0000-0000-0000D6310000}"/>
    <cellStyle name="Calculation 5 2 4 2 4 3" xfId="12754" xr:uid="{00000000-0005-0000-0000-0000D7310000}"/>
    <cellStyle name="Calculation 5 2 4 2 5" xfId="12755" xr:uid="{00000000-0005-0000-0000-0000D8310000}"/>
    <cellStyle name="Calculation 5 2 4 2 5 2" xfId="12756" xr:uid="{00000000-0005-0000-0000-0000D9310000}"/>
    <cellStyle name="Calculation 5 2 4 2 5 2 2" xfId="12757" xr:uid="{00000000-0005-0000-0000-0000DA310000}"/>
    <cellStyle name="Calculation 5 2 4 2 5 3" xfId="12758" xr:uid="{00000000-0005-0000-0000-0000DB310000}"/>
    <cellStyle name="Calculation 5 2 4 2 6" xfId="12759" xr:uid="{00000000-0005-0000-0000-0000DC310000}"/>
    <cellStyle name="Calculation 5 2 4 2 6 2" xfId="12760" xr:uid="{00000000-0005-0000-0000-0000DD310000}"/>
    <cellStyle name="Calculation 5 2 4 2 6 2 2" xfId="12761" xr:uid="{00000000-0005-0000-0000-0000DE310000}"/>
    <cellStyle name="Calculation 5 2 4 2 6 3" xfId="12762" xr:uid="{00000000-0005-0000-0000-0000DF310000}"/>
    <cellStyle name="Calculation 5 2 4 2 7" xfId="12763" xr:uid="{00000000-0005-0000-0000-0000E0310000}"/>
    <cellStyle name="Calculation 5 2 4 2 7 2" xfId="12764" xr:uid="{00000000-0005-0000-0000-0000E1310000}"/>
    <cellStyle name="Calculation 5 2 4 2 7 2 2" xfId="12765" xr:uid="{00000000-0005-0000-0000-0000E2310000}"/>
    <cellStyle name="Calculation 5 2 4 2 7 3" xfId="12766" xr:uid="{00000000-0005-0000-0000-0000E3310000}"/>
    <cellStyle name="Calculation 5 2 4 2 8" xfId="12767" xr:uid="{00000000-0005-0000-0000-0000E4310000}"/>
    <cellStyle name="Calculation 5 2 4 2 8 2" xfId="12768" xr:uid="{00000000-0005-0000-0000-0000E5310000}"/>
    <cellStyle name="Calculation 5 2 4 2 8 2 2" xfId="12769" xr:uid="{00000000-0005-0000-0000-0000E6310000}"/>
    <cellStyle name="Calculation 5 2 4 2 8 3" xfId="12770" xr:uid="{00000000-0005-0000-0000-0000E7310000}"/>
    <cellStyle name="Calculation 5 2 4 2 9" xfId="12771" xr:uid="{00000000-0005-0000-0000-0000E8310000}"/>
    <cellStyle name="Calculation 5 2 4 2 9 2" xfId="12772" xr:uid="{00000000-0005-0000-0000-0000E9310000}"/>
    <cellStyle name="Calculation 5 2 4 2 9 2 2" xfId="12773" xr:uid="{00000000-0005-0000-0000-0000EA310000}"/>
    <cellStyle name="Calculation 5 2 4 2 9 3" xfId="12774" xr:uid="{00000000-0005-0000-0000-0000EB310000}"/>
    <cellStyle name="Calculation 5 2 4 20" xfId="12775" xr:uid="{00000000-0005-0000-0000-0000EC310000}"/>
    <cellStyle name="Calculation 5 2 4 20 2" xfId="12776" xr:uid="{00000000-0005-0000-0000-0000ED310000}"/>
    <cellStyle name="Calculation 5 2 4 20 2 2" xfId="12777" xr:uid="{00000000-0005-0000-0000-0000EE310000}"/>
    <cellStyle name="Calculation 5 2 4 20 3" xfId="12778" xr:uid="{00000000-0005-0000-0000-0000EF310000}"/>
    <cellStyle name="Calculation 5 2 4 21" xfId="12779" xr:uid="{00000000-0005-0000-0000-0000F0310000}"/>
    <cellStyle name="Calculation 5 2 4 21 2" xfId="12780" xr:uid="{00000000-0005-0000-0000-0000F1310000}"/>
    <cellStyle name="Calculation 5 2 4 21 2 2" xfId="12781" xr:uid="{00000000-0005-0000-0000-0000F2310000}"/>
    <cellStyle name="Calculation 5 2 4 21 3" xfId="12782" xr:uid="{00000000-0005-0000-0000-0000F3310000}"/>
    <cellStyle name="Calculation 5 2 4 22" xfId="12783" xr:uid="{00000000-0005-0000-0000-0000F4310000}"/>
    <cellStyle name="Calculation 5 2 4 22 2" xfId="12784" xr:uid="{00000000-0005-0000-0000-0000F5310000}"/>
    <cellStyle name="Calculation 5 2 4 23" xfId="12785" xr:uid="{00000000-0005-0000-0000-0000F6310000}"/>
    <cellStyle name="Calculation 5 2 4 24" xfId="12786" xr:uid="{00000000-0005-0000-0000-0000F7310000}"/>
    <cellStyle name="Calculation 5 2 4 3" xfId="12787" xr:uid="{00000000-0005-0000-0000-0000F8310000}"/>
    <cellStyle name="Calculation 5 2 4 3 2" xfId="12788" xr:uid="{00000000-0005-0000-0000-0000F9310000}"/>
    <cellStyle name="Calculation 5 2 4 3 2 2" xfId="12789" xr:uid="{00000000-0005-0000-0000-0000FA310000}"/>
    <cellStyle name="Calculation 5 2 4 3 3" xfId="12790" xr:uid="{00000000-0005-0000-0000-0000FB310000}"/>
    <cellStyle name="Calculation 5 2 4 3 4" xfId="12791" xr:uid="{00000000-0005-0000-0000-0000FC310000}"/>
    <cellStyle name="Calculation 5 2 4 4" xfId="12792" xr:uid="{00000000-0005-0000-0000-0000FD310000}"/>
    <cellStyle name="Calculation 5 2 4 4 2" xfId="12793" xr:uid="{00000000-0005-0000-0000-0000FE310000}"/>
    <cellStyle name="Calculation 5 2 4 4 2 2" xfId="12794" xr:uid="{00000000-0005-0000-0000-0000FF310000}"/>
    <cellStyle name="Calculation 5 2 4 4 3" xfId="12795" xr:uid="{00000000-0005-0000-0000-000000320000}"/>
    <cellStyle name="Calculation 5 2 4 4 4" xfId="12796" xr:uid="{00000000-0005-0000-0000-000001320000}"/>
    <cellStyle name="Calculation 5 2 4 5" xfId="12797" xr:uid="{00000000-0005-0000-0000-000002320000}"/>
    <cellStyle name="Calculation 5 2 4 5 2" xfId="12798" xr:uid="{00000000-0005-0000-0000-000003320000}"/>
    <cellStyle name="Calculation 5 2 4 5 2 2" xfId="12799" xr:uid="{00000000-0005-0000-0000-000004320000}"/>
    <cellStyle name="Calculation 5 2 4 5 3" xfId="12800" xr:uid="{00000000-0005-0000-0000-000005320000}"/>
    <cellStyle name="Calculation 5 2 4 6" xfId="12801" xr:uid="{00000000-0005-0000-0000-000006320000}"/>
    <cellStyle name="Calculation 5 2 4 6 2" xfId="12802" xr:uid="{00000000-0005-0000-0000-000007320000}"/>
    <cellStyle name="Calculation 5 2 4 6 2 2" xfId="12803" xr:uid="{00000000-0005-0000-0000-000008320000}"/>
    <cellStyle name="Calculation 5 2 4 6 3" xfId="12804" xr:uid="{00000000-0005-0000-0000-000009320000}"/>
    <cellStyle name="Calculation 5 2 4 7" xfId="12805" xr:uid="{00000000-0005-0000-0000-00000A320000}"/>
    <cellStyle name="Calculation 5 2 4 7 2" xfId="12806" xr:uid="{00000000-0005-0000-0000-00000B320000}"/>
    <cellStyle name="Calculation 5 2 4 7 2 2" xfId="12807" xr:uid="{00000000-0005-0000-0000-00000C320000}"/>
    <cellStyle name="Calculation 5 2 4 7 3" xfId="12808" xr:uid="{00000000-0005-0000-0000-00000D320000}"/>
    <cellStyle name="Calculation 5 2 4 8" xfId="12809" xr:uid="{00000000-0005-0000-0000-00000E320000}"/>
    <cellStyle name="Calculation 5 2 4 8 2" xfId="12810" xr:uid="{00000000-0005-0000-0000-00000F320000}"/>
    <cellStyle name="Calculation 5 2 4 8 2 2" xfId="12811" xr:uid="{00000000-0005-0000-0000-000010320000}"/>
    <cellStyle name="Calculation 5 2 4 8 3" xfId="12812" xr:uid="{00000000-0005-0000-0000-000011320000}"/>
    <cellStyle name="Calculation 5 2 4 9" xfId="12813" xr:uid="{00000000-0005-0000-0000-000012320000}"/>
    <cellStyle name="Calculation 5 2 4 9 2" xfId="12814" xr:uid="{00000000-0005-0000-0000-000013320000}"/>
    <cellStyle name="Calculation 5 2 4 9 2 2" xfId="12815" xr:uid="{00000000-0005-0000-0000-000014320000}"/>
    <cellStyle name="Calculation 5 2 4 9 3" xfId="12816" xr:uid="{00000000-0005-0000-0000-000015320000}"/>
    <cellStyle name="Calculation 5 2 5" xfId="12817" xr:uid="{00000000-0005-0000-0000-000016320000}"/>
    <cellStyle name="Calculation 5 2 5 10" xfId="12818" xr:uid="{00000000-0005-0000-0000-000017320000}"/>
    <cellStyle name="Calculation 5 2 5 10 2" xfId="12819" xr:uid="{00000000-0005-0000-0000-000018320000}"/>
    <cellStyle name="Calculation 5 2 5 10 2 2" xfId="12820" xr:uid="{00000000-0005-0000-0000-000019320000}"/>
    <cellStyle name="Calculation 5 2 5 10 3" xfId="12821" xr:uid="{00000000-0005-0000-0000-00001A320000}"/>
    <cellStyle name="Calculation 5 2 5 11" xfId="12822" xr:uid="{00000000-0005-0000-0000-00001B320000}"/>
    <cellStyle name="Calculation 5 2 5 11 2" xfId="12823" xr:uid="{00000000-0005-0000-0000-00001C320000}"/>
    <cellStyle name="Calculation 5 2 5 11 2 2" xfId="12824" xr:uid="{00000000-0005-0000-0000-00001D320000}"/>
    <cellStyle name="Calculation 5 2 5 11 3" xfId="12825" xr:uid="{00000000-0005-0000-0000-00001E320000}"/>
    <cellStyle name="Calculation 5 2 5 12" xfId="12826" xr:uid="{00000000-0005-0000-0000-00001F320000}"/>
    <cellStyle name="Calculation 5 2 5 12 2" xfId="12827" xr:uid="{00000000-0005-0000-0000-000020320000}"/>
    <cellStyle name="Calculation 5 2 5 12 2 2" xfId="12828" xr:uid="{00000000-0005-0000-0000-000021320000}"/>
    <cellStyle name="Calculation 5 2 5 12 3" xfId="12829" xr:uid="{00000000-0005-0000-0000-000022320000}"/>
    <cellStyle name="Calculation 5 2 5 13" xfId="12830" xr:uid="{00000000-0005-0000-0000-000023320000}"/>
    <cellStyle name="Calculation 5 2 5 13 2" xfId="12831" xr:uid="{00000000-0005-0000-0000-000024320000}"/>
    <cellStyle name="Calculation 5 2 5 13 2 2" xfId="12832" xr:uid="{00000000-0005-0000-0000-000025320000}"/>
    <cellStyle name="Calculation 5 2 5 13 3" xfId="12833" xr:uid="{00000000-0005-0000-0000-000026320000}"/>
    <cellStyle name="Calculation 5 2 5 14" xfId="12834" xr:uid="{00000000-0005-0000-0000-000027320000}"/>
    <cellStyle name="Calculation 5 2 5 14 2" xfId="12835" xr:uid="{00000000-0005-0000-0000-000028320000}"/>
    <cellStyle name="Calculation 5 2 5 14 2 2" xfId="12836" xr:uid="{00000000-0005-0000-0000-000029320000}"/>
    <cellStyle name="Calculation 5 2 5 14 3" xfId="12837" xr:uid="{00000000-0005-0000-0000-00002A320000}"/>
    <cellStyle name="Calculation 5 2 5 15" xfId="12838" xr:uid="{00000000-0005-0000-0000-00002B320000}"/>
    <cellStyle name="Calculation 5 2 5 15 2" xfId="12839" xr:uid="{00000000-0005-0000-0000-00002C320000}"/>
    <cellStyle name="Calculation 5 2 5 15 2 2" xfId="12840" xr:uid="{00000000-0005-0000-0000-00002D320000}"/>
    <cellStyle name="Calculation 5 2 5 15 3" xfId="12841" xr:uid="{00000000-0005-0000-0000-00002E320000}"/>
    <cellStyle name="Calculation 5 2 5 16" xfId="12842" xr:uid="{00000000-0005-0000-0000-00002F320000}"/>
    <cellStyle name="Calculation 5 2 5 16 2" xfId="12843" xr:uid="{00000000-0005-0000-0000-000030320000}"/>
    <cellStyle name="Calculation 5 2 5 16 2 2" xfId="12844" xr:uid="{00000000-0005-0000-0000-000031320000}"/>
    <cellStyle name="Calculation 5 2 5 16 3" xfId="12845" xr:uid="{00000000-0005-0000-0000-000032320000}"/>
    <cellStyle name="Calculation 5 2 5 17" xfId="12846" xr:uid="{00000000-0005-0000-0000-000033320000}"/>
    <cellStyle name="Calculation 5 2 5 17 2" xfId="12847" xr:uid="{00000000-0005-0000-0000-000034320000}"/>
    <cellStyle name="Calculation 5 2 5 17 2 2" xfId="12848" xr:uid="{00000000-0005-0000-0000-000035320000}"/>
    <cellStyle name="Calculation 5 2 5 17 3" xfId="12849" xr:uid="{00000000-0005-0000-0000-000036320000}"/>
    <cellStyle name="Calculation 5 2 5 18" xfId="12850" xr:uid="{00000000-0005-0000-0000-000037320000}"/>
    <cellStyle name="Calculation 5 2 5 18 2" xfId="12851" xr:uid="{00000000-0005-0000-0000-000038320000}"/>
    <cellStyle name="Calculation 5 2 5 18 2 2" xfId="12852" xr:uid="{00000000-0005-0000-0000-000039320000}"/>
    <cellStyle name="Calculation 5 2 5 18 3" xfId="12853" xr:uid="{00000000-0005-0000-0000-00003A320000}"/>
    <cellStyle name="Calculation 5 2 5 19" xfId="12854" xr:uid="{00000000-0005-0000-0000-00003B320000}"/>
    <cellStyle name="Calculation 5 2 5 19 2" xfId="12855" xr:uid="{00000000-0005-0000-0000-00003C320000}"/>
    <cellStyle name="Calculation 5 2 5 19 2 2" xfId="12856" xr:uid="{00000000-0005-0000-0000-00003D320000}"/>
    <cellStyle name="Calculation 5 2 5 19 3" xfId="12857" xr:uid="{00000000-0005-0000-0000-00003E320000}"/>
    <cellStyle name="Calculation 5 2 5 2" xfId="12858" xr:uid="{00000000-0005-0000-0000-00003F320000}"/>
    <cellStyle name="Calculation 5 2 5 2 2" xfId="12859" xr:uid="{00000000-0005-0000-0000-000040320000}"/>
    <cellStyle name="Calculation 5 2 5 2 2 2" xfId="12860" xr:uid="{00000000-0005-0000-0000-000041320000}"/>
    <cellStyle name="Calculation 5 2 5 2 3" xfId="12861" xr:uid="{00000000-0005-0000-0000-000042320000}"/>
    <cellStyle name="Calculation 5 2 5 2 4" xfId="12862" xr:uid="{00000000-0005-0000-0000-000043320000}"/>
    <cellStyle name="Calculation 5 2 5 20" xfId="12863" xr:uid="{00000000-0005-0000-0000-000044320000}"/>
    <cellStyle name="Calculation 5 2 5 20 2" xfId="12864" xr:uid="{00000000-0005-0000-0000-000045320000}"/>
    <cellStyle name="Calculation 5 2 5 20 2 2" xfId="12865" xr:uid="{00000000-0005-0000-0000-000046320000}"/>
    <cellStyle name="Calculation 5 2 5 20 3" xfId="12866" xr:uid="{00000000-0005-0000-0000-000047320000}"/>
    <cellStyle name="Calculation 5 2 5 21" xfId="12867" xr:uid="{00000000-0005-0000-0000-000048320000}"/>
    <cellStyle name="Calculation 5 2 5 21 2" xfId="12868" xr:uid="{00000000-0005-0000-0000-000049320000}"/>
    <cellStyle name="Calculation 5 2 5 22" xfId="12869" xr:uid="{00000000-0005-0000-0000-00004A320000}"/>
    <cellStyle name="Calculation 5 2 5 23" xfId="12870" xr:uid="{00000000-0005-0000-0000-00004B320000}"/>
    <cellStyle name="Calculation 5 2 5 3" xfId="12871" xr:uid="{00000000-0005-0000-0000-00004C320000}"/>
    <cellStyle name="Calculation 5 2 5 3 2" xfId="12872" xr:uid="{00000000-0005-0000-0000-00004D320000}"/>
    <cellStyle name="Calculation 5 2 5 3 2 2" xfId="12873" xr:uid="{00000000-0005-0000-0000-00004E320000}"/>
    <cellStyle name="Calculation 5 2 5 3 3" xfId="12874" xr:uid="{00000000-0005-0000-0000-00004F320000}"/>
    <cellStyle name="Calculation 5 2 5 4" xfId="12875" xr:uid="{00000000-0005-0000-0000-000050320000}"/>
    <cellStyle name="Calculation 5 2 5 4 2" xfId="12876" xr:uid="{00000000-0005-0000-0000-000051320000}"/>
    <cellStyle name="Calculation 5 2 5 4 2 2" xfId="12877" xr:uid="{00000000-0005-0000-0000-000052320000}"/>
    <cellStyle name="Calculation 5 2 5 4 3" xfId="12878" xr:uid="{00000000-0005-0000-0000-000053320000}"/>
    <cellStyle name="Calculation 5 2 5 5" xfId="12879" xr:uid="{00000000-0005-0000-0000-000054320000}"/>
    <cellStyle name="Calculation 5 2 5 5 2" xfId="12880" xr:uid="{00000000-0005-0000-0000-000055320000}"/>
    <cellStyle name="Calculation 5 2 5 5 2 2" xfId="12881" xr:uid="{00000000-0005-0000-0000-000056320000}"/>
    <cellStyle name="Calculation 5 2 5 5 3" xfId="12882" xr:uid="{00000000-0005-0000-0000-000057320000}"/>
    <cellStyle name="Calculation 5 2 5 6" xfId="12883" xr:uid="{00000000-0005-0000-0000-000058320000}"/>
    <cellStyle name="Calculation 5 2 5 6 2" xfId="12884" xr:uid="{00000000-0005-0000-0000-000059320000}"/>
    <cellStyle name="Calculation 5 2 5 6 2 2" xfId="12885" xr:uid="{00000000-0005-0000-0000-00005A320000}"/>
    <cellStyle name="Calculation 5 2 5 6 3" xfId="12886" xr:uid="{00000000-0005-0000-0000-00005B320000}"/>
    <cellStyle name="Calculation 5 2 5 7" xfId="12887" xr:uid="{00000000-0005-0000-0000-00005C320000}"/>
    <cellStyle name="Calculation 5 2 5 7 2" xfId="12888" xr:uid="{00000000-0005-0000-0000-00005D320000}"/>
    <cellStyle name="Calculation 5 2 5 7 2 2" xfId="12889" xr:uid="{00000000-0005-0000-0000-00005E320000}"/>
    <cellStyle name="Calculation 5 2 5 7 3" xfId="12890" xr:uid="{00000000-0005-0000-0000-00005F320000}"/>
    <cellStyle name="Calculation 5 2 5 8" xfId="12891" xr:uid="{00000000-0005-0000-0000-000060320000}"/>
    <cellStyle name="Calculation 5 2 5 8 2" xfId="12892" xr:uid="{00000000-0005-0000-0000-000061320000}"/>
    <cellStyle name="Calculation 5 2 5 8 2 2" xfId="12893" xr:uid="{00000000-0005-0000-0000-000062320000}"/>
    <cellStyle name="Calculation 5 2 5 8 3" xfId="12894" xr:uid="{00000000-0005-0000-0000-000063320000}"/>
    <cellStyle name="Calculation 5 2 5 9" xfId="12895" xr:uid="{00000000-0005-0000-0000-000064320000}"/>
    <cellStyle name="Calculation 5 2 5 9 2" xfId="12896" xr:uid="{00000000-0005-0000-0000-000065320000}"/>
    <cellStyle name="Calculation 5 2 5 9 2 2" xfId="12897" xr:uid="{00000000-0005-0000-0000-000066320000}"/>
    <cellStyle name="Calculation 5 2 5 9 3" xfId="12898" xr:uid="{00000000-0005-0000-0000-000067320000}"/>
    <cellStyle name="Calculation 5 2 6" xfId="12899" xr:uid="{00000000-0005-0000-0000-000068320000}"/>
    <cellStyle name="Calculation 5 2 6 2" xfId="12900" xr:uid="{00000000-0005-0000-0000-000069320000}"/>
    <cellStyle name="Calculation 5 2 6 2 2" xfId="12901" xr:uid="{00000000-0005-0000-0000-00006A320000}"/>
    <cellStyle name="Calculation 5 2 6 3" xfId="12902" xr:uid="{00000000-0005-0000-0000-00006B320000}"/>
    <cellStyle name="Calculation 5 2 6 4" xfId="12903" xr:uid="{00000000-0005-0000-0000-00006C320000}"/>
    <cellStyle name="Calculation 5 2 7" xfId="12904" xr:uid="{00000000-0005-0000-0000-00006D320000}"/>
    <cellStyle name="Calculation 5 2 7 2" xfId="12905" xr:uid="{00000000-0005-0000-0000-00006E320000}"/>
    <cellStyle name="Calculation 5 2 7 2 2" xfId="12906" xr:uid="{00000000-0005-0000-0000-00006F320000}"/>
    <cellStyle name="Calculation 5 2 7 3" xfId="12907" xr:uid="{00000000-0005-0000-0000-000070320000}"/>
    <cellStyle name="Calculation 5 2 8" xfId="12908" xr:uid="{00000000-0005-0000-0000-000071320000}"/>
    <cellStyle name="Calculation 5 2 8 2" xfId="12909" xr:uid="{00000000-0005-0000-0000-000072320000}"/>
    <cellStyle name="Calculation 5 2 8 2 2" xfId="12910" xr:uid="{00000000-0005-0000-0000-000073320000}"/>
    <cellStyle name="Calculation 5 2 8 3" xfId="12911" xr:uid="{00000000-0005-0000-0000-000074320000}"/>
    <cellStyle name="Calculation 5 2 9" xfId="12912" xr:uid="{00000000-0005-0000-0000-000075320000}"/>
    <cellStyle name="Calculation 5 2 9 2" xfId="12913" xr:uid="{00000000-0005-0000-0000-000076320000}"/>
    <cellStyle name="Calculation 5 2 9 2 2" xfId="12914" xr:uid="{00000000-0005-0000-0000-000077320000}"/>
    <cellStyle name="Calculation 5 2 9 3" xfId="12915" xr:uid="{00000000-0005-0000-0000-000078320000}"/>
    <cellStyle name="Calculation 5 20" xfId="12916" xr:uid="{00000000-0005-0000-0000-000079320000}"/>
    <cellStyle name="Calculation 5 20 2" xfId="12917" xr:uid="{00000000-0005-0000-0000-00007A320000}"/>
    <cellStyle name="Calculation 5 20 2 2" xfId="12918" xr:uid="{00000000-0005-0000-0000-00007B320000}"/>
    <cellStyle name="Calculation 5 20 3" xfId="12919" xr:uid="{00000000-0005-0000-0000-00007C320000}"/>
    <cellStyle name="Calculation 5 21" xfId="12920" xr:uid="{00000000-0005-0000-0000-00007D320000}"/>
    <cellStyle name="Calculation 5 21 2" xfId="12921" xr:uid="{00000000-0005-0000-0000-00007E320000}"/>
    <cellStyle name="Calculation 5 21 2 2" xfId="12922" xr:uid="{00000000-0005-0000-0000-00007F320000}"/>
    <cellStyle name="Calculation 5 21 3" xfId="12923" xr:uid="{00000000-0005-0000-0000-000080320000}"/>
    <cellStyle name="Calculation 5 22" xfId="12924" xr:uid="{00000000-0005-0000-0000-000081320000}"/>
    <cellStyle name="Calculation 5 22 2" xfId="12925" xr:uid="{00000000-0005-0000-0000-000082320000}"/>
    <cellStyle name="Calculation 5 23" xfId="12926" xr:uid="{00000000-0005-0000-0000-000083320000}"/>
    <cellStyle name="Calculation 5 24" xfId="12927" xr:uid="{00000000-0005-0000-0000-000084320000}"/>
    <cellStyle name="Calculation 5 25" xfId="12928" xr:uid="{00000000-0005-0000-0000-000085320000}"/>
    <cellStyle name="Calculation 5 26" xfId="12929" xr:uid="{00000000-0005-0000-0000-000086320000}"/>
    <cellStyle name="Calculation 5 27" xfId="12930" xr:uid="{00000000-0005-0000-0000-000087320000}"/>
    <cellStyle name="Calculation 5 3" xfId="12931" xr:uid="{00000000-0005-0000-0000-000088320000}"/>
    <cellStyle name="Calculation 5 3 10" xfId="12932" xr:uid="{00000000-0005-0000-0000-000089320000}"/>
    <cellStyle name="Calculation 5 3 10 2" xfId="12933" xr:uid="{00000000-0005-0000-0000-00008A320000}"/>
    <cellStyle name="Calculation 5 3 10 2 2" xfId="12934" xr:uid="{00000000-0005-0000-0000-00008B320000}"/>
    <cellStyle name="Calculation 5 3 10 3" xfId="12935" xr:uid="{00000000-0005-0000-0000-00008C320000}"/>
    <cellStyle name="Calculation 5 3 11" xfId="12936" xr:uid="{00000000-0005-0000-0000-00008D320000}"/>
    <cellStyle name="Calculation 5 3 11 2" xfId="12937" xr:uid="{00000000-0005-0000-0000-00008E320000}"/>
    <cellStyle name="Calculation 5 3 11 2 2" xfId="12938" xr:uid="{00000000-0005-0000-0000-00008F320000}"/>
    <cellStyle name="Calculation 5 3 11 3" xfId="12939" xr:uid="{00000000-0005-0000-0000-000090320000}"/>
    <cellStyle name="Calculation 5 3 12" xfId="12940" xr:uid="{00000000-0005-0000-0000-000091320000}"/>
    <cellStyle name="Calculation 5 3 12 2" xfId="12941" xr:uid="{00000000-0005-0000-0000-000092320000}"/>
    <cellStyle name="Calculation 5 3 12 2 2" xfId="12942" xr:uid="{00000000-0005-0000-0000-000093320000}"/>
    <cellStyle name="Calculation 5 3 12 3" xfId="12943" xr:uid="{00000000-0005-0000-0000-000094320000}"/>
    <cellStyle name="Calculation 5 3 13" xfId="12944" xr:uid="{00000000-0005-0000-0000-000095320000}"/>
    <cellStyle name="Calculation 5 3 13 2" xfId="12945" xr:uid="{00000000-0005-0000-0000-000096320000}"/>
    <cellStyle name="Calculation 5 3 13 2 2" xfId="12946" xr:uid="{00000000-0005-0000-0000-000097320000}"/>
    <cellStyle name="Calculation 5 3 13 3" xfId="12947" xr:uid="{00000000-0005-0000-0000-000098320000}"/>
    <cellStyle name="Calculation 5 3 14" xfId="12948" xr:uid="{00000000-0005-0000-0000-000099320000}"/>
    <cellStyle name="Calculation 5 3 14 2" xfId="12949" xr:uid="{00000000-0005-0000-0000-00009A320000}"/>
    <cellStyle name="Calculation 5 3 14 2 2" xfId="12950" xr:uid="{00000000-0005-0000-0000-00009B320000}"/>
    <cellStyle name="Calculation 5 3 14 3" xfId="12951" xr:uid="{00000000-0005-0000-0000-00009C320000}"/>
    <cellStyle name="Calculation 5 3 15" xfId="12952" xr:uid="{00000000-0005-0000-0000-00009D320000}"/>
    <cellStyle name="Calculation 5 3 15 2" xfId="12953" xr:uid="{00000000-0005-0000-0000-00009E320000}"/>
    <cellStyle name="Calculation 5 3 15 2 2" xfId="12954" xr:uid="{00000000-0005-0000-0000-00009F320000}"/>
    <cellStyle name="Calculation 5 3 15 3" xfId="12955" xr:uid="{00000000-0005-0000-0000-0000A0320000}"/>
    <cellStyle name="Calculation 5 3 16" xfId="12956" xr:uid="{00000000-0005-0000-0000-0000A1320000}"/>
    <cellStyle name="Calculation 5 3 16 2" xfId="12957" xr:uid="{00000000-0005-0000-0000-0000A2320000}"/>
    <cellStyle name="Calculation 5 3 16 2 2" xfId="12958" xr:uid="{00000000-0005-0000-0000-0000A3320000}"/>
    <cellStyle name="Calculation 5 3 16 3" xfId="12959" xr:uid="{00000000-0005-0000-0000-0000A4320000}"/>
    <cellStyle name="Calculation 5 3 17" xfId="12960" xr:uid="{00000000-0005-0000-0000-0000A5320000}"/>
    <cellStyle name="Calculation 5 3 17 2" xfId="12961" xr:uid="{00000000-0005-0000-0000-0000A6320000}"/>
    <cellStyle name="Calculation 5 3 17 2 2" xfId="12962" xr:uid="{00000000-0005-0000-0000-0000A7320000}"/>
    <cellStyle name="Calculation 5 3 17 3" xfId="12963" xr:uid="{00000000-0005-0000-0000-0000A8320000}"/>
    <cellStyle name="Calculation 5 3 18" xfId="12964" xr:uid="{00000000-0005-0000-0000-0000A9320000}"/>
    <cellStyle name="Calculation 5 3 18 2" xfId="12965" xr:uid="{00000000-0005-0000-0000-0000AA320000}"/>
    <cellStyle name="Calculation 5 3 19" xfId="12966" xr:uid="{00000000-0005-0000-0000-0000AB320000}"/>
    <cellStyle name="Calculation 5 3 2" xfId="12967" xr:uid="{00000000-0005-0000-0000-0000AC320000}"/>
    <cellStyle name="Calculation 5 3 2 10" xfId="12968" xr:uid="{00000000-0005-0000-0000-0000AD320000}"/>
    <cellStyle name="Calculation 5 3 2 10 2" xfId="12969" xr:uid="{00000000-0005-0000-0000-0000AE320000}"/>
    <cellStyle name="Calculation 5 3 2 10 2 2" xfId="12970" xr:uid="{00000000-0005-0000-0000-0000AF320000}"/>
    <cellStyle name="Calculation 5 3 2 10 3" xfId="12971" xr:uid="{00000000-0005-0000-0000-0000B0320000}"/>
    <cellStyle name="Calculation 5 3 2 11" xfId="12972" xr:uid="{00000000-0005-0000-0000-0000B1320000}"/>
    <cellStyle name="Calculation 5 3 2 11 2" xfId="12973" xr:uid="{00000000-0005-0000-0000-0000B2320000}"/>
    <cellStyle name="Calculation 5 3 2 11 2 2" xfId="12974" xr:uid="{00000000-0005-0000-0000-0000B3320000}"/>
    <cellStyle name="Calculation 5 3 2 11 3" xfId="12975" xr:uid="{00000000-0005-0000-0000-0000B4320000}"/>
    <cellStyle name="Calculation 5 3 2 12" xfId="12976" xr:uid="{00000000-0005-0000-0000-0000B5320000}"/>
    <cellStyle name="Calculation 5 3 2 12 2" xfId="12977" xr:uid="{00000000-0005-0000-0000-0000B6320000}"/>
    <cellStyle name="Calculation 5 3 2 12 2 2" xfId="12978" xr:uid="{00000000-0005-0000-0000-0000B7320000}"/>
    <cellStyle name="Calculation 5 3 2 12 3" xfId="12979" xr:uid="{00000000-0005-0000-0000-0000B8320000}"/>
    <cellStyle name="Calculation 5 3 2 13" xfId="12980" xr:uid="{00000000-0005-0000-0000-0000B9320000}"/>
    <cellStyle name="Calculation 5 3 2 13 2" xfId="12981" xr:uid="{00000000-0005-0000-0000-0000BA320000}"/>
    <cellStyle name="Calculation 5 3 2 13 2 2" xfId="12982" xr:uid="{00000000-0005-0000-0000-0000BB320000}"/>
    <cellStyle name="Calculation 5 3 2 13 3" xfId="12983" xr:uid="{00000000-0005-0000-0000-0000BC320000}"/>
    <cellStyle name="Calculation 5 3 2 14" xfId="12984" xr:uid="{00000000-0005-0000-0000-0000BD320000}"/>
    <cellStyle name="Calculation 5 3 2 14 2" xfId="12985" xr:uid="{00000000-0005-0000-0000-0000BE320000}"/>
    <cellStyle name="Calculation 5 3 2 14 2 2" xfId="12986" xr:uid="{00000000-0005-0000-0000-0000BF320000}"/>
    <cellStyle name="Calculation 5 3 2 14 3" xfId="12987" xr:uid="{00000000-0005-0000-0000-0000C0320000}"/>
    <cellStyle name="Calculation 5 3 2 15" xfId="12988" xr:uid="{00000000-0005-0000-0000-0000C1320000}"/>
    <cellStyle name="Calculation 5 3 2 15 2" xfId="12989" xr:uid="{00000000-0005-0000-0000-0000C2320000}"/>
    <cellStyle name="Calculation 5 3 2 15 2 2" xfId="12990" xr:uid="{00000000-0005-0000-0000-0000C3320000}"/>
    <cellStyle name="Calculation 5 3 2 15 3" xfId="12991" xr:uid="{00000000-0005-0000-0000-0000C4320000}"/>
    <cellStyle name="Calculation 5 3 2 16" xfId="12992" xr:uid="{00000000-0005-0000-0000-0000C5320000}"/>
    <cellStyle name="Calculation 5 3 2 16 2" xfId="12993" xr:uid="{00000000-0005-0000-0000-0000C6320000}"/>
    <cellStyle name="Calculation 5 3 2 16 2 2" xfId="12994" xr:uid="{00000000-0005-0000-0000-0000C7320000}"/>
    <cellStyle name="Calculation 5 3 2 16 3" xfId="12995" xr:uid="{00000000-0005-0000-0000-0000C8320000}"/>
    <cellStyle name="Calculation 5 3 2 17" xfId="12996" xr:uid="{00000000-0005-0000-0000-0000C9320000}"/>
    <cellStyle name="Calculation 5 3 2 17 2" xfId="12997" xr:uid="{00000000-0005-0000-0000-0000CA320000}"/>
    <cellStyle name="Calculation 5 3 2 17 2 2" xfId="12998" xr:uid="{00000000-0005-0000-0000-0000CB320000}"/>
    <cellStyle name="Calculation 5 3 2 17 3" xfId="12999" xr:uid="{00000000-0005-0000-0000-0000CC320000}"/>
    <cellStyle name="Calculation 5 3 2 18" xfId="13000" xr:uid="{00000000-0005-0000-0000-0000CD320000}"/>
    <cellStyle name="Calculation 5 3 2 18 2" xfId="13001" xr:uid="{00000000-0005-0000-0000-0000CE320000}"/>
    <cellStyle name="Calculation 5 3 2 18 2 2" xfId="13002" xr:uid="{00000000-0005-0000-0000-0000CF320000}"/>
    <cellStyle name="Calculation 5 3 2 18 3" xfId="13003" xr:uid="{00000000-0005-0000-0000-0000D0320000}"/>
    <cellStyle name="Calculation 5 3 2 19" xfId="13004" xr:uid="{00000000-0005-0000-0000-0000D1320000}"/>
    <cellStyle name="Calculation 5 3 2 19 2" xfId="13005" xr:uid="{00000000-0005-0000-0000-0000D2320000}"/>
    <cellStyle name="Calculation 5 3 2 19 2 2" xfId="13006" xr:uid="{00000000-0005-0000-0000-0000D3320000}"/>
    <cellStyle name="Calculation 5 3 2 19 3" xfId="13007" xr:uid="{00000000-0005-0000-0000-0000D4320000}"/>
    <cellStyle name="Calculation 5 3 2 2" xfId="13008" xr:uid="{00000000-0005-0000-0000-0000D5320000}"/>
    <cellStyle name="Calculation 5 3 2 2 2" xfId="13009" xr:uid="{00000000-0005-0000-0000-0000D6320000}"/>
    <cellStyle name="Calculation 5 3 2 2 2 2" xfId="13010" xr:uid="{00000000-0005-0000-0000-0000D7320000}"/>
    <cellStyle name="Calculation 5 3 2 2 2 2 2" xfId="13011" xr:uid="{00000000-0005-0000-0000-0000D8320000}"/>
    <cellStyle name="Calculation 5 3 2 2 2 3" xfId="13012" xr:uid="{00000000-0005-0000-0000-0000D9320000}"/>
    <cellStyle name="Calculation 5 3 2 2 2 4" xfId="13013" xr:uid="{00000000-0005-0000-0000-0000DA320000}"/>
    <cellStyle name="Calculation 5 3 2 2 3" xfId="13014" xr:uid="{00000000-0005-0000-0000-0000DB320000}"/>
    <cellStyle name="Calculation 5 3 2 2 3 2" xfId="13015" xr:uid="{00000000-0005-0000-0000-0000DC320000}"/>
    <cellStyle name="Calculation 5 3 2 2 4" xfId="13016" xr:uid="{00000000-0005-0000-0000-0000DD320000}"/>
    <cellStyle name="Calculation 5 3 2 2 5" xfId="13017" xr:uid="{00000000-0005-0000-0000-0000DE320000}"/>
    <cellStyle name="Calculation 5 3 2 20" xfId="13018" xr:uid="{00000000-0005-0000-0000-0000DF320000}"/>
    <cellStyle name="Calculation 5 3 2 20 2" xfId="13019" xr:uid="{00000000-0005-0000-0000-0000E0320000}"/>
    <cellStyle name="Calculation 5 3 2 20 2 2" xfId="13020" xr:uid="{00000000-0005-0000-0000-0000E1320000}"/>
    <cellStyle name="Calculation 5 3 2 20 3" xfId="13021" xr:uid="{00000000-0005-0000-0000-0000E2320000}"/>
    <cellStyle name="Calculation 5 3 2 21" xfId="13022" xr:uid="{00000000-0005-0000-0000-0000E3320000}"/>
    <cellStyle name="Calculation 5 3 2 21 2" xfId="13023" xr:uid="{00000000-0005-0000-0000-0000E4320000}"/>
    <cellStyle name="Calculation 5 3 2 22" xfId="13024" xr:uid="{00000000-0005-0000-0000-0000E5320000}"/>
    <cellStyle name="Calculation 5 3 2 23" xfId="13025" xr:uid="{00000000-0005-0000-0000-0000E6320000}"/>
    <cellStyle name="Calculation 5 3 2 3" xfId="13026" xr:uid="{00000000-0005-0000-0000-0000E7320000}"/>
    <cellStyle name="Calculation 5 3 2 3 2" xfId="13027" xr:uid="{00000000-0005-0000-0000-0000E8320000}"/>
    <cellStyle name="Calculation 5 3 2 3 2 2" xfId="13028" xr:uid="{00000000-0005-0000-0000-0000E9320000}"/>
    <cellStyle name="Calculation 5 3 2 3 2 3" xfId="13029" xr:uid="{00000000-0005-0000-0000-0000EA320000}"/>
    <cellStyle name="Calculation 5 3 2 3 3" xfId="13030" xr:uid="{00000000-0005-0000-0000-0000EB320000}"/>
    <cellStyle name="Calculation 5 3 2 3 3 2" xfId="13031" xr:uid="{00000000-0005-0000-0000-0000EC320000}"/>
    <cellStyle name="Calculation 5 3 2 3 4" xfId="13032" xr:uid="{00000000-0005-0000-0000-0000ED320000}"/>
    <cellStyle name="Calculation 5 3 2 4" xfId="13033" xr:uid="{00000000-0005-0000-0000-0000EE320000}"/>
    <cellStyle name="Calculation 5 3 2 4 2" xfId="13034" xr:uid="{00000000-0005-0000-0000-0000EF320000}"/>
    <cellStyle name="Calculation 5 3 2 4 2 2" xfId="13035" xr:uid="{00000000-0005-0000-0000-0000F0320000}"/>
    <cellStyle name="Calculation 5 3 2 4 3" xfId="13036" xr:uid="{00000000-0005-0000-0000-0000F1320000}"/>
    <cellStyle name="Calculation 5 3 2 4 4" xfId="13037" xr:uid="{00000000-0005-0000-0000-0000F2320000}"/>
    <cellStyle name="Calculation 5 3 2 5" xfId="13038" xr:uid="{00000000-0005-0000-0000-0000F3320000}"/>
    <cellStyle name="Calculation 5 3 2 5 2" xfId="13039" xr:uid="{00000000-0005-0000-0000-0000F4320000}"/>
    <cellStyle name="Calculation 5 3 2 5 2 2" xfId="13040" xr:uid="{00000000-0005-0000-0000-0000F5320000}"/>
    <cellStyle name="Calculation 5 3 2 5 3" xfId="13041" xr:uid="{00000000-0005-0000-0000-0000F6320000}"/>
    <cellStyle name="Calculation 5 3 2 5 4" xfId="13042" xr:uid="{00000000-0005-0000-0000-0000F7320000}"/>
    <cellStyle name="Calculation 5 3 2 6" xfId="13043" xr:uid="{00000000-0005-0000-0000-0000F8320000}"/>
    <cellStyle name="Calculation 5 3 2 6 2" xfId="13044" xr:uid="{00000000-0005-0000-0000-0000F9320000}"/>
    <cellStyle name="Calculation 5 3 2 6 2 2" xfId="13045" xr:uid="{00000000-0005-0000-0000-0000FA320000}"/>
    <cellStyle name="Calculation 5 3 2 6 3" xfId="13046" xr:uid="{00000000-0005-0000-0000-0000FB320000}"/>
    <cellStyle name="Calculation 5 3 2 7" xfId="13047" xr:uid="{00000000-0005-0000-0000-0000FC320000}"/>
    <cellStyle name="Calculation 5 3 2 7 2" xfId="13048" xr:uid="{00000000-0005-0000-0000-0000FD320000}"/>
    <cellStyle name="Calculation 5 3 2 7 2 2" xfId="13049" xr:uid="{00000000-0005-0000-0000-0000FE320000}"/>
    <cellStyle name="Calculation 5 3 2 7 3" xfId="13050" xr:uid="{00000000-0005-0000-0000-0000FF320000}"/>
    <cellStyle name="Calculation 5 3 2 8" xfId="13051" xr:uid="{00000000-0005-0000-0000-000000330000}"/>
    <cellStyle name="Calculation 5 3 2 8 2" xfId="13052" xr:uid="{00000000-0005-0000-0000-000001330000}"/>
    <cellStyle name="Calculation 5 3 2 8 2 2" xfId="13053" xr:uid="{00000000-0005-0000-0000-000002330000}"/>
    <cellStyle name="Calculation 5 3 2 8 3" xfId="13054" xr:uid="{00000000-0005-0000-0000-000003330000}"/>
    <cellStyle name="Calculation 5 3 2 9" xfId="13055" xr:uid="{00000000-0005-0000-0000-000004330000}"/>
    <cellStyle name="Calculation 5 3 2 9 2" xfId="13056" xr:uid="{00000000-0005-0000-0000-000005330000}"/>
    <cellStyle name="Calculation 5 3 2 9 2 2" xfId="13057" xr:uid="{00000000-0005-0000-0000-000006330000}"/>
    <cellStyle name="Calculation 5 3 2 9 3" xfId="13058" xr:uid="{00000000-0005-0000-0000-000007330000}"/>
    <cellStyle name="Calculation 5 3 20" xfId="13059" xr:uid="{00000000-0005-0000-0000-000008330000}"/>
    <cellStyle name="Calculation 5 3 3" xfId="13060" xr:uid="{00000000-0005-0000-0000-000009330000}"/>
    <cellStyle name="Calculation 5 3 3 2" xfId="13061" xr:uid="{00000000-0005-0000-0000-00000A330000}"/>
    <cellStyle name="Calculation 5 3 3 2 2" xfId="13062" xr:uid="{00000000-0005-0000-0000-00000B330000}"/>
    <cellStyle name="Calculation 5 3 3 2 2 2" xfId="13063" xr:uid="{00000000-0005-0000-0000-00000C330000}"/>
    <cellStyle name="Calculation 5 3 3 2 3" xfId="13064" xr:uid="{00000000-0005-0000-0000-00000D330000}"/>
    <cellStyle name="Calculation 5 3 3 2 4" xfId="13065" xr:uid="{00000000-0005-0000-0000-00000E330000}"/>
    <cellStyle name="Calculation 5 3 3 3" xfId="13066" xr:uid="{00000000-0005-0000-0000-00000F330000}"/>
    <cellStyle name="Calculation 5 3 3 3 2" xfId="13067" xr:uid="{00000000-0005-0000-0000-000010330000}"/>
    <cellStyle name="Calculation 5 3 3 4" xfId="13068" xr:uid="{00000000-0005-0000-0000-000011330000}"/>
    <cellStyle name="Calculation 5 3 3 5" xfId="13069" xr:uid="{00000000-0005-0000-0000-000012330000}"/>
    <cellStyle name="Calculation 5 3 4" xfId="13070" xr:uid="{00000000-0005-0000-0000-000013330000}"/>
    <cellStyle name="Calculation 5 3 4 2" xfId="13071" xr:uid="{00000000-0005-0000-0000-000014330000}"/>
    <cellStyle name="Calculation 5 3 4 2 2" xfId="13072" xr:uid="{00000000-0005-0000-0000-000015330000}"/>
    <cellStyle name="Calculation 5 3 4 2 3" xfId="13073" xr:uid="{00000000-0005-0000-0000-000016330000}"/>
    <cellStyle name="Calculation 5 3 4 3" xfId="13074" xr:uid="{00000000-0005-0000-0000-000017330000}"/>
    <cellStyle name="Calculation 5 3 4 3 2" xfId="13075" xr:uid="{00000000-0005-0000-0000-000018330000}"/>
    <cellStyle name="Calculation 5 3 4 4" xfId="13076" xr:uid="{00000000-0005-0000-0000-000019330000}"/>
    <cellStyle name="Calculation 5 3 5" xfId="13077" xr:uid="{00000000-0005-0000-0000-00001A330000}"/>
    <cellStyle name="Calculation 5 3 5 2" xfId="13078" xr:uid="{00000000-0005-0000-0000-00001B330000}"/>
    <cellStyle name="Calculation 5 3 5 2 2" xfId="13079" xr:uid="{00000000-0005-0000-0000-00001C330000}"/>
    <cellStyle name="Calculation 5 3 5 2 3" xfId="13080" xr:uid="{00000000-0005-0000-0000-00001D330000}"/>
    <cellStyle name="Calculation 5 3 5 3" xfId="13081" xr:uid="{00000000-0005-0000-0000-00001E330000}"/>
    <cellStyle name="Calculation 5 3 5 4" xfId="13082" xr:uid="{00000000-0005-0000-0000-00001F330000}"/>
    <cellStyle name="Calculation 5 3 6" xfId="13083" xr:uid="{00000000-0005-0000-0000-000020330000}"/>
    <cellStyle name="Calculation 5 3 6 2" xfId="13084" xr:uid="{00000000-0005-0000-0000-000021330000}"/>
    <cellStyle name="Calculation 5 3 6 2 2" xfId="13085" xr:uid="{00000000-0005-0000-0000-000022330000}"/>
    <cellStyle name="Calculation 5 3 6 3" xfId="13086" xr:uid="{00000000-0005-0000-0000-000023330000}"/>
    <cellStyle name="Calculation 5 3 6 4" xfId="13087" xr:uid="{00000000-0005-0000-0000-000024330000}"/>
    <cellStyle name="Calculation 5 3 7" xfId="13088" xr:uid="{00000000-0005-0000-0000-000025330000}"/>
    <cellStyle name="Calculation 5 3 7 2" xfId="13089" xr:uid="{00000000-0005-0000-0000-000026330000}"/>
    <cellStyle name="Calculation 5 3 7 2 2" xfId="13090" xr:uid="{00000000-0005-0000-0000-000027330000}"/>
    <cellStyle name="Calculation 5 3 7 3" xfId="13091" xr:uid="{00000000-0005-0000-0000-000028330000}"/>
    <cellStyle name="Calculation 5 3 8" xfId="13092" xr:uid="{00000000-0005-0000-0000-000029330000}"/>
    <cellStyle name="Calculation 5 3 8 2" xfId="13093" xr:uid="{00000000-0005-0000-0000-00002A330000}"/>
    <cellStyle name="Calculation 5 3 8 2 2" xfId="13094" xr:uid="{00000000-0005-0000-0000-00002B330000}"/>
    <cellStyle name="Calculation 5 3 8 3" xfId="13095" xr:uid="{00000000-0005-0000-0000-00002C330000}"/>
    <cellStyle name="Calculation 5 3 9" xfId="13096" xr:uid="{00000000-0005-0000-0000-00002D330000}"/>
    <cellStyle name="Calculation 5 3 9 2" xfId="13097" xr:uid="{00000000-0005-0000-0000-00002E330000}"/>
    <cellStyle name="Calculation 5 3 9 2 2" xfId="13098" xr:uid="{00000000-0005-0000-0000-00002F330000}"/>
    <cellStyle name="Calculation 5 3 9 3" xfId="13099" xr:uid="{00000000-0005-0000-0000-000030330000}"/>
    <cellStyle name="Calculation 5 4" xfId="13100" xr:uid="{00000000-0005-0000-0000-000031330000}"/>
    <cellStyle name="Calculation 5 4 10" xfId="13101" xr:uid="{00000000-0005-0000-0000-000032330000}"/>
    <cellStyle name="Calculation 5 4 10 2" xfId="13102" xr:uid="{00000000-0005-0000-0000-000033330000}"/>
    <cellStyle name="Calculation 5 4 10 2 2" xfId="13103" xr:uid="{00000000-0005-0000-0000-000034330000}"/>
    <cellStyle name="Calculation 5 4 10 3" xfId="13104" xr:uid="{00000000-0005-0000-0000-000035330000}"/>
    <cellStyle name="Calculation 5 4 11" xfId="13105" xr:uid="{00000000-0005-0000-0000-000036330000}"/>
    <cellStyle name="Calculation 5 4 11 2" xfId="13106" xr:uid="{00000000-0005-0000-0000-000037330000}"/>
    <cellStyle name="Calculation 5 4 11 2 2" xfId="13107" xr:uid="{00000000-0005-0000-0000-000038330000}"/>
    <cellStyle name="Calculation 5 4 11 3" xfId="13108" xr:uid="{00000000-0005-0000-0000-000039330000}"/>
    <cellStyle name="Calculation 5 4 12" xfId="13109" xr:uid="{00000000-0005-0000-0000-00003A330000}"/>
    <cellStyle name="Calculation 5 4 12 2" xfId="13110" xr:uid="{00000000-0005-0000-0000-00003B330000}"/>
    <cellStyle name="Calculation 5 4 12 2 2" xfId="13111" xr:uid="{00000000-0005-0000-0000-00003C330000}"/>
    <cellStyle name="Calculation 5 4 12 3" xfId="13112" xr:uid="{00000000-0005-0000-0000-00003D330000}"/>
    <cellStyle name="Calculation 5 4 13" xfId="13113" xr:uid="{00000000-0005-0000-0000-00003E330000}"/>
    <cellStyle name="Calculation 5 4 13 2" xfId="13114" xr:uid="{00000000-0005-0000-0000-00003F330000}"/>
    <cellStyle name="Calculation 5 4 13 2 2" xfId="13115" xr:uid="{00000000-0005-0000-0000-000040330000}"/>
    <cellStyle name="Calculation 5 4 13 3" xfId="13116" xr:uid="{00000000-0005-0000-0000-000041330000}"/>
    <cellStyle name="Calculation 5 4 14" xfId="13117" xr:uid="{00000000-0005-0000-0000-000042330000}"/>
    <cellStyle name="Calculation 5 4 14 2" xfId="13118" xr:uid="{00000000-0005-0000-0000-000043330000}"/>
    <cellStyle name="Calculation 5 4 14 2 2" xfId="13119" xr:uid="{00000000-0005-0000-0000-000044330000}"/>
    <cellStyle name="Calculation 5 4 14 3" xfId="13120" xr:uid="{00000000-0005-0000-0000-000045330000}"/>
    <cellStyle name="Calculation 5 4 15" xfId="13121" xr:uid="{00000000-0005-0000-0000-000046330000}"/>
    <cellStyle name="Calculation 5 4 15 2" xfId="13122" xr:uid="{00000000-0005-0000-0000-000047330000}"/>
    <cellStyle name="Calculation 5 4 15 2 2" xfId="13123" xr:uid="{00000000-0005-0000-0000-000048330000}"/>
    <cellStyle name="Calculation 5 4 15 3" xfId="13124" xr:uid="{00000000-0005-0000-0000-000049330000}"/>
    <cellStyle name="Calculation 5 4 16" xfId="13125" xr:uid="{00000000-0005-0000-0000-00004A330000}"/>
    <cellStyle name="Calculation 5 4 16 2" xfId="13126" xr:uid="{00000000-0005-0000-0000-00004B330000}"/>
    <cellStyle name="Calculation 5 4 16 2 2" xfId="13127" xr:uid="{00000000-0005-0000-0000-00004C330000}"/>
    <cellStyle name="Calculation 5 4 16 3" xfId="13128" xr:uid="{00000000-0005-0000-0000-00004D330000}"/>
    <cellStyle name="Calculation 5 4 17" xfId="13129" xr:uid="{00000000-0005-0000-0000-00004E330000}"/>
    <cellStyle name="Calculation 5 4 17 2" xfId="13130" xr:uid="{00000000-0005-0000-0000-00004F330000}"/>
    <cellStyle name="Calculation 5 4 17 2 2" xfId="13131" xr:uid="{00000000-0005-0000-0000-000050330000}"/>
    <cellStyle name="Calculation 5 4 17 3" xfId="13132" xr:uid="{00000000-0005-0000-0000-000051330000}"/>
    <cellStyle name="Calculation 5 4 18" xfId="13133" xr:uid="{00000000-0005-0000-0000-000052330000}"/>
    <cellStyle name="Calculation 5 4 18 2" xfId="13134" xr:uid="{00000000-0005-0000-0000-000053330000}"/>
    <cellStyle name="Calculation 5 4 19" xfId="13135" xr:uid="{00000000-0005-0000-0000-000054330000}"/>
    <cellStyle name="Calculation 5 4 2" xfId="13136" xr:uid="{00000000-0005-0000-0000-000055330000}"/>
    <cellStyle name="Calculation 5 4 2 10" xfId="13137" xr:uid="{00000000-0005-0000-0000-000056330000}"/>
    <cellStyle name="Calculation 5 4 2 10 2" xfId="13138" xr:uid="{00000000-0005-0000-0000-000057330000}"/>
    <cellStyle name="Calculation 5 4 2 10 2 2" xfId="13139" xr:uid="{00000000-0005-0000-0000-000058330000}"/>
    <cellStyle name="Calculation 5 4 2 10 3" xfId="13140" xr:uid="{00000000-0005-0000-0000-000059330000}"/>
    <cellStyle name="Calculation 5 4 2 11" xfId="13141" xr:uid="{00000000-0005-0000-0000-00005A330000}"/>
    <cellStyle name="Calculation 5 4 2 11 2" xfId="13142" xr:uid="{00000000-0005-0000-0000-00005B330000}"/>
    <cellStyle name="Calculation 5 4 2 11 2 2" xfId="13143" xr:uid="{00000000-0005-0000-0000-00005C330000}"/>
    <cellStyle name="Calculation 5 4 2 11 3" xfId="13144" xr:uid="{00000000-0005-0000-0000-00005D330000}"/>
    <cellStyle name="Calculation 5 4 2 12" xfId="13145" xr:uid="{00000000-0005-0000-0000-00005E330000}"/>
    <cellStyle name="Calculation 5 4 2 12 2" xfId="13146" xr:uid="{00000000-0005-0000-0000-00005F330000}"/>
    <cellStyle name="Calculation 5 4 2 12 2 2" xfId="13147" xr:uid="{00000000-0005-0000-0000-000060330000}"/>
    <cellStyle name="Calculation 5 4 2 12 3" xfId="13148" xr:uid="{00000000-0005-0000-0000-000061330000}"/>
    <cellStyle name="Calculation 5 4 2 13" xfId="13149" xr:uid="{00000000-0005-0000-0000-000062330000}"/>
    <cellStyle name="Calculation 5 4 2 13 2" xfId="13150" xr:uid="{00000000-0005-0000-0000-000063330000}"/>
    <cellStyle name="Calculation 5 4 2 13 2 2" xfId="13151" xr:uid="{00000000-0005-0000-0000-000064330000}"/>
    <cellStyle name="Calculation 5 4 2 13 3" xfId="13152" xr:uid="{00000000-0005-0000-0000-000065330000}"/>
    <cellStyle name="Calculation 5 4 2 14" xfId="13153" xr:uid="{00000000-0005-0000-0000-000066330000}"/>
    <cellStyle name="Calculation 5 4 2 14 2" xfId="13154" xr:uid="{00000000-0005-0000-0000-000067330000}"/>
    <cellStyle name="Calculation 5 4 2 14 2 2" xfId="13155" xr:uid="{00000000-0005-0000-0000-000068330000}"/>
    <cellStyle name="Calculation 5 4 2 14 3" xfId="13156" xr:uid="{00000000-0005-0000-0000-000069330000}"/>
    <cellStyle name="Calculation 5 4 2 15" xfId="13157" xr:uid="{00000000-0005-0000-0000-00006A330000}"/>
    <cellStyle name="Calculation 5 4 2 15 2" xfId="13158" xr:uid="{00000000-0005-0000-0000-00006B330000}"/>
    <cellStyle name="Calculation 5 4 2 15 2 2" xfId="13159" xr:uid="{00000000-0005-0000-0000-00006C330000}"/>
    <cellStyle name="Calculation 5 4 2 15 3" xfId="13160" xr:uid="{00000000-0005-0000-0000-00006D330000}"/>
    <cellStyle name="Calculation 5 4 2 16" xfId="13161" xr:uid="{00000000-0005-0000-0000-00006E330000}"/>
    <cellStyle name="Calculation 5 4 2 16 2" xfId="13162" xr:uid="{00000000-0005-0000-0000-00006F330000}"/>
    <cellStyle name="Calculation 5 4 2 16 2 2" xfId="13163" xr:uid="{00000000-0005-0000-0000-000070330000}"/>
    <cellStyle name="Calculation 5 4 2 16 3" xfId="13164" xr:uid="{00000000-0005-0000-0000-000071330000}"/>
    <cellStyle name="Calculation 5 4 2 17" xfId="13165" xr:uid="{00000000-0005-0000-0000-000072330000}"/>
    <cellStyle name="Calculation 5 4 2 17 2" xfId="13166" xr:uid="{00000000-0005-0000-0000-000073330000}"/>
    <cellStyle name="Calculation 5 4 2 17 2 2" xfId="13167" xr:uid="{00000000-0005-0000-0000-000074330000}"/>
    <cellStyle name="Calculation 5 4 2 17 3" xfId="13168" xr:uid="{00000000-0005-0000-0000-000075330000}"/>
    <cellStyle name="Calculation 5 4 2 18" xfId="13169" xr:uid="{00000000-0005-0000-0000-000076330000}"/>
    <cellStyle name="Calculation 5 4 2 18 2" xfId="13170" xr:uid="{00000000-0005-0000-0000-000077330000}"/>
    <cellStyle name="Calculation 5 4 2 18 2 2" xfId="13171" xr:uid="{00000000-0005-0000-0000-000078330000}"/>
    <cellStyle name="Calculation 5 4 2 18 3" xfId="13172" xr:uid="{00000000-0005-0000-0000-000079330000}"/>
    <cellStyle name="Calculation 5 4 2 19" xfId="13173" xr:uid="{00000000-0005-0000-0000-00007A330000}"/>
    <cellStyle name="Calculation 5 4 2 19 2" xfId="13174" xr:uid="{00000000-0005-0000-0000-00007B330000}"/>
    <cellStyle name="Calculation 5 4 2 19 2 2" xfId="13175" xr:uid="{00000000-0005-0000-0000-00007C330000}"/>
    <cellStyle name="Calculation 5 4 2 19 3" xfId="13176" xr:uid="{00000000-0005-0000-0000-00007D330000}"/>
    <cellStyle name="Calculation 5 4 2 2" xfId="13177" xr:uid="{00000000-0005-0000-0000-00007E330000}"/>
    <cellStyle name="Calculation 5 4 2 2 2" xfId="13178" xr:uid="{00000000-0005-0000-0000-00007F330000}"/>
    <cellStyle name="Calculation 5 4 2 2 2 2" xfId="13179" xr:uid="{00000000-0005-0000-0000-000080330000}"/>
    <cellStyle name="Calculation 5 4 2 2 2 2 2" xfId="13180" xr:uid="{00000000-0005-0000-0000-000081330000}"/>
    <cellStyle name="Calculation 5 4 2 2 2 3" xfId="13181" xr:uid="{00000000-0005-0000-0000-000082330000}"/>
    <cellStyle name="Calculation 5 4 2 2 2 4" xfId="13182" xr:uid="{00000000-0005-0000-0000-000083330000}"/>
    <cellStyle name="Calculation 5 4 2 2 3" xfId="13183" xr:uid="{00000000-0005-0000-0000-000084330000}"/>
    <cellStyle name="Calculation 5 4 2 2 3 2" xfId="13184" xr:uid="{00000000-0005-0000-0000-000085330000}"/>
    <cellStyle name="Calculation 5 4 2 2 4" xfId="13185" xr:uid="{00000000-0005-0000-0000-000086330000}"/>
    <cellStyle name="Calculation 5 4 2 2 5" xfId="13186" xr:uid="{00000000-0005-0000-0000-000087330000}"/>
    <cellStyle name="Calculation 5 4 2 20" xfId="13187" xr:uid="{00000000-0005-0000-0000-000088330000}"/>
    <cellStyle name="Calculation 5 4 2 20 2" xfId="13188" xr:uid="{00000000-0005-0000-0000-000089330000}"/>
    <cellStyle name="Calculation 5 4 2 20 2 2" xfId="13189" xr:uid="{00000000-0005-0000-0000-00008A330000}"/>
    <cellStyle name="Calculation 5 4 2 20 3" xfId="13190" xr:uid="{00000000-0005-0000-0000-00008B330000}"/>
    <cellStyle name="Calculation 5 4 2 21" xfId="13191" xr:uid="{00000000-0005-0000-0000-00008C330000}"/>
    <cellStyle name="Calculation 5 4 2 21 2" xfId="13192" xr:uid="{00000000-0005-0000-0000-00008D330000}"/>
    <cellStyle name="Calculation 5 4 2 22" xfId="13193" xr:uid="{00000000-0005-0000-0000-00008E330000}"/>
    <cellStyle name="Calculation 5 4 2 23" xfId="13194" xr:uid="{00000000-0005-0000-0000-00008F330000}"/>
    <cellStyle name="Calculation 5 4 2 3" xfId="13195" xr:uid="{00000000-0005-0000-0000-000090330000}"/>
    <cellStyle name="Calculation 5 4 2 3 2" xfId="13196" xr:uid="{00000000-0005-0000-0000-000091330000}"/>
    <cellStyle name="Calculation 5 4 2 3 2 2" xfId="13197" xr:uid="{00000000-0005-0000-0000-000092330000}"/>
    <cellStyle name="Calculation 5 4 2 3 2 3" xfId="13198" xr:uid="{00000000-0005-0000-0000-000093330000}"/>
    <cellStyle name="Calculation 5 4 2 3 3" xfId="13199" xr:uid="{00000000-0005-0000-0000-000094330000}"/>
    <cellStyle name="Calculation 5 4 2 3 3 2" xfId="13200" xr:uid="{00000000-0005-0000-0000-000095330000}"/>
    <cellStyle name="Calculation 5 4 2 3 4" xfId="13201" xr:uid="{00000000-0005-0000-0000-000096330000}"/>
    <cellStyle name="Calculation 5 4 2 4" xfId="13202" xr:uid="{00000000-0005-0000-0000-000097330000}"/>
    <cellStyle name="Calculation 5 4 2 4 2" xfId="13203" xr:uid="{00000000-0005-0000-0000-000098330000}"/>
    <cellStyle name="Calculation 5 4 2 4 2 2" xfId="13204" xr:uid="{00000000-0005-0000-0000-000099330000}"/>
    <cellStyle name="Calculation 5 4 2 4 3" xfId="13205" xr:uid="{00000000-0005-0000-0000-00009A330000}"/>
    <cellStyle name="Calculation 5 4 2 4 4" xfId="13206" xr:uid="{00000000-0005-0000-0000-00009B330000}"/>
    <cellStyle name="Calculation 5 4 2 5" xfId="13207" xr:uid="{00000000-0005-0000-0000-00009C330000}"/>
    <cellStyle name="Calculation 5 4 2 5 2" xfId="13208" xr:uid="{00000000-0005-0000-0000-00009D330000}"/>
    <cellStyle name="Calculation 5 4 2 5 2 2" xfId="13209" xr:uid="{00000000-0005-0000-0000-00009E330000}"/>
    <cellStyle name="Calculation 5 4 2 5 3" xfId="13210" xr:uid="{00000000-0005-0000-0000-00009F330000}"/>
    <cellStyle name="Calculation 5 4 2 5 4" xfId="13211" xr:uid="{00000000-0005-0000-0000-0000A0330000}"/>
    <cellStyle name="Calculation 5 4 2 6" xfId="13212" xr:uid="{00000000-0005-0000-0000-0000A1330000}"/>
    <cellStyle name="Calculation 5 4 2 6 2" xfId="13213" xr:uid="{00000000-0005-0000-0000-0000A2330000}"/>
    <cellStyle name="Calculation 5 4 2 6 2 2" xfId="13214" xr:uid="{00000000-0005-0000-0000-0000A3330000}"/>
    <cellStyle name="Calculation 5 4 2 6 3" xfId="13215" xr:uid="{00000000-0005-0000-0000-0000A4330000}"/>
    <cellStyle name="Calculation 5 4 2 7" xfId="13216" xr:uid="{00000000-0005-0000-0000-0000A5330000}"/>
    <cellStyle name="Calculation 5 4 2 7 2" xfId="13217" xr:uid="{00000000-0005-0000-0000-0000A6330000}"/>
    <cellStyle name="Calculation 5 4 2 7 2 2" xfId="13218" xr:uid="{00000000-0005-0000-0000-0000A7330000}"/>
    <cellStyle name="Calculation 5 4 2 7 3" xfId="13219" xr:uid="{00000000-0005-0000-0000-0000A8330000}"/>
    <cellStyle name="Calculation 5 4 2 8" xfId="13220" xr:uid="{00000000-0005-0000-0000-0000A9330000}"/>
    <cellStyle name="Calculation 5 4 2 8 2" xfId="13221" xr:uid="{00000000-0005-0000-0000-0000AA330000}"/>
    <cellStyle name="Calculation 5 4 2 8 2 2" xfId="13222" xr:uid="{00000000-0005-0000-0000-0000AB330000}"/>
    <cellStyle name="Calculation 5 4 2 8 3" xfId="13223" xr:uid="{00000000-0005-0000-0000-0000AC330000}"/>
    <cellStyle name="Calculation 5 4 2 9" xfId="13224" xr:uid="{00000000-0005-0000-0000-0000AD330000}"/>
    <cellStyle name="Calculation 5 4 2 9 2" xfId="13225" xr:uid="{00000000-0005-0000-0000-0000AE330000}"/>
    <cellStyle name="Calculation 5 4 2 9 2 2" xfId="13226" xr:uid="{00000000-0005-0000-0000-0000AF330000}"/>
    <cellStyle name="Calculation 5 4 2 9 3" xfId="13227" xr:uid="{00000000-0005-0000-0000-0000B0330000}"/>
    <cellStyle name="Calculation 5 4 20" xfId="13228" xr:uid="{00000000-0005-0000-0000-0000B1330000}"/>
    <cellStyle name="Calculation 5 4 3" xfId="13229" xr:uid="{00000000-0005-0000-0000-0000B2330000}"/>
    <cellStyle name="Calculation 5 4 3 2" xfId="13230" xr:uid="{00000000-0005-0000-0000-0000B3330000}"/>
    <cellStyle name="Calculation 5 4 3 2 2" xfId="13231" xr:uid="{00000000-0005-0000-0000-0000B4330000}"/>
    <cellStyle name="Calculation 5 4 3 2 2 2" xfId="13232" xr:uid="{00000000-0005-0000-0000-0000B5330000}"/>
    <cellStyle name="Calculation 5 4 3 2 3" xfId="13233" xr:uid="{00000000-0005-0000-0000-0000B6330000}"/>
    <cellStyle name="Calculation 5 4 3 2 4" xfId="13234" xr:uid="{00000000-0005-0000-0000-0000B7330000}"/>
    <cellStyle name="Calculation 5 4 3 3" xfId="13235" xr:uid="{00000000-0005-0000-0000-0000B8330000}"/>
    <cellStyle name="Calculation 5 4 3 3 2" xfId="13236" xr:uid="{00000000-0005-0000-0000-0000B9330000}"/>
    <cellStyle name="Calculation 5 4 3 4" xfId="13237" xr:uid="{00000000-0005-0000-0000-0000BA330000}"/>
    <cellStyle name="Calculation 5 4 3 5" xfId="13238" xr:uid="{00000000-0005-0000-0000-0000BB330000}"/>
    <cellStyle name="Calculation 5 4 4" xfId="13239" xr:uid="{00000000-0005-0000-0000-0000BC330000}"/>
    <cellStyle name="Calculation 5 4 4 2" xfId="13240" xr:uid="{00000000-0005-0000-0000-0000BD330000}"/>
    <cellStyle name="Calculation 5 4 4 2 2" xfId="13241" xr:uid="{00000000-0005-0000-0000-0000BE330000}"/>
    <cellStyle name="Calculation 5 4 4 2 3" xfId="13242" xr:uid="{00000000-0005-0000-0000-0000BF330000}"/>
    <cellStyle name="Calculation 5 4 4 3" xfId="13243" xr:uid="{00000000-0005-0000-0000-0000C0330000}"/>
    <cellStyle name="Calculation 5 4 4 3 2" xfId="13244" xr:uid="{00000000-0005-0000-0000-0000C1330000}"/>
    <cellStyle name="Calculation 5 4 4 4" xfId="13245" xr:uid="{00000000-0005-0000-0000-0000C2330000}"/>
    <cellStyle name="Calculation 5 4 5" xfId="13246" xr:uid="{00000000-0005-0000-0000-0000C3330000}"/>
    <cellStyle name="Calculation 5 4 5 2" xfId="13247" xr:uid="{00000000-0005-0000-0000-0000C4330000}"/>
    <cellStyle name="Calculation 5 4 5 2 2" xfId="13248" xr:uid="{00000000-0005-0000-0000-0000C5330000}"/>
    <cellStyle name="Calculation 5 4 5 2 3" xfId="13249" xr:uid="{00000000-0005-0000-0000-0000C6330000}"/>
    <cellStyle name="Calculation 5 4 5 3" xfId="13250" xr:uid="{00000000-0005-0000-0000-0000C7330000}"/>
    <cellStyle name="Calculation 5 4 5 4" xfId="13251" xr:uid="{00000000-0005-0000-0000-0000C8330000}"/>
    <cellStyle name="Calculation 5 4 6" xfId="13252" xr:uid="{00000000-0005-0000-0000-0000C9330000}"/>
    <cellStyle name="Calculation 5 4 6 2" xfId="13253" xr:uid="{00000000-0005-0000-0000-0000CA330000}"/>
    <cellStyle name="Calculation 5 4 6 2 2" xfId="13254" xr:uid="{00000000-0005-0000-0000-0000CB330000}"/>
    <cellStyle name="Calculation 5 4 6 3" xfId="13255" xr:uid="{00000000-0005-0000-0000-0000CC330000}"/>
    <cellStyle name="Calculation 5 4 6 4" xfId="13256" xr:uid="{00000000-0005-0000-0000-0000CD330000}"/>
    <cellStyle name="Calculation 5 4 7" xfId="13257" xr:uid="{00000000-0005-0000-0000-0000CE330000}"/>
    <cellStyle name="Calculation 5 4 7 2" xfId="13258" xr:uid="{00000000-0005-0000-0000-0000CF330000}"/>
    <cellStyle name="Calculation 5 4 7 2 2" xfId="13259" xr:uid="{00000000-0005-0000-0000-0000D0330000}"/>
    <cellStyle name="Calculation 5 4 7 3" xfId="13260" xr:uid="{00000000-0005-0000-0000-0000D1330000}"/>
    <cellStyle name="Calculation 5 4 8" xfId="13261" xr:uid="{00000000-0005-0000-0000-0000D2330000}"/>
    <cellStyle name="Calculation 5 4 8 2" xfId="13262" xr:uid="{00000000-0005-0000-0000-0000D3330000}"/>
    <cellStyle name="Calculation 5 4 8 2 2" xfId="13263" xr:uid="{00000000-0005-0000-0000-0000D4330000}"/>
    <cellStyle name="Calculation 5 4 8 3" xfId="13264" xr:uid="{00000000-0005-0000-0000-0000D5330000}"/>
    <cellStyle name="Calculation 5 4 9" xfId="13265" xr:uid="{00000000-0005-0000-0000-0000D6330000}"/>
    <cellStyle name="Calculation 5 4 9 2" xfId="13266" xr:uid="{00000000-0005-0000-0000-0000D7330000}"/>
    <cellStyle name="Calculation 5 4 9 2 2" xfId="13267" xr:uid="{00000000-0005-0000-0000-0000D8330000}"/>
    <cellStyle name="Calculation 5 4 9 3" xfId="13268" xr:uid="{00000000-0005-0000-0000-0000D9330000}"/>
    <cellStyle name="Calculation 5 5" xfId="13269" xr:uid="{00000000-0005-0000-0000-0000DA330000}"/>
    <cellStyle name="Calculation 5 5 10" xfId="13270" xr:uid="{00000000-0005-0000-0000-0000DB330000}"/>
    <cellStyle name="Calculation 5 5 10 2" xfId="13271" xr:uid="{00000000-0005-0000-0000-0000DC330000}"/>
    <cellStyle name="Calculation 5 5 10 2 2" xfId="13272" xr:uid="{00000000-0005-0000-0000-0000DD330000}"/>
    <cellStyle name="Calculation 5 5 10 3" xfId="13273" xr:uid="{00000000-0005-0000-0000-0000DE330000}"/>
    <cellStyle name="Calculation 5 5 11" xfId="13274" xr:uid="{00000000-0005-0000-0000-0000DF330000}"/>
    <cellStyle name="Calculation 5 5 11 2" xfId="13275" xr:uid="{00000000-0005-0000-0000-0000E0330000}"/>
    <cellStyle name="Calculation 5 5 11 2 2" xfId="13276" xr:uid="{00000000-0005-0000-0000-0000E1330000}"/>
    <cellStyle name="Calculation 5 5 11 3" xfId="13277" xr:uid="{00000000-0005-0000-0000-0000E2330000}"/>
    <cellStyle name="Calculation 5 5 12" xfId="13278" xr:uid="{00000000-0005-0000-0000-0000E3330000}"/>
    <cellStyle name="Calculation 5 5 12 2" xfId="13279" xr:uid="{00000000-0005-0000-0000-0000E4330000}"/>
    <cellStyle name="Calculation 5 5 12 2 2" xfId="13280" xr:uid="{00000000-0005-0000-0000-0000E5330000}"/>
    <cellStyle name="Calculation 5 5 12 3" xfId="13281" xr:uid="{00000000-0005-0000-0000-0000E6330000}"/>
    <cellStyle name="Calculation 5 5 13" xfId="13282" xr:uid="{00000000-0005-0000-0000-0000E7330000}"/>
    <cellStyle name="Calculation 5 5 13 2" xfId="13283" xr:uid="{00000000-0005-0000-0000-0000E8330000}"/>
    <cellStyle name="Calculation 5 5 13 2 2" xfId="13284" xr:uid="{00000000-0005-0000-0000-0000E9330000}"/>
    <cellStyle name="Calculation 5 5 13 3" xfId="13285" xr:uid="{00000000-0005-0000-0000-0000EA330000}"/>
    <cellStyle name="Calculation 5 5 14" xfId="13286" xr:uid="{00000000-0005-0000-0000-0000EB330000}"/>
    <cellStyle name="Calculation 5 5 14 2" xfId="13287" xr:uid="{00000000-0005-0000-0000-0000EC330000}"/>
    <cellStyle name="Calculation 5 5 14 2 2" xfId="13288" xr:uid="{00000000-0005-0000-0000-0000ED330000}"/>
    <cellStyle name="Calculation 5 5 14 3" xfId="13289" xr:uid="{00000000-0005-0000-0000-0000EE330000}"/>
    <cellStyle name="Calculation 5 5 15" xfId="13290" xr:uid="{00000000-0005-0000-0000-0000EF330000}"/>
    <cellStyle name="Calculation 5 5 15 2" xfId="13291" xr:uid="{00000000-0005-0000-0000-0000F0330000}"/>
    <cellStyle name="Calculation 5 5 15 2 2" xfId="13292" xr:uid="{00000000-0005-0000-0000-0000F1330000}"/>
    <cellStyle name="Calculation 5 5 15 3" xfId="13293" xr:uid="{00000000-0005-0000-0000-0000F2330000}"/>
    <cellStyle name="Calculation 5 5 16" xfId="13294" xr:uid="{00000000-0005-0000-0000-0000F3330000}"/>
    <cellStyle name="Calculation 5 5 16 2" xfId="13295" xr:uid="{00000000-0005-0000-0000-0000F4330000}"/>
    <cellStyle name="Calculation 5 5 16 2 2" xfId="13296" xr:uid="{00000000-0005-0000-0000-0000F5330000}"/>
    <cellStyle name="Calculation 5 5 16 3" xfId="13297" xr:uid="{00000000-0005-0000-0000-0000F6330000}"/>
    <cellStyle name="Calculation 5 5 17" xfId="13298" xr:uid="{00000000-0005-0000-0000-0000F7330000}"/>
    <cellStyle name="Calculation 5 5 17 2" xfId="13299" xr:uid="{00000000-0005-0000-0000-0000F8330000}"/>
    <cellStyle name="Calculation 5 5 17 2 2" xfId="13300" xr:uid="{00000000-0005-0000-0000-0000F9330000}"/>
    <cellStyle name="Calculation 5 5 17 3" xfId="13301" xr:uid="{00000000-0005-0000-0000-0000FA330000}"/>
    <cellStyle name="Calculation 5 5 18" xfId="13302" xr:uid="{00000000-0005-0000-0000-0000FB330000}"/>
    <cellStyle name="Calculation 5 5 18 2" xfId="13303" xr:uid="{00000000-0005-0000-0000-0000FC330000}"/>
    <cellStyle name="Calculation 5 5 18 2 2" xfId="13304" xr:uid="{00000000-0005-0000-0000-0000FD330000}"/>
    <cellStyle name="Calculation 5 5 18 3" xfId="13305" xr:uid="{00000000-0005-0000-0000-0000FE330000}"/>
    <cellStyle name="Calculation 5 5 19" xfId="13306" xr:uid="{00000000-0005-0000-0000-0000FF330000}"/>
    <cellStyle name="Calculation 5 5 19 2" xfId="13307" xr:uid="{00000000-0005-0000-0000-000000340000}"/>
    <cellStyle name="Calculation 5 5 19 2 2" xfId="13308" xr:uid="{00000000-0005-0000-0000-000001340000}"/>
    <cellStyle name="Calculation 5 5 19 3" xfId="13309" xr:uid="{00000000-0005-0000-0000-000002340000}"/>
    <cellStyle name="Calculation 5 5 2" xfId="13310" xr:uid="{00000000-0005-0000-0000-000003340000}"/>
    <cellStyle name="Calculation 5 5 2 10" xfId="13311" xr:uid="{00000000-0005-0000-0000-000004340000}"/>
    <cellStyle name="Calculation 5 5 2 10 2" xfId="13312" xr:uid="{00000000-0005-0000-0000-000005340000}"/>
    <cellStyle name="Calculation 5 5 2 10 2 2" xfId="13313" xr:uid="{00000000-0005-0000-0000-000006340000}"/>
    <cellStyle name="Calculation 5 5 2 10 3" xfId="13314" xr:uid="{00000000-0005-0000-0000-000007340000}"/>
    <cellStyle name="Calculation 5 5 2 11" xfId="13315" xr:uid="{00000000-0005-0000-0000-000008340000}"/>
    <cellStyle name="Calculation 5 5 2 11 2" xfId="13316" xr:uid="{00000000-0005-0000-0000-000009340000}"/>
    <cellStyle name="Calculation 5 5 2 11 2 2" xfId="13317" xr:uid="{00000000-0005-0000-0000-00000A340000}"/>
    <cellStyle name="Calculation 5 5 2 11 3" xfId="13318" xr:uid="{00000000-0005-0000-0000-00000B340000}"/>
    <cellStyle name="Calculation 5 5 2 12" xfId="13319" xr:uid="{00000000-0005-0000-0000-00000C340000}"/>
    <cellStyle name="Calculation 5 5 2 12 2" xfId="13320" xr:uid="{00000000-0005-0000-0000-00000D340000}"/>
    <cellStyle name="Calculation 5 5 2 12 2 2" xfId="13321" xr:uid="{00000000-0005-0000-0000-00000E340000}"/>
    <cellStyle name="Calculation 5 5 2 12 3" xfId="13322" xr:uid="{00000000-0005-0000-0000-00000F340000}"/>
    <cellStyle name="Calculation 5 5 2 13" xfId="13323" xr:uid="{00000000-0005-0000-0000-000010340000}"/>
    <cellStyle name="Calculation 5 5 2 13 2" xfId="13324" xr:uid="{00000000-0005-0000-0000-000011340000}"/>
    <cellStyle name="Calculation 5 5 2 13 2 2" xfId="13325" xr:uid="{00000000-0005-0000-0000-000012340000}"/>
    <cellStyle name="Calculation 5 5 2 13 3" xfId="13326" xr:uid="{00000000-0005-0000-0000-000013340000}"/>
    <cellStyle name="Calculation 5 5 2 14" xfId="13327" xr:uid="{00000000-0005-0000-0000-000014340000}"/>
    <cellStyle name="Calculation 5 5 2 14 2" xfId="13328" xr:uid="{00000000-0005-0000-0000-000015340000}"/>
    <cellStyle name="Calculation 5 5 2 14 2 2" xfId="13329" xr:uid="{00000000-0005-0000-0000-000016340000}"/>
    <cellStyle name="Calculation 5 5 2 14 3" xfId="13330" xr:uid="{00000000-0005-0000-0000-000017340000}"/>
    <cellStyle name="Calculation 5 5 2 15" xfId="13331" xr:uid="{00000000-0005-0000-0000-000018340000}"/>
    <cellStyle name="Calculation 5 5 2 15 2" xfId="13332" xr:uid="{00000000-0005-0000-0000-000019340000}"/>
    <cellStyle name="Calculation 5 5 2 15 2 2" xfId="13333" xr:uid="{00000000-0005-0000-0000-00001A340000}"/>
    <cellStyle name="Calculation 5 5 2 15 3" xfId="13334" xr:uid="{00000000-0005-0000-0000-00001B340000}"/>
    <cellStyle name="Calculation 5 5 2 16" xfId="13335" xr:uid="{00000000-0005-0000-0000-00001C340000}"/>
    <cellStyle name="Calculation 5 5 2 16 2" xfId="13336" xr:uid="{00000000-0005-0000-0000-00001D340000}"/>
    <cellStyle name="Calculation 5 5 2 16 2 2" xfId="13337" xr:uid="{00000000-0005-0000-0000-00001E340000}"/>
    <cellStyle name="Calculation 5 5 2 16 3" xfId="13338" xr:uid="{00000000-0005-0000-0000-00001F340000}"/>
    <cellStyle name="Calculation 5 5 2 17" xfId="13339" xr:uid="{00000000-0005-0000-0000-000020340000}"/>
    <cellStyle name="Calculation 5 5 2 17 2" xfId="13340" xr:uid="{00000000-0005-0000-0000-000021340000}"/>
    <cellStyle name="Calculation 5 5 2 17 2 2" xfId="13341" xr:uid="{00000000-0005-0000-0000-000022340000}"/>
    <cellStyle name="Calculation 5 5 2 17 3" xfId="13342" xr:uid="{00000000-0005-0000-0000-000023340000}"/>
    <cellStyle name="Calculation 5 5 2 18" xfId="13343" xr:uid="{00000000-0005-0000-0000-000024340000}"/>
    <cellStyle name="Calculation 5 5 2 18 2" xfId="13344" xr:uid="{00000000-0005-0000-0000-000025340000}"/>
    <cellStyle name="Calculation 5 5 2 18 2 2" xfId="13345" xr:uid="{00000000-0005-0000-0000-000026340000}"/>
    <cellStyle name="Calculation 5 5 2 18 3" xfId="13346" xr:uid="{00000000-0005-0000-0000-000027340000}"/>
    <cellStyle name="Calculation 5 5 2 19" xfId="13347" xr:uid="{00000000-0005-0000-0000-000028340000}"/>
    <cellStyle name="Calculation 5 5 2 19 2" xfId="13348" xr:uid="{00000000-0005-0000-0000-000029340000}"/>
    <cellStyle name="Calculation 5 5 2 19 2 2" xfId="13349" xr:uid="{00000000-0005-0000-0000-00002A340000}"/>
    <cellStyle name="Calculation 5 5 2 19 3" xfId="13350" xr:uid="{00000000-0005-0000-0000-00002B340000}"/>
    <cellStyle name="Calculation 5 5 2 2" xfId="13351" xr:uid="{00000000-0005-0000-0000-00002C340000}"/>
    <cellStyle name="Calculation 5 5 2 2 2" xfId="13352" xr:uid="{00000000-0005-0000-0000-00002D340000}"/>
    <cellStyle name="Calculation 5 5 2 2 2 2" xfId="13353" xr:uid="{00000000-0005-0000-0000-00002E340000}"/>
    <cellStyle name="Calculation 5 5 2 2 2 3" xfId="13354" xr:uid="{00000000-0005-0000-0000-00002F340000}"/>
    <cellStyle name="Calculation 5 5 2 2 3" xfId="13355" xr:uid="{00000000-0005-0000-0000-000030340000}"/>
    <cellStyle name="Calculation 5 5 2 2 3 2" xfId="13356" xr:uid="{00000000-0005-0000-0000-000031340000}"/>
    <cellStyle name="Calculation 5 5 2 2 4" xfId="13357" xr:uid="{00000000-0005-0000-0000-000032340000}"/>
    <cellStyle name="Calculation 5 5 2 20" xfId="13358" xr:uid="{00000000-0005-0000-0000-000033340000}"/>
    <cellStyle name="Calculation 5 5 2 20 2" xfId="13359" xr:uid="{00000000-0005-0000-0000-000034340000}"/>
    <cellStyle name="Calculation 5 5 2 20 2 2" xfId="13360" xr:uid="{00000000-0005-0000-0000-000035340000}"/>
    <cellStyle name="Calculation 5 5 2 20 3" xfId="13361" xr:uid="{00000000-0005-0000-0000-000036340000}"/>
    <cellStyle name="Calculation 5 5 2 21" xfId="13362" xr:uid="{00000000-0005-0000-0000-000037340000}"/>
    <cellStyle name="Calculation 5 5 2 21 2" xfId="13363" xr:uid="{00000000-0005-0000-0000-000038340000}"/>
    <cellStyle name="Calculation 5 5 2 22" xfId="13364" xr:uid="{00000000-0005-0000-0000-000039340000}"/>
    <cellStyle name="Calculation 5 5 2 23" xfId="13365" xr:uid="{00000000-0005-0000-0000-00003A340000}"/>
    <cellStyle name="Calculation 5 5 2 3" xfId="13366" xr:uid="{00000000-0005-0000-0000-00003B340000}"/>
    <cellStyle name="Calculation 5 5 2 3 2" xfId="13367" xr:uid="{00000000-0005-0000-0000-00003C340000}"/>
    <cellStyle name="Calculation 5 5 2 3 2 2" xfId="13368" xr:uid="{00000000-0005-0000-0000-00003D340000}"/>
    <cellStyle name="Calculation 5 5 2 3 3" xfId="13369" xr:uid="{00000000-0005-0000-0000-00003E340000}"/>
    <cellStyle name="Calculation 5 5 2 3 4" xfId="13370" xr:uid="{00000000-0005-0000-0000-00003F340000}"/>
    <cellStyle name="Calculation 5 5 2 4" xfId="13371" xr:uid="{00000000-0005-0000-0000-000040340000}"/>
    <cellStyle name="Calculation 5 5 2 4 2" xfId="13372" xr:uid="{00000000-0005-0000-0000-000041340000}"/>
    <cellStyle name="Calculation 5 5 2 4 2 2" xfId="13373" xr:uid="{00000000-0005-0000-0000-000042340000}"/>
    <cellStyle name="Calculation 5 5 2 4 3" xfId="13374" xr:uid="{00000000-0005-0000-0000-000043340000}"/>
    <cellStyle name="Calculation 5 5 2 4 4" xfId="13375" xr:uid="{00000000-0005-0000-0000-000044340000}"/>
    <cellStyle name="Calculation 5 5 2 5" xfId="13376" xr:uid="{00000000-0005-0000-0000-000045340000}"/>
    <cellStyle name="Calculation 5 5 2 5 2" xfId="13377" xr:uid="{00000000-0005-0000-0000-000046340000}"/>
    <cellStyle name="Calculation 5 5 2 5 2 2" xfId="13378" xr:uid="{00000000-0005-0000-0000-000047340000}"/>
    <cellStyle name="Calculation 5 5 2 5 3" xfId="13379" xr:uid="{00000000-0005-0000-0000-000048340000}"/>
    <cellStyle name="Calculation 5 5 2 6" xfId="13380" xr:uid="{00000000-0005-0000-0000-000049340000}"/>
    <cellStyle name="Calculation 5 5 2 6 2" xfId="13381" xr:uid="{00000000-0005-0000-0000-00004A340000}"/>
    <cellStyle name="Calculation 5 5 2 6 2 2" xfId="13382" xr:uid="{00000000-0005-0000-0000-00004B340000}"/>
    <cellStyle name="Calculation 5 5 2 6 3" xfId="13383" xr:uid="{00000000-0005-0000-0000-00004C340000}"/>
    <cellStyle name="Calculation 5 5 2 7" xfId="13384" xr:uid="{00000000-0005-0000-0000-00004D340000}"/>
    <cellStyle name="Calculation 5 5 2 7 2" xfId="13385" xr:uid="{00000000-0005-0000-0000-00004E340000}"/>
    <cellStyle name="Calculation 5 5 2 7 2 2" xfId="13386" xr:uid="{00000000-0005-0000-0000-00004F340000}"/>
    <cellStyle name="Calculation 5 5 2 7 3" xfId="13387" xr:uid="{00000000-0005-0000-0000-000050340000}"/>
    <cellStyle name="Calculation 5 5 2 8" xfId="13388" xr:uid="{00000000-0005-0000-0000-000051340000}"/>
    <cellStyle name="Calculation 5 5 2 8 2" xfId="13389" xr:uid="{00000000-0005-0000-0000-000052340000}"/>
    <cellStyle name="Calculation 5 5 2 8 2 2" xfId="13390" xr:uid="{00000000-0005-0000-0000-000053340000}"/>
    <cellStyle name="Calculation 5 5 2 8 3" xfId="13391" xr:uid="{00000000-0005-0000-0000-000054340000}"/>
    <cellStyle name="Calculation 5 5 2 9" xfId="13392" xr:uid="{00000000-0005-0000-0000-000055340000}"/>
    <cellStyle name="Calculation 5 5 2 9 2" xfId="13393" xr:uid="{00000000-0005-0000-0000-000056340000}"/>
    <cellStyle name="Calculation 5 5 2 9 2 2" xfId="13394" xr:uid="{00000000-0005-0000-0000-000057340000}"/>
    <cellStyle name="Calculation 5 5 2 9 3" xfId="13395" xr:uid="{00000000-0005-0000-0000-000058340000}"/>
    <cellStyle name="Calculation 5 5 20" xfId="13396" xr:uid="{00000000-0005-0000-0000-000059340000}"/>
    <cellStyle name="Calculation 5 5 20 2" xfId="13397" xr:uid="{00000000-0005-0000-0000-00005A340000}"/>
    <cellStyle name="Calculation 5 5 20 2 2" xfId="13398" xr:uid="{00000000-0005-0000-0000-00005B340000}"/>
    <cellStyle name="Calculation 5 5 20 3" xfId="13399" xr:uid="{00000000-0005-0000-0000-00005C340000}"/>
    <cellStyle name="Calculation 5 5 21" xfId="13400" xr:uid="{00000000-0005-0000-0000-00005D340000}"/>
    <cellStyle name="Calculation 5 5 21 2" xfId="13401" xr:uid="{00000000-0005-0000-0000-00005E340000}"/>
    <cellStyle name="Calculation 5 5 21 2 2" xfId="13402" xr:uid="{00000000-0005-0000-0000-00005F340000}"/>
    <cellStyle name="Calculation 5 5 21 3" xfId="13403" xr:uid="{00000000-0005-0000-0000-000060340000}"/>
    <cellStyle name="Calculation 5 5 22" xfId="13404" xr:uid="{00000000-0005-0000-0000-000061340000}"/>
    <cellStyle name="Calculation 5 5 22 2" xfId="13405" xr:uid="{00000000-0005-0000-0000-000062340000}"/>
    <cellStyle name="Calculation 5 5 23" xfId="13406" xr:uid="{00000000-0005-0000-0000-000063340000}"/>
    <cellStyle name="Calculation 5 5 24" xfId="13407" xr:uid="{00000000-0005-0000-0000-000064340000}"/>
    <cellStyle name="Calculation 5 5 3" xfId="13408" xr:uid="{00000000-0005-0000-0000-000065340000}"/>
    <cellStyle name="Calculation 5 5 3 2" xfId="13409" xr:uid="{00000000-0005-0000-0000-000066340000}"/>
    <cellStyle name="Calculation 5 5 3 2 2" xfId="13410" xr:uid="{00000000-0005-0000-0000-000067340000}"/>
    <cellStyle name="Calculation 5 5 3 2 3" xfId="13411" xr:uid="{00000000-0005-0000-0000-000068340000}"/>
    <cellStyle name="Calculation 5 5 3 3" xfId="13412" xr:uid="{00000000-0005-0000-0000-000069340000}"/>
    <cellStyle name="Calculation 5 5 3 3 2" xfId="13413" xr:uid="{00000000-0005-0000-0000-00006A340000}"/>
    <cellStyle name="Calculation 5 5 3 4" xfId="13414" xr:uid="{00000000-0005-0000-0000-00006B340000}"/>
    <cellStyle name="Calculation 5 5 4" xfId="13415" xr:uid="{00000000-0005-0000-0000-00006C340000}"/>
    <cellStyle name="Calculation 5 5 4 2" xfId="13416" xr:uid="{00000000-0005-0000-0000-00006D340000}"/>
    <cellStyle name="Calculation 5 5 4 2 2" xfId="13417" xr:uid="{00000000-0005-0000-0000-00006E340000}"/>
    <cellStyle name="Calculation 5 5 4 3" xfId="13418" xr:uid="{00000000-0005-0000-0000-00006F340000}"/>
    <cellStyle name="Calculation 5 5 4 4" xfId="13419" xr:uid="{00000000-0005-0000-0000-000070340000}"/>
    <cellStyle name="Calculation 5 5 5" xfId="13420" xr:uid="{00000000-0005-0000-0000-000071340000}"/>
    <cellStyle name="Calculation 5 5 5 2" xfId="13421" xr:uid="{00000000-0005-0000-0000-000072340000}"/>
    <cellStyle name="Calculation 5 5 5 2 2" xfId="13422" xr:uid="{00000000-0005-0000-0000-000073340000}"/>
    <cellStyle name="Calculation 5 5 5 3" xfId="13423" xr:uid="{00000000-0005-0000-0000-000074340000}"/>
    <cellStyle name="Calculation 5 5 5 4" xfId="13424" xr:uid="{00000000-0005-0000-0000-000075340000}"/>
    <cellStyle name="Calculation 5 5 6" xfId="13425" xr:uid="{00000000-0005-0000-0000-000076340000}"/>
    <cellStyle name="Calculation 5 5 6 2" xfId="13426" xr:uid="{00000000-0005-0000-0000-000077340000}"/>
    <cellStyle name="Calculation 5 5 6 2 2" xfId="13427" xr:uid="{00000000-0005-0000-0000-000078340000}"/>
    <cellStyle name="Calculation 5 5 6 3" xfId="13428" xr:uid="{00000000-0005-0000-0000-000079340000}"/>
    <cellStyle name="Calculation 5 5 7" xfId="13429" xr:uid="{00000000-0005-0000-0000-00007A340000}"/>
    <cellStyle name="Calculation 5 5 7 2" xfId="13430" xr:uid="{00000000-0005-0000-0000-00007B340000}"/>
    <cellStyle name="Calculation 5 5 7 2 2" xfId="13431" xr:uid="{00000000-0005-0000-0000-00007C340000}"/>
    <cellStyle name="Calculation 5 5 7 3" xfId="13432" xr:uid="{00000000-0005-0000-0000-00007D340000}"/>
    <cellStyle name="Calculation 5 5 8" xfId="13433" xr:uid="{00000000-0005-0000-0000-00007E340000}"/>
    <cellStyle name="Calculation 5 5 8 2" xfId="13434" xr:uid="{00000000-0005-0000-0000-00007F340000}"/>
    <cellStyle name="Calculation 5 5 8 2 2" xfId="13435" xr:uid="{00000000-0005-0000-0000-000080340000}"/>
    <cellStyle name="Calculation 5 5 8 3" xfId="13436" xr:uid="{00000000-0005-0000-0000-000081340000}"/>
    <cellStyle name="Calculation 5 5 9" xfId="13437" xr:uid="{00000000-0005-0000-0000-000082340000}"/>
    <cellStyle name="Calculation 5 5 9 2" xfId="13438" xr:uid="{00000000-0005-0000-0000-000083340000}"/>
    <cellStyle name="Calculation 5 5 9 2 2" xfId="13439" xr:uid="{00000000-0005-0000-0000-000084340000}"/>
    <cellStyle name="Calculation 5 5 9 3" xfId="13440" xr:uid="{00000000-0005-0000-0000-000085340000}"/>
    <cellStyle name="Calculation 5 6" xfId="13441" xr:uid="{00000000-0005-0000-0000-000086340000}"/>
    <cellStyle name="Calculation 5 6 10" xfId="13442" xr:uid="{00000000-0005-0000-0000-000087340000}"/>
    <cellStyle name="Calculation 5 6 10 2" xfId="13443" xr:uid="{00000000-0005-0000-0000-000088340000}"/>
    <cellStyle name="Calculation 5 6 10 2 2" xfId="13444" xr:uid="{00000000-0005-0000-0000-000089340000}"/>
    <cellStyle name="Calculation 5 6 10 3" xfId="13445" xr:uid="{00000000-0005-0000-0000-00008A340000}"/>
    <cellStyle name="Calculation 5 6 11" xfId="13446" xr:uid="{00000000-0005-0000-0000-00008B340000}"/>
    <cellStyle name="Calculation 5 6 11 2" xfId="13447" xr:uid="{00000000-0005-0000-0000-00008C340000}"/>
    <cellStyle name="Calculation 5 6 11 2 2" xfId="13448" xr:uid="{00000000-0005-0000-0000-00008D340000}"/>
    <cellStyle name="Calculation 5 6 11 3" xfId="13449" xr:uid="{00000000-0005-0000-0000-00008E340000}"/>
    <cellStyle name="Calculation 5 6 12" xfId="13450" xr:uid="{00000000-0005-0000-0000-00008F340000}"/>
    <cellStyle name="Calculation 5 6 12 2" xfId="13451" xr:uid="{00000000-0005-0000-0000-000090340000}"/>
    <cellStyle name="Calculation 5 6 12 2 2" xfId="13452" xr:uid="{00000000-0005-0000-0000-000091340000}"/>
    <cellStyle name="Calculation 5 6 12 3" xfId="13453" xr:uid="{00000000-0005-0000-0000-000092340000}"/>
    <cellStyle name="Calculation 5 6 13" xfId="13454" xr:uid="{00000000-0005-0000-0000-000093340000}"/>
    <cellStyle name="Calculation 5 6 13 2" xfId="13455" xr:uid="{00000000-0005-0000-0000-000094340000}"/>
    <cellStyle name="Calculation 5 6 13 2 2" xfId="13456" xr:uid="{00000000-0005-0000-0000-000095340000}"/>
    <cellStyle name="Calculation 5 6 13 3" xfId="13457" xr:uid="{00000000-0005-0000-0000-000096340000}"/>
    <cellStyle name="Calculation 5 6 14" xfId="13458" xr:uid="{00000000-0005-0000-0000-000097340000}"/>
    <cellStyle name="Calculation 5 6 14 2" xfId="13459" xr:uid="{00000000-0005-0000-0000-000098340000}"/>
    <cellStyle name="Calculation 5 6 14 2 2" xfId="13460" xr:uid="{00000000-0005-0000-0000-000099340000}"/>
    <cellStyle name="Calculation 5 6 14 3" xfId="13461" xr:uid="{00000000-0005-0000-0000-00009A340000}"/>
    <cellStyle name="Calculation 5 6 15" xfId="13462" xr:uid="{00000000-0005-0000-0000-00009B340000}"/>
    <cellStyle name="Calculation 5 6 15 2" xfId="13463" xr:uid="{00000000-0005-0000-0000-00009C340000}"/>
    <cellStyle name="Calculation 5 6 15 2 2" xfId="13464" xr:uid="{00000000-0005-0000-0000-00009D340000}"/>
    <cellStyle name="Calculation 5 6 15 3" xfId="13465" xr:uid="{00000000-0005-0000-0000-00009E340000}"/>
    <cellStyle name="Calculation 5 6 16" xfId="13466" xr:uid="{00000000-0005-0000-0000-00009F340000}"/>
    <cellStyle name="Calculation 5 6 16 2" xfId="13467" xr:uid="{00000000-0005-0000-0000-0000A0340000}"/>
    <cellStyle name="Calculation 5 6 16 2 2" xfId="13468" xr:uid="{00000000-0005-0000-0000-0000A1340000}"/>
    <cellStyle name="Calculation 5 6 16 3" xfId="13469" xr:uid="{00000000-0005-0000-0000-0000A2340000}"/>
    <cellStyle name="Calculation 5 6 17" xfId="13470" xr:uid="{00000000-0005-0000-0000-0000A3340000}"/>
    <cellStyle name="Calculation 5 6 17 2" xfId="13471" xr:uid="{00000000-0005-0000-0000-0000A4340000}"/>
    <cellStyle name="Calculation 5 6 17 2 2" xfId="13472" xr:uid="{00000000-0005-0000-0000-0000A5340000}"/>
    <cellStyle name="Calculation 5 6 17 3" xfId="13473" xr:uid="{00000000-0005-0000-0000-0000A6340000}"/>
    <cellStyle name="Calculation 5 6 18" xfId="13474" xr:uid="{00000000-0005-0000-0000-0000A7340000}"/>
    <cellStyle name="Calculation 5 6 18 2" xfId="13475" xr:uid="{00000000-0005-0000-0000-0000A8340000}"/>
    <cellStyle name="Calculation 5 6 18 2 2" xfId="13476" xr:uid="{00000000-0005-0000-0000-0000A9340000}"/>
    <cellStyle name="Calculation 5 6 18 3" xfId="13477" xr:uid="{00000000-0005-0000-0000-0000AA340000}"/>
    <cellStyle name="Calculation 5 6 19" xfId="13478" xr:uid="{00000000-0005-0000-0000-0000AB340000}"/>
    <cellStyle name="Calculation 5 6 19 2" xfId="13479" xr:uid="{00000000-0005-0000-0000-0000AC340000}"/>
    <cellStyle name="Calculation 5 6 19 2 2" xfId="13480" xr:uid="{00000000-0005-0000-0000-0000AD340000}"/>
    <cellStyle name="Calculation 5 6 19 3" xfId="13481" xr:uid="{00000000-0005-0000-0000-0000AE340000}"/>
    <cellStyle name="Calculation 5 6 2" xfId="13482" xr:uid="{00000000-0005-0000-0000-0000AF340000}"/>
    <cellStyle name="Calculation 5 6 2 2" xfId="13483" xr:uid="{00000000-0005-0000-0000-0000B0340000}"/>
    <cellStyle name="Calculation 5 6 2 2 2" xfId="13484" xr:uid="{00000000-0005-0000-0000-0000B1340000}"/>
    <cellStyle name="Calculation 5 6 2 2 3" xfId="13485" xr:uid="{00000000-0005-0000-0000-0000B2340000}"/>
    <cellStyle name="Calculation 5 6 2 3" xfId="13486" xr:uid="{00000000-0005-0000-0000-0000B3340000}"/>
    <cellStyle name="Calculation 5 6 2 3 2" xfId="13487" xr:uid="{00000000-0005-0000-0000-0000B4340000}"/>
    <cellStyle name="Calculation 5 6 2 4" xfId="13488" xr:uid="{00000000-0005-0000-0000-0000B5340000}"/>
    <cellStyle name="Calculation 5 6 20" xfId="13489" xr:uid="{00000000-0005-0000-0000-0000B6340000}"/>
    <cellStyle name="Calculation 5 6 20 2" xfId="13490" xr:uid="{00000000-0005-0000-0000-0000B7340000}"/>
    <cellStyle name="Calculation 5 6 20 2 2" xfId="13491" xr:uid="{00000000-0005-0000-0000-0000B8340000}"/>
    <cellStyle name="Calculation 5 6 20 3" xfId="13492" xr:uid="{00000000-0005-0000-0000-0000B9340000}"/>
    <cellStyle name="Calculation 5 6 21" xfId="13493" xr:uid="{00000000-0005-0000-0000-0000BA340000}"/>
    <cellStyle name="Calculation 5 6 21 2" xfId="13494" xr:uid="{00000000-0005-0000-0000-0000BB340000}"/>
    <cellStyle name="Calculation 5 6 22" xfId="13495" xr:uid="{00000000-0005-0000-0000-0000BC340000}"/>
    <cellStyle name="Calculation 5 6 23" xfId="13496" xr:uid="{00000000-0005-0000-0000-0000BD340000}"/>
    <cellStyle name="Calculation 5 6 3" xfId="13497" xr:uid="{00000000-0005-0000-0000-0000BE340000}"/>
    <cellStyle name="Calculation 5 6 3 2" xfId="13498" xr:uid="{00000000-0005-0000-0000-0000BF340000}"/>
    <cellStyle name="Calculation 5 6 3 2 2" xfId="13499" xr:uid="{00000000-0005-0000-0000-0000C0340000}"/>
    <cellStyle name="Calculation 5 6 3 3" xfId="13500" xr:uid="{00000000-0005-0000-0000-0000C1340000}"/>
    <cellStyle name="Calculation 5 6 3 4" xfId="13501" xr:uid="{00000000-0005-0000-0000-0000C2340000}"/>
    <cellStyle name="Calculation 5 6 4" xfId="13502" xr:uid="{00000000-0005-0000-0000-0000C3340000}"/>
    <cellStyle name="Calculation 5 6 4 2" xfId="13503" xr:uid="{00000000-0005-0000-0000-0000C4340000}"/>
    <cellStyle name="Calculation 5 6 4 2 2" xfId="13504" xr:uid="{00000000-0005-0000-0000-0000C5340000}"/>
    <cellStyle name="Calculation 5 6 4 3" xfId="13505" xr:uid="{00000000-0005-0000-0000-0000C6340000}"/>
    <cellStyle name="Calculation 5 6 4 4" xfId="13506" xr:uid="{00000000-0005-0000-0000-0000C7340000}"/>
    <cellStyle name="Calculation 5 6 5" xfId="13507" xr:uid="{00000000-0005-0000-0000-0000C8340000}"/>
    <cellStyle name="Calculation 5 6 5 2" xfId="13508" xr:uid="{00000000-0005-0000-0000-0000C9340000}"/>
    <cellStyle name="Calculation 5 6 5 2 2" xfId="13509" xr:uid="{00000000-0005-0000-0000-0000CA340000}"/>
    <cellStyle name="Calculation 5 6 5 3" xfId="13510" xr:uid="{00000000-0005-0000-0000-0000CB340000}"/>
    <cellStyle name="Calculation 5 6 6" xfId="13511" xr:uid="{00000000-0005-0000-0000-0000CC340000}"/>
    <cellStyle name="Calculation 5 6 6 2" xfId="13512" xr:uid="{00000000-0005-0000-0000-0000CD340000}"/>
    <cellStyle name="Calculation 5 6 6 2 2" xfId="13513" xr:uid="{00000000-0005-0000-0000-0000CE340000}"/>
    <cellStyle name="Calculation 5 6 6 3" xfId="13514" xr:uid="{00000000-0005-0000-0000-0000CF340000}"/>
    <cellStyle name="Calculation 5 6 7" xfId="13515" xr:uid="{00000000-0005-0000-0000-0000D0340000}"/>
    <cellStyle name="Calculation 5 6 7 2" xfId="13516" xr:uid="{00000000-0005-0000-0000-0000D1340000}"/>
    <cellStyle name="Calculation 5 6 7 2 2" xfId="13517" xr:uid="{00000000-0005-0000-0000-0000D2340000}"/>
    <cellStyle name="Calculation 5 6 7 3" xfId="13518" xr:uid="{00000000-0005-0000-0000-0000D3340000}"/>
    <cellStyle name="Calculation 5 6 8" xfId="13519" xr:uid="{00000000-0005-0000-0000-0000D4340000}"/>
    <cellStyle name="Calculation 5 6 8 2" xfId="13520" xr:uid="{00000000-0005-0000-0000-0000D5340000}"/>
    <cellStyle name="Calculation 5 6 8 2 2" xfId="13521" xr:uid="{00000000-0005-0000-0000-0000D6340000}"/>
    <cellStyle name="Calculation 5 6 8 3" xfId="13522" xr:uid="{00000000-0005-0000-0000-0000D7340000}"/>
    <cellStyle name="Calculation 5 6 9" xfId="13523" xr:uid="{00000000-0005-0000-0000-0000D8340000}"/>
    <cellStyle name="Calculation 5 6 9 2" xfId="13524" xr:uid="{00000000-0005-0000-0000-0000D9340000}"/>
    <cellStyle name="Calculation 5 6 9 2 2" xfId="13525" xr:uid="{00000000-0005-0000-0000-0000DA340000}"/>
    <cellStyle name="Calculation 5 6 9 3" xfId="13526" xr:uid="{00000000-0005-0000-0000-0000DB340000}"/>
    <cellStyle name="Calculation 5 7" xfId="13527" xr:uid="{00000000-0005-0000-0000-0000DC340000}"/>
    <cellStyle name="Calculation 5 7 2" xfId="13528" xr:uid="{00000000-0005-0000-0000-0000DD340000}"/>
    <cellStyle name="Calculation 5 7 2 2" xfId="13529" xr:uid="{00000000-0005-0000-0000-0000DE340000}"/>
    <cellStyle name="Calculation 5 7 2 3" xfId="13530" xr:uid="{00000000-0005-0000-0000-0000DF340000}"/>
    <cellStyle name="Calculation 5 7 3" xfId="13531" xr:uid="{00000000-0005-0000-0000-0000E0340000}"/>
    <cellStyle name="Calculation 5 7 3 2" xfId="13532" xr:uid="{00000000-0005-0000-0000-0000E1340000}"/>
    <cellStyle name="Calculation 5 7 4" xfId="13533" xr:uid="{00000000-0005-0000-0000-0000E2340000}"/>
    <cellStyle name="Calculation 5 8" xfId="13534" xr:uid="{00000000-0005-0000-0000-0000E3340000}"/>
    <cellStyle name="Calculation 5 8 2" xfId="13535" xr:uid="{00000000-0005-0000-0000-0000E4340000}"/>
    <cellStyle name="Calculation 5 8 2 2" xfId="13536" xr:uid="{00000000-0005-0000-0000-0000E5340000}"/>
    <cellStyle name="Calculation 5 8 2 3" xfId="13537" xr:uid="{00000000-0005-0000-0000-0000E6340000}"/>
    <cellStyle name="Calculation 5 8 3" xfId="13538" xr:uid="{00000000-0005-0000-0000-0000E7340000}"/>
    <cellStyle name="Calculation 5 8 4" xfId="13539" xr:uid="{00000000-0005-0000-0000-0000E8340000}"/>
    <cellStyle name="Calculation 5 9" xfId="13540" xr:uid="{00000000-0005-0000-0000-0000E9340000}"/>
    <cellStyle name="Calculation 5 9 2" xfId="13541" xr:uid="{00000000-0005-0000-0000-0000EA340000}"/>
    <cellStyle name="Calculation 5 9 2 2" xfId="13542" xr:uid="{00000000-0005-0000-0000-0000EB340000}"/>
    <cellStyle name="Calculation 5 9 3" xfId="13543" xr:uid="{00000000-0005-0000-0000-0000EC340000}"/>
    <cellStyle name="Calculation 5 9 4" xfId="13544" xr:uid="{00000000-0005-0000-0000-0000ED340000}"/>
    <cellStyle name="Calculation 6" xfId="13545" xr:uid="{00000000-0005-0000-0000-0000EE340000}"/>
    <cellStyle name="Calculation 6 10" xfId="13546" xr:uid="{00000000-0005-0000-0000-0000EF340000}"/>
    <cellStyle name="Calculation 6 10 2" xfId="13547" xr:uid="{00000000-0005-0000-0000-0000F0340000}"/>
    <cellStyle name="Calculation 6 10 2 2" xfId="13548" xr:uid="{00000000-0005-0000-0000-0000F1340000}"/>
    <cellStyle name="Calculation 6 10 3" xfId="13549" xr:uid="{00000000-0005-0000-0000-0000F2340000}"/>
    <cellStyle name="Calculation 6 11" xfId="13550" xr:uid="{00000000-0005-0000-0000-0000F3340000}"/>
    <cellStyle name="Calculation 6 11 2" xfId="13551" xr:uid="{00000000-0005-0000-0000-0000F4340000}"/>
    <cellStyle name="Calculation 6 11 2 2" xfId="13552" xr:uid="{00000000-0005-0000-0000-0000F5340000}"/>
    <cellStyle name="Calculation 6 11 3" xfId="13553" xr:uid="{00000000-0005-0000-0000-0000F6340000}"/>
    <cellStyle name="Calculation 6 12" xfId="13554" xr:uid="{00000000-0005-0000-0000-0000F7340000}"/>
    <cellStyle name="Calculation 6 12 2" xfId="13555" xr:uid="{00000000-0005-0000-0000-0000F8340000}"/>
    <cellStyle name="Calculation 6 12 2 2" xfId="13556" xr:uid="{00000000-0005-0000-0000-0000F9340000}"/>
    <cellStyle name="Calculation 6 12 3" xfId="13557" xr:uid="{00000000-0005-0000-0000-0000FA340000}"/>
    <cellStyle name="Calculation 6 13" xfId="13558" xr:uid="{00000000-0005-0000-0000-0000FB340000}"/>
    <cellStyle name="Calculation 6 13 2" xfId="13559" xr:uid="{00000000-0005-0000-0000-0000FC340000}"/>
    <cellStyle name="Calculation 6 13 2 2" xfId="13560" xr:uid="{00000000-0005-0000-0000-0000FD340000}"/>
    <cellStyle name="Calculation 6 13 3" xfId="13561" xr:uid="{00000000-0005-0000-0000-0000FE340000}"/>
    <cellStyle name="Calculation 6 14" xfId="13562" xr:uid="{00000000-0005-0000-0000-0000FF340000}"/>
    <cellStyle name="Calculation 6 14 2" xfId="13563" xr:uid="{00000000-0005-0000-0000-000000350000}"/>
    <cellStyle name="Calculation 6 14 2 2" xfId="13564" xr:uid="{00000000-0005-0000-0000-000001350000}"/>
    <cellStyle name="Calculation 6 14 3" xfId="13565" xr:uid="{00000000-0005-0000-0000-000002350000}"/>
    <cellStyle name="Calculation 6 15" xfId="13566" xr:uid="{00000000-0005-0000-0000-000003350000}"/>
    <cellStyle name="Calculation 6 15 2" xfId="13567" xr:uid="{00000000-0005-0000-0000-000004350000}"/>
    <cellStyle name="Calculation 6 15 2 2" xfId="13568" xr:uid="{00000000-0005-0000-0000-000005350000}"/>
    <cellStyle name="Calculation 6 15 3" xfId="13569" xr:uid="{00000000-0005-0000-0000-000006350000}"/>
    <cellStyle name="Calculation 6 16" xfId="13570" xr:uid="{00000000-0005-0000-0000-000007350000}"/>
    <cellStyle name="Calculation 6 16 2" xfId="13571" xr:uid="{00000000-0005-0000-0000-000008350000}"/>
    <cellStyle name="Calculation 6 16 2 2" xfId="13572" xr:uid="{00000000-0005-0000-0000-000009350000}"/>
    <cellStyle name="Calculation 6 16 3" xfId="13573" xr:uid="{00000000-0005-0000-0000-00000A350000}"/>
    <cellStyle name="Calculation 6 17" xfId="13574" xr:uid="{00000000-0005-0000-0000-00000B350000}"/>
    <cellStyle name="Calculation 6 17 2" xfId="13575" xr:uid="{00000000-0005-0000-0000-00000C350000}"/>
    <cellStyle name="Calculation 6 17 2 2" xfId="13576" xr:uid="{00000000-0005-0000-0000-00000D350000}"/>
    <cellStyle name="Calculation 6 17 3" xfId="13577" xr:uid="{00000000-0005-0000-0000-00000E350000}"/>
    <cellStyle name="Calculation 6 18" xfId="13578" xr:uid="{00000000-0005-0000-0000-00000F350000}"/>
    <cellStyle name="Calculation 6 18 2" xfId="13579" xr:uid="{00000000-0005-0000-0000-000010350000}"/>
    <cellStyle name="Calculation 6 18 2 2" xfId="13580" xr:uid="{00000000-0005-0000-0000-000011350000}"/>
    <cellStyle name="Calculation 6 18 3" xfId="13581" xr:uid="{00000000-0005-0000-0000-000012350000}"/>
    <cellStyle name="Calculation 6 19" xfId="13582" xr:uid="{00000000-0005-0000-0000-000013350000}"/>
    <cellStyle name="Calculation 6 19 2" xfId="13583" xr:uid="{00000000-0005-0000-0000-000014350000}"/>
    <cellStyle name="Calculation 6 19 2 2" xfId="13584" xr:uid="{00000000-0005-0000-0000-000015350000}"/>
    <cellStyle name="Calculation 6 19 3" xfId="13585" xr:uid="{00000000-0005-0000-0000-000016350000}"/>
    <cellStyle name="Calculation 6 2" xfId="13586" xr:uid="{00000000-0005-0000-0000-000017350000}"/>
    <cellStyle name="Calculation 6 2 10" xfId="13587" xr:uid="{00000000-0005-0000-0000-000018350000}"/>
    <cellStyle name="Calculation 6 2 10 2" xfId="13588" xr:uid="{00000000-0005-0000-0000-000019350000}"/>
    <cellStyle name="Calculation 6 2 10 2 2" xfId="13589" xr:uid="{00000000-0005-0000-0000-00001A350000}"/>
    <cellStyle name="Calculation 6 2 10 3" xfId="13590" xr:uid="{00000000-0005-0000-0000-00001B350000}"/>
    <cellStyle name="Calculation 6 2 11" xfId="13591" xr:uid="{00000000-0005-0000-0000-00001C350000}"/>
    <cellStyle name="Calculation 6 2 11 2" xfId="13592" xr:uid="{00000000-0005-0000-0000-00001D350000}"/>
    <cellStyle name="Calculation 6 2 11 2 2" xfId="13593" xr:uid="{00000000-0005-0000-0000-00001E350000}"/>
    <cellStyle name="Calculation 6 2 11 3" xfId="13594" xr:uid="{00000000-0005-0000-0000-00001F350000}"/>
    <cellStyle name="Calculation 6 2 12" xfId="13595" xr:uid="{00000000-0005-0000-0000-000020350000}"/>
    <cellStyle name="Calculation 6 2 12 2" xfId="13596" xr:uid="{00000000-0005-0000-0000-000021350000}"/>
    <cellStyle name="Calculation 6 2 12 2 2" xfId="13597" xr:uid="{00000000-0005-0000-0000-000022350000}"/>
    <cellStyle name="Calculation 6 2 12 3" xfId="13598" xr:uid="{00000000-0005-0000-0000-000023350000}"/>
    <cellStyle name="Calculation 6 2 13" xfId="13599" xr:uid="{00000000-0005-0000-0000-000024350000}"/>
    <cellStyle name="Calculation 6 2 13 2" xfId="13600" xr:uid="{00000000-0005-0000-0000-000025350000}"/>
    <cellStyle name="Calculation 6 2 13 2 2" xfId="13601" xr:uid="{00000000-0005-0000-0000-000026350000}"/>
    <cellStyle name="Calculation 6 2 13 3" xfId="13602" xr:uid="{00000000-0005-0000-0000-000027350000}"/>
    <cellStyle name="Calculation 6 2 14" xfId="13603" xr:uid="{00000000-0005-0000-0000-000028350000}"/>
    <cellStyle name="Calculation 6 2 14 2" xfId="13604" xr:uid="{00000000-0005-0000-0000-000029350000}"/>
    <cellStyle name="Calculation 6 2 14 2 2" xfId="13605" xr:uid="{00000000-0005-0000-0000-00002A350000}"/>
    <cellStyle name="Calculation 6 2 14 3" xfId="13606" xr:uid="{00000000-0005-0000-0000-00002B350000}"/>
    <cellStyle name="Calculation 6 2 15" xfId="13607" xr:uid="{00000000-0005-0000-0000-00002C350000}"/>
    <cellStyle name="Calculation 6 2 15 2" xfId="13608" xr:uid="{00000000-0005-0000-0000-00002D350000}"/>
    <cellStyle name="Calculation 6 2 15 2 2" xfId="13609" xr:uid="{00000000-0005-0000-0000-00002E350000}"/>
    <cellStyle name="Calculation 6 2 15 3" xfId="13610" xr:uid="{00000000-0005-0000-0000-00002F350000}"/>
    <cellStyle name="Calculation 6 2 16" xfId="13611" xr:uid="{00000000-0005-0000-0000-000030350000}"/>
    <cellStyle name="Calculation 6 2 16 2" xfId="13612" xr:uid="{00000000-0005-0000-0000-000031350000}"/>
    <cellStyle name="Calculation 6 2 16 2 2" xfId="13613" xr:uid="{00000000-0005-0000-0000-000032350000}"/>
    <cellStyle name="Calculation 6 2 16 3" xfId="13614" xr:uid="{00000000-0005-0000-0000-000033350000}"/>
    <cellStyle name="Calculation 6 2 17" xfId="13615" xr:uid="{00000000-0005-0000-0000-000034350000}"/>
    <cellStyle name="Calculation 6 2 17 2" xfId="13616" xr:uid="{00000000-0005-0000-0000-000035350000}"/>
    <cellStyle name="Calculation 6 2 17 2 2" xfId="13617" xr:uid="{00000000-0005-0000-0000-000036350000}"/>
    <cellStyle name="Calculation 6 2 17 3" xfId="13618" xr:uid="{00000000-0005-0000-0000-000037350000}"/>
    <cellStyle name="Calculation 6 2 18" xfId="13619" xr:uid="{00000000-0005-0000-0000-000038350000}"/>
    <cellStyle name="Calculation 6 2 18 2" xfId="13620" xr:uid="{00000000-0005-0000-0000-000039350000}"/>
    <cellStyle name="Calculation 6 2 18 2 2" xfId="13621" xr:uid="{00000000-0005-0000-0000-00003A350000}"/>
    <cellStyle name="Calculation 6 2 18 3" xfId="13622" xr:uid="{00000000-0005-0000-0000-00003B350000}"/>
    <cellStyle name="Calculation 6 2 19" xfId="13623" xr:uid="{00000000-0005-0000-0000-00003C350000}"/>
    <cellStyle name="Calculation 6 2 19 2" xfId="13624" xr:uid="{00000000-0005-0000-0000-00003D350000}"/>
    <cellStyle name="Calculation 6 2 19 2 2" xfId="13625" xr:uid="{00000000-0005-0000-0000-00003E350000}"/>
    <cellStyle name="Calculation 6 2 19 3" xfId="13626" xr:uid="{00000000-0005-0000-0000-00003F350000}"/>
    <cellStyle name="Calculation 6 2 2" xfId="13627" xr:uid="{00000000-0005-0000-0000-000040350000}"/>
    <cellStyle name="Calculation 6 2 2 10" xfId="13628" xr:uid="{00000000-0005-0000-0000-000041350000}"/>
    <cellStyle name="Calculation 6 2 2 10 2" xfId="13629" xr:uid="{00000000-0005-0000-0000-000042350000}"/>
    <cellStyle name="Calculation 6 2 2 10 2 2" xfId="13630" xr:uid="{00000000-0005-0000-0000-000043350000}"/>
    <cellStyle name="Calculation 6 2 2 10 3" xfId="13631" xr:uid="{00000000-0005-0000-0000-000044350000}"/>
    <cellStyle name="Calculation 6 2 2 11" xfId="13632" xr:uid="{00000000-0005-0000-0000-000045350000}"/>
    <cellStyle name="Calculation 6 2 2 11 2" xfId="13633" xr:uid="{00000000-0005-0000-0000-000046350000}"/>
    <cellStyle name="Calculation 6 2 2 11 2 2" xfId="13634" xr:uid="{00000000-0005-0000-0000-000047350000}"/>
    <cellStyle name="Calculation 6 2 2 11 3" xfId="13635" xr:uid="{00000000-0005-0000-0000-000048350000}"/>
    <cellStyle name="Calculation 6 2 2 12" xfId="13636" xr:uid="{00000000-0005-0000-0000-000049350000}"/>
    <cellStyle name="Calculation 6 2 2 12 2" xfId="13637" xr:uid="{00000000-0005-0000-0000-00004A350000}"/>
    <cellStyle name="Calculation 6 2 2 12 2 2" xfId="13638" xr:uid="{00000000-0005-0000-0000-00004B350000}"/>
    <cellStyle name="Calculation 6 2 2 12 3" xfId="13639" xr:uid="{00000000-0005-0000-0000-00004C350000}"/>
    <cellStyle name="Calculation 6 2 2 13" xfId="13640" xr:uid="{00000000-0005-0000-0000-00004D350000}"/>
    <cellStyle name="Calculation 6 2 2 13 2" xfId="13641" xr:uid="{00000000-0005-0000-0000-00004E350000}"/>
    <cellStyle name="Calculation 6 2 2 13 2 2" xfId="13642" xr:uid="{00000000-0005-0000-0000-00004F350000}"/>
    <cellStyle name="Calculation 6 2 2 13 3" xfId="13643" xr:uid="{00000000-0005-0000-0000-000050350000}"/>
    <cellStyle name="Calculation 6 2 2 14" xfId="13644" xr:uid="{00000000-0005-0000-0000-000051350000}"/>
    <cellStyle name="Calculation 6 2 2 14 2" xfId="13645" xr:uid="{00000000-0005-0000-0000-000052350000}"/>
    <cellStyle name="Calculation 6 2 2 14 2 2" xfId="13646" xr:uid="{00000000-0005-0000-0000-000053350000}"/>
    <cellStyle name="Calculation 6 2 2 14 3" xfId="13647" xr:uid="{00000000-0005-0000-0000-000054350000}"/>
    <cellStyle name="Calculation 6 2 2 15" xfId="13648" xr:uid="{00000000-0005-0000-0000-000055350000}"/>
    <cellStyle name="Calculation 6 2 2 15 2" xfId="13649" xr:uid="{00000000-0005-0000-0000-000056350000}"/>
    <cellStyle name="Calculation 6 2 2 15 2 2" xfId="13650" xr:uid="{00000000-0005-0000-0000-000057350000}"/>
    <cellStyle name="Calculation 6 2 2 15 3" xfId="13651" xr:uid="{00000000-0005-0000-0000-000058350000}"/>
    <cellStyle name="Calculation 6 2 2 16" xfId="13652" xr:uid="{00000000-0005-0000-0000-000059350000}"/>
    <cellStyle name="Calculation 6 2 2 16 2" xfId="13653" xr:uid="{00000000-0005-0000-0000-00005A350000}"/>
    <cellStyle name="Calculation 6 2 2 16 2 2" xfId="13654" xr:uid="{00000000-0005-0000-0000-00005B350000}"/>
    <cellStyle name="Calculation 6 2 2 16 3" xfId="13655" xr:uid="{00000000-0005-0000-0000-00005C350000}"/>
    <cellStyle name="Calculation 6 2 2 17" xfId="13656" xr:uid="{00000000-0005-0000-0000-00005D350000}"/>
    <cellStyle name="Calculation 6 2 2 17 2" xfId="13657" xr:uid="{00000000-0005-0000-0000-00005E350000}"/>
    <cellStyle name="Calculation 6 2 2 17 2 2" xfId="13658" xr:uid="{00000000-0005-0000-0000-00005F350000}"/>
    <cellStyle name="Calculation 6 2 2 17 3" xfId="13659" xr:uid="{00000000-0005-0000-0000-000060350000}"/>
    <cellStyle name="Calculation 6 2 2 18" xfId="13660" xr:uid="{00000000-0005-0000-0000-000061350000}"/>
    <cellStyle name="Calculation 6 2 2 18 2" xfId="13661" xr:uid="{00000000-0005-0000-0000-000062350000}"/>
    <cellStyle name="Calculation 6 2 2 19" xfId="13662" xr:uid="{00000000-0005-0000-0000-000063350000}"/>
    <cellStyle name="Calculation 6 2 2 2" xfId="13663" xr:uid="{00000000-0005-0000-0000-000064350000}"/>
    <cellStyle name="Calculation 6 2 2 2 10" xfId="13664" xr:uid="{00000000-0005-0000-0000-000065350000}"/>
    <cellStyle name="Calculation 6 2 2 2 10 2" xfId="13665" xr:uid="{00000000-0005-0000-0000-000066350000}"/>
    <cellStyle name="Calculation 6 2 2 2 10 2 2" xfId="13666" xr:uid="{00000000-0005-0000-0000-000067350000}"/>
    <cellStyle name="Calculation 6 2 2 2 10 3" xfId="13667" xr:uid="{00000000-0005-0000-0000-000068350000}"/>
    <cellStyle name="Calculation 6 2 2 2 11" xfId="13668" xr:uid="{00000000-0005-0000-0000-000069350000}"/>
    <cellStyle name="Calculation 6 2 2 2 11 2" xfId="13669" xr:uid="{00000000-0005-0000-0000-00006A350000}"/>
    <cellStyle name="Calculation 6 2 2 2 11 2 2" xfId="13670" xr:uid="{00000000-0005-0000-0000-00006B350000}"/>
    <cellStyle name="Calculation 6 2 2 2 11 3" xfId="13671" xr:uid="{00000000-0005-0000-0000-00006C350000}"/>
    <cellStyle name="Calculation 6 2 2 2 12" xfId="13672" xr:uid="{00000000-0005-0000-0000-00006D350000}"/>
    <cellStyle name="Calculation 6 2 2 2 12 2" xfId="13673" xr:uid="{00000000-0005-0000-0000-00006E350000}"/>
    <cellStyle name="Calculation 6 2 2 2 12 2 2" xfId="13674" xr:uid="{00000000-0005-0000-0000-00006F350000}"/>
    <cellStyle name="Calculation 6 2 2 2 12 3" xfId="13675" xr:uid="{00000000-0005-0000-0000-000070350000}"/>
    <cellStyle name="Calculation 6 2 2 2 13" xfId="13676" xr:uid="{00000000-0005-0000-0000-000071350000}"/>
    <cellStyle name="Calculation 6 2 2 2 13 2" xfId="13677" xr:uid="{00000000-0005-0000-0000-000072350000}"/>
    <cellStyle name="Calculation 6 2 2 2 13 2 2" xfId="13678" xr:uid="{00000000-0005-0000-0000-000073350000}"/>
    <cellStyle name="Calculation 6 2 2 2 13 3" xfId="13679" xr:uid="{00000000-0005-0000-0000-000074350000}"/>
    <cellStyle name="Calculation 6 2 2 2 14" xfId="13680" xr:uid="{00000000-0005-0000-0000-000075350000}"/>
    <cellStyle name="Calculation 6 2 2 2 14 2" xfId="13681" xr:uid="{00000000-0005-0000-0000-000076350000}"/>
    <cellStyle name="Calculation 6 2 2 2 14 2 2" xfId="13682" xr:uid="{00000000-0005-0000-0000-000077350000}"/>
    <cellStyle name="Calculation 6 2 2 2 14 3" xfId="13683" xr:uid="{00000000-0005-0000-0000-000078350000}"/>
    <cellStyle name="Calculation 6 2 2 2 15" xfId="13684" xr:uid="{00000000-0005-0000-0000-000079350000}"/>
    <cellStyle name="Calculation 6 2 2 2 15 2" xfId="13685" xr:uid="{00000000-0005-0000-0000-00007A350000}"/>
    <cellStyle name="Calculation 6 2 2 2 15 2 2" xfId="13686" xr:uid="{00000000-0005-0000-0000-00007B350000}"/>
    <cellStyle name="Calculation 6 2 2 2 15 3" xfId="13687" xr:uid="{00000000-0005-0000-0000-00007C350000}"/>
    <cellStyle name="Calculation 6 2 2 2 16" xfId="13688" xr:uid="{00000000-0005-0000-0000-00007D350000}"/>
    <cellStyle name="Calculation 6 2 2 2 16 2" xfId="13689" xr:uid="{00000000-0005-0000-0000-00007E350000}"/>
    <cellStyle name="Calculation 6 2 2 2 16 2 2" xfId="13690" xr:uid="{00000000-0005-0000-0000-00007F350000}"/>
    <cellStyle name="Calculation 6 2 2 2 16 3" xfId="13691" xr:uid="{00000000-0005-0000-0000-000080350000}"/>
    <cellStyle name="Calculation 6 2 2 2 17" xfId="13692" xr:uid="{00000000-0005-0000-0000-000081350000}"/>
    <cellStyle name="Calculation 6 2 2 2 17 2" xfId="13693" xr:uid="{00000000-0005-0000-0000-000082350000}"/>
    <cellStyle name="Calculation 6 2 2 2 17 2 2" xfId="13694" xr:uid="{00000000-0005-0000-0000-000083350000}"/>
    <cellStyle name="Calculation 6 2 2 2 17 3" xfId="13695" xr:uid="{00000000-0005-0000-0000-000084350000}"/>
    <cellStyle name="Calculation 6 2 2 2 18" xfId="13696" xr:uid="{00000000-0005-0000-0000-000085350000}"/>
    <cellStyle name="Calculation 6 2 2 2 18 2" xfId="13697" xr:uid="{00000000-0005-0000-0000-000086350000}"/>
    <cellStyle name="Calculation 6 2 2 2 18 2 2" xfId="13698" xr:uid="{00000000-0005-0000-0000-000087350000}"/>
    <cellStyle name="Calculation 6 2 2 2 18 3" xfId="13699" xr:uid="{00000000-0005-0000-0000-000088350000}"/>
    <cellStyle name="Calculation 6 2 2 2 19" xfId="13700" xr:uid="{00000000-0005-0000-0000-000089350000}"/>
    <cellStyle name="Calculation 6 2 2 2 19 2" xfId="13701" xr:uid="{00000000-0005-0000-0000-00008A350000}"/>
    <cellStyle name="Calculation 6 2 2 2 19 2 2" xfId="13702" xr:uid="{00000000-0005-0000-0000-00008B350000}"/>
    <cellStyle name="Calculation 6 2 2 2 19 3" xfId="13703" xr:uid="{00000000-0005-0000-0000-00008C350000}"/>
    <cellStyle name="Calculation 6 2 2 2 2" xfId="13704" xr:uid="{00000000-0005-0000-0000-00008D350000}"/>
    <cellStyle name="Calculation 6 2 2 2 2 2" xfId="13705" xr:uid="{00000000-0005-0000-0000-00008E350000}"/>
    <cellStyle name="Calculation 6 2 2 2 2 2 2" xfId="13706" xr:uid="{00000000-0005-0000-0000-00008F350000}"/>
    <cellStyle name="Calculation 6 2 2 2 2 2 3" xfId="13707" xr:uid="{00000000-0005-0000-0000-000090350000}"/>
    <cellStyle name="Calculation 6 2 2 2 2 3" xfId="13708" xr:uid="{00000000-0005-0000-0000-000091350000}"/>
    <cellStyle name="Calculation 6 2 2 2 2 3 2" xfId="13709" xr:uid="{00000000-0005-0000-0000-000092350000}"/>
    <cellStyle name="Calculation 6 2 2 2 2 4" xfId="13710" xr:uid="{00000000-0005-0000-0000-000093350000}"/>
    <cellStyle name="Calculation 6 2 2 2 20" xfId="13711" xr:uid="{00000000-0005-0000-0000-000094350000}"/>
    <cellStyle name="Calculation 6 2 2 2 20 2" xfId="13712" xr:uid="{00000000-0005-0000-0000-000095350000}"/>
    <cellStyle name="Calculation 6 2 2 2 20 2 2" xfId="13713" xr:uid="{00000000-0005-0000-0000-000096350000}"/>
    <cellStyle name="Calculation 6 2 2 2 20 3" xfId="13714" xr:uid="{00000000-0005-0000-0000-000097350000}"/>
    <cellStyle name="Calculation 6 2 2 2 21" xfId="13715" xr:uid="{00000000-0005-0000-0000-000098350000}"/>
    <cellStyle name="Calculation 6 2 2 2 21 2" xfId="13716" xr:uid="{00000000-0005-0000-0000-000099350000}"/>
    <cellStyle name="Calculation 6 2 2 2 22" xfId="13717" xr:uid="{00000000-0005-0000-0000-00009A350000}"/>
    <cellStyle name="Calculation 6 2 2 2 23" xfId="13718" xr:uid="{00000000-0005-0000-0000-00009B350000}"/>
    <cellStyle name="Calculation 6 2 2 2 3" xfId="13719" xr:uid="{00000000-0005-0000-0000-00009C350000}"/>
    <cellStyle name="Calculation 6 2 2 2 3 2" xfId="13720" xr:uid="{00000000-0005-0000-0000-00009D350000}"/>
    <cellStyle name="Calculation 6 2 2 2 3 2 2" xfId="13721" xr:uid="{00000000-0005-0000-0000-00009E350000}"/>
    <cellStyle name="Calculation 6 2 2 2 3 3" xfId="13722" xr:uid="{00000000-0005-0000-0000-00009F350000}"/>
    <cellStyle name="Calculation 6 2 2 2 3 4" xfId="13723" xr:uid="{00000000-0005-0000-0000-0000A0350000}"/>
    <cellStyle name="Calculation 6 2 2 2 4" xfId="13724" xr:uid="{00000000-0005-0000-0000-0000A1350000}"/>
    <cellStyle name="Calculation 6 2 2 2 4 2" xfId="13725" xr:uid="{00000000-0005-0000-0000-0000A2350000}"/>
    <cellStyle name="Calculation 6 2 2 2 4 2 2" xfId="13726" xr:uid="{00000000-0005-0000-0000-0000A3350000}"/>
    <cellStyle name="Calculation 6 2 2 2 4 3" xfId="13727" xr:uid="{00000000-0005-0000-0000-0000A4350000}"/>
    <cellStyle name="Calculation 6 2 2 2 4 4" xfId="13728" xr:uid="{00000000-0005-0000-0000-0000A5350000}"/>
    <cellStyle name="Calculation 6 2 2 2 5" xfId="13729" xr:uid="{00000000-0005-0000-0000-0000A6350000}"/>
    <cellStyle name="Calculation 6 2 2 2 5 2" xfId="13730" xr:uid="{00000000-0005-0000-0000-0000A7350000}"/>
    <cellStyle name="Calculation 6 2 2 2 5 2 2" xfId="13731" xr:uid="{00000000-0005-0000-0000-0000A8350000}"/>
    <cellStyle name="Calculation 6 2 2 2 5 3" xfId="13732" xr:uid="{00000000-0005-0000-0000-0000A9350000}"/>
    <cellStyle name="Calculation 6 2 2 2 6" xfId="13733" xr:uid="{00000000-0005-0000-0000-0000AA350000}"/>
    <cellStyle name="Calculation 6 2 2 2 6 2" xfId="13734" xr:uid="{00000000-0005-0000-0000-0000AB350000}"/>
    <cellStyle name="Calculation 6 2 2 2 6 2 2" xfId="13735" xr:uid="{00000000-0005-0000-0000-0000AC350000}"/>
    <cellStyle name="Calculation 6 2 2 2 6 3" xfId="13736" xr:uid="{00000000-0005-0000-0000-0000AD350000}"/>
    <cellStyle name="Calculation 6 2 2 2 7" xfId="13737" xr:uid="{00000000-0005-0000-0000-0000AE350000}"/>
    <cellStyle name="Calculation 6 2 2 2 7 2" xfId="13738" xr:uid="{00000000-0005-0000-0000-0000AF350000}"/>
    <cellStyle name="Calculation 6 2 2 2 7 2 2" xfId="13739" xr:uid="{00000000-0005-0000-0000-0000B0350000}"/>
    <cellStyle name="Calculation 6 2 2 2 7 3" xfId="13740" xr:uid="{00000000-0005-0000-0000-0000B1350000}"/>
    <cellStyle name="Calculation 6 2 2 2 8" xfId="13741" xr:uid="{00000000-0005-0000-0000-0000B2350000}"/>
    <cellStyle name="Calculation 6 2 2 2 8 2" xfId="13742" xr:uid="{00000000-0005-0000-0000-0000B3350000}"/>
    <cellStyle name="Calculation 6 2 2 2 8 2 2" xfId="13743" xr:uid="{00000000-0005-0000-0000-0000B4350000}"/>
    <cellStyle name="Calculation 6 2 2 2 8 3" xfId="13744" xr:uid="{00000000-0005-0000-0000-0000B5350000}"/>
    <cellStyle name="Calculation 6 2 2 2 9" xfId="13745" xr:uid="{00000000-0005-0000-0000-0000B6350000}"/>
    <cellStyle name="Calculation 6 2 2 2 9 2" xfId="13746" xr:uid="{00000000-0005-0000-0000-0000B7350000}"/>
    <cellStyle name="Calculation 6 2 2 2 9 2 2" xfId="13747" xr:uid="{00000000-0005-0000-0000-0000B8350000}"/>
    <cellStyle name="Calculation 6 2 2 2 9 3" xfId="13748" xr:uid="{00000000-0005-0000-0000-0000B9350000}"/>
    <cellStyle name="Calculation 6 2 2 20" xfId="13749" xr:uid="{00000000-0005-0000-0000-0000BA350000}"/>
    <cellStyle name="Calculation 6 2 2 3" xfId="13750" xr:uid="{00000000-0005-0000-0000-0000BB350000}"/>
    <cellStyle name="Calculation 6 2 2 3 2" xfId="13751" xr:uid="{00000000-0005-0000-0000-0000BC350000}"/>
    <cellStyle name="Calculation 6 2 2 3 2 2" xfId="13752" xr:uid="{00000000-0005-0000-0000-0000BD350000}"/>
    <cellStyle name="Calculation 6 2 2 3 2 3" xfId="13753" xr:uid="{00000000-0005-0000-0000-0000BE350000}"/>
    <cellStyle name="Calculation 6 2 2 3 3" xfId="13754" xr:uid="{00000000-0005-0000-0000-0000BF350000}"/>
    <cellStyle name="Calculation 6 2 2 3 3 2" xfId="13755" xr:uid="{00000000-0005-0000-0000-0000C0350000}"/>
    <cellStyle name="Calculation 6 2 2 3 4" xfId="13756" xr:uid="{00000000-0005-0000-0000-0000C1350000}"/>
    <cellStyle name="Calculation 6 2 2 4" xfId="13757" xr:uid="{00000000-0005-0000-0000-0000C2350000}"/>
    <cellStyle name="Calculation 6 2 2 4 2" xfId="13758" xr:uid="{00000000-0005-0000-0000-0000C3350000}"/>
    <cellStyle name="Calculation 6 2 2 4 2 2" xfId="13759" xr:uid="{00000000-0005-0000-0000-0000C4350000}"/>
    <cellStyle name="Calculation 6 2 2 4 3" xfId="13760" xr:uid="{00000000-0005-0000-0000-0000C5350000}"/>
    <cellStyle name="Calculation 6 2 2 4 4" xfId="13761" xr:uid="{00000000-0005-0000-0000-0000C6350000}"/>
    <cellStyle name="Calculation 6 2 2 5" xfId="13762" xr:uid="{00000000-0005-0000-0000-0000C7350000}"/>
    <cellStyle name="Calculation 6 2 2 5 2" xfId="13763" xr:uid="{00000000-0005-0000-0000-0000C8350000}"/>
    <cellStyle name="Calculation 6 2 2 5 2 2" xfId="13764" xr:uid="{00000000-0005-0000-0000-0000C9350000}"/>
    <cellStyle name="Calculation 6 2 2 5 3" xfId="13765" xr:uid="{00000000-0005-0000-0000-0000CA350000}"/>
    <cellStyle name="Calculation 6 2 2 5 4" xfId="13766" xr:uid="{00000000-0005-0000-0000-0000CB350000}"/>
    <cellStyle name="Calculation 6 2 2 6" xfId="13767" xr:uid="{00000000-0005-0000-0000-0000CC350000}"/>
    <cellStyle name="Calculation 6 2 2 6 2" xfId="13768" xr:uid="{00000000-0005-0000-0000-0000CD350000}"/>
    <cellStyle name="Calculation 6 2 2 6 2 2" xfId="13769" xr:uid="{00000000-0005-0000-0000-0000CE350000}"/>
    <cellStyle name="Calculation 6 2 2 6 3" xfId="13770" xr:uid="{00000000-0005-0000-0000-0000CF350000}"/>
    <cellStyle name="Calculation 6 2 2 7" xfId="13771" xr:uid="{00000000-0005-0000-0000-0000D0350000}"/>
    <cellStyle name="Calculation 6 2 2 7 2" xfId="13772" xr:uid="{00000000-0005-0000-0000-0000D1350000}"/>
    <cellStyle name="Calculation 6 2 2 7 2 2" xfId="13773" xr:uid="{00000000-0005-0000-0000-0000D2350000}"/>
    <cellStyle name="Calculation 6 2 2 7 3" xfId="13774" xr:uid="{00000000-0005-0000-0000-0000D3350000}"/>
    <cellStyle name="Calculation 6 2 2 8" xfId="13775" xr:uid="{00000000-0005-0000-0000-0000D4350000}"/>
    <cellStyle name="Calculation 6 2 2 8 2" xfId="13776" xr:uid="{00000000-0005-0000-0000-0000D5350000}"/>
    <cellStyle name="Calculation 6 2 2 8 2 2" xfId="13777" xr:uid="{00000000-0005-0000-0000-0000D6350000}"/>
    <cellStyle name="Calculation 6 2 2 8 3" xfId="13778" xr:uid="{00000000-0005-0000-0000-0000D7350000}"/>
    <cellStyle name="Calculation 6 2 2 9" xfId="13779" xr:uid="{00000000-0005-0000-0000-0000D8350000}"/>
    <cellStyle name="Calculation 6 2 2 9 2" xfId="13780" xr:uid="{00000000-0005-0000-0000-0000D9350000}"/>
    <cellStyle name="Calculation 6 2 2 9 2 2" xfId="13781" xr:uid="{00000000-0005-0000-0000-0000DA350000}"/>
    <cellStyle name="Calculation 6 2 2 9 3" xfId="13782" xr:uid="{00000000-0005-0000-0000-0000DB350000}"/>
    <cellStyle name="Calculation 6 2 20" xfId="13783" xr:uid="{00000000-0005-0000-0000-0000DC350000}"/>
    <cellStyle name="Calculation 6 2 20 2" xfId="13784" xr:uid="{00000000-0005-0000-0000-0000DD350000}"/>
    <cellStyle name="Calculation 6 2 20 2 2" xfId="13785" xr:uid="{00000000-0005-0000-0000-0000DE350000}"/>
    <cellStyle name="Calculation 6 2 20 3" xfId="13786" xr:uid="{00000000-0005-0000-0000-0000DF350000}"/>
    <cellStyle name="Calculation 6 2 21" xfId="13787" xr:uid="{00000000-0005-0000-0000-0000E0350000}"/>
    <cellStyle name="Calculation 6 2 21 2" xfId="13788" xr:uid="{00000000-0005-0000-0000-0000E1350000}"/>
    <cellStyle name="Calculation 6 2 22" xfId="13789" xr:uid="{00000000-0005-0000-0000-0000E2350000}"/>
    <cellStyle name="Calculation 6 2 23" xfId="13790" xr:uid="{00000000-0005-0000-0000-0000E3350000}"/>
    <cellStyle name="Calculation 6 2 3" xfId="13791" xr:uid="{00000000-0005-0000-0000-0000E4350000}"/>
    <cellStyle name="Calculation 6 2 3 10" xfId="13792" xr:uid="{00000000-0005-0000-0000-0000E5350000}"/>
    <cellStyle name="Calculation 6 2 3 10 2" xfId="13793" xr:uid="{00000000-0005-0000-0000-0000E6350000}"/>
    <cellStyle name="Calculation 6 2 3 10 2 2" xfId="13794" xr:uid="{00000000-0005-0000-0000-0000E7350000}"/>
    <cellStyle name="Calculation 6 2 3 10 3" xfId="13795" xr:uid="{00000000-0005-0000-0000-0000E8350000}"/>
    <cellStyle name="Calculation 6 2 3 11" xfId="13796" xr:uid="{00000000-0005-0000-0000-0000E9350000}"/>
    <cellStyle name="Calculation 6 2 3 11 2" xfId="13797" xr:uid="{00000000-0005-0000-0000-0000EA350000}"/>
    <cellStyle name="Calculation 6 2 3 11 2 2" xfId="13798" xr:uid="{00000000-0005-0000-0000-0000EB350000}"/>
    <cellStyle name="Calculation 6 2 3 11 3" xfId="13799" xr:uid="{00000000-0005-0000-0000-0000EC350000}"/>
    <cellStyle name="Calculation 6 2 3 12" xfId="13800" xr:uid="{00000000-0005-0000-0000-0000ED350000}"/>
    <cellStyle name="Calculation 6 2 3 12 2" xfId="13801" xr:uid="{00000000-0005-0000-0000-0000EE350000}"/>
    <cellStyle name="Calculation 6 2 3 12 2 2" xfId="13802" xr:uid="{00000000-0005-0000-0000-0000EF350000}"/>
    <cellStyle name="Calculation 6 2 3 12 3" xfId="13803" xr:uid="{00000000-0005-0000-0000-0000F0350000}"/>
    <cellStyle name="Calculation 6 2 3 13" xfId="13804" xr:uid="{00000000-0005-0000-0000-0000F1350000}"/>
    <cellStyle name="Calculation 6 2 3 13 2" xfId="13805" xr:uid="{00000000-0005-0000-0000-0000F2350000}"/>
    <cellStyle name="Calculation 6 2 3 13 2 2" xfId="13806" xr:uid="{00000000-0005-0000-0000-0000F3350000}"/>
    <cellStyle name="Calculation 6 2 3 13 3" xfId="13807" xr:uid="{00000000-0005-0000-0000-0000F4350000}"/>
    <cellStyle name="Calculation 6 2 3 14" xfId="13808" xr:uid="{00000000-0005-0000-0000-0000F5350000}"/>
    <cellStyle name="Calculation 6 2 3 14 2" xfId="13809" xr:uid="{00000000-0005-0000-0000-0000F6350000}"/>
    <cellStyle name="Calculation 6 2 3 14 2 2" xfId="13810" xr:uid="{00000000-0005-0000-0000-0000F7350000}"/>
    <cellStyle name="Calculation 6 2 3 14 3" xfId="13811" xr:uid="{00000000-0005-0000-0000-0000F8350000}"/>
    <cellStyle name="Calculation 6 2 3 15" xfId="13812" xr:uid="{00000000-0005-0000-0000-0000F9350000}"/>
    <cellStyle name="Calculation 6 2 3 15 2" xfId="13813" xr:uid="{00000000-0005-0000-0000-0000FA350000}"/>
    <cellStyle name="Calculation 6 2 3 15 2 2" xfId="13814" xr:uid="{00000000-0005-0000-0000-0000FB350000}"/>
    <cellStyle name="Calculation 6 2 3 15 3" xfId="13815" xr:uid="{00000000-0005-0000-0000-0000FC350000}"/>
    <cellStyle name="Calculation 6 2 3 16" xfId="13816" xr:uid="{00000000-0005-0000-0000-0000FD350000}"/>
    <cellStyle name="Calculation 6 2 3 16 2" xfId="13817" xr:uid="{00000000-0005-0000-0000-0000FE350000}"/>
    <cellStyle name="Calculation 6 2 3 16 2 2" xfId="13818" xr:uid="{00000000-0005-0000-0000-0000FF350000}"/>
    <cellStyle name="Calculation 6 2 3 16 3" xfId="13819" xr:uid="{00000000-0005-0000-0000-000000360000}"/>
    <cellStyle name="Calculation 6 2 3 17" xfId="13820" xr:uid="{00000000-0005-0000-0000-000001360000}"/>
    <cellStyle name="Calculation 6 2 3 17 2" xfId="13821" xr:uid="{00000000-0005-0000-0000-000002360000}"/>
    <cellStyle name="Calculation 6 2 3 17 2 2" xfId="13822" xr:uid="{00000000-0005-0000-0000-000003360000}"/>
    <cellStyle name="Calculation 6 2 3 17 3" xfId="13823" xr:uid="{00000000-0005-0000-0000-000004360000}"/>
    <cellStyle name="Calculation 6 2 3 18" xfId="13824" xr:uid="{00000000-0005-0000-0000-000005360000}"/>
    <cellStyle name="Calculation 6 2 3 18 2" xfId="13825" xr:uid="{00000000-0005-0000-0000-000006360000}"/>
    <cellStyle name="Calculation 6 2 3 19" xfId="13826" xr:uid="{00000000-0005-0000-0000-000007360000}"/>
    <cellStyle name="Calculation 6 2 3 2" xfId="13827" xr:uid="{00000000-0005-0000-0000-000008360000}"/>
    <cellStyle name="Calculation 6 2 3 2 10" xfId="13828" xr:uid="{00000000-0005-0000-0000-000009360000}"/>
    <cellStyle name="Calculation 6 2 3 2 10 2" xfId="13829" xr:uid="{00000000-0005-0000-0000-00000A360000}"/>
    <cellStyle name="Calculation 6 2 3 2 10 2 2" xfId="13830" xr:uid="{00000000-0005-0000-0000-00000B360000}"/>
    <cellStyle name="Calculation 6 2 3 2 10 3" xfId="13831" xr:uid="{00000000-0005-0000-0000-00000C360000}"/>
    <cellStyle name="Calculation 6 2 3 2 11" xfId="13832" xr:uid="{00000000-0005-0000-0000-00000D360000}"/>
    <cellStyle name="Calculation 6 2 3 2 11 2" xfId="13833" xr:uid="{00000000-0005-0000-0000-00000E360000}"/>
    <cellStyle name="Calculation 6 2 3 2 11 2 2" xfId="13834" xr:uid="{00000000-0005-0000-0000-00000F360000}"/>
    <cellStyle name="Calculation 6 2 3 2 11 3" xfId="13835" xr:uid="{00000000-0005-0000-0000-000010360000}"/>
    <cellStyle name="Calculation 6 2 3 2 12" xfId="13836" xr:uid="{00000000-0005-0000-0000-000011360000}"/>
    <cellStyle name="Calculation 6 2 3 2 12 2" xfId="13837" xr:uid="{00000000-0005-0000-0000-000012360000}"/>
    <cellStyle name="Calculation 6 2 3 2 12 2 2" xfId="13838" xr:uid="{00000000-0005-0000-0000-000013360000}"/>
    <cellStyle name="Calculation 6 2 3 2 12 3" xfId="13839" xr:uid="{00000000-0005-0000-0000-000014360000}"/>
    <cellStyle name="Calculation 6 2 3 2 13" xfId="13840" xr:uid="{00000000-0005-0000-0000-000015360000}"/>
    <cellStyle name="Calculation 6 2 3 2 13 2" xfId="13841" xr:uid="{00000000-0005-0000-0000-000016360000}"/>
    <cellStyle name="Calculation 6 2 3 2 13 2 2" xfId="13842" xr:uid="{00000000-0005-0000-0000-000017360000}"/>
    <cellStyle name="Calculation 6 2 3 2 13 3" xfId="13843" xr:uid="{00000000-0005-0000-0000-000018360000}"/>
    <cellStyle name="Calculation 6 2 3 2 14" xfId="13844" xr:uid="{00000000-0005-0000-0000-000019360000}"/>
    <cellStyle name="Calculation 6 2 3 2 14 2" xfId="13845" xr:uid="{00000000-0005-0000-0000-00001A360000}"/>
    <cellStyle name="Calculation 6 2 3 2 14 2 2" xfId="13846" xr:uid="{00000000-0005-0000-0000-00001B360000}"/>
    <cellStyle name="Calculation 6 2 3 2 14 3" xfId="13847" xr:uid="{00000000-0005-0000-0000-00001C360000}"/>
    <cellStyle name="Calculation 6 2 3 2 15" xfId="13848" xr:uid="{00000000-0005-0000-0000-00001D360000}"/>
    <cellStyle name="Calculation 6 2 3 2 15 2" xfId="13849" xr:uid="{00000000-0005-0000-0000-00001E360000}"/>
    <cellStyle name="Calculation 6 2 3 2 15 2 2" xfId="13850" xr:uid="{00000000-0005-0000-0000-00001F360000}"/>
    <cellStyle name="Calculation 6 2 3 2 15 3" xfId="13851" xr:uid="{00000000-0005-0000-0000-000020360000}"/>
    <cellStyle name="Calculation 6 2 3 2 16" xfId="13852" xr:uid="{00000000-0005-0000-0000-000021360000}"/>
    <cellStyle name="Calculation 6 2 3 2 16 2" xfId="13853" xr:uid="{00000000-0005-0000-0000-000022360000}"/>
    <cellStyle name="Calculation 6 2 3 2 16 2 2" xfId="13854" xr:uid="{00000000-0005-0000-0000-000023360000}"/>
    <cellStyle name="Calculation 6 2 3 2 16 3" xfId="13855" xr:uid="{00000000-0005-0000-0000-000024360000}"/>
    <cellStyle name="Calculation 6 2 3 2 17" xfId="13856" xr:uid="{00000000-0005-0000-0000-000025360000}"/>
    <cellStyle name="Calculation 6 2 3 2 17 2" xfId="13857" xr:uid="{00000000-0005-0000-0000-000026360000}"/>
    <cellStyle name="Calculation 6 2 3 2 17 2 2" xfId="13858" xr:uid="{00000000-0005-0000-0000-000027360000}"/>
    <cellStyle name="Calculation 6 2 3 2 17 3" xfId="13859" xr:uid="{00000000-0005-0000-0000-000028360000}"/>
    <cellStyle name="Calculation 6 2 3 2 18" xfId="13860" xr:uid="{00000000-0005-0000-0000-000029360000}"/>
    <cellStyle name="Calculation 6 2 3 2 18 2" xfId="13861" xr:uid="{00000000-0005-0000-0000-00002A360000}"/>
    <cellStyle name="Calculation 6 2 3 2 18 2 2" xfId="13862" xr:uid="{00000000-0005-0000-0000-00002B360000}"/>
    <cellStyle name="Calculation 6 2 3 2 18 3" xfId="13863" xr:uid="{00000000-0005-0000-0000-00002C360000}"/>
    <cellStyle name="Calculation 6 2 3 2 19" xfId="13864" xr:uid="{00000000-0005-0000-0000-00002D360000}"/>
    <cellStyle name="Calculation 6 2 3 2 19 2" xfId="13865" xr:uid="{00000000-0005-0000-0000-00002E360000}"/>
    <cellStyle name="Calculation 6 2 3 2 19 2 2" xfId="13866" xr:uid="{00000000-0005-0000-0000-00002F360000}"/>
    <cellStyle name="Calculation 6 2 3 2 19 3" xfId="13867" xr:uid="{00000000-0005-0000-0000-000030360000}"/>
    <cellStyle name="Calculation 6 2 3 2 2" xfId="13868" xr:uid="{00000000-0005-0000-0000-000031360000}"/>
    <cellStyle name="Calculation 6 2 3 2 2 2" xfId="13869" xr:uid="{00000000-0005-0000-0000-000032360000}"/>
    <cellStyle name="Calculation 6 2 3 2 2 2 2" xfId="13870" xr:uid="{00000000-0005-0000-0000-000033360000}"/>
    <cellStyle name="Calculation 6 2 3 2 2 3" xfId="13871" xr:uid="{00000000-0005-0000-0000-000034360000}"/>
    <cellStyle name="Calculation 6 2 3 2 2 4" xfId="13872" xr:uid="{00000000-0005-0000-0000-000035360000}"/>
    <cellStyle name="Calculation 6 2 3 2 20" xfId="13873" xr:uid="{00000000-0005-0000-0000-000036360000}"/>
    <cellStyle name="Calculation 6 2 3 2 20 2" xfId="13874" xr:uid="{00000000-0005-0000-0000-000037360000}"/>
    <cellStyle name="Calculation 6 2 3 2 20 2 2" xfId="13875" xr:uid="{00000000-0005-0000-0000-000038360000}"/>
    <cellStyle name="Calculation 6 2 3 2 20 3" xfId="13876" xr:uid="{00000000-0005-0000-0000-000039360000}"/>
    <cellStyle name="Calculation 6 2 3 2 21" xfId="13877" xr:uid="{00000000-0005-0000-0000-00003A360000}"/>
    <cellStyle name="Calculation 6 2 3 2 21 2" xfId="13878" xr:uid="{00000000-0005-0000-0000-00003B360000}"/>
    <cellStyle name="Calculation 6 2 3 2 22" xfId="13879" xr:uid="{00000000-0005-0000-0000-00003C360000}"/>
    <cellStyle name="Calculation 6 2 3 2 23" xfId="13880" xr:uid="{00000000-0005-0000-0000-00003D360000}"/>
    <cellStyle name="Calculation 6 2 3 2 3" xfId="13881" xr:uid="{00000000-0005-0000-0000-00003E360000}"/>
    <cellStyle name="Calculation 6 2 3 2 3 2" xfId="13882" xr:uid="{00000000-0005-0000-0000-00003F360000}"/>
    <cellStyle name="Calculation 6 2 3 2 3 2 2" xfId="13883" xr:uid="{00000000-0005-0000-0000-000040360000}"/>
    <cellStyle name="Calculation 6 2 3 2 3 3" xfId="13884" xr:uid="{00000000-0005-0000-0000-000041360000}"/>
    <cellStyle name="Calculation 6 2 3 2 3 4" xfId="13885" xr:uid="{00000000-0005-0000-0000-000042360000}"/>
    <cellStyle name="Calculation 6 2 3 2 4" xfId="13886" xr:uid="{00000000-0005-0000-0000-000043360000}"/>
    <cellStyle name="Calculation 6 2 3 2 4 2" xfId="13887" xr:uid="{00000000-0005-0000-0000-000044360000}"/>
    <cellStyle name="Calculation 6 2 3 2 4 2 2" xfId="13888" xr:uid="{00000000-0005-0000-0000-000045360000}"/>
    <cellStyle name="Calculation 6 2 3 2 4 3" xfId="13889" xr:uid="{00000000-0005-0000-0000-000046360000}"/>
    <cellStyle name="Calculation 6 2 3 2 5" xfId="13890" xr:uid="{00000000-0005-0000-0000-000047360000}"/>
    <cellStyle name="Calculation 6 2 3 2 5 2" xfId="13891" xr:uid="{00000000-0005-0000-0000-000048360000}"/>
    <cellStyle name="Calculation 6 2 3 2 5 2 2" xfId="13892" xr:uid="{00000000-0005-0000-0000-000049360000}"/>
    <cellStyle name="Calculation 6 2 3 2 5 3" xfId="13893" xr:uid="{00000000-0005-0000-0000-00004A360000}"/>
    <cellStyle name="Calculation 6 2 3 2 6" xfId="13894" xr:uid="{00000000-0005-0000-0000-00004B360000}"/>
    <cellStyle name="Calculation 6 2 3 2 6 2" xfId="13895" xr:uid="{00000000-0005-0000-0000-00004C360000}"/>
    <cellStyle name="Calculation 6 2 3 2 6 2 2" xfId="13896" xr:uid="{00000000-0005-0000-0000-00004D360000}"/>
    <cellStyle name="Calculation 6 2 3 2 6 3" xfId="13897" xr:uid="{00000000-0005-0000-0000-00004E360000}"/>
    <cellStyle name="Calculation 6 2 3 2 7" xfId="13898" xr:uid="{00000000-0005-0000-0000-00004F360000}"/>
    <cellStyle name="Calculation 6 2 3 2 7 2" xfId="13899" xr:uid="{00000000-0005-0000-0000-000050360000}"/>
    <cellStyle name="Calculation 6 2 3 2 7 2 2" xfId="13900" xr:uid="{00000000-0005-0000-0000-000051360000}"/>
    <cellStyle name="Calculation 6 2 3 2 7 3" xfId="13901" xr:uid="{00000000-0005-0000-0000-000052360000}"/>
    <cellStyle name="Calculation 6 2 3 2 8" xfId="13902" xr:uid="{00000000-0005-0000-0000-000053360000}"/>
    <cellStyle name="Calculation 6 2 3 2 8 2" xfId="13903" xr:uid="{00000000-0005-0000-0000-000054360000}"/>
    <cellStyle name="Calculation 6 2 3 2 8 2 2" xfId="13904" xr:uid="{00000000-0005-0000-0000-000055360000}"/>
    <cellStyle name="Calculation 6 2 3 2 8 3" xfId="13905" xr:uid="{00000000-0005-0000-0000-000056360000}"/>
    <cellStyle name="Calculation 6 2 3 2 9" xfId="13906" xr:uid="{00000000-0005-0000-0000-000057360000}"/>
    <cellStyle name="Calculation 6 2 3 2 9 2" xfId="13907" xr:uid="{00000000-0005-0000-0000-000058360000}"/>
    <cellStyle name="Calculation 6 2 3 2 9 2 2" xfId="13908" xr:uid="{00000000-0005-0000-0000-000059360000}"/>
    <cellStyle name="Calculation 6 2 3 2 9 3" xfId="13909" xr:uid="{00000000-0005-0000-0000-00005A360000}"/>
    <cellStyle name="Calculation 6 2 3 20" xfId="13910" xr:uid="{00000000-0005-0000-0000-00005B360000}"/>
    <cellStyle name="Calculation 6 2 3 3" xfId="13911" xr:uid="{00000000-0005-0000-0000-00005C360000}"/>
    <cellStyle name="Calculation 6 2 3 3 2" xfId="13912" xr:uid="{00000000-0005-0000-0000-00005D360000}"/>
    <cellStyle name="Calculation 6 2 3 3 2 2" xfId="13913" xr:uid="{00000000-0005-0000-0000-00005E360000}"/>
    <cellStyle name="Calculation 6 2 3 3 3" xfId="13914" xr:uid="{00000000-0005-0000-0000-00005F360000}"/>
    <cellStyle name="Calculation 6 2 3 3 4" xfId="13915" xr:uid="{00000000-0005-0000-0000-000060360000}"/>
    <cellStyle name="Calculation 6 2 3 4" xfId="13916" xr:uid="{00000000-0005-0000-0000-000061360000}"/>
    <cellStyle name="Calculation 6 2 3 4 2" xfId="13917" xr:uid="{00000000-0005-0000-0000-000062360000}"/>
    <cellStyle name="Calculation 6 2 3 4 2 2" xfId="13918" xr:uid="{00000000-0005-0000-0000-000063360000}"/>
    <cellStyle name="Calculation 6 2 3 4 3" xfId="13919" xr:uid="{00000000-0005-0000-0000-000064360000}"/>
    <cellStyle name="Calculation 6 2 3 4 4" xfId="13920" xr:uid="{00000000-0005-0000-0000-000065360000}"/>
    <cellStyle name="Calculation 6 2 3 5" xfId="13921" xr:uid="{00000000-0005-0000-0000-000066360000}"/>
    <cellStyle name="Calculation 6 2 3 5 2" xfId="13922" xr:uid="{00000000-0005-0000-0000-000067360000}"/>
    <cellStyle name="Calculation 6 2 3 5 2 2" xfId="13923" xr:uid="{00000000-0005-0000-0000-000068360000}"/>
    <cellStyle name="Calculation 6 2 3 5 3" xfId="13924" xr:uid="{00000000-0005-0000-0000-000069360000}"/>
    <cellStyle name="Calculation 6 2 3 6" xfId="13925" xr:uid="{00000000-0005-0000-0000-00006A360000}"/>
    <cellStyle name="Calculation 6 2 3 6 2" xfId="13926" xr:uid="{00000000-0005-0000-0000-00006B360000}"/>
    <cellStyle name="Calculation 6 2 3 6 2 2" xfId="13927" xr:uid="{00000000-0005-0000-0000-00006C360000}"/>
    <cellStyle name="Calculation 6 2 3 6 3" xfId="13928" xr:uid="{00000000-0005-0000-0000-00006D360000}"/>
    <cellStyle name="Calculation 6 2 3 7" xfId="13929" xr:uid="{00000000-0005-0000-0000-00006E360000}"/>
    <cellStyle name="Calculation 6 2 3 7 2" xfId="13930" xr:uid="{00000000-0005-0000-0000-00006F360000}"/>
    <cellStyle name="Calculation 6 2 3 7 2 2" xfId="13931" xr:uid="{00000000-0005-0000-0000-000070360000}"/>
    <cellStyle name="Calculation 6 2 3 7 3" xfId="13932" xr:uid="{00000000-0005-0000-0000-000071360000}"/>
    <cellStyle name="Calculation 6 2 3 8" xfId="13933" xr:uid="{00000000-0005-0000-0000-000072360000}"/>
    <cellStyle name="Calculation 6 2 3 8 2" xfId="13934" xr:uid="{00000000-0005-0000-0000-000073360000}"/>
    <cellStyle name="Calculation 6 2 3 8 2 2" xfId="13935" xr:uid="{00000000-0005-0000-0000-000074360000}"/>
    <cellStyle name="Calculation 6 2 3 8 3" xfId="13936" xr:uid="{00000000-0005-0000-0000-000075360000}"/>
    <cellStyle name="Calculation 6 2 3 9" xfId="13937" xr:uid="{00000000-0005-0000-0000-000076360000}"/>
    <cellStyle name="Calculation 6 2 3 9 2" xfId="13938" xr:uid="{00000000-0005-0000-0000-000077360000}"/>
    <cellStyle name="Calculation 6 2 3 9 2 2" xfId="13939" xr:uid="{00000000-0005-0000-0000-000078360000}"/>
    <cellStyle name="Calculation 6 2 3 9 3" xfId="13940" xr:uid="{00000000-0005-0000-0000-000079360000}"/>
    <cellStyle name="Calculation 6 2 4" xfId="13941" xr:uid="{00000000-0005-0000-0000-00007A360000}"/>
    <cellStyle name="Calculation 6 2 4 10" xfId="13942" xr:uid="{00000000-0005-0000-0000-00007B360000}"/>
    <cellStyle name="Calculation 6 2 4 10 2" xfId="13943" xr:uid="{00000000-0005-0000-0000-00007C360000}"/>
    <cellStyle name="Calculation 6 2 4 10 2 2" xfId="13944" xr:uid="{00000000-0005-0000-0000-00007D360000}"/>
    <cellStyle name="Calculation 6 2 4 10 3" xfId="13945" xr:uid="{00000000-0005-0000-0000-00007E360000}"/>
    <cellStyle name="Calculation 6 2 4 11" xfId="13946" xr:uid="{00000000-0005-0000-0000-00007F360000}"/>
    <cellStyle name="Calculation 6 2 4 11 2" xfId="13947" xr:uid="{00000000-0005-0000-0000-000080360000}"/>
    <cellStyle name="Calculation 6 2 4 11 2 2" xfId="13948" xr:uid="{00000000-0005-0000-0000-000081360000}"/>
    <cellStyle name="Calculation 6 2 4 11 3" xfId="13949" xr:uid="{00000000-0005-0000-0000-000082360000}"/>
    <cellStyle name="Calculation 6 2 4 12" xfId="13950" xr:uid="{00000000-0005-0000-0000-000083360000}"/>
    <cellStyle name="Calculation 6 2 4 12 2" xfId="13951" xr:uid="{00000000-0005-0000-0000-000084360000}"/>
    <cellStyle name="Calculation 6 2 4 12 2 2" xfId="13952" xr:uid="{00000000-0005-0000-0000-000085360000}"/>
    <cellStyle name="Calculation 6 2 4 12 3" xfId="13953" xr:uid="{00000000-0005-0000-0000-000086360000}"/>
    <cellStyle name="Calculation 6 2 4 13" xfId="13954" xr:uid="{00000000-0005-0000-0000-000087360000}"/>
    <cellStyle name="Calculation 6 2 4 13 2" xfId="13955" xr:uid="{00000000-0005-0000-0000-000088360000}"/>
    <cellStyle name="Calculation 6 2 4 13 2 2" xfId="13956" xr:uid="{00000000-0005-0000-0000-000089360000}"/>
    <cellStyle name="Calculation 6 2 4 13 3" xfId="13957" xr:uid="{00000000-0005-0000-0000-00008A360000}"/>
    <cellStyle name="Calculation 6 2 4 14" xfId="13958" xr:uid="{00000000-0005-0000-0000-00008B360000}"/>
    <cellStyle name="Calculation 6 2 4 14 2" xfId="13959" xr:uid="{00000000-0005-0000-0000-00008C360000}"/>
    <cellStyle name="Calculation 6 2 4 14 2 2" xfId="13960" xr:uid="{00000000-0005-0000-0000-00008D360000}"/>
    <cellStyle name="Calculation 6 2 4 14 3" xfId="13961" xr:uid="{00000000-0005-0000-0000-00008E360000}"/>
    <cellStyle name="Calculation 6 2 4 15" xfId="13962" xr:uid="{00000000-0005-0000-0000-00008F360000}"/>
    <cellStyle name="Calculation 6 2 4 15 2" xfId="13963" xr:uid="{00000000-0005-0000-0000-000090360000}"/>
    <cellStyle name="Calculation 6 2 4 15 2 2" xfId="13964" xr:uid="{00000000-0005-0000-0000-000091360000}"/>
    <cellStyle name="Calculation 6 2 4 15 3" xfId="13965" xr:uid="{00000000-0005-0000-0000-000092360000}"/>
    <cellStyle name="Calculation 6 2 4 16" xfId="13966" xr:uid="{00000000-0005-0000-0000-000093360000}"/>
    <cellStyle name="Calculation 6 2 4 16 2" xfId="13967" xr:uid="{00000000-0005-0000-0000-000094360000}"/>
    <cellStyle name="Calculation 6 2 4 16 2 2" xfId="13968" xr:uid="{00000000-0005-0000-0000-000095360000}"/>
    <cellStyle name="Calculation 6 2 4 16 3" xfId="13969" xr:uid="{00000000-0005-0000-0000-000096360000}"/>
    <cellStyle name="Calculation 6 2 4 17" xfId="13970" xr:uid="{00000000-0005-0000-0000-000097360000}"/>
    <cellStyle name="Calculation 6 2 4 17 2" xfId="13971" xr:uid="{00000000-0005-0000-0000-000098360000}"/>
    <cellStyle name="Calculation 6 2 4 17 2 2" xfId="13972" xr:uid="{00000000-0005-0000-0000-000099360000}"/>
    <cellStyle name="Calculation 6 2 4 17 3" xfId="13973" xr:uid="{00000000-0005-0000-0000-00009A360000}"/>
    <cellStyle name="Calculation 6 2 4 18" xfId="13974" xr:uid="{00000000-0005-0000-0000-00009B360000}"/>
    <cellStyle name="Calculation 6 2 4 18 2" xfId="13975" xr:uid="{00000000-0005-0000-0000-00009C360000}"/>
    <cellStyle name="Calculation 6 2 4 18 2 2" xfId="13976" xr:uid="{00000000-0005-0000-0000-00009D360000}"/>
    <cellStyle name="Calculation 6 2 4 18 3" xfId="13977" xr:uid="{00000000-0005-0000-0000-00009E360000}"/>
    <cellStyle name="Calculation 6 2 4 19" xfId="13978" xr:uid="{00000000-0005-0000-0000-00009F360000}"/>
    <cellStyle name="Calculation 6 2 4 19 2" xfId="13979" xr:uid="{00000000-0005-0000-0000-0000A0360000}"/>
    <cellStyle name="Calculation 6 2 4 19 2 2" xfId="13980" xr:uid="{00000000-0005-0000-0000-0000A1360000}"/>
    <cellStyle name="Calculation 6 2 4 19 3" xfId="13981" xr:uid="{00000000-0005-0000-0000-0000A2360000}"/>
    <cellStyle name="Calculation 6 2 4 2" xfId="13982" xr:uid="{00000000-0005-0000-0000-0000A3360000}"/>
    <cellStyle name="Calculation 6 2 4 2 10" xfId="13983" xr:uid="{00000000-0005-0000-0000-0000A4360000}"/>
    <cellStyle name="Calculation 6 2 4 2 10 2" xfId="13984" xr:uid="{00000000-0005-0000-0000-0000A5360000}"/>
    <cellStyle name="Calculation 6 2 4 2 10 2 2" xfId="13985" xr:uid="{00000000-0005-0000-0000-0000A6360000}"/>
    <cellStyle name="Calculation 6 2 4 2 10 3" xfId="13986" xr:uid="{00000000-0005-0000-0000-0000A7360000}"/>
    <cellStyle name="Calculation 6 2 4 2 11" xfId="13987" xr:uid="{00000000-0005-0000-0000-0000A8360000}"/>
    <cellStyle name="Calculation 6 2 4 2 11 2" xfId="13988" xr:uid="{00000000-0005-0000-0000-0000A9360000}"/>
    <cellStyle name="Calculation 6 2 4 2 11 2 2" xfId="13989" xr:uid="{00000000-0005-0000-0000-0000AA360000}"/>
    <cellStyle name="Calculation 6 2 4 2 11 3" xfId="13990" xr:uid="{00000000-0005-0000-0000-0000AB360000}"/>
    <cellStyle name="Calculation 6 2 4 2 12" xfId="13991" xr:uid="{00000000-0005-0000-0000-0000AC360000}"/>
    <cellStyle name="Calculation 6 2 4 2 12 2" xfId="13992" xr:uid="{00000000-0005-0000-0000-0000AD360000}"/>
    <cellStyle name="Calculation 6 2 4 2 12 2 2" xfId="13993" xr:uid="{00000000-0005-0000-0000-0000AE360000}"/>
    <cellStyle name="Calculation 6 2 4 2 12 3" xfId="13994" xr:uid="{00000000-0005-0000-0000-0000AF360000}"/>
    <cellStyle name="Calculation 6 2 4 2 13" xfId="13995" xr:uid="{00000000-0005-0000-0000-0000B0360000}"/>
    <cellStyle name="Calculation 6 2 4 2 13 2" xfId="13996" xr:uid="{00000000-0005-0000-0000-0000B1360000}"/>
    <cellStyle name="Calculation 6 2 4 2 13 2 2" xfId="13997" xr:uid="{00000000-0005-0000-0000-0000B2360000}"/>
    <cellStyle name="Calculation 6 2 4 2 13 3" xfId="13998" xr:uid="{00000000-0005-0000-0000-0000B3360000}"/>
    <cellStyle name="Calculation 6 2 4 2 14" xfId="13999" xr:uid="{00000000-0005-0000-0000-0000B4360000}"/>
    <cellStyle name="Calculation 6 2 4 2 14 2" xfId="14000" xr:uid="{00000000-0005-0000-0000-0000B5360000}"/>
    <cellStyle name="Calculation 6 2 4 2 14 2 2" xfId="14001" xr:uid="{00000000-0005-0000-0000-0000B6360000}"/>
    <cellStyle name="Calculation 6 2 4 2 14 3" xfId="14002" xr:uid="{00000000-0005-0000-0000-0000B7360000}"/>
    <cellStyle name="Calculation 6 2 4 2 15" xfId="14003" xr:uid="{00000000-0005-0000-0000-0000B8360000}"/>
    <cellStyle name="Calculation 6 2 4 2 15 2" xfId="14004" xr:uid="{00000000-0005-0000-0000-0000B9360000}"/>
    <cellStyle name="Calculation 6 2 4 2 15 2 2" xfId="14005" xr:uid="{00000000-0005-0000-0000-0000BA360000}"/>
    <cellStyle name="Calculation 6 2 4 2 15 3" xfId="14006" xr:uid="{00000000-0005-0000-0000-0000BB360000}"/>
    <cellStyle name="Calculation 6 2 4 2 16" xfId="14007" xr:uid="{00000000-0005-0000-0000-0000BC360000}"/>
    <cellStyle name="Calculation 6 2 4 2 16 2" xfId="14008" xr:uid="{00000000-0005-0000-0000-0000BD360000}"/>
    <cellStyle name="Calculation 6 2 4 2 16 2 2" xfId="14009" xr:uid="{00000000-0005-0000-0000-0000BE360000}"/>
    <cellStyle name="Calculation 6 2 4 2 16 3" xfId="14010" xr:uid="{00000000-0005-0000-0000-0000BF360000}"/>
    <cellStyle name="Calculation 6 2 4 2 17" xfId="14011" xr:uid="{00000000-0005-0000-0000-0000C0360000}"/>
    <cellStyle name="Calculation 6 2 4 2 17 2" xfId="14012" xr:uid="{00000000-0005-0000-0000-0000C1360000}"/>
    <cellStyle name="Calculation 6 2 4 2 17 2 2" xfId="14013" xr:uid="{00000000-0005-0000-0000-0000C2360000}"/>
    <cellStyle name="Calculation 6 2 4 2 17 3" xfId="14014" xr:uid="{00000000-0005-0000-0000-0000C3360000}"/>
    <cellStyle name="Calculation 6 2 4 2 18" xfId="14015" xr:uid="{00000000-0005-0000-0000-0000C4360000}"/>
    <cellStyle name="Calculation 6 2 4 2 18 2" xfId="14016" xr:uid="{00000000-0005-0000-0000-0000C5360000}"/>
    <cellStyle name="Calculation 6 2 4 2 18 2 2" xfId="14017" xr:uid="{00000000-0005-0000-0000-0000C6360000}"/>
    <cellStyle name="Calculation 6 2 4 2 18 3" xfId="14018" xr:uid="{00000000-0005-0000-0000-0000C7360000}"/>
    <cellStyle name="Calculation 6 2 4 2 19" xfId="14019" xr:uid="{00000000-0005-0000-0000-0000C8360000}"/>
    <cellStyle name="Calculation 6 2 4 2 19 2" xfId="14020" xr:uid="{00000000-0005-0000-0000-0000C9360000}"/>
    <cellStyle name="Calculation 6 2 4 2 19 2 2" xfId="14021" xr:uid="{00000000-0005-0000-0000-0000CA360000}"/>
    <cellStyle name="Calculation 6 2 4 2 19 3" xfId="14022" xr:uid="{00000000-0005-0000-0000-0000CB360000}"/>
    <cellStyle name="Calculation 6 2 4 2 2" xfId="14023" xr:uid="{00000000-0005-0000-0000-0000CC360000}"/>
    <cellStyle name="Calculation 6 2 4 2 2 2" xfId="14024" xr:uid="{00000000-0005-0000-0000-0000CD360000}"/>
    <cellStyle name="Calculation 6 2 4 2 2 2 2" xfId="14025" xr:uid="{00000000-0005-0000-0000-0000CE360000}"/>
    <cellStyle name="Calculation 6 2 4 2 2 3" xfId="14026" xr:uid="{00000000-0005-0000-0000-0000CF360000}"/>
    <cellStyle name="Calculation 6 2 4 2 2 4" xfId="14027" xr:uid="{00000000-0005-0000-0000-0000D0360000}"/>
    <cellStyle name="Calculation 6 2 4 2 20" xfId="14028" xr:uid="{00000000-0005-0000-0000-0000D1360000}"/>
    <cellStyle name="Calculation 6 2 4 2 20 2" xfId="14029" xr:uid="{00000000-0005-0000-0000-0000D2360000}"/>
    <cellStyle name="Calculation 6 2 4 2 20 2 2" xfId="14030" xr:uid="{00000000-0005-0000-0000-0000D3360000}"/>
    <cellStyle name="Calculation 6 2 4 2 20 3" xfId="14031" xr:uid="{00000000-0005-0000-0000-0000D4360000}"/>
    <cellStyle name="Calculation 6 2 4 2 21" xfId="14032" xr:uid="{00000000-0005-0000-0000-0000D5360000}"/>
    <cellStyle name="Calculation 6 2 4 2 21 2" xfId="14033" xr:uid="{00000000-0005-0000-0000-0000D6360000}"/>
    <cellStyle name="Calculation 6 2 4 2 22" xfId="14034" xr:uid="{00000000-0005-0000-0000-0000D7360000}"/>
    <cellStyle name="Calculation 6 2 4 2 23" xfId="14035" xr:uid="{00000000-0005-0000-0000-0000D8360000}"/>
    <cellStyle name="Calculation 6 2 4 2 3" xfId="14036" xr:uid="{00000000-0005-0000-0000-0000D9360000}"/>
    <cellStyle name="Calculation 6 2 4 2 3 2" xfId="14037" xr:uid="{00000000-0005-0000-0000-0000DA360000}"/>
    <cellStyle name="Calculation 6 2 4 2 3 2 2" xfId="14038" xr:uid="{00000000-0005-0000-0000-0000DB360000}"/>
    <cellStyle name="Calculation 6 2 4 2 3 3" xfId="14039" xr:uid="{00000000-0005-0000-0000-0000DC360000}"/>
    <cellStyle name="Calculation 6 2 4 2 4" xfId="14040" xr:uid="{00000000-0005-0000-0000-0000DD360000}"/>
    <cellStyle name="Calculation 6 2 4 2 4 2" xfId="14041" xr:uid="{00000000-0005-0000-0000-0000DE360000}"/>
    <cellStyle name="Calculation 6 2 4 2 4 2 2" xfId="14042" xr:uid="{00000000-0005-0000-0000-0000DF360000}"/>
    <cellStyle name="Calculation 6 2 4 2 4 3" xfId="14043" xr:uid="{00000000-0005-0000-0000-0000E0360000}"/>
    <cellStyle name="Calculation 6 2 4 2 5" xfId="14044" xr:uid="{00000000-0005-0000-0000-0000E1360000}"/>
    <cellStyle name="Calculation 6 2 4 2 5 2" xfId="14045" xr:uid="{00000000-0005-0000-0000-0000E2360000}"/>
    <cellStyle name="Calculation 6 2 4 2 5 2 2" xfId="14046" xr:uid="{00000000-0005-0000-0000-0000E3360000}"/>
    <cellStyle name="Calculation 6 2 4 2 5 3" xfId="14047" xr:uid="{00000000-0005-0000-0000-0000E4360000}"/>
    <cellStyle name="Calculation 6 2 4 2 6" xfId="14048" xr:uid="{00000000-0005-0000-0000-0000E5360000}"/>
    <cellStyle name="Calculation 6 2 4 2 6 2" xfId="14049" xr:uid="{00000000-0005-0000-0000-0000E6360000}"/>
    <cellStyle name="Calculation 6 2 4 2 6 2 2" xfId="14050" xr:uid="{00000000-0005-0000-0000-0000E7360000}"/>
    <cellStyle name="Calculation 6 2 4 2 6 3" xfId="14051" xr:uid="{00000000-0005-0000-0000-0000E8360000}"/>
    <cellStyle name="Calculation 6 2 4 2 7" xfId="14052" xr:uid="{00000000-0005-0000-0000-0000E9360000}"/>
    <cellStyle name="Calculation 6 2 4 2 7 2" xfId="14053" xr:uid="{00000000-0005-0000-0000-0000EA360000}"/>
    <cellStyle name="Calculation 6 2 4 2 7 2 2" xfId="14054" xr:uid="{00000000-0005-0000-0000-0000EB360000}"/>
    <cellStyle name="Calculation 6 2 4 2 7 3" xfId="14055" xr:uid="{00000000-0005-0000-0000-0000EC360000}"/>
    <cellStyle name="Calculation 6 2 4 2 8" xfId="14056" xr:uid="{00000000-0005-0000-0000-0000ED360000}"/>
    <cellStyle name="Calculation 6 2 4 2 8 2" xfId="14057" xr:uid="{00000000-0005-0000-0000-0000EE360000}"/>
    <cellStyle name="Calculation 6 2 4 2 8 2 2" xfId="14058" xr:uid="{00000000-0005-0000-0000-0000EF360000}"/>
    <cellStyle name="Calculation 6 2 4 2 8 3" xfId="14059" xr:uid="{00000000-0005-0000-0000-0000F0360000}"/>
    <cellStyle name="Calculation 6 2 4 2 9" xfId="14060" xr:uid="{00000000-0005-0000-0000-0000F1360000}"/>
    <cellStyle name="Calculation 6 2 4 2 9 2" xfId="14061" xr:uid="{00000000-0005-0000-0000-0000F2360000}"/>
    <cellStyle name="Calculation 6 2 4 2 9 2 2" xfId="14062" xr:uid="{00000000-0005-0000-0000-0000F3360000}"/>
    <cellStyle name="Calculation 6 2 4 2 9 3" xfId="14063" xr:uid="{00000000-0005-0000-0000-0000F4360000}"/>
    <cellStyle name="Calculation 6 2 4 20" xfId="14064" xr:uid="{00000000-0005-0000-0000-0000F5360000}"/>
    <cellStyle name="Calculation 6 2 4 20 2" xfId="14065" xr:uid="{00000000-0005-0000-0000-0000F6360000}"/>
    <cellStyle name="Calculation 6 2 4 20 2 2" xfId="14066" xr:uid="{00000000-0005-0000-0000-0000F7360000}"/>
    <cellStyle name="Calculation 6 2 4 20 3" xfId="14067" xr:uid="{00000000-0005-0000-0000-0000F8360000}"/>
    <cellStyle name="Calculation 6 2 4 21" xfId="14068" xr:uid="{00000000-0005-0000-0000-0000F9360000}"/>
    <cellStyle name="Calculation 6 2 4 21 2" xfId="14069" xr:uid="{00000000-0005-0000-0000-0000FA360000}"/>
    <cellStyle name="Calculation 6 2 4 21 2 2" xfId="14070" xr:uid="{00000000-0005-0000-0000-0000FB360000}"/>
    <cellStyle name="Calculation 6 2 4 21 3" xfId="14071" xr:uid="{00000000-0005-0000-0000-0000FC360000}"/>
    <cellStyle name="Calculation 6 2 4 22" xfId="14072" xr:uid="{00000000-0005-0000-0000-0000FD360000}"/>
    <cellStyle name="Calculation 6 2 4 22 2" xfId="14073" xr:uid="{00000000-0005-0000-0000-0000FE360000}"/>
    <cellStyle name="Calculation 6 2 4 23" xfId="14074" xr:uid="{00000000-0005-0000-0000-0000FF360000}"/>
    <cellStyle name="Calculation 6 2 4 24" xfId="14075" xr:uid="{00000000-0005-0000-0000-000000370000}"/>
    <cellStyle name="Calculation 6 2 4 3" xfId="14076" xr:uid="{00000000-0005-0000-0000-000001370000}"/>
    <cellStyle name="Calculation 6 2 4 3 2" xfId="14077" xr:uid="{00000000-0005-0000-0000-000002370000}"/>
    <cellStyle name="Calculation 6 2 4 3 2 2" xfId="14078" xr:uid="{00000000-0005-0000-0000-000003370000}"/>
    <cellStyle name="Calculation 6 2 4 3 3" xfId="14079" xr:uid="{00000000-0005-0000-0000-000004370000}"/>
    <cellStyle name="Calculation 6 2 4 3 4" xfId="14080" xr:uid="{00000000-0005-0000-0000-000005370000}"/>
    <cellStyle name="Calculation 6 2 4 4" xfId="14081" xr:uid="{00000000-0005-0000-0000-000006370000}"/>
    <cellStyle name="Calculation 6 2 4 4 2" xfId="14082" xr:uid="{00000000-0005-0000-0000-000007370000}"/>
    <cellStyle name="Calculation 6 2 4 4 2 2" xfId="14083" xr:uid="{00000000-0005-0000-0000-000008370000}"/>
    <cellStyle name="Calculation 6 2 4 4 3" xfId="14084" xr:uid="{00000000-0005-0000-0000-000009370000}"/>
    <cellStyle name="Calculation 6 2 4 4 4" xfId="14085" xr:uid="{00000000-0005-0000-0000-00000A370000}"/>
    <cellStyle name="Calculation 6 2 4 5" xfId="14086" xr:uid="{00000000-0005-0000-0000-00000B370000}"/>
    <cellStyle name="Calculation 6 2 4 5 2" xfId="14087" xr:uid="{00000000-0005-0000-0000-00000C370000}"/>
    <cellStyle name="Calculation 6 2 4 5 2 2" xfId="14088" xr:uid="{00000000-0005-0000-0000-00000D370000}"/>
    <cellStyle name="Calculation 6 2 4 5 3" xfId="14089" xr:uid="{00000000-0005-0000-0000-00000E370000}"/>
    <cellStyle name="Calculation 6 2 4 6" xfId="14090" xr:uid="{00000000-0005-0000-0000-00000F370000}"/>
    <cellStyle name="Calculation 6 2 4 6 2" xfId="14091" xr:uid="{00000000-0005-0000-0000-000010370000}"/>
    <cellStyle name="Calculation 6 2 4 6 2 2" xfId="14092" xr:uid="{00000000-0005-0000-0000-000011370000}"/>
    <cellStyle name="Calculation 6 2 4 6 3" xfId="14093" xr:uid="{00000000-0005-0000-0000-000012370000}"/>
    <cellStyle name="Calculation 6 2 4 7" xfId="14094" xr:uid="{00000000-0005-0000-0000-000013370000}"/>
    <cellStyle name="Calculation 6 2 4 7 2" xfId="14095" xr:uid="{00000000-0005-0000-0000-000014370000}"/>
    <cellStyle name="Calculation 6 2 4 7 2 2" xfId="14096" xr:uid="{00000000-0005-0000-0000-000015370000}"/>
    <cellStyle name="Calculation 6 2 4 7 3" xfId="14097" xr:uid="{00000000-0005-0000-0000-000016370000}"/>
    <cellStyle name="Calculation 6 2 4 8" xfId="14098" xr:uid="{00000000-0005-0000-0000-000017370000}"/>
    <cellStyle name="Calculation 6 2 4 8 2" xfId="14099" xr:uid="{00000000-0005-0000-0000-000018370000}"/>
    <cellStyle name="Calculation 6 2 4 8 2 2" xfId="14100" xr:uid="{00000000-0005-0000-0000-000019370000}"/>
    <cellStyle name="Calculation 6 2 4 8 3" xfId="14101" xr:uid="{00000000-0005-0000-0000-00001A370000}"/>
    <cellStyle name="Calculation 6 2 4 9" xfId="14102" xr:uid="{00000000-0005-0000-0000-00001B370000}"/>
    <cellStyle name="Calculation 6 2 4 9 2" xfId="14103" xr:uid="{00000000-0005-0000-0000-00001C370000}"/>
    <cellStyle name="Calculation 6 2 4 9 2 2" xfId="14104" xr:uid="{00000000-0005-0000-0000-00001D370000}"/>
    <cellStyle name="Calculation 6 2 4 9 3" xfId="14105" xr:uid="{00000000-0005-0000-0000-00001E370000}"/>
    <cellStyle name="Calculation 6 2 5" xfId="14106" xr:uid="{00000000-0005-0000-0000-00001F370000}"/>
    <cellStyle name="Calculation 6 2 5 10" xfId="14107" xr:uid="{00000000-0005-0000-0000-000020370000}"/>
    <cellStyle name="Calculation 6 2 5 10 2" xfId="14108" xr:uid="{00000000-0005-0000-0000-000021370000}"/>
    <cellStyle name="Calculation 6 2 5 10 2 2" xfId="14109" xr:uid="{00000000-0005-0000-0000-000022370000}"/>
    <cellStyle name="Calculation 6 2 5 10 3" xfId="14110" xr:uid="{00000000-0005-0000-0000-000023370000}"/>
    <cellStyle name="Calculation 6 2 5 11" xfId="14111" xr:uid="{00000000-0005-0000-0000-000024370000}"/>
    <cellStyle name="Calculation 6 2 5 11 2" xfId="14112" xr:uid="{00000000-0005-0000-0000-000025370000}"/>
    <cellStyle name="Calculation 6 2 5 11 2 2" xfId="14113" xr:uid="{00000000-0005-0000-0000-000026370000}"/>
    <cellStyle name="Calculation 6 2 5 11 3" xfId="14114" xr:uid="{00000000-0005-0000-0000-000027370000}"/>
    <cellStyle name="Calculation 6 2 5 12" xfId="14115" xr:uid="{00000000-0005-0000-0000-000028370000}"/>
    <cellStyle name="Calculation 6 2 5 12 2" xfId="14116" xr:uid="{00000000-0005-0000-0000-000029370000}"/>
    <cellStyle name="Calculation 6 2 5 12 2 2" xfId="14117" xr:uid="{00000000-0005-0000-0000-00002A370000}"/>
    <cellStyle name="Calculation 6 2 5 12 3" xfId="14118" xr:uid="{00000000-0005-0000-0000-00002B370000}"/>
    <cellStyle name="Calculation 6 2 5 13" xfId="14119" xr:uid="{00000000-0005-0000-0000-00002C370000}"/>
    <cellStyle name="Calculation 6 2 5 13 2" xfId="14120" xr:uid="{00000000-0005-0000-0000-00002D370000}"/>
    <cellStyle name="Calculation 6 2 5 13 2 2" xfId="14121" xr:uid="{00000000-0005-0000-0000-00002E370000}"/>
    <cellStyle name="Calculation 6 2 5 13 3" xfId="14122" xr:uid="{00000000-0005-0000-0000-00002F370000}"/>
    <cellStyle name="Calculation 6 2 5 14" xfId="14123" xr:uid="{00000000-0005-0000-0000-000030370000}"/>
    <cellStyle name="Calculation 6 2 5 14 2" xfId="14124" xr:uid="{00000000-0005-0000-0000-000031370000}"/>
    <cellStyle name="Calculation 6 2 5 14 2 2" xfId="14125" xr:uid="{00000000-0005-0000-0000-000032370000}"/>
    <cellStyle name="Calculation 6 2 5 14 3" xfId="14126" xr:uid="{00000000-0005-0000-0000-000033370000}"/>
    <cellStyle name="Calculation 6 2 5 15" xfId="14127" xr:uid="{00000000-0005-0000-0000-000034370000}"/>
    <cellStyle name="Calculation 6 2 5 15 2" xfId="14128" xr:uid="{00000000-0005-0000-0000-000035370000}"/>
    <cellStyle name="Calculation 6 2 5 15 2 2" xfId="14129" xr:uid="{00000000-0005-0000-0000-000036370000}"/>
    <cellStyle name="Calculation 6 2 5 15 3" xfId="14130" xr:uid="{00000000-0005-0000-0000-000037370000}"/>
    <cellStyle name="Calculation 6 2 5 16" xfId="14131" xr:uid="{00000000-0005-0000-0000-000038370000}"/>
    <cellStyle name="Calculation 6 2 5 16 2" xfId="14132" xr:uid="{00000000-0005-0000-0000-000039370000}"/>
    <cellStyle name="Calculation 6 2 5 16 2 2" xfId="14133" xr:uid="{00000000-0005-0000-0000-00003A370000}"/>
    <cellStyle name="Calculation 6 2 5 16 3" xfId="14134" xr:uid="{00000000-0005-0000-0000-00003B370000}"/>
    <cellStyle name="Calculation 6 2 5 17" xfId="14135" xr:uid="{00000000-0005-0000-0000-00003C370000}"/>
    <cellStyle name="Calculation 6 2 5 17 2" xfId="14136" xr:uid="{00000000-0005-0000-0000-00003D370000}"/>
    <cellStyle name="Calculation 6 2 5 17 2 2" xfId="14137" xr:uid="{00000000-0005-0000-0000-00003E370000}"/>
    <cellStyle name="Calculation 6 2 5 17 3" xfId="14138" xr:uid="{00000000-0005-0000-0000-00003F370000}"/>
    <cellStyle name="Calculation 6 2 5 18" xfId="14139" xr:uid="{00000000-0005-0000-0000-000040370000}"/>
    <cellStyle name="Calculation 6 2 5 18 2" xfId="14140" xr:uid="{00000000-0005-0000-0000-000041370000}"/>
    <cellStyle name="Calculation 6 2 5 18 2 2" xfId="14141" xr:uid="{00000000-0005-0000-0000-000042370000}"/>
    <cellStyle name="Calculation 6 2 5 18 3" xfId="14142" xr:uid="{00000000-0005-0000-0000-000043370000}"/>
    <cellStyle name="Calculation 6 2 5 19" xfId="14143" xr:uid="{00000000-0005-0000-0000-000044370000}"/>
    <cellStyle name="Calculation 6 2 5 19 2" xfId="14144" xr:uid="{00000000-0005-0000-0000-000045370000}"/>
    <cellStyle name="Calculation 6 2 5 19 2 2" xfId="14145" xr:uid="{00000000-0005-0000-0000-000046370000}"/>
    <cellStyle name="Calculation 6 2 5 19 3" xfId="14146" xr:uid="{00000000-0005-0000-0000-000047370000}"/>
    <cellStyle name="Calculation 6 2 5 2" xfId="14147" xr:uid="{00000000-0005-0000-0000-000048370000}"/>
    <cellStyle name="Calculation 6 2 5 2 2" xfId="14148" xr:uid="{00000000-0005-0000-0000-000049370000}"/>
    <cellStyle name="Calculation 6 2 5 2 2 2" xfId="14149" xr:uid="{00000000-0005-0000-0000-00004A370000}"/>
    <cellStyle name="Calculation 6 2 5 2 3" xfId="14150" xr:uid="{00000000-0005-0000-0000-00004B370000}"/>
    <cellStyle name="Calculation 6 2 5 2 4" xfId="14151" xr:uid="{00000000-0005-0000-0000-00004C370000}"/>
    <cellStyle name="Calculation 6 2 5 20" xfId="14152" xr:uid="{00000000-0005-0000-0000-00004D370000}"/>
    <cellStyle name="Calculation 6 2 5 20 2" xfId="14153" xr:uid="{00000000-0005-0000-0000-00004E370000}"/>
    <cellStyle name="Calculation 6 2 5 20 2 2" xfId="14154" xr:uid="{00000000-0005-0000-0000-00004F370000}"/>
    <cellStyle name="Calculation 6 2 5 20 3" xfId="14155" xr:uid="{00000000-0005-0000-0000-000050370000}"/>
    <cellStyle name="Calculation 6 2 5 21" xfId="14156" xr:uid="{00000000-0005-0000-0000-000051370000}"/>
    <cellStyle name="Calculation 6 2 5 21 2" xfId="14157" xr:uid="{00000000-0005-0000-0000-000052370000}"/>
    <cellStyle name="Calculation 6 2 5 22" xfId="14158" xr:uid="{00000000-0005-0000-0000-000053370000}"/>
    <cellStyle name="Calculation 6 2 5 23" xfId="14159" xr:uid="{00000000-0005-0000-0000-000054370000}"/>
    <cellStyle name="Calculation 6 2 5 3" xfId="14160" xr:uid="{00000000-0005-0000-0000-000055370000}"/>
    <cellStyle name="Calculation 6 2 5 3 2" xfId="14161" xr:uid="{00000000-0005-0000-0000-000056370000}"/>
    <cellStyle name="Calculation 6 2 5 3 2 2" xfId="14162" xr:uid="{00000000-0005-0000-0000-000057370000}"/>
    <cellStyle name="Calculation 6 2 5 3 3" xfId="14163" xr:uid="{00000000-0005-0000-0000-000058370000}"/>
    <cellStyle name="Calculation 6 2 5 4" xfId="14164" xr:uid="{00000000-0005-0000-0000-000059370000}"/>
    <cellStyle name="Calculation 6 2 5 4 2" xfId="14165" xr:uid="{00000000-0005-0000-0000-00005A370000}"/>
    <cellStyle name="Calculation 6 2 5 4 2 2" xfId="14166" xr:uid="{00000000-0005-0000-0000-00005B370000}"/>
    <cellStyle name="Calculation 6 2 5 4 3" xfId="14167" xr:uid="{00000000-0005-0000-0000-00005C370000}"/>
    <cellStyle name="Calculation 6 2 5 5" xfId="14168" xr:uid="{00000000-0005-0000-0000-00005D370000}"/>
    <cellStyle name="Calculation 6 2 5 5 2" xfId="14169" xr:uid="{00000000-0005-0000-0000-00005E370000}"/>
    <cellStyle name="Calculation 6 2 5 5 2 2" xfId="14170" xr:uid="{00000000-0005-0000-0000-00005F370000}"/>
    <cellStyle name="Calculation 6 2 5 5 3" xfId="14171" xr:uid="{00000000-0005-0000-0000-000060370000}"/>
    <cellStyle name="Calculation 6 2 5 6" xfId="14172" xr:uid="{00000000-0005-0000-0000-000061370000}"/>
    <cellStyle name="Calculation 6 2 5 6 2" xfId="14173" xr:uid="{00000000-0005-0000-0000-000062370000}"/>
    <cellStyle name="Calculation 6 2 5 6 2 2" xfId="14174" xr:uid="{00000000-0005-0000-0000-000063370000}"/>
    <cellStyle name="Calculation 6 2 5 6 3" xfId="14175" xr:uid="{00000000-0005-0000-0000-000064370000}"/>
    <cellStyle name="Calculation 6 2 5 7" xfId="14176" xr:uid="{00000000-0005-0000-0000-000065370000}"/>
    <cellStyle name="Calculation 6 2 5 7 2" xfId="14177" xr:uid="{00000000-0005-0000-0000-000066370000}"/>
    <cellStyle name="Calculation 6 2 5 7 2 2" xfId="14178" xr:uid="{00000000-0005-0000-0000-000067370000}"/>
    <cellStyle name="Calculation 6 2 5 7 3" xfId="14179" xr:uid="{00000000-0005-0000-0000-000068370000}"/>
    <cellStyle name="Calculation 6 2 5 8" xfId="14180" xr:uid="{00000000-0005-0000-0000-000069370000}"/>
    <cellStyle name="Calculation 6 2 5 8 2" xfId="14181" xr:uid="{00000000-0005-0000-0000-00006A370000}"/>
    <cellStyle name="Calculation 6 2 5 8 2 2" xfId="14182" xr:uid="{00000000-0005-0000-0000-00006B370000}"/>
    <cellStyle name="Calculation 6 2 5 8 3" xfId="14183" xr:uid="{00000000-0005-0000-0000-00006C370000}"/>
    <cellStyle name="Calculation 6 2 5 9" xfId="14184" xr:uid="{00000000-0005-0000-0000-00006D370000}"/>
    <cellStyle name="Calculation 6 2 5 9 2" xfId="14185" xr:uid="{00000000-0005-0000-0000-00006E370000}"/>
    <cellStyle name="Calculation 6 2 5 9 2 2" xfId="14186" xr:uid="{00000000-0005-0000-0000-00006F370000}"/>
    <cellStyle name="Calculation 6 2 5 9 3" xfId="14187" xr:uid="{00000000-0005-0000-0000-000070370000}"/>
    <cellStyle name="Calculation 6 2 6" xfId="14188" xr:uid="{00000000-0005-0000-0000-000071370000}"/>
    <cellStyle name="Calculation 6 2 6 2" xfId="14189" xr:uid="{00000000-0005-0000-0000-000072370000}"/>
    <cellStyle name="Calculation 6 2 6 2 2" xfId="14190" xr:uid="{00000000-0005-0000-0000-000073370000}"/>
    <cellStyle name="Calculation 6 2 6 3" xfId="14191" xr:uid="{00000000-0005-0000-0000-000074370000}"/>
    <cellStyle name="Calculation 6 2 6 4" xfId="14192" xr:uid="{00000000-0005-0000-0000-000075370000}"/>
    <cellStyle name="Calculation 6 2 7" xfId="14193" xr:uid="{00000000-0005-0000-0000-000076370000}"/>
    <cellStyle name="Calculation 6 2 7 2" xfId="14194" xr:uid="{00000000-0005-0000-0000-000077370000}"/>
    <cellStyle name="Calculation 6 2 7 2 2" xfId="14195" xr:uid="{00000000-0005-0000-0000-000078370000}"/>
    <cellStyle name="Calculation 6 2 7 3" xfId="14196" xr:uid="{00000000-0005-0000-0000-000079370000}"/>
    <cellStyle name="Calculation 6 2 8" xfId="14197" xr:uid="{00000000-0005-0000-0000-00007A370000}"/>
    <cellStyle name="Calculation 6 2 8 2" xfId="14198" xr:uid="{00000000-0005-0000-0000-00007B370000}"/>
    <cellStyle name="Calculation 6 2 8 2 2" xfId="14199" xr:uid="{00000000-0005-0000-0000-00007C370000}"/>
    <cellStyle name="Calculation 6 2 8 3" xfId="14200" xr:uid="{00000000-0005-0000-0000-00007D370000}"/>
    <cellStyle name="Calculation 6 2 9" xfId="14201" xr:uid="{00000000-0005-0000-0000-00007E370000}"/>
    <cellStyle name="Calculation 6 2 9 2" xfId="14202" xr:uid="{00000000-0005-0000-0000-00007F370000}"/>
    <cellStyle name="Calculation 6 2 9 2 2" xfId="14203" xr:uid="{00000000-0005-0000-0000-000080370000}"/>
    <cellStyle name="Calculation 6 2 9 3" xfId="14204" xr:uid="{00000000-0005-0000-0000-000081370000}"/>
    <cellStyle name="Calculation 6 20" xfId="14205" xr:uid="{00000000-0005-0000-0000-000082370000}"/>
    <cellStyle name="Calculation 6 20 2" xfId="14206" xr:uid="{00000000-0005-0000-0000-000083370000}"/>
    <cellStyle name="Calculation 6 20 2 2" xfId="14207" xr:uid="{00000000-0005-0000-0000-000084370000}"/>
    <cellStyle name="Calculation 6 20 3" xfId="14208" xr:uid="{00000000-0005-0000-0000-000085370000}"/>
    <cellStyle name="Calculation 6 21" xfId="14209" xr:uid="{00000000-0005-0000-0000-000086370000}"/>
    <cellStyle name="Calculation 6 21 2" xfId="14210" xr:uid="{00000000-0005-0000-0000-000087370000}"/>
    <cellStyle name="Calculation 6 21 2 2" xfId="14211" xr:uid="{00000000-0005-0000-0000-000088370000}"/>
    <cellStyle name="Calculation 6 21 3" xfId="14212" xr:uid="{00000000-0005-0000-0000-000089370000}"/>
    <cellStyle name="Calculation 6 22" xfId="14213" xr:uid="{00000000-0005-0000-0000-00008A370000}"/>
    <cellStyle name="Calculation 6 22 2" xfId="14214" xr:uid="{00000000-0005-0000-0000-00008B370000}"/>
    <cellStyle name="Calculation 6 23" xfId="14215" xr:uid="{00000000-0005-0000-0000-00008C370000}"/>
    <cellStyle name="Calculation 6 24" xfId="14216" xr:uid="{00000000-0005-0000-0000-00008D370000}"/>
    <cellStyle name="Calculation 6 25" xfId="14217" xr:uid="{00000000-0005-0000-0000-00008E370000}"/>
    <cellStyle name="Calculation 6 26" xfId="14218" xr:uid="{00000000-0005-0000-0000-00008F370000}"/>
    <cellStyle name="Calculation 6 27" xfId="14219" xr:uid="{00000000-0005-0000-0000-000090370000}"/>
    <cellStyle name="Calculation 6 3" xfId="14220" xr:uid="{00000000-0005-0000-0000-000091370000}"/>
    <cellStyle name="Calculation 6 3 10" xfId="14221" xr:uid="{00000000-0005-0000-0000-000092370000}"/>
    <cellStyle name="Calculation 6 3 10 2" xfId="14222" xr:uid="{00000000-0005-0000-0000-000093370000}"/>
    <cellStyle name="Calculation 6 3 10 2 2" xfId="14223" xr:uid="{00000000-0005-0000-0000-000094370000}"/>
    <cellStyle name="Calculation 6 3 10 3" xfId="14224" xr:uid="{00000000-0005-0000-0000-000095370000}"/>
    <cellStyle name="Calculation 6 3 11" xfId="14225" xr:uid="{00000000-0005-0000-0000-000096370000}"/>
    <cellStyle name="Calculation 6 3 11 2" xfId="14226" xr:uid="{00000000-0005-0000-0000-000097370000}"/>
    <cellStyle name="Calculation 6 3 11 2 2" xfId="14227" xr:uid="{00000000-0005-0000-0000-000098370000}"/>
    <cellStyle name="Calculation 6 3 11 3" xfId="14228" xr:uid="{00000000-0005-0000-0000-000099370000}"/>
    <cellStyle name="Calculation 6 3 12" xfId="14229" xr:uid="{00000000-0005-0000-0000-00009A370000}"/>
    <cellStyle name="Calculation 6 3 12 2" xfId="14230" xr:uid="{00000000-0005-0000-0000-00009B370000}"/>
    <cellStyle name="Calculation 6 3 12 2 2" xfId="14231" xr:uid="{00000000-0005-0000-0000-00009C370000}"/>
    <cellStyle name="Calculation 6 3 12 3" xfId="14232" xr:uid="{00000000-0005-0000-0000-00009D370000}"/>
    <cellStyle name="Calculation 6 3 13" xfId="14233" xr:uid="{00000000-0005-0000-0000-00009E370000}"/>
    <cellStyle name="Calculation 6 3 13 2" xfId="14234" xr:uid="{00000000-0005-0000-0000-00009F370000}"/>
    <cellStyle name="Calculation 6 3 13 2 2" xfId="14235" xr:uid="{00000000-0005-0000-0000-0000A0370000}"/>
    <cellStyle name="Calculation 6 3 13 3" xfId="14236" xr:uid="{00000000-0005-0000-0000-0000A1370000}"/>
    <cellStyle name="Calculation 6 3 14" xfId="14237" xr:uid="{00000000-0005-0000-0000-0000A2370000}"/>
    <cellStyle name="Calculation 6 3 14 2" xfId="14238" xr:uid="{00000000-0005-0000-0000-0000A3370000}"/>
    <cellStyle name="Calculation 6 3 14 2 2" xfId="14239" xr:uid="{00000000-0005-0000-0000-0000A4370000}"/>
    <cellStyle name="Calculation 6 3 14 3" xfId="14240" xr:uid="{00000000-0005-0000-0000-0000A5370000}"/>
    <cellStyle name="Calculation 6 3 15" xfId="14241" xr:uid="{00000000-0005-0000-0000-0000A6370000}"/>
    <cellStyle name="Calculation 6 3 15 2" xfId="14242" xr:uid="{00000000-0005-0000-0000-0000A7370000}"/>
    <cellStyle name="Calculation 6 3 15 2 2" xfId="14243" xr:uid="{00000000-0005-0000-0000-0000A8370000}"/>
    <cellStyle name="Calculation 6 3 15 3" xfId="14244" xr:uid="{00000000-0005-0000-0000-0000A9370000}"/>
    <cellStyle name="Calculation 6 3 16" xfId="14245" xr:uid="{00000000-0005-0000-0000-0000AA370000}"/>
    <cellStyle name="Calculation 6 3 16 2" xfId="14246" xr:uid="{00000000-0005-0000-0000-0000AB370000}"/>
    <cellStyle name="Calculation 6 3 16 2 2" xfId="14247" xr:uid="{00000000-0005-0000-0000-0000AC370000}"/>
    <cellStyle name="Calculation 6 3 16 3" xfId="14248" xr:uid="{00000000-0005-0000-0000-0000AD370000}"/>
    <cellStyle name="Calculation 6 3 17" xfId="14249" xr:uid="{00000000-0005-0000-0000-0000AE370000}"/>
    <cellStyle name="Calculation 6 3 17 2" xfId="14250" xr:uid="{00000000-0005-0000-0000-0000AF370000}"/>
    <cellStyle name="Calculation 6 3 17 2 2" xfId="14251" xr:uid="{00000000-0005-0000-0000-0000B0370000}"/>
    <cellStyle name="Calculation 6 3 17 3" xfId="14252" xr:uid="{00000000-0005-0000-0000-0000B1370000}"/>
    <cellStyle name="Calculation 6 3 18" xfId="14253" xr:uid="{00000000-0005-0000-0000-0000B2370000}"/>
    <cellStyle name="Calculation 6 3 18 2" xfId="14254" xr:uid="{00000000-0005-0000-0000-0000B3370000}"/>
    <cellStyle name="Calculation 6 3 19" xfId="14255" xr:uid="{00000000-0005-0000-0000-0000B4370000}"/>
    <cellStyle name="Calculation 6 3 2" xfId="14256" xr:uid="{00000000-0005-0000-0000-0000B5370000}"/>
    <cellStyle name="Calculation 6 3 2 10" xfId="14257" xr:uid="{00000000-0005-0000-0000-0000B6370000}"/>
    <cellStyle name="Calculation 6 3 2 10 2" xfId="14258" xr:uid="{00000000-0005-0000-0000-0000B7370000}"/>
    <cellStyle name="Calculation 6 3 2 10 2 2" xfId="14259" xr:uid="{00000000-0005-0000-0000-0000B8370000}"/>
    <cellStyle name="Calculation 6 3 2 10 3" xfId="14260" xr:uid="{00000000-0005-0000-0000-0000B9370000}"/>
    <cellStyle name="Calculation 6 3 2 11" xfId="14261" xr:uid="{00000000-0005-0000-0000-0000BA370000}"/>
    <cellStyle name="Calculation 6 3 2 11 2" xfId="14262" xr:uid="{00000000-0005-0000-0000-0000BB370000}"/>
    <cellStyle name="Calculation 6 3 2 11 2 2" xfId="14263" xr:uid="{00000000-0005-0000-0000-0000BC370000}"/>
    <cellStyle name="Calculation 6 3 2 11 3" xfId="14264" xr:uid="{00000000-0005-0000-0000-0000BD370000}"/>
    <cellStyle name="Calculation 6 3 2 12" xfId="14265" xr:uid="{00000000-0005-0000-0000-0000BE370000}"/>
    <cellStyle name="Calculation 6 3 2 12 2" xfId="14266" xr:uid="{00000000-0005-0000-0000-0000BF370000}"/>
    <cellStyle name="Calculation 6 3 2 12 2 2" xfId="14267" xr:uid="{00000000-0005-0000-0000-0000C0370000}"/>
    <cellStyle name="Calculation 6 3 2 12 3" xfId="14268" xr:uid="{00000000-0005-0000-0000-0000C1370000}"/>
    <cellStyle name="Calculation 6 3 2 13" xfId="14269" xr:uid="{00000000-0005-0000-0000-0000C2370000}"/>
    <cellStyle name="Calculation 6 3 2 13 2" xfId="14270" xr:uid="{00000000-0005-0000-0000-0000C3370000}"/>
    <cellStyle name="Calculation 6 3 2 13 2 2" xfId="14271" xr:uid="{00000000-0005-0000-0000-0000C4370000}"/>
    <cellStyle name="Calculation 6 3 2 13 3" xfId="14272" xr:uid="{00000000-0005-0000-0000-0000C5370000}"/>
    <cellStyle name="Calculation 6 3 2 14" xfId="14273" xr:uid="{00000000-0005-0000-0000-0000C6370000}"/>
    <cellStyle name="Calculation 6 3 2 14 2" xfId="14274" xr:uid="{00000000-0005-0000-0000-0000C7370000}"/>
    <cellStyle name="Calculation 6 3 2 14 2 2" xfId="14275" xr:uid="{00000000-0005-0000-0000-0000C8370000}"/>
    <cellStyle name="Calculation 6 3 2 14 3" xfId="14276" xr:uid="{00000000-0005-0000-0000-0000C9370000}"/>
    <cellStyle name="Calculation 6 3 2 15" xfId="14277" xr:uid="{00000000-0005-0000-0000-0000CA370000}"/>
    <cellStyle name="Calculation 6 3 2 15 2" xfId="14278" xr:uid="{00000000-0005-0000-0000-0000CB370000}"/>
    <cellStyle name="Calculation 6 3 2 15 2 2" xfId="14279" xr:uid="{00000000-0005-0000-0000-0000CC370000}"/>
    <cellStyle name="Calculation 6 3 2 15 3" xfId="14280" xr:uid="{00000000-0005-0000-0000-0000CD370000}"/>
    <cellStyle name="Calculation 6 3 2 16" xfId="14281" xr:uid="{00000000-0005-0000-0000-0000CE370000}"/>
    <cellStyle name="Calculation 6 3 2 16 2" xfId="14282" xr:uid="{00000000-0005-0000-0000-0000CF370000}"/>
    <cellStyle name="Calculation 6 3 2 16 2 2" xfId="14283" xr:uid="{00000000-0005-0000-0000-0000D0370000}"/>
    <cellStyle name="Calculation 6 3 2 16 3" xfId="14284" xr:uid="{00000000-0005-0000-0000-0000D1370000}"/>
    <cellStyle name="Calculation 6 3 2 17" xfId="14285" xr:uid="{00000000-0005-0000-0000-0000D2370000}"/>
    <cellStyle name="Calculation 6 3 2 17 2" xfId="14286" xr:uid="{00000000-0005-0000-0000-0000D3370000}"/>
    <cellStyle name="Calculation 6 3 2 17 2 2" xfId="14287" xr:uid="{00000000-0005-0000-0000-0000D4370000}"/>
    <cellStyle name="Calculation 6 3 2 17 3" xfId="14288" xr:uid="{00000000-0005-0000-0000-0000D5370000}"/>
    <cellStyle name="Calculation 6 3 2 18" xfId="14289" xr:uid="{00000000-0005-0000-0000-0000D6370000}"/>
    <cellStyle name="Calculation 6 3 2 18 2" xfId="14290" xr:uid="{00000000-0005-0000-0000-0000D7370000}"/>
    <cellStyle name="Calculation 6 3 2 18 2 2" xfId="14291" xr:uid="{00000000-0005-0000-0000-0000D8370000}"/>
    <cellStyle name="Calculation 6 3 2 18 3" xfId="14292" xr:uid="{00000000-0005-0000-0000-0000D9370000}"/>
    <cellStyle name="Calculation 6 3 2 19" xfId="14293" xr:uid="{00000000-0005-0000-0000-0000DA370000}"/>
    <cellStyle name="Calculation 6 3 2 19 2" xfId="14294" xr:uid="{00000000-0005-0000-0000-0000DB370000}"/>
    <cellStyle name="Calculation 6 3 2 19 2 2" xfId="14295" xr:uid="{00000000-0005-0000-0000-0000DC370000}"/>
    <cellStyle name="Calculation 6 3 2 19 3" xfId="14296" xr:uid="{00000000-0005-0000-0000-0000DD370000}"/>
    <cellStyle name="Calculation 6 3 2 2" xfId="14297" xr:uid="{00000000-0005-0000-0000-0000DE370000}"/>
    <cellStyle name="Calculation 6 3 2 2 2" xfId="14298" xr:uid="{00000000-0005-0000-0000-0000DF370000}"/>
    <cellStyle name="Calculation 6 3 2 2 2 2" xfId="14299" xr:uid="{00000000-0005-0000-0000-0000E0370000}"/>
    <cellStyle name="Calculation 6 3 2 2 2 2 2" xfId="14300" xr:uid="{00000000-0005-0000-0000-0000E1370000}"/>
    <cellStyle name="Calculation 6 3 2 2 2 3" xfId="14301" xr:uid="{00000000-0005-0000-0000-0000E2370000}"/>
    <cellStyle name="Calculation 6 3 2 2 2 4" xfId="14302" xr:uid="{00000000-0005-0000-0000-0000E3370000}"/>
    <cellStyle name="Calculation 6 3 2 2 3" xfId="14303" xr:uid="{00000000-0005-0000-0000-0000E4370000}"/>
    <cellStyle name="Calculation 6 3 2 2 3 2" xfId="14304" xr:uid="{00000000-0005-0000-0000-0000E5370000}"/>
    <cellStyle name="Calculation 6 3 2 2 4" xfId="14305" xr:uid="{00000000-0005-0000-0000-0000E6370000}"/>
    <cellStyle name="Calculation 6 3 2 2 5" xfId="14306" xr:uid="{00000000-0005-0000-0000-0000E7370000}"/>
    <cellStyle name="Calculation 6 3 2 20" xfId="14307" xr:uid="{00000000-0005-0000-0000-0000E8370000}"/>
    <cellStyle name="Calculation 6 3 2 20 2" xfId="14308" xr:uid="{00000000-0005-0000-0000-0000E9370000}"/>
    <cellStyle name="Calculation 6 3 2 20 2 2" xfId="14309" xr:uid="{00000000-0005-0000-0000-0000EA370000}"/>
    <cellStyle name="Calculation 6 3 2 20 3" xfId="14310" xr:uid="{00000000-0005-0000-0000-0000EB370000}"/>
    <cellStyle name="Calculation 6 3 2 21" xfId="14311" xr:uid="{00000000-0005-0000-0000-0000EC370000}"/>
    <cellStyle name="Calculation 6 3 2 21 2" xfId="14312" xr:uid="{00000000-0005-0000-0000-0000ED370000}"/>
    <cellStyle name="Calculation 6 3 2 22" xfId="14313" xr:uid="{00000000-0005-0000-0000-0000EE370000}"/>
    <cellStyle name="Calculation 6 3 2 23" xfId="14314" xr:uid="{00000000-0005-0000-0000-0000EF370000}"/>
    <cellStyle name="Calculation 6 3 2 3" xfId="14315" xr:uid="{00000000-0005-0000-0000-0000F0370000}"/>
    <cellStyle name="Calculation 6 3 2 3 2" xfId="14316" xr:uid="{00000000-0005-0000-0000-0000F1370000}"/>
    <cellStyle name="Calculation 6 3 2 3 2 2" xfId="14317" xr:uid="{00000000-0005-0000-0000-0000F2370000}"/>
    <cellStyle name="Calculation 6 3 2 3 2 3" xfId="14318" xr:uid="{00000000-0005-0000-0000-0000F3370000}"/>
    <cellStyle name="Calculation 6 3 2 3 3" xfId="14319" xr:uid="{00000000-0005-0000-0000-0000F4370000}"/>
    <cellStyle name="Calculation 6 3 2 3 3 2" xfId="14320" xr:uid="{00000000-0005-0000-0000-0000F5370000}"/>
    <cellStyle name="Calculation 6 3 2 3 4" xfId="14321" xr:uid="{00000000-0005-0000-0000-0000F6370000}"/>
    <cellStyle name="Calculation 6 3 2 4" xfId="14322" xr:uid="{00000000-0005-0000-0000-0000F7370000}"/>
    <cellStyle name="Calculation 6 3 2 4 2" xfId="14323" xr:uid="{00000000-0005-0000-0000-0000F8370000}"/>
    <cellStyle name="Calculation 6 3 2 4 2 2" xfId="14324" xr:uid="{00000000-0005-0000-0000-0000F9370000}"/>
    <cellStyle name="Calculation 6 3 2 4 3" xfId="14325" xr:uid="{00000000-0005-0000-0000-0000FA370000}"/>
    <cellStyle name="Calculation 6 3 2 4 4" xfId="14326" xr:uid="{00000000-0005-0000-0000-0000FB370000}"/>
    <cellStyle name="Calculation 6 3 2 5" xfId="14327" xr:uid="{00000000-0005-0000-0000-0000FC370000}"/>
    <cellStyle name="Calculation 6 3 2 5 2" xfId="14328" xr:uid="{00000000-0005-0000-0000-0000FD370000}"/>
    <cellStyle name="Calculation 6 3 2 5 2 2" xfId="14329" xr:uid="{00000000-0005-0000-0000-0000FE370000}"/>
    <cellStyle name="Calculation 6 3 2 5 3" xfId="14330" xr:uid="{00000000-0005-0000-0000-0000FF370000}"/>
    <cellStyle name="Calculation 6 3 2 5 4" xfId="14331" xr:uid="{00000000-0005-0000-0000-000000380000}"/>
    <cellStyle name="Calculation 6 3 2 6" xfId="14332" xr:uid="{00000000-0005-0000-0000-000001380000}"/>
    <cellStyle name="Calculation 6 3 2 6 2" xfId="14333" xr:uid="{00000000-0005-0000-0000-000002380000}"/>
    <cellStyle name="Calculation 6 3 2 6 2 2" xfId="14334" xr:uid="{00000000-0005-0000-0000-000003380000}"/>
    <cellStyle name="Calculation 6 3 2 6 3" xfId="14335" xr:uid="{00000000-0005-0000-0000-000004380000}"/>
    <cellStyle name="Calculation 6 3 2 7" xfId="14336" xr:uid="{00000000-0005-0000-0000-000005380000}"/>
    <cellStyle name="Calculation 6 3 2 7 2" xfId="14337" xr:uid="{00000000-0005-0000-0000-000006380000}"/>
    <cellStyle name="Calculation 6 3 2 7 2 2" xfId="14338" xr:uid="{00000000-0005-0000-0000-000007380000}"/>
    <cellStyle name="Calculation 6 3 2 7 3" xfId="14339" xr:uid="{00000000-0005-0000-0000-000008380000}"/>
    <cellStyle name="Calculation 6 3 2 8" xfId="14340" xr:uid="{00000000-0005-0000-0000-000009380000}"/>
    <cellStyle name="Calculation 6 3 2 8 2" xfId="14341" xr:uid="{00000000-0005-0000-0000-00000A380000}"/>
    <cellStyle name="Calculation 6 3 2 8 2 2" xfId="14342" xr:uid="{00000000-0005-0000-0000-00000B380000}"/>
    <cellStyle name="Calculation 6 3 2 8 3" xfId="14343" xr:uid="{00000000-0005-0000-0000-00000C380000}"/>
    <cellStyle name="Calculation 6 3 2 9" xfId="14344" xr:uid="{00000000-0005-0000-0000-00000D380000}"/>
    <cellStyle name="Calculation 6 3 2 9 2" xfId="14345" xr:uid="{00000000-0005-0000-0000-00000E380000}"/>
    <cellStyle name="Calculation 6 3 2 9 2 2" xfId="14346" xr:uid="{00000000-0005-0000-0000-00000F380000}"/>
    <cellStyle name="Calculation 6 3 2 9 3" xfId="14347" xr:uid="{00000000-0005-0000-0000-000010380000}"/>
    <cellStyle name="Calculation 6 3 20" xfId="14348" xr:uid="{00000000-0005-0000-0000-000011380000}"/>
    <cellStyle name="Calculation 6 3 3" xfId="14349" xr:uid="{00000000-0005-0000-0000-000012380000}"/>
    <cellStyle name="Calculation 6 3 3 2" xfId="14350" xr:uid="{00000000-0005-0000-0000-000013380000}"/>
    <cellStyle name="Calculation 6 3 3 2 2" xfId="14351" xr:uid="{00000000-0005-0000-0000-000014380000}"/>
    <cellStyle name="Calculation 6 3 3 2 2 2" xfId="14352" xr:uid="{00000000-0005-0000-0000-000015380000}"/>
    <cellStyle name="Calculation 6 3 3 2 3" xfId="14353" xr:uid="{00000000-0005-0000-0000-000016380000}"/>
    <cellStyle name="Calculation 6 3 3 2 4" xfId="14354" xr:uid="{00000000-0005-0000-0000-000017380000}"/>
    <cellStyle name="Calculation 6 3 3 3" xfId="14355" xr:uid="{00000000-0005-0000-0000-000018380000}"/>
    <cellStyle name="Calculation 6 3 3 3 2" xfId="14356" xr:uid="{00000000-0005-0000-0000-000019380000}"/>
    <cellStyle name="Calculation 6 3 3 4" xfId="14357" xr:uid="{00000000-0005-0000-0000-00001A380000}"/>
    <cellStyle name="Calculation 6 3 3 5" xfId="14358" xr:uid="{00000000-0005-0000-0000-00001B380000}"/>
    <cellStyle name="Calculation 6 3 4" xfId="14359" xr:uid="{00000000-0005-0000-0000-00001C380000}"/>
    <cellStyle name="Calculation 6 3 4 2" xfId="14360" xr:uid="{00000000-0005-0000-0000-00001D380000}"/>
    <cellStyle name="Calculation 6 3 4 2 2" xfId="14361" xr:uid="{00000000-0005-0000-0000-00001E380000}"/>
    <cellStyle name="Calculation 6 3 4 2 3" xfId="14362" xr:uid="{00000000-0005-0000-0000-00001F380000}"/>
    <cellStyle name="Calculation 6 3 4 3" xfId="14363" xr:uid="{00000000-0005-0000-0000-000020380000}"/>
    <cellStyle name="Calculation 6 3 4 3 2" xfId="14364" xr:uid="{00000000-0005-0000-0000-000021380000}"/>
    <cellStyle name="Calculation 6 3 4 4" xfId="14365" xr:uid="{00000000-0005-0000-0000-000022380000}"/>
    <cellStyle name="Calculation 6 3 5" xfId="14366" xr:uid="{00000000-0005-0000-0000-000023380000}"/>
    <cellStyle name="Calculation 6 3 5 2" xfId="14367" xr:uid="{00000000-0005-0000-0000-000024380000}"/>
    <cellStyle name="Calculation 6 3 5 2 2" xfId="14368" xr:uid="{00000000-0005-0000-0000-000025380000}"/>
    <cellStyle name="Calculation 6 3 5 2 3" xfId="14369" xr:uid="{00000000-0005-0000-0000-000026380000}"/>
    <cellStyle name="Calculation 6 3 5 3" xfId="14370" xr:uid="{00000000-0005-0000-0000-000027380000}"/>
    <cellStyle name="Calculation 6 3 5 4" xfId="14371" xr:uid="{00000000-0005-0000-0000-000028380000}"/>
    <cellStyle name="Calculation 6 3 6" xfId="14372" xr:uid="{00000000-0005-0000-0000-000029380000}"/>
    <cellStyle name="Calculation 6 3 6 2" xfId="14373" xr:uid="{00000000-0005-0000-0000-00002A380000}"/>
    <cellStyle name="Calculation 6 3 6 2 2" xfId="14374" xr:uid="{00000000-0005-0000-0000-00002B380000}"/>
    <cellStyle name="Calculation 6 3 6 3" xfId="14375" xr:uid="{00000000-0005-0000-0000-00002C380000}"/>
    <cellStyle name="Calculation 6 3 6 4" xfId="14376" xr:uid="{00000000-0005-0000-0000-00002D380000}"/>
    <cellStyle name="Calculation 6 3 7" xfId="14377" xr:uid="{00000000-0005-0000-0000-00002E380000}"/>
    <cellStyle name="Calculation 6 3 7 2" xfId="14378" xr:uid="{00000000-0005-0000-0000-00002F380000}"/>
    <cellStyle name="Calculation 6 3 7 2 2" xfId="14379" xr:uid="{00000000-0005-0000-0000-000030380000}"/>
    <cellStyle name="Calculation 6 3 7 3" xfId="14380" xr:uid="{00000000-0005-0000-0000-000031380000}"/>
    <cellStyle name="Calculation 6 3 8" xfId="14381" xr:uid="{00000000-0005-0000-0000-000032380000}"/>
    <cellStyle name="Calculation 6 3 8 2" xfId="14382" xr:uid="{00000000-0005-0000-0000-000033380000}"/>
    <cellStyle name="Calculation 6 3 8 2 2" xfId="14383" xr:uid="{00000000-0005-0000-0000-000034380000}"/>
    <cellStyle name="Calculation 6 3 8 3" xfId="14384" xr:uid="{00000000-0005-0000-0000-000035380000}"/>
    <cellStyle name="Calculation 6 3 9" xfId="14385" xr:uid="{00000000-0005-0000-0000-000036380000}"/>
    <cellStyle name="Calculation 6 3 9 2" xfId="14386" xr:uid="{00000000-0005-0000-0000-000037380000}"/>
    <cellStyle name="Calculation 6 3 9 2 2" xfId="14387" xr:uid="{00000000-0005-0000-0000-000038380000}"/>
    <cellStyle name="Calculation 6 3 9 3" xfId="14388" xr:uid="{00000000-0005-0000-0000-000039380000}"/>
    <cellStyle name="Calculation 6 4" xfId="14389" xr:uid="{00000000-0005-0000-0000-00003A380000}"/>
    <cellStyle name="Calculation 6 4 10" xfId="14390" xr:uid="{00000000-0005-0000-0000-00003B380000}"/>
    <cellStyle name="Calculation 6 4 10 2" xfId="14391" xr:uid="{00000000-0005-0000-0000-00003C380000}"/>
    <cellStyle name="Calculation 6 4 10 2 2" xfId="14392" xr:uid="{00000000-0005-0000-0000-00003D380000}"/>
    <cellStyle name="Calculation 6 4 10 3" xfId="14393" xr:uid="{00000000-0005-0000-0000-00003E380000}"/>
    <cellStyle name="Calculation 6 4 11" xfId="14394" xr:uid="{00000000-0005-0000-0000-00003F380000}"/>
    <cellStyle name="Calculation 6 4 11 2" xfId="14395" xr:uid="{00000000-0005-0000-0000-000040380000}"/>
    <cellStyle name="Calculation 6 4 11 2 2" xfId="14396" xr:uid="{00000000-0005-0000-0000-000041380000}"/>
    <cellStyle name="Calculation 6 4 11 3" xfId="14397" xr:uid="{00000000-0005-0000-0000-000042380000}"/>
    <cellStyle name="Calculation 6 4 12" xfId="14398" xr:uid="{00000000-0005-0000-0000-000043380000}"/>
    <cellStyle name="Calculation 6 4 12 2" xfId="14399" xr:uid="{00000000-0005-0000-0000-000044380000}"/>
    <cellStyle name="Calculation 6 4 12 2 2" xfId="14400" xr:uid="{00000000-0005-0000-0000-000045380000}"/>
    <cellStyle name="Calculation 6 4 12 3" xfId="14401" xr:uid="{00000000-0005-0000-0000-000046380000}"/>
    <cellStyle name="Calculation 6 4 13" xfId="14402" xr:uid="{00000000-0005-0000-0000-000047380000}"/>
    <cellStyle name="Calculation 6 4 13 2" xfId="14403" xr:uid="{00000000-0005-0000-0000-000048380000}"/>
    <cellStyle name="Calculation 6 4 13 2 2" xfId="14404" xr:uid="{00000000-0005-0000-0000-000049380000}"/>
    <cellStyle name="Calculation 6 4 13 3" xfId="14405" xr:uid="{00000000-0005-0000-0000-00004A380000}"/>
    <cellStyle name="Calculation 6 4 14" xfId="14406" xr:uid="{00000000-0005-0000-0000-00004B380000}"/>
    <cellStyle name="Calculation 6 4 14 2" xfId="14407" xr:uid="{00000000-0005-0000-0000-00004C380000}"/>
    <cellStyle name="Calculation 6 4 14 2 2" xfId="14408" xr:uid="{00000000-0005-0000-0000-00004D380000}"/>
    <cellStyle name="Calculation 6 4 14 3" xfId="14409" xr:uid="{00000000-0005-0000-0000-00004E380000}"/>
    <cellStyle name="Calculation 6 4 15" xfId="14410" xr:uid="{00000000-0005-0000-0000-00004F380000}"/>
    <cellStyle name="Calculation 6 4 15 2" xfId="14411" xr:uid="{00000000-0005-0000-0000-000050380000}"/>
    <cellStyle name="Calculation 6 4 15 2 2" xfId="14412" xr:uid="{00000000-0005-0000-0000-000051380000}"/>
    <cellStyle name="Calculation 6 4 15 3" xfId="14413" xr:uid="{00000000-0005-0000-0000-000052380000}"/>
    <cellStyle name="Calculation 6 4 16" xfId="14414" xr:uid="{00000000-0005-0000-0000-000053380000}"/>
    <cellStyle name="Calculation 6 4 16 2" xfId="14415" xr:uid="{00000000-0005-0000-0000-000054380000}"/>
    <cellStyle name="Calculation 6 4 16 2 2" xfId="14416" xr:uid="{00000000-0005-0000-0000-000055380000}"/>
    <cellStyle name="Calculation 6 4 16 3" xfId="14417" xr:uid="{00000000-0005-0000-0000-000056380000}"/>
    <cellStyle name="Calculation 6 4 17" xfId="14418" xr:uid="{00000000-0005-0000-0000-000057380000}"/>
    <cellStyle name="Calculation 6 4 17 2" xfId="14419" xr:uid="{00000000-0005-0000-0000-000058380000}"/>
    <cellStyle name="Calculation 6 4 17 2 2" xfId="14420" xr:uid="{00000000-0005-0000-0000-000059380000}"/>
    <cellStyle name="Calculation 6 4 17 3" xfId="14421" xr:uid="{00000000-0005-0000-0000-00005A380000}"/>
    <cellStyle name="Calculation 6 4 18" xfId="14422" xr:uid="{00000000-0005-0000-0000-00005B380000}"/>
    <cellStyle name="Calculation 6 4 18 2" xfId="14423" xr:uid="{00000000-0005-0000-0000-00005C380000}"/>
    <cellStyle name="Calculation 6 4 19" xfId="14424" xr:uid="{00000000-0005-0000-0000-00005D380000}"/>
    <cellStyle name="Calculation 6 4 2" xfId="14425" xr:uid="{00000000-0005-0000-0000-00005E380000}"/>
    <cellStyle name="Calculation 6 4 2 10" xfId="14426" xr:uid="{00000000-0005-0000-0000-00005F380000}"/>
    <cellStyle name="Calculation 6 4 2 10 2" xfId="14427" xr:uid="{00000000-0005-0000-0000-000060380000}"/>
    <cellStyle name="Calculation 6 4 2 10 2 2" xfId="14428" xr:uid="{00000000-0005-0000-0000-000061380000}"/>
    <cellStyle name="Calculation 6 4 2 10 3" xfId="14429" xr:uid="{00000000-0005-0000-0000-000062380000}"/>
    <cellStyle name="Calculation 6 4 2 11" xfId="14430" xr:uid="{00000000-0005-0000-0000-000063380000}"/>
    <cellStyle name="Calculation 6 4 2 11 2" xfId="14431" xr:uid="{00000000-0005-0000-0000-000064380000}"/>
    <cellStyle name="Calculation 6 4 2 11 2 2" xfId="14432" xr:uid="{00000000-0005-0000-0000-000065380000}"/>
    <cellStyle name="Calculation 6 4 2 11 3" xfId="14433" xr:uid="{00000000-0005-0000-0000-000066380000}"/>
    <cellStyle name="Calculation 6 4 2 12" xfId="14434" xr:uid="{00000000-0005-0000-0000-000067380000}"/>
    <cellStyle name="Calculation 6 4 2 12 2" xfId="14435" xr:uid="{00000000-0005-0000-0000-000068380000}"/>
    <cellStyle name="Calculation 6 4 2 12 2 2" xfId="14436" xr:uid="{00000000-0005-0000-0000-000069380000}"/>
    <cellStyle name="Calculation 6 4 2 12 3" xfId="14437" xr:uid="{00000000-0005-0000-0000-00006A380000}"/>
    <cellStyle name="Calculation 6 4 2 13" xfId="14438" xr:uid="{00000000-0005-0000-0000-00006B380000}"/>
    <cellStyle name="Calculation 6 4 2 13 2" xfId="14439" xr:uid="{00000000-0005-0000-0000-00006C380000}"/>
    <cellStyle name="Calculation 6 4 2 13 2 2" xfId="14440" xr:uid="{00000000-0005-0000-0000-00006D380000}"/>
    <cellStyle name="Calculation 6 4 2 13 3" xfId="14441" xr:uid="{00000000-0005-0000-0000-00006E380000}"/>
    <cellStyle name="Calculation 6 4 2 14" xfId="14442" xr:uid="{00000000-0005-0000-0000-00006F380000}"/>
    <cellStyle name="Calculation 6 4 2 14 2" xfId="14443" xr:uid="{00000000-0005-0000-0000-000070380000}"/>
    <cellStyle name="Calculation 6 4 2 14 2 2" xfId="14444" xr:uid="{00000000-0005-0000-0000-000071380000}"/>
    <cellStyle name="Calculation 6 4 2 14 3" xfId="14445" xr:uid="{00000000-0005-0000-0000-000072380000}"/>
    <cellStyle name="Calculation 6 4 2 15" xfId="14446" xr:uid="{00000000-0005-0000-0000-000073380000}"/>
    <cellStyle name="Calculation 6 4 2 15 2" xfId="14447" xr:uid="{00000000-0005-0000-0000-000074380000}"/>
    <cellStyle name="Calculation 6 4 2 15 2 2" xfId="14448" xr:uid="{00000000-0005-0000-0000-000075380000}"/>
    <cellStyle name="Calculation 6 4 2 15 3" xfId="14449" xr:uid="{00000000-0005-0000-0000-000076380000}"/>
    <cellStyle name="Calculation 6 4 2 16" xfId="14450" xr:uid="{00000000-0005-0000-0000-000077380000}"/>
    <cellStyle name="Calculation 6 4 2 16 2" xfId="14451" xr:uid="{00000000-0005-0000-0000-000078380000}"/>
    <cellStyle name="Calculation 6 4 2 16 2 2" xfId="14452" xr:uid="{00000000-0005-0000-0000-000079380000}"/>
    <cellStyle name="Calculation 6 4 2 16 3" xfId="14453" xr:uid="{00000000-0005-0000-0000-00007A380000}"/>
    <cellStyle name="Calculation 6 4 2 17" xfId="14454" xr:uid="{00000000-0005-0000-0000-00007B380000}"/>
    <cellStyle name="Calculation 6 4 2 17 2" xfId="14455" xr:uid="{00000000-0005-0000-0000-00007C380000}"/>
    <cellStyle name="Calculation 6 4 2 17 2 2" xfId="14456" xr:uid="{00000000-0005-0000-0000-00007D380000}"/>
    <cellStyle name="Calculation 6 4 2 17 3" xfId="14457" xr:uid="{00000000-0005-0000-0000-00007E380000}"/>
    <cellStyle name="Calculation 6 4 2 18" xfId="14458" xr:uid="{00000000-0005-0000-0000-00007F380000}"/>
    <cellStyle name="Calculation 6 4 2 18 2" xfId="14459" xr:uid="{00000000-0005-0000-0000-000080380000}"/>
    <cellStyle name="Calculation 6 4 2 18 2 2" xfId="14460" xr:uid="{00000000-0005-0000-0000-000081380000}"/>
    <cellStyle name="Calculation 6 4 2 18 3" xfId="14461" xr:uid="{00000000-0005-0000-0000-000082380000}"/>
    <cellStyle name="Calculation 6 4 2 19" xfId="14462" xr:uid="{00000000-0005-0000-0000-000083380000}"/>
    <cellStyle name="Calculation 6 4 2 19 2" xfId="14463" xr:uid="{00000000-0005-0000-0000-000084380000}"/>
    <cellStyle name="Calculation 6 4 2 19 2 2" xfId="14464" xr:uid="{00000000-0005-0000-0000-000085380000}"/>
    <cellStyle name="Calculation 6 4 2 19 3" xfId="14465" xr:uid="{00000000-0005-0000-0000-000086380000}"/>
    <cellStyle name="Calculation 6 4 2 2" xfId="14466" xr:uid="{00000000-0005-0000-0000-000087380000}"/>
    <cellStyle name="Calculation 6 4 2 2 2" xfId="14467" xr:uid="{00000000-0005-0000-0000-000088380000}"/>
    <cellStyle name="Calculation 6 4 2 2 2 2" xfId="14468" xr:uid="{00000000-0005-0000-0000-000089380000}"/>
    <cellStyle name="Calculation 6 4 2 2 2 2 2" xfId="14469" xr:uid="{00000000-0005-0000-0000-00008A380000}"/>
    <cellStyle name="Calculation 6 4 2 2 2 3" xfId="14470" xr:uid="{00000000-0005-0000-0000-00008B380000}"/>
    <cellStyle name="Calculation 6 4 2 2 2 4" xfId="14471" xr:uid="{00000000-0005-0000-0000-00008C380000}"/>
    <cellStyle name="Calculation 6 4 2 2 3" xfId="14472" xr:uid="{00000000-0005-0000-0000-00008D380000}"/>
    <cellStyle name="Calculation 6 4 2 2 3 2" xfId="14473" xr:uid="{00000000-0005-0000-0000-00008E380000}"/>
    <cellStyle name="Calculation 6 4 2 2 4" xfId="14474" xr:uid="{00000000-0005-0000-0000-00008F380000}"/>
    <cellStyle name="Calculation 6 4 2 2 5" xfId="14475" xr:uid="{00000000-0005-0000-0000-000090380000}"/>
    <cellStyle name="Calculation 6 4 2 20" xfId="14476" xr:uid="{00000000-0005-0000-0000-000091380000}"/>
    <cellStyle name="Calculation 6 4 2 20 2" xfId="14477" xr:uid="{00000000-0005-0000-0000-000092380000}"/>
    <cellStyle name="Calculation 6 4 2 20 2 2" xfId="14478" xr:uid="{00000000-0005-0000-0000-000093380000}"/>
    <cellStyle name="Calculation 6 4 2 20 3" xfId="14479" xr:uid="{00000000-0005-0000-0000-000094380000}"/>
    <cellStyle name="Calculation 6 4 2 21" xfId="14480" xr:uid="{00000000-0005-0000-0000-000095380000}"/>
    <cellStyle name="Calculation 6 4 2 21 2" xfId="14481" xr:uid="{00000000-0005-0000-0000-000096380000}"/>
    <cellStyle name="Calculation 6 4 2 22" xfId="14482" xr:uid="{00000000-0005-0000-0000-000097380000}"/>
    <cellStyle name="Calculation 6 4 2 23" xfId="14483" xr:uid="{00000000-0005-0000-0000-000098380000}"/>
    <cellStyle name="Calculation 6 4 2 3" xfId="14484" xr:uid="{00000000-0005-0000-0000-000099380000}"/>
    <cellStyle name="Calculation 6 4 2 3 2" xfId="14485" xr:uid="{00000000-0005-0000-0000-00009A380000}"/>
    <cellStyle name="Calculation 6 4 2 3 2 2" xfId="14486" xr:uid="{00000000-0005-0000-0000-00009B380000}"/>
    <cellStyle name="Calculation 6 4 2 3 2 3" xfId="14487" xr:uid="{00000000-0005-0000-0000-00009C380000}"/>
    <cellStyle name="Calculation 6 4 2 3 3" xfId="14488" xr:uid="{00000000-0005-0000-0000-00009D380000}"/>
    <cellStyle name="Calculation 6 4 2 3 3 2" xfId="14489" xr:uid="{00000000-0005-0000-0000-00009E380000}"/>
    <cellStyle name="Calculation 6 4 2 3 4" xfId="14490" xr:uid="{00000000-0005-0000-0000-00009F380000}"/>
    <cellStyle name="Calculation 6 4 2 4" xfId="14491" xr:uid="{00000000-0005-0000-0000-0000A0380000}"/>
    <cellStyle name="Calculation 6 4 2 4 2" xfId="14492" xr:uid="{00000000-0005-0000-0000-0000A1380000}"/>
    <cellStyle name="Calculation 6 4 2 4 2 2" xfId="14493" xr:uid="{00000000-0005-0000-0000-0000A2380000}"/>
    <cellStyle name="Calculation 6 4 2 4 3" xfId="14494" xr:uid="{00000000-0005-0000-0000-0000A3380000}"/>
    <cellStyle name="Calculation 6 4 2 4 4" xfId="14495" xr:uid="{00000000-0005-0000-0000-0000A4380000}"/>
    <cellStyle name="Calculation 6 4 2 5" xfId="14496" xr:uid="{00000000-0005-0000-0000-0000A5380000}"/>
    <cellStyle name="Calculation 6 4 2 5 2" xfId="14497" xr:uid="{00000000-0005-0000-0000-0000A6380000}"/>
    <cellStyle name="Calculation 6 4 2 5 2 2" xfId="14498" xr:uid="{00000000-0005-0000-0000-0000A7380000}"/>
    <cellStyle name="Calculation 6 4 2 5 3" xfId="14499" xr:uid="{00000000-0005-0000-0000-0000A8380000}"/>
    <cellStyle name="Calculation 6 4 2 5 4" xfId="14500" xr:uid="{00000000-0005-0000-0000-0000A9380000}"/>
    <cellStyle name="Calculation 6 4 2 6" xfId="14501" xr:uid="{00000000-0005-0000-0000-0000AA380000}"/>
    <cellStyle name="Calculation 6 4 2 6 2" xfId="14502" xr:uid="{00000000-0005-0000-0000-0000AB380000}"/>
    <cellStyle name="Calculation 6 4 2 6 2 2" xfId="14503" xr:uid="{00000000-0005-0000-0000-0000AC380000}"/>
    <cellStyle name="Calculation 6 4 2 6 3" xfId="14504" xr:uid="{00000000-0005-0000-0000-0000AD380000}"/>
    <cellStyle name="Calculation 6 4 2 7" xfId="14505" xr:uid="{00000000-0005-0000-0000-0000AE380000}"/>
    <cellStyle name="Calculation 6 4 2 7 2" xfId="14506" xr:uid="{00000000-0005-0000-0000-0000AF380000}"/>
    <cellStyle name="Calculation 6 4 2 7 2 2" xfId="14507" xr:uid="{00000000-0005-0000-0000-0000B0380000}"/>
    <cellStyle name="Calculation 6 4 2 7 3" xfId="14508" xr:uid="{00000000-0005-0000-0000-0000B1380000}"/>
    <cellStyle name="Calculation 6 4 2 8" xfId="14509" xr:uid="{00000000-0005-0000-0000-0000B2380000}"/>
    <cellStyle name="Calculation 6 4 2 8 2" xfId="14510" xr:uid="{00000000-0005-0000-0000-0000B3380000}"/>
    <cellStyle name="Calculation 6 4 2 8 2 2" xfId="14511" xr:uid="{00000000-0005-0000-0000-0000B4380000}"/>
    <cellStyle name="Calculation 6 4 2 8 3" xfId="14512" xr:uid="{00000000-0005-0000-0000-0000B5380000}"/>
    <cellStyle name="Calculation 6 4 2 9" xfId="14513" xr:uid="{00000000-0005-0000-0000-0000B6380000}"/>
    <cellStyle name="Calculation 6 4 2 9 2" xfId="14514" xr:uid="{00000000-0005-0000-0000-0000B7380000}"/>
    <cellStyle name="Calculation 6 4 2 9 2 2" xfId="14515" xr:uid="{00000000-0005-0000-0000-0000B8380000}"/>
    <cellStyle name="Calculation 6 4 2 9 3" xfId="14516" xr:uid="{00000000-0005-0000-0000-0000B9380000}"/>
    <cellStyle name="Calculation 6 4 20" xfId="14517" xr:uid="{00000000-0005-0000-0000-0000BA380000}"/>
    <cellStyle name="Calculation 6 4 3" xfId="14518" xr:uid="{00000000-0005-0000-0000-0000BB380000}"/>
    <cellStyle name="Calculation 6 4 3 2" xfId="14519" xr:uid="{00000000-0005-0000-0000-0000BC380000}"/>
    <cellStyle name="Calculation 6 4 3 2 2" xfId="14520" xr:uid="{00000000-0005-0000-0000-0000BD380000}"/>
    <cellStyle name="Calculation 6 4 3 2 2 2" xfId="14521" xr:uid="{00000000-0005-0000-0000-0000BE380000}"/>
    <cellStyle name="Calculation 6 4 3 2 3" xfId="14522" xr:uid="{00000000-0005-0000-0000-0000BF380000}"/>
    <cellStyle name="Calculation 6 4 3 2 4" xfId="14523" xr:uid="{00000000-0005-0000-0000-0000C0380000}"/>
    <cellStyle name="Calculation 6 4 3 3" xfId="14524" xr:uid="{00000000-0005-0000-0000-0000C1380000}"/>
    <cellStyle name="Calculation 6 4 3 3 2" xfId="14525" xr:uid="{00000000-0005-0000-0000-0000C2380000}"/>
    <cellStyle name="Calculation 6 4 3 4" xfId="14526" xr:uid="{00000000-0005-0000-0000-0000C3380000}"/>
    <cellStyle name="Calculation 6 4 3 5" xfId="14527" xr:uid="{00000000-0005-0000-0000-0000C4380000}"/>
    <cellStyle name="Calculation 6 4 4" xfId="14528" xr:uid="{00000000-0005-0000-0000-0000C5380000}"/>
    <cellStyle name="Calculation 6 4 4 2" xfId="14529" xr:uid="{00000000-0005-0000-0000-0000C6380000}"/>
    <cellStyle name="Calculation 6 4 4 2 2" xfId="14530" xr:uid="{00000000-0005-0000-0000-0000C7380000}"/>
    <cellStyle name="Calculation 6 4 4 2 3" xfId="14531" xr:uid="{00000000-0005-0000-0000-0000C8380000}"/>
    <cellStyle name="Calculation 6 4 4 3" xfId="14532" xr:uid="{00000000-0005-0000-0000-0000C9380000}"/>
    <cellStyle name="Calculation 6 4 4 3 2" xfId="14533" xr:uid="{00000000-0005-0000-0000-0000CA380000}"/>
    <cellStyle name="Calculation 6 4 4 4" xfId="14534" xr:uid="{00000000-0005-0000-0000-0000CB380000}"/>
    <cellStyle name="Calculation 6 4 5" xfId="14535" xr:uid="{00000000-0005-0000-0000-0000CC380000}"/>
    <cellStyle name="Calculation 6 4 5 2" xfId="14536" xr:uid="{00000000-0005-0000-0000-0000CD380000}"/>
    <cellStyle name="Calculation 6 4 5 2 2" xfId="14537" xr:uid="{00000000-0005-0000-0000-0000CE380000}"/>
    <cellStyle name="Calculation 6 4 5 2 3" xfId="14538" xr:uid="{00000000-0005-0000-0000-0000CF380000}"/>
    <cellStyle name="Calculation 6 4 5 3" xfId="14539" xr:uid="{00000000-0005-0000-0000-0000D0380000}"/>
    <cellStyle name="Calculation 6 4 5 4" xfId="14540" xr:uid="{00000000-0005-0000-0000-0000D1380000}"/>
    <cellStyle name="Calculation 6 4 6" xfId="14541" xr:uid="{00000000-0005-0000-0000-0000D2380000}"/>
    <cellStyle name="Calculation 6 4 6 2" xfId="14542" xr:uid="{00000000-0005-0000-0000-0000D3380000}"/>
    <cellStyle name="Calculation 6 4 6 2 2" xfId="14543" xr:uid="{00000000-0005-0000-0000-0000D4380000}"/>
    <cellStyle name="Calculation 6 4 6 3" xfId="14544" xr:uid="{00000000-0005-0000-0000-0000D5380000}"/>
    <cellStyle name="Calculation 6 4 6 4" xfId="14545" xr:uid="{00000000-0005-0000-0000-0000D6380000}"/>
    <cellStyle name="Calculation 6 4 7" xfId="14546" xr:uid="{00000000-0005-0000-0000-0000D7380000}"/>
    <cellStyle name="Calculation 6 4 7 2" xfId="14547" xr:uid="{00000000-0005-0000-0000-0000D8380000}"/>
    <cellStyle name="Calculation 6 4 7 2 2" xfId="14548" xr:uid="{00000000-0005-0000-0000-0000D9380000}"/>
    <cellStyle name="Calculation 6 4 7 3" xfId="14549" xr:uid="{00000000-0005-0000-0000-0000DA380000}"/>
    <cellStyle name="Calculation 6 4 8" xfId="14550" xr:uid="{00000000-0005-0000-0000-0000DB380000}"/>
    <cellStyle name="Calculation 6 4 8 2" xfId="14551" xr:uid="{00000000-0005-0000-0000-0000DC380000}"/>
    <cellStyle name="Calculation 6 4 8 2 2" xfId="14552" xr:uid="{00000000-0005-0000-0000-0000DD380000}"/>
    <cellStyle name="Calculation 6 4 8 3" xfId="14553" xr:uid="{00000000-0005-0000-0000-0000DE380000}"/>
    <cellStyle name="Calculation 6 4 9" xfId="14554" xr:uid="{00000000-0005-0000-0000-0000DF380000}"/>
    <cellStyle name="Calculation 6 4 9 2" xfId="14555" xr:uid="{00000000-0005-0000-0000-0000E0380000}"/>
    <cellStyle name="Calculation 6 4 9 2 2" xfId="14556" xr:uid="{00000000-0005-0000-0000-0000E1380000}"/>
    <cellStyle name="Calculation 6 4 9 3" xfId="14557" xr:uid="{00000000-0005-0000-0000-0000E2380000}"/>
    <cellStyle name="Calculation 6 5" xfId="14558" xr:uid="{00000000-0005-0000-0000-0000E3380000}"/>
    <cellStyle name="Calculation 6 5 10" xfId="14559" xr:uid="{00000000-0005-0000-0000-0000E4380000}"/>
    <cellStyle name="Calculation 6 5 10 2" xfId="14560" xr:uid="{00000000-0005-0000-0000-0000E5380000}"/>
    <cellStyle name="Calculation 6 5 10 2 2" xfId="14561" xr:uid="{00000000-0005-0000-0000-0000E6380000}"/>
    <cellStyle name="Calculation 6 5 10 3" xfId="14562" xr:uid="{00000000-0005-0000-0000-0000E7380000}"/>
    <cellStyle name="Calculation 6 5 11" xfId="14563" xr:uid="{00000000-0005-0000-0000-0000E8380000}"/>
    <cellStyle name="Calculation 6 5 11 2" xfId="14564" xr:uid="{00000000-0005-0000-0000-0000E9380000}"/>
    <cellStyle name="Calculation 6 5 11 2 2" xfId="14565" xr:uid="{00000000-0005-0000-0000-0000EA380000}"/>
    <cellStyle name="Calculation 6 5 11 3" xfId="14566" xr:uid="{00000000-0005-0000-0000-0000EB380000}"/>
    <cellStyle name="Calculation 6 5 12" xfId="14567" xr:uid="{00000000-0005-0000-0000-0000EC380000}"/>
    <cellStyle name="Calculation 6 5 12 2" xfId="14568" xr:uid="{00000000-0005-0000-0000-0000ED380000}"/>
    <cellStyle name="Calculation 6 5 12 2 2" xfId="14569" xr:uid="{00000000-0005-0000-0000-0000EE380000}"/>
    <cellStyle name="Calculation 6 5 12 3" xfId="14570" xr:uid="{00000000-0005-0000-0000-0000EF380000}"/>
    <cellStyle name="Calculation 6 5 13" xfId="14571" xr:uid="{00000000-0005-0000-0000-0000F0380000}"/>
    <cellStyle name="Calculation 6 5 13 2" xfId="14572" xr:uid="{00000000-0005-0000-0000-0000F1380000}"/>
    <cellStyle name="Calculation 6 5 13 2 2" xfId="14573" xr:uid="{00000000-0005-0000-0000-0000F2380000}"/>
    <cellStyle name="Calculation 6 5 13 3" xfId="14574" xr:uid="{00000000-0005-0000-0000-0000F3380000}"/>
    <cellStyle name="Calculation 6 5 14" xfId="14575" xr:uid="{00000000-0005-0000-0000-0000F4380000}"/>
    <cellStyle name="Calculation 6 5 14 2" xfId="14576" xr:uid="{00000000-0005-0000-0000-0000F5380000}"/>
    <cellStyle name="Calculation 6 5 14 2 2" xfId="14577" xr:uid="{00000000-0005-0000-0000-0000F6380000}"/>
    <cellStyle name="Calculation 6 5 14 3" xfId="14578" xr:uid="{00000000-0005-0000-0000-0000F7380000}"/>
    <cellStyle name="Calculation 6 5 15" xfId="14579" xr:uid="{00000000-0005-0000-0000-0000F8380000}"/>
    <cellStyle name="Calculation 6 5 15 2" xfId="14580" xr:uid="{00000000-0005-0000-0000-0000F9380000}"/>
    <cellStyle name="Calculation 6 5 15 2 2" xfId="14581" xr:uid="{00000000-0005-0000-0000-0000FA380000}"/>
    <cellStyle name="Calculation 6 5 15 3" xfId="14582" xr:uid="{00000000-0005-0000-0000-0000FB380000}"/>
    <cellStyle name="Calculation 6 5 16" xfId="14583" xr:uid="{00000000-0005-0000-0000-0000FC380000}"/>
    <cellStyle name="Calculation 6 5 16 2" xfId="14584" xr:uid="{00000000-0005-0000-0000-0000FD380000}"/>
    <cellStyle name="Calculation 6 5 16 2 2" xfId="14585" xr:uid="{00000000-0005-0000-0000-0000FE380000}"/>
    <cellStyle name="Calculation 6 5 16 3" xfId="14586" xr:uid="{00000000-0005-0000-0000-0000FF380000}"/>
    <cellStyle name="Calculation 6 5 17" xfId="14587" xr:uid="{00000000-0005-0000-0000-000000390000}"/>
    <cellStyle name="Calculation 6 5 17 2" xfId="14588" xr:uid="{00000000-0005-0000-0000-000001390000}"/>
    <cellStyle name="Calculation 6 5 17 2 2" xfId="14589" xr:uid="{00000000-0005-0000-0000-000002390000}"/>
    <cellStyle name="Calculation 6 5 17 3" xfId="14590" xr:uid="{00000000-0005-0000-0000-000003390000}"/>
    <cellStyle name="Calculation 6 5 18" xfId="14591" xr:uid="{00000000-0005-0000-0000-000004390000}"/>
    <cellStyle name="Calculation 6 5 18 2" xfId="14592" xr:uid="{00000000-0005-0000-0000-000005390000}"/>
    <cellStyle name="Calculation 6 5 18 2 2" xfId="14593" xr:uid="{00000000-0005-0000-0000-000006390000}"/>
    <cellStyle name="Calculation 6 5 18 3" xfId="14594" xr:uid="{00000000-0005-0000-0000-000007390000}"/>
    <cellStyle name="Calculation 6 5 19" xfId="14595" xr:uid="{00000000-0005-0000-0000-000008390000}"/>
    <cellStyle name="Calculation 6 5 19 2" xfId="14596" xr:uid="{00000000-0005-0000-0000-000009390000}"/>
    <cellStyle name="Calculation 6 5 19 2 2" xfId="14597" xr:uid="{00000000-0005-0000-0000-00000A390000}"/>
    <cellStyle name="Calculation 6 5 19 3" xfId="14598" xr:uid="{00000000-0005-0000-0000-00000B390000}"/>
    <cellStyle name="Calculation 6 5 2" xfId="14599" xr:uid="{00000000-0005-0000-0000-00000C390000}"/>
    <cellStyle name="Calculation 6 5 2 10" xfId="14600" xr:uid="{00000000-0005-0000-0000-00000D390000}"/>
    <cellStyle name="Calculation 6 5 2 10 2" xfId="14601" xr:uid="{00000000-0005-0000-0000-00000E390000}"/>
    <cellStyle name="Calculation 6 5 2 10 2 2" xfId="14602" xr:uid="{00000000-0005-0000-0000-00000F390000}"/>
    <cellStyle name="Calculation 6 5 2 10 3" xfId="14603" xr:uid="{00000000-0005-0000-0000-000010390000}"/>
    <cellStyle name="Calculation 6 5 2 11" xfId="14604" xr:uid="{00000000-0005-0000-0000-000011390000}"/>
    <cellStyle name="Calculation 6 5 2 11 2" xfId="14605" xr:uid="{00000000-0005-0000-0000-000012390000}"/>
    <cellStyle name="Calculation 6 5 2 11 2 2" xfId="14606" xr:uid="{00000000-0005-0000-0000-000013390000}"/>
    <cellStyle name="Calculation 6 5 2 11 3" xfId="14607" xr:uid="{00000000-0005-0000-0000-000014390000}"/>
    <cellStyle name="Calculation 6 5 2 12" xfId="14608" xr:uid="{00000000-0005-0000-0000-000015390000}"/>
    <cellStyle name="Calculation 6 5 2 12 2" xfId="14609" xr:uid="{00000000-0005-0000-0000-000016390000}"/>
    <cellStyle name="Calculation 6 5 2 12 2 2" xfId="14610" xr:uid="{00000000-0005-0000-0000-000017390000}"/>
    <cellStyle name="Calculation 6 5 2 12 3" xfId="14611" xr:uid="{00000000-0005-0000-0000-000018390000}"/>
    <cellStyle name="Calculation 6 5 2 13" xfId="14612" xr:uid="{00000000-0005-0000-0000-000019390000}"/>
    <cellStyle name="Calculation 6 5 2 13 2" xfId="14613" xr:uid="{00000000-0005-0000-0000-00001A390000}"/>
    <cellStyle name="Calculation 6 5 2 13 2 2" xfId="14614" xr:uid="{00000000-0005-0000-0000-00001B390000}"/>
    <cellStyle name="Calculation 6 5 2 13 3" xfId="14615" xr:uid="{00000000-0005-0000-0000-00001C390000}"/>
    <cellStyle name="Calculation 6 5 2 14" xfId="14616" xr:uid="{00000000-0005-0000-0000-00001D390000}"/>
    <cellStyle name="Calculation 6 5 2 14 2" xfId="14617" xr:uid="{00000000-0005-0000-0000-00001E390000}"/>
    <cellStyle name="Calculation 6 5 2 14 2 2" xfId="14618" xr:uid="{00000000-0005-0000-0000-00001F390000}"/>
    <cellStyle name="Calculation 6 5 2 14 3" xfId="14619" xr:uid="{00000000-0005-0000-0000-000020390000}"/>
    <cellStyle name="Calculation 6 5 2 15" xfId="14620" xr:uid="{00000000-0005-0000-0000-000021390000}"/>
    <cellStyle name="Calculation 6 5 2 15 2" xfId="14621" xr:uid="{00000000-0005-0000-0000-000022390000}"/>
    <cellStyle name="Calculation 6 5 2 15 2 2" xfId="14622" xr:uid="{00000000-0005-0000-0000-000023390000}"/>
    <cellStyle name="Calculation 6 5 2 15 3" xfId="14623" xr:uid="{00000000-0005-0000-0000-000024390000}"/>
    <cellStyle name="Calculation 6 5 2 16" xfId="14624" xr:uid="{00000000-0005-0000-0000-000025390000}"/>
    <cellStyle name="Calculation 6 5 2 16 2" xfId="14625" xr:uid="{00000000-0005-0000-0000-000026390000}"/>
    <cellStyle name="Calculation 6 5 2 16 2 2" xfId="14626" xr:uid="{00000000-0005-0000-0000-000027390000}"/>
    <cellStyle name="Calculation 6 5 2 16 3" xfId="14627" xr:uid="{00000000-0005-0000-0000-000028390000}"/>
    <cellStyle name="Calculation 6 5 2 17" xfId="14628" xr:uid="{00000000-0005-0000-0000-000029390000}"/>
    <cellStyle name="Calculation 6 5 2 17 2" xfId="14629" xr:uid="{00000000-0005-0000-0000-00002A390000}"/>
    <cellStyle name="Calculation 6 5 2 17 2 2" xfId="14630" xr:uid="{00000000-0005-0000-0000-00002B390000}"/>
    <cellStyle name="Calculation 6 5 2 17 3" xfId="14631" xr:uid="{00000000-0005-0000-0000-00002C390000}"/>
    <cellStyle name="Calculation 6 5 2 18" xfId="14632" xr:uid="{00000000-0005-0000-0000-00002D390000}"/>
    <cellStyle name="Calculation 6 5 2 18 2" xfId="14633" xr:uid="{00000000-0005-0000-0000-00002E390000}"/>
    <cellStyle name="Calculation 6 5 2 18 2 2" xfId="14634" xr:uid="{00000000-0005-0000-0000-00002F390000}"/>
    <cellStyle name="Calculation 6 5 2 18 3" xfId="14635" xr:uid="{00000000-0005-0000-0000-000030390000}"/>
    <cellStyle name="Calculation 6 5 2 19" xfId="14636" xr:uid="{00000000-0005-0000-0000-000031390000}"/>
    <cellStyle name="Calculation 6 5 2 19 2" xfId="14637" xr:uid="{00000000-0005-0000-0000-000032390000}"/>
    <cellStyle name="Calculation 6 5 2 19 2 2" xfId="14638" xr:uid="{00000000-0005-0000-0000-000033390000}"/>
    <cellStyle name="Calculation 6 5 2 19 3" xfId="14639" xr:uid="{00000000-0005-0000-0000-000034390000}"/>
    <cellStyle name="Calculation 6 5 2 2" xfId="14640" xr:uid="{00000000-0005-0000-0000-000035390000}"/>
    <cellStyle name="Calculation 6 5 2 2 2" xfId="14641" xr:uid="{00000000-0005-0000-0000-000036390000}"/>
    <cellStyle name="Calculation 6 5 2 2 2 2" xfId="14642" xr:uid="{00000000-0005-0000-0000-000037390000}"/>
    <cellStyle name="Calculation 6 5 2 2 2 3" xfId="14643" xr:uid="{00000000-0005-0000-0000-000038390000}"/>
    <cellStyle name="Calculation 6 5 2 2 3" xfId="14644" xr:uid="{00000000-0005-0000-0000-000039390000}"/>
    <cellStyle name="Calculation 6 5 2 2 3 2" xfId="14645" xr:uid="{00000000-0005-0000-0000-00003A390000}"/>
    <cellStyle name="Calculation 6 5 2 2 4" xfId="14646" xr:uid="{00000000-0005-0000-0000-00003B390000}"/>
    <cellStyle name="Calculation 6 5 2 20" xfId="14647" xr:uid="{00000000-0005-0000-0000-00003C390000}"/>
    <cellStyle name="Calculation 6 5 2 20 2" xfId="14648" xr:uid="{00000000-0005-0000-0000-00003D390000}"/>
    <cellStyle name="Calculation 6 5 2 20 2 2" xfId="14649" xr:uid="{00000000-0005-0000-0000-00003E390000}"/>
    <cellStyle name="Calculation 6 5 2 20 3" xfId="14650" xr:uid="{00000000-0005-0000-0000-00003F390000}"/>
    <cellStyle name="Calculation 6 5 2 21" xfId="14651" xr:uid="{00000000-0005-0000-0000-000040390000}"/>
    <cellStyle name="Calculation 6 5 2 21 2" xfId="14652" xr:uid="{00000000-0005-0000-0000-000041390000}"/>
    <cellStyle name="Calculation 6 5 2 22" xfId="14653" xr:uid="{00000000-0005-0000-0000-000042390000}"/>
    <cellStyle name="Calculation 6 5 2 23" xfId="14654" xr:uid="{00000000-0005-0000-0000-000043390000}"/>
    <cellStyle name="Calculation 6 5 2 3" xfId="14655" xr:uid="{00000000-0005-0000-0000-000044390000}"/>
    <cellStyle name="Calculation 6 5 2 3 2" xfId="14656" xr:uid="{00000000-0005-0000-0000-000045390000}"/>
    <cellStyle name="Calculation 6 5 2 3 2 2" xfId="14657" xr:uid="{00000000-0005-0000-0000-000046390000}"/>
    <cellStyle name="Calculation 6 5 2 3 3" xfId="14658" xr:uid="{00000000-0005-0000-0000-000047390000}"/>
    <cellStyle name="Calculation 6 5 2 3 4" xfId="14659" xr:uid="{00000000-0005-0000-0000-000048390000}"/>
    <cellStyle name="Calculation 6 5 2 4" xfId="14660" xr:uid="{00000000-0005-0000-0000-000049390000}"/>
    <cellStyle name="Calculation 6 5 2 4 2" xfId="14661" xr:uid="{00000000-0005-0000-0000-00004A390000}"/>
    <cellStyle name="Calculation 6 5 2 4 2 2" xfId="14662" xr:uid="{00000000-0005-0000-0000-00004B390000}"/>
    <cellStyle name="Calculation 6 5 2 4 3" xfId="14663" xr:uid="{00000000-0005-0000-0000-00004C390000}"/>
    <cellStyle name="Calculation 6 5 2 4 4" xfId="14664" xr:uid="{00000000-0005-0000-0000-00004D390000}"/>
    <cellStyle name="Calculation 6 5 2 5" xfId="14665" xr:uid="{00000000-0005-0000-0000-00004E390000}"/>
    <cellStyle name="Calculation 6 5 2 5 2" xfId="14666" xr:uid="{00000000-0005-0000-0000-00004F390000}"/>
    <cellStyle name="Calculation 6 5 2 5 2 2" xfId="14667" xr:uid="{00000000-0005-0000-0000-000050390000}"/>
    <cellStyle name="Calculation 6 5 2 5 3" xfId="14668" xr:uid="{00000000-0005-0000-0000-000051390000}"/>
    <cellStyle name="Calculation 6 5 2 6" xfId="14669" xr:uid="{00000000-0005-0000-0000-000052390000}"/>
    <cellStyle name="Calculation 6 5 2 6 2" xfId="14670" xr:uid="{00000000-0005-0000-0000-000053390000}"/>
    <cellStyle name="Calculation 6 5 2 6 2 2" xfId="14671" xr:uid="{00000000-0005-0000-0000-000054390000}"/>
    <cellStyle name="Calculation 6 5 2 6 3" xfId="14672" xr:uid="{00000000-0005-0000-0000-000055390000}"/>
    <cellStyle name="Calculation 6 5 2 7" xfId="14673" xr:uid="{00000000-0005-0000-0000-000056390000}"/>
    <cellStyle name="Calculation 6 5 2 7 2" xfId="14674" xr:uid="{00000000-0005-0000-0000-000057390000}"/>
    <cellStyle name="Calculation 6 5 2 7 2 2" xfId="14675" xr:uid="{00000000-0005-0000-0000-000058390000}"/>
    <cellStyle name="Calculation 6 5 2 7 3" xfId="14676" xr:uid="{00000000-0005-0000-0000-000059390000}"/>
    <cellStyle name="Calculation 6 5 2 8" xfId="14677" xr:uid="{00000000-0005-0000-0000-00005A390000}"/>
    <cellStyle name="Calculation 6 5 2 8 2" xfId="14678" xr:uid="{00000000-0005-0000-0000-00005B390000}"/>
    <cellStyle name="Calculation 6 5 2 8 2 2" xfId="14679" xr:uid="{00000000-0005-0000-0000-00005C390000}"/>
    <cellStyle name="Calculation 6 5 2 8 3" xfId="14680" xr:uid="{00000000-0005-0000-0000-00005D390000}"/>
    <cellStyle name="Calculation 6 5 2 9" xfId="14681" xr:uid="{00000000-0005-0000-0000-00005E390000}"/>
    <cellStyle name="Calculation 6 5 2 9 2" xfId="14682" xr:uid="{00000000-0005-0000-0000-00005F390000}"/>
    <cellStyle name="Calculation 6 5 2 9 2 2" xfId="14683" xr:uid="{00000000-0005-0000-0000-000060390000}"/>
    <cellStyle name="Calculation 6 5 2 9 3" xfId="14684" xr:uid="{00000000-0005-0000-0000-000061390000}"/>
    <cellStyle name="Calculation 6 5 20" xfId="14685" xr:uid="{00000000-0005-0000-0000-000062390000}"/>
    <cellStyle name="Calculation 6 5 20 2" xfId="14686" xr:uid="{00000000-0005-0000-0000-000063390000}"/>
    <cellStyle name="Calculation 6 5 20 2 2" xfId="14687" xr:uid="{00000000-0005-0000-0000-000064390000}"/>
    <cellStyle name="Calculation 6 5 20 3" xfId="14688" xr:uid="{00000000-0005-0000-0000-000065390000}"/>
    <cellStyle name="Calculation 6 5 21" xfId="14689" xr:uid="{00000000-0005-0000-0000-000066390000}"/>
    <cellStyle name="Calculation 6 5 21 2" xfId="14690" xr:uid="{00000000-0005-0000-0000-000067390000}"/>
    <cellStyle name="Calculation 6 5 21 2 2" xfId="14691" xr:uid="{00000000-0005-0000-0000-000068390000}"/>
    <cellStyle name="Calculation 6 5 21 3" xfId="14692" xr:uid="{00000000-0005-0000-0000-000069390000}"/>
    <cellStyle name="Calculation 6 5 22" xfId="14693" xr:uid="{00000000-0005-0000-0000-00006A390000}"/>
    <cellStyle name="Calculation 6 5 22 2" xfId="14694" xr:uid="{00000000-0005-0000-0000-00006B390000}"/>
    <cellStyle name="Calculation 6 5 23" xfId="14695" xr:uid="{00000000-0005-0000-0000-00006C390000}"/>
    <cellStyle name="Calculation 6 5 24" xfId="14696" xr:uid="{00000000-0005-0000-0000-00006D390000}"/>
    <cellStyle name="Calculation 6 5 3" xfId="14697" xr:uid="{00000000-0005-0000-0000-00006E390000}"/>
    <cellStyle name="Calculation 6 5 3 2" xfId="14698" xr:uid="{00000000-0005-0000-0000-00006F390000}"/>
    <cellStyle name="Calculation 6 5 3 2 2" xfId="14699" xr:uid="{00000000-0005-0000-0000-000070390000}"/>
    <cellStyle name="Calculation 6 5 3 2 3" xfId="14700" xr:uid="{00000000-0005-0000-0000-000071390000}"/>
    <cellStyle name="Calculation 6 5 3 3" xfId="14701" xr:uid="{00000000-0005-0000-0000-000072390000}"/>
    <cellStyle name="Calculation 6 5 3 3 2" xfId="14702" xr:uid="{00000000-0005-0000-0000-000073390000}"/>
    <cellStyle name="Calculation 6 5 3 4" xfId="14703" xr:uid="{00000000-0005-0000-0000-000074390000}"/>
    <cellStyle name="Calculation 6 5 4" xfId="14704" xr:uid="{00000000-0005-0000-0000-000075390000}"/>
    <cellStyle name="Calculation 6 5 4 2" xfId="14705" xr:uid="{00000000-0005-0000-0000-000076390000}"/>
    <cellStyle name="Calculation 6 5 4 2 2" xfId="14706" xr:uid="{00000000-0005-0000-0000-000077390000}"/>
    <cellStyle name="Calculation 6 5 4 3" xfId="14707" xr:uid="{00000000-0005-0000-0000-000078390000}"/>
    <cellStyle name="Calculation 6 5 4 4" xfId="14708" xr:uid="{00000000-0005-0000-0000-000079390000}"/>
    <cellStyle name="Calculation 6 5 5" xfId="14709" xr:uid="{00000000-0005-0000-0000-00007A390000}"/>
    <cellStyle name="Calculation 6 5 5 2" xfId="14710" xr:uid="{00000000-0005-0000-0000-00007B390000}"/>
    <cellStyle name="Calculation 6 5 5 2 2" xfId="14711" xr:uid="{00000000-0005-0000-0000-00007C390000}"/>
    <cellStyle name="Calculation 6 5 5 3" xfId="14712" xr:uid="{00000000-0005-0000-0000-00007D390000}"/>
    <cellStyle name="Calculation 6 5 5 4" xfId="14713" xr:uid="{00000000-0005-0000-0000-00007E390000}"/>
    <cellStyle name="Calculation 6 5 6" xfId="14714" xr:uid="{00000000-0005-0000-0000-00007F390000}"/>
    <cellStyle name="Calculation 6 5 6 2" xfId="14715" xr:uid="{00000000-0005-0000-0000-000080390000}"/>
    <cellStyle name="Calculation 6 5 6 2 2" xfId="14716" xr:uid="{00000000-0005-0000-0000-000081390000}"/>
    <cellStyle name="Calculation 6 5 6 3" xfId="14717" xr:uid="{00000000-0005-0000-0000-000082390000}"/>
    <cellStyle name="Calculation 6 5 7" xfId="14718" xr:uid="{00000000-0005-0000-0000-000083390000}"/>
    <cellStyle name="Calculation 6 5 7 2" xfId="14719" xr:uid="{00000000-0005-0000-0000-000084390000}"/>
    <cellStyle name="Calculation 6 5 7 2 2" xfId="14720" xr:uid="{00000000-0005-0000-0000-000085390000}"/>
    <cellStyle name="Calculation 6 5 7 3" xfId="14721" xr:uid="{00000000-0005-0000-0000-000086390000}"/>
    <cellStyle name="Calculation 6 5 8" xfId="14722" xr:uid="{00000000-0005-0000-0000-000087390000}"/>
    <cellStyle name="Calculation 6 5 8 2" xfId="14723" xr:uid="{00000000-0005-0000-0000-000088390000}"/>
    <cellStyle name="Calculation 6 5 8 2 2" xfId="14724" xr:uid="{00000000-0005-0000-0000-000089390000}"/>
    <cellStyle name="Calculation 6 5 8 3" xfId="14725" xr:uid="{00000000-0005-0000-0000-00008A390000}"/>
    <cellStyle name="Calculation 6 5 9" xfId="14726" xr:uid="{00000000-0005-0000-0000-00008B390000}"/>
    <cellStyle name="Calculation 6 5 9 2" xfId="14727" xr:uid="{00000000-0005-0000-0000-00008C390000}"/>
    <cellStyle name="Calculation 6 5 9 2 2" xfId="14728" xr:uid="{00000000-0005-0000-0000-00008D390000}"/>
    <cellStyle name="Calculation 6 5 9 3" xfId="14729" xr:uid="{00000000-0005-0000-0000-00008E390000}"/>
    <cellStyle name="Calculation 6 6" xfId="14730" xr:uid="{00000000-0005-0000-0000-00008F390000}"/>
    <cellStyle name="Calculation 6 6 10" xfId="14731" xr:uid="{00000000-0005-0000-0000-000090390000}"/>
    <cellStyle name="Calculation 6 6 10 2" xfId="14732" xr:uid="{00000000-0005-0000-0000-000091390000}"/>
    <cellStyle name="Calculation 6 6 10 2 2" xfId="14733" xr:uid="{00000000-0005-0000-0000-000092390000}"/>
    <cellStyle name="Calculation 6 6 10 3" xfId="14734" xr:uid="{00000000-0005-0000-0000-000093390000}"/>
    <cellStyle name="Calculation 6 6 11" xfId="14735" xr:uid="{00000000-0005-0000-0000-000094390000}"/>
    <cellStyle name="Calculation 6 6 11 2" xfId="14736" xr:uid="{00000000-0005-0000-0000-000095390000}"/>
    <cellStyle name="Calculation 6 6 11 2 2" xfId="14737" xr:uid="{00000000-0005-0000-0000-000096390000}"/>
    <cellStyle name="Calculation 6 6 11 3" xfId="14738" xr:uid="{00000000-0005-0000-0000-000097390000}"/>
    <cellStyle name="Calculation 6 6 12" xfId="14739" xr:uid="{00000000-0005-0000-0000-000098390000}"/>
    <cellStyle name="Calculation 6 6 12 2" xfId="14740" xr:uid="{00000000-0005-0000-0000-000099390000}"/>
    <cellStyle name="Calculation 6 6 12 2 2" xfId="14741" xr:uid="{00000000-0005-0000-0000-00009A390000}"/>
    <cellStyle name="Calculation 6 6 12 3" xfId="14742" xr:uid="{00000000-0005-0000-0000-00009B390000}"/>
    <cellStyle name="Calculation 6 6 13" xfId="14743" xr:uid="{00000000-0005-0000-0000-00009C390000}"/>
    <cellStyle name="Calculation 6 6 13 2" xfId="14744" xr:uid="{00000000-0005-0000-0000-00009D390000}"/>
    <cellStyle name="Calculation 6 6 13 2 2" xfId="14745" xr:uid="{00000000-0005-0000-0000-00009E390000}"/>
    <cellStyle name="Calculation 6 6 13 3" xfId="14746" xr:uid="{00000000-0005-0000-0000-00009F390000}"/>
    <cellStyle name="Calculation 6 6 14" xfId="14747" xr:uid="{00000000-0005-0000-0000-0000A0390000}"/>
    <cellStyle name="Calculation 6 6 14 2" xfId="14748" xr:uid="{00000000-0005-0000-0000-0000A1390000}"/>
    <cellStyle name="Calculation 6 6 14 2 2" xfId="14749" xr:uid="{00000000-0005-0000-0000-0000A2390000}"/>
    <cellStyle name="Calculation 6 6 14 3" xfId="14750" xr:uid="{00000000-0005-0000-0000-0000A3390000}"/>
    <cellStyle name="Calculation 6 6 15" xfId="14751" xr:uid="{00000000-0005-0000-0000-0000A4390000}"/>
    <cellStyle name="Calculation 6 6 15 2" xfId="14752" xr:uid="{00000000-0005-0000-0000-0000A5390000}"/>
    <cellStyle name="Calculation 6 6 15 2 2" xfId="14753" xr:uid="{00000000-0005-0000-0000-0000A6390000}"/>
    <cellStyle name="Calculation 6 6 15 3" xfId="14754" xr:uid="{00000000-0005-0000-0000-0000A7390000}"/>
    <cellStyle name="Calculation 6 6 16" xfId="14755" xr:uid="{00000000-0005-0000-0000-0000A8390000}"/>
    <cellStyle name="Calculation 6 6 16 2" xfId="14756" xr:uid="{00000000-0005-0000-0000-0000A9390000}"/>
    <cellStyle name="Calculation 6 6 16 2 2" xfId="14757" xr:uid="{00000000-0005-0000-0000-0000AA390000}"/>
    <cellStyle name="Calculation 6 6 16 3" xfId="14758" xr:uid="{00000000-0005-0000-0000-0000AB390000}"/>
    <cellStyle name="Calculation 6 6 17" xfId="14759" xr:uid="{00000000-0005-0000-0000-0000AC390000}"/>
    <cellStyle name="Calculation 6 6 17 2" xfId="14760" xr:uid="{00000000-0005-0000-0000-0000AD390000}"/>
    <cellStyle name="Calculation 6 6 17 2 2" xfId="14761" xr:uid="{00000000-0005-0000-0000-0000AE390000}"/>
    <cellStyle name="Calculation 6 6 17 3" xfId="14762" xr:uid="{00000000-0005-0000-0000-0000AF390000}"/>
    <cellStyle name="Calculation 6 6 18" xfId="14763" xr:uid="{00000000-0005-0000-0000-0000B0390000}"/>
    <cellStyle name="Calculation 6 6 18 2" xfId="14764" xr:uid="{00000000-0005-0000-0000-0000B1390000}"/>
    <cellStyle name="Calculation 6 6 18 2 2" xfId="14765" xr:uid="{00000000-0005-0000-0000-0000B2390000}"/>
    <cellStyle name="Calculation 6 6 18 3" xfId="14766" xr:uid="{00000000-0005-0000-0000-0000B3390000}"/>
    <cellStyle name="Calculation 6 6 19" xfId="14767" xr:uid="{00000000-0005-0000-0000-0000B4390000}"/>
    <cellStyle name="Calculation 6 6 19 2" xfId="14768" xr:uid="{00000000-0005-0000-0000-0000B5390000}"/>
    <cellStyle name="Calculation 6 6 19 2 2" xfId="14769" xr:uid="{00000000-0005-0000-0000-0000B6390000}"/>
    <cellStyle name="Calculation 6 6 19 3" xfId="14770" xr:uid="{00000000-0005-0000-0000-0000B7390000}"/>
    <cellStyle name="Calculation 6 6 2" xfId="14771" xr:uid="{00000000-0005-0000-0000-0000B8390000}"/>
    <cellStyle name="Calculation 6 6 2 2" xfId="14772" xr:uid="{00000000-0005-0000-0000-0000B9390000}"/>
    <cellStyle name="Calculation 6 6 2 2 2" xfId="14773" xr:uid="{00000000-0005-0000-0000-0000BA390000}"/>
    <cellStyle name="Calculation 6 6 2 2 3" xfId="14774" xr:uid="{00000000-0005-0000-0000-0000BB390000}"/>
    <cellStyle name="Calculation 6 6 2 3" xfId="14775" xr:uid="{00000000-0005-0000-0000-0000BC390000}"/>
    <cellStyle name="Calculation 6 6 2 3 2" xfId="14776" xr:uid="{00000000-0005-0000-0000-0000BD390000}"/>
    <cellStyle name="Calculation 6 6 2 4" xfId="14777" xr:uid="{00000000-0005-0000-0000-0000BE390000}"/>
    <cellStyle name="Calculation 6 6 20" xfId="14778" xr:uid="{00000000-0005-0000-0000-0000BF390000}"/>
    <cellStyle name="Calculation 6 6 20 2" xfId="14779" xr:uid="{00000000-0005-0000-0000-0000C0390000}"/>
    <cellStyle name="Calculation 6 6 20 2 2" xfId="14780" xr:uid="{00000000-0005-0000-0000-0000C1390000}"/>
    <cellStyle name="Calculation 6 6 20 3" xfId="14781" xr:uid="{00000000-0005-0000-0000-0000C2390000}"/>
    <cellStyle name="Calculation 6 6 21" xfId="14782" xr:uid="{00000000-0005-0000-0000-0000C3390000}"/>
    <cellStyle name="Calculation 6 6 21 2" xfId="14783" xr:uid="{00000000-0005-0000-0000-0000C4390000}"/>
    <cellStyle name="Calculation 6 6 22" xfId="14784" xr:uid="{00000000-0005-0000-0000-0000C5390000}"/>
    <cellStyle name="Calculation 6 6 23" xfId="14785" xr:uid="{00000000-0005-0000-0000-0000C6390000}"/>
    <cellStyle name="Calculation 6 6 3" xfId="14786" xr:uid="{00000000-0005-0000-0000-0000C7390000}"/>
    <cellStyle name="Calculation 6 6 3 2" xfId="14787" xr:uid="{00000000-0005-0000-0000-0000C8390000}"/>
    <cellStyle name="Calculation 6 6 3 2 2" xfId="14788" xr:uid="{00000000-0005-0000-0000-0000C9390000}"/>
    <cellStyle name="Calculation 6 6 3 3" xfId="14789" xr:uid="{00000000-0005-0000-0000-0000CA390000}"/>
    <cellStyle name="Calculation 6 6 3 4" xfId="14790" xr:uid="{00000000-0005-0000-0000-0000CB390000}"/>
    <cellStyle name="Calculation 6 6 4" xfId="14791" xr:uid="{00000000-0005-0000-0000-0000CC390000}"/>
    <cellStyle name="Calculation 6 6 4 2" xfId="14792" xr:uid="{00000000-0005-0000-0000-0000CD390000}"/>
    <cellStyle name="Calculation 6 6 4 2 2" xfId="14793" xr:uid="{00000000-0005-0000-0000-0000CE390000}"/>
    <cellStyle name="Calculation 6 6 4 3" xfId="14794" xr:uid="{00000000-0005-0000-0000-0000CF390000}"/>
    <cellStyle name="Calculation 6 6 4 4" xfId="14795" xr:uid="{00000000-0005-0000-0000-0000D0390000}"/>
    <cellStyle name="Calculation 6 6 5" xfId="14796" xr:uid="{00000000-0005-0000-0000-0000D1390000}"/>
    <cellStyle name="Calculation 6 6 5 2" xfId="14797" xr:uid="{00000000-0005-0000-0000-0000D2390000}"/>
    <cellStyle name="Calculation 6 6 5 2 2" xfId="14798" xr:uid="{00000000-0005-0000-0000-0000D3390000}"/>
    <cellStyle name="Calculation 6 6 5 3" xfId="14799" xr:uid="{00000000-0005-0000-0000-0000D4390000}"/>
    <cellStyle name="Calculation 6 6 6" xfId="14800" xr:uid="{00000000-0005-0000-0000-0000D5390000}"/>
    <cellStyle name="Calculation 6 6 6 2" xfId="14801" xr:uid="{00000000-0005-0000-0000-0000D6390000}"/>
    <cellStyle name="Calculation 6 6 6 2 2" xfId="14802" xr:uid="{00000000-0005-0000-0000-0000D7390000}"/>
    <cellStyle name="Calculation 6 6 6 3" xfId="14803" xr:uid="{00000000-0005-0000-0000-0000D8390000}"/>
    <cellStyle name="Calculation 6 6 7" xfId="14804" xr:uid="{00000000-0005-0000-0000-0000D9390000}"/>
    <cellStyle name="Calculation 6 6 7 2" xfId="14805" xr:uid="{00000000-0005-0000-0000-0000DA390000}"/>
    <cellStyle name="Calculation 6 6 7 2 2" xfId="14806" xr:uid="{00000000-0005-0000-0000-0000DB390000}"/>
    <cellStyle name="Calculation 6 6 7 3" xfId="14807" xr:uid="{00000000-0005-0000-0000-0000DC390000}"/>
    <cellStyle name="Calculation 6 6 8" xfId="14808" xr:uid="{00000000-0005-0000-0000-0000DD390000}"/>
    <cellStyle name="Calculation 6 6 8 2" xfId="14809" xr:uid="{00000000-0005-0000-0000-0000DE390000}"/>
    <cellStyle name="Calculation 6 6 8 2 2" xfId="14810" xr:uid="{00000000-0005-0000-0000-0000DF390000}"/>
    <cellStyle name="Calculation 6 6 8 3" xfId="14811" xr:uid="{00000000-0005-0000-0000-0000E0390000}"/>
    <cellStyle name="Calculation 6 6 9" xfId="14812" xr:uid="{00000000-0005-0000-0000-0000E1390000}"/>
    <cellStyle name="Calculation 6 6 9 2" xfId="14813" xr:uid="{00000000-0005-0000-0000-0000E2390000}"/>
    <cellStyle name="Calculation 6 6 9 2 2" xfId="14814" xr:uid="{00000000-0005-0000-0000-0000E3390000}"/>
    <cellStyle name="Calculation 6 6 9 3" xfId="14815" xr:uid="{00000000-0005-0000-0000-0000E4390000}"/>
    <cellStyle name="Calculation 6 7" xfId="14816" xr:uid="{00000000-0005-0000-0000-0000E5390000}"/>
    <cellStyle name="Calculation 6 7 2" xfId="14817" xr:uid="{00000000-0005-0000-0000-0000E6390000}"/>
    <cellStyle name="Calculation 6 7 2 2" xfId="14818" xr:uid="{00000000-0005-0000-0000-0000E7390000}"/>
    <cellStyle name="Calculation 6 7 2 3" xfId="14819" xr:uid="{00000000-0005-0000-0000-0000E8390000}"/>
    <cellStyle name="Calculation 6 7 3" xfId="14820" xr:uid="{00000000-0005-0000-0000-0000E9390000}"/>
    <cellStyle name="Calculation 6 7 3 2" xfId="14821" xr:uid="{00000000-0005-0000-0000-0000EA390000}"/>
    <cellStyle name="Calculation 6 7 4" xfId="14822" xr:uid="{00000000-0005-0000-0000-0000EB390000}"/>
    <cellStyle name="Calculation 6 8" xfId="14823" xr:uid="{00000000-0005-0000-0000-0000EC390000}"/>
    <cellStyle name="Calculation 6 8 2" xfId="14824" xr:uid="{00000000-0005-0000-0000-0000ED390000}"/>
    <cellStyle name="Calculation 6 8 2 2" xfId="14825" xr:uid="{00000000-0005-0000-0000-0000EE390000}"/>
    <cellStyle name="Calculation 6 8 2 3" xfId="14826" xr:uid="{00000000-0005-0000-0000-0000EF390000}"/>
    <cellStyle name="Calculation 6 8 3" xfId="14827" xr:uid="{00000000-0005-0000-0000-0000F0390000}"/>
    <cellStyle name="Calculation 6 8 4" xfId="14828" xr:uid="{00000000-0005-0000-0000-0000F1390000}"/>
    <cellStyle name="Calculation 6 9" xfId="14829" xr:uid="{00000000-0005-0000-0000-0000F2390000}"/>
    <cellStyle name="Calculation 6 9 2" xfId="14830" xr:uid="{00000000-0005-0000-0000-0000F3390000}"/>
    <cellStyle name="Calculation 6 9 2 2" xfId="14831" xr:uid="{00000000-0005-0000-0000-0000F4390000}"/>
    <cellStyle name="Calculation 6 9 3" xfId="14832" xr:uid="{00000000-0005-0000-0000-0000F5390000}"/>
    <cellStyle name="Calculation 6 9 4" xfId="14833" xr:uid="{00000000-0005-0000-0000-0000F6390000}"/>
    <cellStyle name="Calculation 7" xfId="14834" xr:uid="{00000000-0005-0000-0000-0000F7390000}"/>
    <cellStyle name="Calculation 8" xfId="50397" xr:uid="{00000000-0005-0000-0000-0000F8390000}"/>
    <cellStyle name="Calculation 9" xfId="50398" xr:uid="{00000000-0005-0000-0000-0000F9390000}"/>
    <cellStyle name="CellBACode" xfId="14835" xr:uid="{00000000-0005-0000-0000-0000FA390000}"/>
    <cellStyle name="CellBAName" xfId="14836" xr:uid="{00000000-0005-0000-0000-0000FB390000}"/>
    <cellStyle name="CellBAValue" xfId="14837" xr:uid="{00000000-0005-0000-0000-0000FC390000}"/>
    <cellStyle name="CellBAValue 2" xfId="14838" xr:uid="{00000000-0005-0000-0000-0000FD390000}"/>
    <cellStyle name="CellMCCode" xfId="14839" xr:uid="{00000000-0005-0000-0000-0000FE390000}"/>
    <cellStyle name="CellMCCode 2" xfId="50399" xr:uid="{00000000-0005-0000-0000-0000FF390000}"/>
    <cellStyle name="CellMCCode 3" xfId="50400" xr:uid="{00000000-0005-0000-0000-0000003A0000}"/>
    <cellStyle name="CellMCName" xfId="14840" xr:uid="{00000000-0005-0000-0000-0000013A0000}"/>
    <cellStyle name="CellMCName 2" xfId="50401" xr:uid="{00000000-0005-0000-0000-0000023A0000}"/>
    <cellStyle name="CellMCName 3" xfId="50402" xr:uid="{00000000-0005-0000-0000-0000033A0000}"/>
    <cellStyle name="CellMCValue" xfId="14841" xr:uid="{00000000-0005-0000-0000-0000043A0000}"/>
    <cellStyle name="CellMCValue 2" xfId="50403" xr:uid="{00000000-0005-0000-0000-0000053A0000}"/>
    <cellStyle name="CellMCValue 3" xfId="50404" xr:uid="{00000000-0005-0000-0000-0000063A0000}"/>
    <cellStyle name="CellNationCode" xfId="14842" xr:uid="{00000000-0005-0000-0000-0000073A0000}"/>
    <cellStyle name="CellNationCode 2" xfId="50405" xr:uid="{00000000-0005-0000-0000-0000083A0000}"/>
    <cellStyle name="CellNationCode 3" xfId="50406" xr:uid="{00000000-0005-0000-0000-0000093A0000}"/>
    <cellStyle name="CellNationName" xfId="14843" xr:uid="{00000000-0005-0000-0000-00000A3A0000}"/>
    <cellStyle name="CellNationName 2" xfId="50407" xr:uid="{00000000-0005-0000-0000-00000B3A0000}"/>
    <cellStyle name="CellNationName 3" xfId="50408" xr:uid="{00000000-0005-0000-0000-00000C3A0000}"/>
    <cellStyle name="CellNationSubCode" xfId="14844" xr:uid="{00000000-0005-0000-0000-00000D3A0000}"/>
    <cellStyle name="CellNationSubCode 2" xfId="50409" xr:uid="{00000000-0005-0000-0000-00000E3A0000}"/>
    <cellStyle name="CellNationSubCode 3" xfId="50410" xr:uid="{00000000-0005-0000-0000-00000F3A0000}"/>
    <cellStyle name="CellNationSubName" xfId="14845" xr:uid="{00000000-0005-0000-0000-0000103A0000}"/>
    <cellStyle name="CellNationSubName 2" xfId="50411" xr:uid="{00000000-0005-0000-0000-0000113A0000}"/>
    <cellStyle name="CellNationSubName 3" xfId="50412" xr:uid="{00000000-0005-0000-0000-0000123A0000}"/>
    <cellStyle name="CellNationSubValue" xfId="14846" xr:uid="{00000000-0005-0000-0000-0000133A0000}"/>
    <cellStyle name="CellNationSubValue 2" xfId="50413" xr:uid="{00000000-0005-0000-0000-0000143A0000}"/>
    <cellStyle name="CellNationSubValue 3" xfId="50414" xr:uid="{00000000-0005-0000-0000-0000153A0000}"/>
    <cellStyle name="CellNationValue" xfId="14847" xr:uid="{00000000-0005-0000-0000-0000163A0000}"/>
    <cellStyle name="CellNationValue 2" xfId="14848" xr:uid="{00000000-0005-0000-0000-0000173A0000}"/>
    <cellStyle name="CellNationValue 3" xfId="50415" xr:uid="{00000000-0005-0000-0000-0000183A0000}"/>
    <cellStyle name="CellNormal" xfId="14849" xr:uid="{00000000-0005-0000-0000-0000193A0000}"/>
    <cellStyle name="CellRegionCode" xfId="14850" xr:uid="{00000000-0005-0000-0000-00001A3A0000}"/>
    <cellStyle name="CellRegionCode 2" xfId="50416" xr:uid="{00000000-0005-0000-0000-00001B3A0000}"/>
    <cellStyle name="CellRegionCode 3" xfId="50417" xr:uid="{00000000-0005-0000-0000-00001C3A0000}"/>
    <cellStyle name="CellRegionName" xfId="14851" xr:uid="{00000000-0005-0000-0000-00001D3A0000}"/>
    <cellStyle name="CellRegionName 2" xfId="50418" xr:uid="{00000000-0005-0000-0000-00001E3A0000}"/>
    <cellStyle name="CellRegionName 3" xfId="50419" xr:uid="{00000000-0005-0000-0000-00001F3A0000}"/>
    <cellStyle name="CellRegionValue" xfId="14852" xr:uid="{00000000-0005-0000-0000-0000203A0000}"/>
    <cellStyle name="CellRegionValue 2" xfId="50420" xr:uid="{00000000-0005-0000-0000-0000213A0000}"/>
    <cellStyle name="CellRegionValue 3" xfId="50421" xr:uid="{00000000-0005-0000-0000-0000223A0000}"/>
    <cellStyle name="CellUACode" xfId="14853" xr:uid="{00000000-0005-0000-0000-0000233A0000}"/>
    <cellStyle name="CellUACode 2" xfId="50422" xr:uid="{00000000-0005-0000-0000-0000243A0000}"/>
    <cellStyle name="CellUACode 3" xfId="50423" xr:uid="{00000000-0005-0000-0000-0000253A0000}"/>
    <cellStyle name="CellUAName" xfId="14854" xr:uid="{00000000-0005-0000-0000-0000263A0000}"/>
    <cellStyle name="CellUAName 2" xfId="50424" xr:uid="{00000000-0005-0000-0000-0000273A0000}"/>
    <cellStyle name="CellUAName 3" xfId="50425" xr:uid="{00000000-0005-0000-0000-0000283A0000}"/>
    <cellStyle name="CellUAValue" xfId="14855" xr:uid="{00000000-0005-0000-0000-0000293A0000}"/>
    <cellStyle name="CellUAValue 2" xfId="14856" xr:uid="{00000000-0005-0000-0000-00002A3A0000}"/>
    <cellStyle name="CellUAValue 2 2" xfId="14857" xr:uid="{00000000-0005-0000-0000-00002B3A0000}"/>
    <cellStyle name="CellUAValue 2 3" xfId="50426" xr:uid="{00000000-0005-0000-0000-00002C3A0000}"/>
    <cellStyle name="CellUAValue 3" xfId="14858" xr:uid="{00000000-0005-0000-0000-00002D3A0000}"/>
    <cellStyle name="CellUAValue 4" xfId="50427" xr:uid="{00000000-0005-0000-0000-00002E3A0000}"/>
    <cellStyle name="Characteristic" xfId="14859" xr:uid="{00000000-0005-0000-0000-00002F3A0000}"/>
    <cellStyle name="CharactGroup" xfId="14860" xr:uid="{00000000-0005-0000-0000-0000303A0000}"/>
    <cellStyle name="CharactNote" xfId="14861" xr:uid="{00000000-0005-0000-0000-0000313A0000}"/>
    <cellStyle name="CharactType" xfId="14862" xr:uid="{00000000-0005-0000-0000-0000323A0000}"/>
    <cellStyle name="CharactValue" xfId="14863" xr:uid="{00000000-0005-0000-0000-0000333A0000}"/>
    <cellStyle name="CharactValueNote" xfId="14864" xr:uid="{00000000-0005-0000-0000-0000343A0000}"/>
    <cellStyle name="CharShortType" xfId="14865" xr:uid="{00000000-0005-0000-0000-0000353A0000}"/>
    <cellStyle name="Check Cell 2" xfId="14866" xr:uid="{00000000-0005-0000-0000-0000363A0000}"/>
    <cellStyle name="Check Cell 2 10" xfId="14867" xr:uid="{00000000-0005-0000-0000-0000373A0000}"/>
    <cellStyle name="Check Cell 2 11" xfId="14868" xr:uid="{00000000-0005-0000-0000-0000383A0000}"/>
    <cellStyle name="Check Cell 2 12" xfId="14869" xr:uid="{00000000-0005-0000-0000-0000393A0000}"/>
    <cellStyle name="Check Cell 2 13" xfId="14870" xr:uid="{00000000-0005-0000-0000-00003A3A0000}"/>
    <cellStyle name="Check Cell 2 2" xfId="14871" xr:uid="{00000000-0005-0000-0000-00003B3A0000}"/>
    <cellStyle name="Check Cell 2 3" xfId="14872" xr:uid="{00000000-0005-0000-0000-00003C3A0000}"/>
    <cellStyle name="Check Cell 2 4" xfId="14873" xr:uid="{00000000-0005-0000-0000-00003D3A0000}"/>
    <cellStyle name="Check Cell 2 5" xfId="14874" xr:uid="{00000000-0005-0000-0000-00003E3A0000}"/>
    <cellStyle name="Check Cell 2 6" xfId="14875" xr:uid="{00000000-0005-0000-0000-00003F3A0000}"/>
    <cellStyle name="Check Cell 2 7" xfId="14876" xr:uid="{00000000-0005-0000-0000-0000403A0000}"/>
    <cellStyle name="Check Cell 2 8" xfId="14877" xr:uid="{00000000-0005-0000-0000-0000413A0000}"/>
    <cellStyle name="Check Cell 2 9" xfId="14878" xr:uid="{00000000-0005-0000-0000-0000423A0000}"/>
    <cellStyle name="Check Cell 3" xfId="14879" xr:uid="{00000000-0005-0000-0000-0000433A0000}"/>
    <cellStyle name="Check Cell 3 10" xfId="14880" xr:uid="{00000000-0005-0000-0000-0000443A0000}"/>
    <cellStyle name="Check Cell 3 11" xfId="14881" xr:uid="{00000000-0005-0000-0000-0000453A0000}"/>
    <cellStyle name="Check Cell 3 12" xfId="14882" xr:uid="{00000000-0005-0000-0000-0000463A0000}"/>
    <cellStyle name="Check Cell 3 13" xfId="14883" xr:uid="{00000000-0005-0000-0000-0000473A0000}"/>
    <cellStyle name="Check Cell 3 2" xfId="14884" xr:uid="{00000000-0005-0000-0000-0000483A0000}"/>
    <cellStyle name="Check Cell 3 3" xfId="14885" xr:uid="{00000000-0005-0000-0000-0000493A0000}"/>
    <cellStyle name="Check Cell 3 4" xfId="14886" xr:uid="{00000000-0005-0000-0000-00004A3A0000}"/>
    <cellStyle name="Check Cell 3 5" xfId="14887" xr:uid="{00000000-0005-0000-0000-00004B3A0000}"/>
    <cellStyle name="Check Cell 3 6" xfId="14888" xr:uid="{00000000-0005-0000-0000-00004C3A0000}"/>
    <cellStyle name="Check Cell 3 7" xfId="14889" xr:uid="{00000000-0005-0000-0000-00004D3A0000}"/>
    <cellStyle name="Check Cell 3 8" xfId="14890" xr:uid="{00000000-0005-0000-0000-00004E3A0000}"/>
    <cellStyle name="Check Cell 3 9" xfId="14891" xr:uid="{00000000-0005-0000-0000-00004F3A0000}"/>
    <cellStyle name="Check Cell 4" xfId="14892" xr:uid="{00000000-0005-0000-0000-0000503A0000}"/>
    <cellStyle name="Check Cell 4 10" xfId="14893" xr:uid="{00000000-0005-0000-0000-0000513A0000}"/>
    <cellStyle name="Check Cell 4 11" xfId="14894" xr:uid="{00000000-0005-0000-0000-0000523A0000}"/>
    <cellStyle name="Check Cell 4 12" xfId="14895" xr:uid="{00000000-0005-0000-0000-0000533A0000}"/>
    <cellStyle name="Check Cell 4 13" xfId="14896" xr:uid="{00000000-0005-0000-0000-0000543A0000}"/>
    <cellStyle name="Check Cell 4 2" xfId="14897" xr:uid="{00000000-0005-0000-0000-0000553A0000}"/>
    <cellStyle name="Check Cell 4 3" xfId="14898" xr:uid="{00000000-0005-0000-0000-0000563A0000}"/>
    <cellStyle name="Check Cell 4 4" xfId="14899" xr:uid="{00000000-0005-0000-0000-0000573A0000}"/>
    <cellStyle name="Check Cell 4 5" xfId="14900" xr:uid="{00000000-0005-0000-0000-0000583A0000}"/>
    <cellStyle name="Check Cell 4 6" xfId="14901" xr:uid="{00000000-0005-0000-0000-0000593A0000}"/>
    <cellStyle name="Check Cell 4 7" xfId="14902" xr:uid="{00000000-0005-0000-0000-00005A3A0000}"/>
    <cellStyle name="Check Cell 4 8" xfId="14903" xr:uid="{00000000-0005-0000-0000-00005B3A0000}"/>
    <cellStyle name="Check Cell 4 9" xfId="14904" xr:uid="{00000000-0005-0000-0000-00005C3A0000}"/>
    <cellStyle name="Check Cell 5" xfId="14905" xr:uid="{00000000-0005-0000-0000-00005D3A0000}"/>
    <cellStyle name="Check Cell 5 10" xfId="14906" xr:uid="{00000000-0005-0000-0000-00005E3A0000}"/>
    <cellStyle name="Check Cell 5 11" xfId="14907" xr:uid="{00000000-0005-0000-0000-00005F3A0000}"/>
    <cellStyle name="Check Cell 5 12" xfId="14908" xr:uid="{00000000-0005-0000-0000-0000603A0000}"/>
    <cellStyle name="Check Cell 5 13" xfId="14909" xr:uid="{00000000-0005-0000-0000-0000613A0000}"/>
    <cellStyle name="Check Cell 5 2" xfId="14910" xr:uid="{00000000-0005-0000-0000-0000623A0000}"/>
    <cellStyle name="Check Cell 5 3" xfId="14911" xr:uid="{00000000-0005-0000-0000-0000633A0000}"/>
    <cellStyle name="Check Cell 5 4" xfId="14912" xr:uid="{00000000-0005-0000-0000-0000643A0000}"/>
    <cellStyle name="Check Cell 5 5" xfId="14913" xr:uid="{00000000-0005-0000-0000-0000653A0000}"/>
    <cellStyle name="Check Cell 5 6" xfId="14914" xr:uid="{00000000-0005-0000-0000-0000663A0000}"/>
    <cellStyle name="Check Cell 5 7" xfId="14915" xr:uid="{00000000-0005-0000-0000-0000673A0000}"/>
    <cellStyle name="Check Cell 5 8" xfId="14916" xr:uid="{00000000-0005-0000-0000-0000683A0000}"/>
    <cellStyle name="Check Cell 5 9" xfId="14917" xr:uid="{00000000-0005-0000-0000-0000693A0000}"/>
    <cellStyle name="Check Cell 6" xfId="14918" xr:uid="{00000000-0005-0000-0000-00006A3A0000}"/>
    <cellStyle name="Check Cell 6 10" xfId="14919" xr:uid="{00000000-0005-0000-0000-00006B3A0000}"/>
    <cellStyle name="Check Cell 6 11" xfId="14920" xr:uid="{00000000-0005-0000-0000-00006C3A0000}"/>
    <cellStyle name="Check Cell 6 12" xfId="14921" xr:uid="{00000000-0005-0000-0000-00006D3A0000}"/>
    <cellStyle name="Check Cell 6 13" xfId="14922" xr:uid="{00000000-0005-0000-0000-00006E3A0000}"/>
    <cellStyle name="Check Cell 6 2" xfId="14923" xr:uid="{00000000-0005-0000-0000-00006F3A0000}"/>
    <cellStyle name="Check Cell 6 3" xfId="14924" xr:uid="{00000000-0005-0000-0000-0000703A0000}"/>
    <cellStyle name="Check Cell 6 4" xfId="14925" xr:uid="{00000000-0005-0000-0000-0000713A0000}"/>
    <cellStyle name="Check Cell 6 5" xfId="14926" xr:uid="{00000000-0005-0000-0000-0000723A0000}"/>
    <cellStyle name="Check Cell 6 6" xfId="14927" xr:uid="{00000000-0005-0000-0000-0000733A0000}"/>
    <cellStyle name="Check Cell 6 7" xfId="14928" xr:uid="{00000000-0005-0000-0000-0000743A0000}"/>
    <cellStyle name="Check Cell 6 8" xfId="14929" xr:uid="{00000000-0005-0000-0000-0000753A0000}"/>
    <cellStyle name="Check Cell 6 9" xfId="14930" xr:uid="{00000000-0005-0000-0000-0000763A0000}"/>
    <cellStyle name="CIL" xfId="14931" xr:uid="{00000000-0005-0000-0000-0000773A0000}"/>
    <cellStyle name="CIU" xfId="14932" xr:uid="{00000000-0005-0000-0000-0000783A0000}"/>
    <cellStyle name="CodeHeading" xfId="14933" xr:uid="{00000000-0005-0000-0000-0000793A0000}"/>
    <cellStyle name="CodeHeading 2" xfId="14934" xr:uid="{00000000-0005-0000-0000-00007A3A0000}"/>
    <cellStyle name="CodeHeading 3" xfId="14935" xr:uid="{00000000-0005-0000-0000-00007B3A0000}"/>
    <cellStyle name="CodeHeading 4" xfId="14936" xr:uid="{00000000-0005-0000-0000-00007C3A0000}"/>
    <cellStyle name="CodeHeading 5" xfId="14937" xr:uid="{00000000-0005-0000-0000-00007D3A0000}"/>
    <cellStyle name="CodeHeading 6" xfId="14938" xr:uid="{00000000-0005-0000-0000-00007E3A0000}"/>
    <cellStyle name="CodeHeading_5A4 PCT Slides 2010-11" xfId="14939" xr:uid="{00000000-0005-0000-0000-00007F3A0000}"/>
    <cellStyle name="Comma -" xfId="14940" xr:uid="{00000000-0005-0000-0000-0000813A0000}"/>
    <cellStyle name="Comma  - Style1" xfId="14941" xr:uid="{00000000-0005-0000-0000-0000823A0000}"/>
    <cellStyle name="Comma  - Style2" xfId="14942" xr:uid="{00000000-0005-0000-0000-0000833A0000}"/>
    <cellStyle name="Comma  - Style3" xfId="14943" xr:uid="{00000000-0005-0000-0000-0000843A0000}"/>
    <cellStyle name="Comma  - Style4" xfId="14944" xr:uid="{00000000-0005-0000-0000-0000853A0000}"/>
    <cellStyle name="Comma  - Style5" xfId="14945" xr:uid="{00000000-0005-0000-0000-0000863A0000}"/>
    <cellStyle name="Comma  - Style6" xfId="14946" xr:uid="{00000000-0005-0000-0000-0000873A0000}"/>
    <cellStyle name="Comma  - Style7" xfId="14947" xr:uid="{00000000-0005-0000-0000-0000883A0000}"/>
    <cellStyle name="Comma  - Style8" xfId="14948" xr:uid="{00000000-0005-0000-0000-0000893A0000}"/>
    <cellStyle name="Comma [0] 2" xfId="14949" xr:uid="{00000000-0005-0000-0000-00008A3A0000}"/>
    <cellStyle name="Comma [0] 3" xfId="14950" xr:uid="{00000000-0005-0000-0000-00008B3A0000}"/>
    <cellStyle name="Comma [0] 4" xfId="14951" xr:uid="{00000000-0005-0000-0000-00008C3A0000}"/>
    <cellStyle name="Comma 0" xfId="14952" xr:uid="{00000000-0005-0000-0000-00008D3A0000}"/>
    <cellStyle name="Comma 0*" xfId="14953" xr:uid="{00000000-0005-0000-0000-00008E3A0000}"/>
    <cellStyle name="Comma 0__MasterJRComps" xfId="14954" xr:uid="{00000000-0005-0000-0000-00008F3A0000}"/>
    <cellStyle name="Comma 10" xfId="14955" xr:uid="{00000000-0005-0000-0000-0000903A0000}"/>
    <cellStyle name="Comma 10 2" xfId="50428" xr:uid="{00000000-0005-0000-0000-0000913A0000}"/>
    <cellStyle name="Comma 11" xfId="3" xr:uid="{00000000-0005-0000-0000-0000923A0000}"/>
    <cellStyle name="Comma 11 2" xfId="14956" xr:uid="{00000000-0005-0000-0000-0000933A0000}"/>
    <cellStyle name="Comma 11 2 2" xfId="50429" xr:uid="{00000000-0005-0000-0000-0000943A0000}"/>
    <cellStyle name="Comma 11 2 3" xfId="50430" xr:uid="{00000000-0005-0000-0000-0000953A0000}"/>
    <cellStyle name="Comma 11 2 4" xfId="50431" xr:uid="{00000000-0005-0000-0000-0000963A0000}"/>
    <cellStyle name="Comma 11 3" xfId="50432" xr:uid="{00000000-0005-0000-0000-0000973A0000}"/>
    <cellStyle name="Comma 11 4" xfId="50433" xr:uid="{00000000-0005-0000-0000-0000983A0000}"/>
    <cellStyle name="Comma 12" xfId="14957" xr:uid="{00000000-0005-0000-0000-0000993A0000}"/>
    <cellStyle name="Comma 12 2" xfId="14958" xr:uid="{00000000-0005-0000-0000-00009A3A0000}"/>
    <cellStyle name="Comma 12 3" xfId="50434" xr:uid="{00000000-0005-0000-0000-00009B3A0000}"/>
    <cellStyle name="Comma 12 4" xfId="50435" xr:uid="{00000000-0005-0000-0000-00009C3A0000}"/>
    <cellStyle name="Comma 12 5" xfId="50436" xr:uid="{00000000-0005-0000-0000-00009D3A0000}"/>
    <cellStyle name="Comma 13" xfId="14959" xr:uid="{00000000-0005-0000-0000-00009E3A0000}"/>
    <cellStyle name="Comma 13 2" xfId="50437" xr:uid="{00000000-0005-0000-0000-00009F3A0000}"/>
    <cellStyle name="Comma 13 3" xfId="50438" xr:uid="{00000000-0005-0000-0000-0000A03A0000}"/>
    <cellStyle name="Comma 13 4" xfId="50439" xr:uid="{00000000-0005-0000-0000-0000A13A0000}"/>
    <cellStyle name="Comma 14" xfId="14960" xr:uid="{00000000-0005-0000-0000-0000A23A0000}"/>
    <cellStyle name="Comma 14 2" xfId="50440" xr:uid="{00000000-0005-0000-0000-0000A33A0000}"/>
    <cellStyle name="Comma 14 3" xfId="50441" xr:uid="{00000000-0005-0000-0000-0000A43A0000}"/>
    <cellStyle name="Comma 14 4" xfId="50442" xr:uid="{00000000-0005-0000-0000-0000A53A0000}"/>
    <cellStyle name="Comma 15" xfId="14961" xr:uid="{00000000-0005-0000-0000-0000A63A0000}"/>
    <cellStyle name="Comma 15 2" xfId="14962" xr:uid="{00000000-0005-0000-0000-0000A73A0000}"/>
    <cellStyle name="Comma 15 3" xfId="50443" xr:uid="{00000000-0005-0000-0000-0000A83A0000}"/>
    <cellStyle name="Comma 15 4" xfId="50444" xr:uid="{00000000-0005-0000-0000-0000A93A0000}"/>
    <cellStyle name="Comma 16" xfId="14963" xr:uid="{00000000-0005-0000-0000-0000AA3A0000}"/>
    <cellStyle name="Comma 16 2" xfId="14964" xr:uid="{00000000-0005-0000-0000-0000AB3A0000}"/>
    <cellStyle name="Comma 16 3" xfId="50445" xr:uid="{00000000-0005-0000-0000-0000AC3A0000}"/>
    <cellStyle name="Comma 17" xfId="14965" xr:uid="{00000000-0005-0000-0000-0000AD3A0000}"/>
    <cellStyle name="Comma 18" xfId="14966" xr:uid="{00000000-0005-0000-0000-0000AE3A0000}"/>
    <cellStyle name="Comma 19" xfId="14967" xr:uid="{00000000-0005-0000-0000-0000AF3A0000}"/>
    <cellStyle name="Comma 2" xfId="14968" xr:uid="{00000000-0005-0000-0000-0000B03A0000}"/>
    <cellStyle name="Comma 2 2" xfId="14969" xr:uid="{00000000-0005-0000-0000-0000B13A0000}"/>
    <cellStyle name="Comma 2 2 2" xfId="14970" xr:uid="{00000000-0005-0000-0000-0000B23A0000}"/>
    <cellStyle name="Comma 2 2 2 2" xfId="14971" xr:uid="{00000000-0005-0000-0000-0000B33A0000}"/>
    <cellStyle name="Comma 2 2 2 3" xfId="14972" xr:uid="{00000000-0005-0000-0000-0000B43A0000}"/>
    <cellStyle name="Comma 2 2 3" xfId="14973" xr:uid="{00000000-0005-0000-0000-0000B53A0000}"/>
    <cellStyle name="Comma 2 3" xfId="14974" xr:uid="{00000000-0005-0000-0000-0000B63A0000}"/>
    <cellStyle name="Comma 2 3 2" xfId="14975" xr:uid="{00000000-0005-0000-0000-0000B73A0000}"/>
    <cellStyle name="Comma 2 3 2 2" xfId="14976" xr:uid="{00000000-0005-0000-0000-0000B83A0000}"/>
    <cellStyle name="Comma 2 3 3" xfId="14977" xr:uid="{00000000-0005-0000-0000-0000B93A0000}"/>
    <cellStyle name="Comma 2 3 4" xfId="14978" xr:uid="{00000000-0005-0000-0000-0000BA3A0000}"/>
    <cellStyle name="Comma 2 3 4 2" xfId="14979" xr:uid="{00000000-0005-0000-0000-0000BB3A0000}"/>
    <cellStyle name="Comma 2 3 5" xfId="14980" xr:uid="{00000000-0005-0000-0000-0000BC3A0000}"/>
    <cellStyle name="Comma 2 4" xfId="14981" xr:uid="{00000000-0005-0000-0000-0000BD3A0000}"/>
    <cellStyle name="Comma 2 4 2" xfId="14982" xr:uid="{00000000-0005-0000-0000-0000BE3A0000}"/>
    <cellStyle name="Comma 2 4 3" xfId="14983" xr:uid="{00000000-0005-0000-0000-0000BF3A0000}"/>
    <cellStyle name="Comma 2 5" xfId="14984" xr:uid="{00000000-0005-0000-0000-0000C03A0000}"/>
    <cellStyle name="Comma 2 6" xfId="14985" xr:uid="{00000000-0005-0000-0000-0000C13A0000}"/>
    <cellStyle name="Comma 2 7" xfId="50446" xr:uid="{00000000-0005-0000-0000-0000C23A0000}"/>
    <cellStyle name="Comma 2*" xfId="14986" xr:uid="{00000000-0005-0000-0000-0000C33A0000}"/>
    <cellStyle name="Comma 2__MasterJRComps" xfId="14987" xr:uid="{00000000-0005-0000-0000-0000C43A0000}"/>
    <cellStyle name="Comma 20" xfId="14988" xr:uid="{00000000-0005-0000-0000-0000C53A0000}"/>
    <cellStyle name="Comma 21" xfId="14989" xr:uid="{00000000-0005-0000-0000-0000C63A0000}"/>
    <cellStyle name="Comma 22" xfId="50447" xr:uid="{00000000-0005-0000-0000-0000C73A0000}"/>
    <cellStyle name="Comma 3" xfId="14990" xr:uid="{00000000-0005-0000-0000-0000C83A0000}"/>
    <cellStyle name="Comma 3 2" xfId="14991" xr:uid="{00000000-0005-0000-0000-0000C93A0000}"/>
    <cellStyle name="Comma 3 2 2" xfId="14992" xr:uid="{00000000-0005-0000-0000-0000CA3A0000}"/>
    <cellStyle name="Comma 3 2 2 2" xfId="14993" xr:uid="{00000000-0005-0000-0000-0000CB3A0000}"/>
    <cellStyle name="Comma 3 2 3" xfId="14994" xr:uid="{00000000-0005-0000-0000-0000CC3A0000}"/>
    <cellStyle name="Comma 3 3" xfId="14995" xr:uid="{00000000-0005-0000-0000-0000CD3A0000}"/>
    <cellStyle name="Comma 3 3 2" xfId="14996" xr:uid="{00000000-0005-0000-0000-0000CE3A0000}"/>
    <cellStyle name="Comma 3 3 3" xfId="14997" xr:uid="{00000000-0005-0000-0000-0000CF3A0000}"/>
    <cellStyle name="Comma 3 3 4" xfId="50448" xr:uid="{00000000-0005-0000-0000-0000D03A0000}"/>
    <cellStyle name="Comma 3 4" xfId="14998" xr:uid="{00000000-0005-0000-0000-0000D13A0000}"/>
    <cellStyle name="Comma 3 5" xfId="14999" xr:uid="{00000000-0005-0000-0000-0000D23A0000}"/>
    <cellStyle name="Comma 3 6" xfId="50449" xr:uid="{00000000-0005-0000-0000-0000D33A0000}"/>
    <cellStyle name="Comma 3 7" xfId="50450" xr:uid="{00000000-0005-0000-0000-0000D43A0000}"/>
    <cellStyle name="Comma 3 8" xfId="50451" xr:uid="{00000000-0005-0000-0000-0000D53A0000}"/>
    <cellStyle name="Comma 3*" xfId="15000" xr:uid="{00000000-0005-0000-0000-0000D63A0000}"/>
    <cellStyle name="Comma 4" xfId="15001" xr:uid="{00000000-0005-0000-0000-0000D73A0000}"/>
    <cellStyle name="Comma 4 2" xfId="15002" xr:uid="{00000000-0005-0000-0000-0000D83A0000}"/>
    <cellStyle name="Comma 4 2 2" xfId="15003" xr:uid="{00000000-0005-0000-0000-0000D93A0000}"/>
    <cellStyle name="Comma 4 2 2 2" xfId="15004" xr:uid="{00000000-0005-0000-0000-0000DA3A0000}"/>
    <cellStyle name="Comma 4 2 3" xfId="15005" xr:uid="{00000000-0005-0000-0000-0000DB3A0000}"/>
    <cellStyle name="Comma 4 3" xfId="15006" xr:uid="{00000000-0005-0000-0000-0000DC3A0000}"/>
    <cellStyle name="Comma 4 3 2" xfId="15007" xr:uid="{00000000-0005-0000-0000-0000DD3A0000}"/>
    <cellStyle name="Comma 4 4" xfId="15008" xr:uid="{00000000-0005-0000-0000-0000DE3A0000}"/>
    <cellStyle name="Comma 5" xfId="15009" xr:uid="{00000000-0005-0000-0000-0000DF3A0000}"/>
    <cellStyle name="Comma 5 2" xfId="15010" xr:uid="{00000000-0005-0000-0000-0000E03A0000}"/>
    <cellStyle name="Comma 5 2 2" xfId="50452" xr:uid="{00000000-0005-0000-0000-0000E13A0000}"/>
    <cellStyle name="Comma 5 2 3" xfId="50453" xr:uid="{00000000-0005-0000-0000-0000E23A0000}"/>
    <cellStyle name="Comma 5 2 4" xfId="50454" xr:uid="{00000000-0005-0000-0000-0000E33A0000}"/>
    <cellStyle name="Comma 5 2 5" xfId="50455" xr:uid="{00000000-0005-0000-0000-0000E43A0000}"/>
    <cellStyle name="Comma 5 3" xfId="15011" xr:uid="{00000000-0005-0000-0000-0000E53A0000}"/>
    <cellStyle name="Comma 5 3 2" xfId="50456" xr:uid="{00000000-0005-0000-0000-0000E63A0000}"/>
    <cellStyle name="Comma 5 4" xfId="50457" xr:uid="{00000000-0005-0000-0000-0000E73A0000}"/>
    <cellStyle name="Comma 6" xfId="15012" xr:uid="{00000000-0005-0000-0000-0000E83A0000}"/>
    <cellStyle name="Comma 6 2" xfId="15013" xr:uid="{00000000-0005-0000-0000-0000E93A0000}"/>
    <cellStyle name="Comma 6 2 2" xfId="50458" xr:uid="{00000000-0005-0000-0000-0000EA3A0000}"/>
    <cellStyle name="Comma 6 2 3" xfId="50459" xr:uid="{00000000-0005-0000-0000-0000EB3A0000}"/>
    <cellStyle name="Comma 6 2 4" xfId="50460" xr:uid="{00000000-0005-0000-0000-0000EC3A0000}"/>
    <cellStyle name="Comma 6 3" xfId="50461" xr:uid="{00000000-0005-0000-0000-0000ED3A0000}"/>
    <cellStyle name="Comma 6 4" xfId="50462" xr:uid="{00000000-0005-0000-0000-0000EE3A0000}"/>
    <cellStyle name="Comma 6 5" xfId="50463" xr:uid="{00000000-0005-0000-0000-0000EF3A0000}"/>
    <cellStyle name="Comma 6 6" xfId="50464" xr:uid="{00000000-0005-0000-0000-0000F03A0000}"/>
    <cellStyle name="Comma 7" xfId="15014" xr:uid="{00000000-0005-0000-0000-0000F13A0000}"/>
    <cellStyle name="Comma 8" xfId="15015" xr:uid="{00000000-0005-0000-0000-0000F23A0000}"/>
    <cellStyle name="Comma 8 2" xfId="15016" xr:uid="{00000000-0005-0000-0000-0000F33A0000}"/>
    <cellStyle name="Comma 8 2 2" xfId="50465" xr:uid="{00000000-0005-0000-0000-0000F43A0000}"/>
    <cellStyle name="Comma 9" xfId="15017" xr:uid="{00000000-0005-0000-0000-0000F53A0000}"/>
    <cellStyle name="Comma 9 2" xfId="15018" xr:uid="{00000000-0005-0000-0000-0000F63A0000}"/>
    <cellStyle name="Comma 9 3" xfId="50466" xr:uid="{00000000-0005-0000-0000-0000F73A0000}"/>
    <cellStyle name="Comma 9 4" xfId="50467" xr:uid="{00000000-0005-0000-0000-0000F83A0000}"/>
    <cellStyle name="Comma 9 5" xfId="50468" xr:uid="{00000000-0005-0000-0000-0000F93A0000}"/>
    <cellStyle name="Comma*" xfId="15019" xr:uid="{00000000-0005-0000-0000-0000FA3A0000}"/>
    <cellStyle name="Comma0" xfId="15020" xr:uid="{00000000-0005-0000-0000-0000FB3A0000}"/>
    <cellStyle name="Comma0 - Modelo1" xfId="15021" xr:uid="{00000000-0005-0000-0000-0000FC3A0000}"/>
    <cellStyle name="Comma0 - Style1" xfId="15022" xr:uid="{00000000-0005-0000-0000-0000FD3A0000}"/>
    <cellStyle name="Comma1 - Modelo2" xfId="15023" xr:uid="{00000000-0005-0000-0000-0000FE3A0000}"/>
    <cellStyle name="Comma1 - Style2" xfId="15024" xr:uid="{00000000-0005-0000-0000-0000FF3A0000}"/>
    <cellStyle name="Condition" xfId="15025" xr:uid="{00000000-0005-0000-0000-0000003B0000}"/>
    <cellStyle name="CondMandatory" xfId="15026" xr:uid="{00000000-0005-0000-0000-0000013B0000}"/>
    <cellStyle name="Content1" xfId="15027" xr:uid="{00000000-0005-0000-0000-0000023B0000}"/>
    <cellStyle name="Content2" xfId="15028" xr:uid="{00000000-0005-0000-0000-0000033B0000}"/>
    <cellStyle name="Content3" xfId="15029" xr:uid="{00000000-0005-0000-0000-0000043B0000}"/>
    <cellStyle name="Cover Date" xfId="15030" xr:uid="{00000000-0005-0000-0000-0000053B0000}"/>
    <cellStyle name="Cover Subtitle" xfId="15031" xr:uid="{00000000-0005-0000-0000-0000063B0000}"/>
    <cellStyle name="Cover Title" xfId="15032" xr:uid="{00000000-0005-0000-0000-0000073B0000}"/>
    <cellStyle name="CoverTextNotes" xfId="15033" xr:uid="{00000000-0005-0000-0000-0000083B0000}"/>
    <cellStyle name="Currency [0] 2" xfId="15034" xr:uid="{00000000-0005-0000-0000-0000093B0000}"/>
    <cellStyle name="Currency [0] 2 2" xfId="15035" xr:uid="{00000000-0005-0000-0000-00000A3B0000}"/>
    <cellStyle name="Currency 0" xfId="15036" xr:uid="{00000000-0005-0000-0000-00000B3B0000}"/>
    <cellStyle name="Currency 2" xfId="15037" xr:uid="{00000000-0005-0000-0000-00000C3B0000}"/>
    <cellStyle name="Currency 2 2" xfId="15038" xr:uid="{00000000-0005-0000-0000-00000D3B0000}"/>
    <cellStyle name="Currency 2 3" xfId="15039" xr:uid="{00000000-0005-0000-0000-00000E3B0000}"/>
    <cellStyle name="Currency 2*" xfId="15040" xr:uid="{00000000-0005-0000-0000-00000F3B0000}"/>
    <cellStyle name="Currency 2_% Change" xfId="15041" xr:uid="{00000000-0005-0000-0000-0000103B0000}"/>
    <cellStyle name="Currency 3" xfId="15042" xr:uid="{00000000-0005-0000-0000-0000113B0000}"/>
    <cellStyle name="Currency 3*" xfId="15043" xr:uid="{00000000-0005-0000-0000-0000123B0000}"/>
    <cellStyle name="Currency 4" xfId="15044" xr:uid="{00000000-0005-0000-0000-0000133B0000}"/>
    <cellStyle name="Currency 5" xfId="15045" xr:uid="{00000000-0005-0000-0000-0000143B0000}"/>
    <cellStyle name="Currency 6" xfId="50469" xr:uid="{00000000-0005-0000-0000-0000153B0000}"/>
    <cellStyle name="Currency 7" xfId="50470" xr:uid="{00000000-0005-0000-0000-0000163B0000}"/>
    <cellStyle name="Currency 8" xfId="50471" xr:uid="{00000000-0005-0000-0000-0000173B0000}"/>
    <cellStyle name="Currency*" xfId="15046" xr:uid="{00000000-0005-0000-0000-0000183B0000}"/>
    <cellStyle name="Currency0" xfId="15047" xr:uid="{00000000-0005-0000-0000-0000193B0000}"/>
    <cellStyle name="Data_Total" xfId="15048" xr:uid="{00000000-0005-0000-0000-00001A3B0000}"/>
    <cellStyle name="Date" xfId="15049" xr:uid="{00000000-0005-0000-0000-00001B3B0000}"/>
    <cellStyle name="Date Aligned" xfId="15050" xr:uid="{00000000-0005-0000-0000-00001C3B0000}"/>
    <cellStyle name="Date Aligned*" xfId="15051" xr:uid="{00000000-0005-0000-0000-00001D3B0000}"/>
    <cellStyle name="Date Aligned__MasterJRComps" xfId="15052" xr:uid="{00000000-0005-0000-0000-00001E3B0000}"/>
    <cellStyle name="Date Feeder Field" xfId="15053" xr:uid="{00000000-0005-0000-0000-00001F3B0000}"/>
    <cellStyle name="Date Feeder Field 10" xfId="15054" xr:uid="{00000000-0005-0000-0000-0000203B0000}"/>
    <cellStyle name="Date Feeder Field 10 2" xfId="15055" xr:uid="{00000000-0005-0000-0000-0000213B0000}"/>
    <cellStyle name="Date Feeder Field 10 2 2" xfId="15056" xr:uid="{00000000-0005-0000-0000-0000223B0000}"/>
    <cellStyle name="Date Feeder Field 10 3" xfId="15057" xr:uid="{00000000-0005-0000-0000-0000233B0000}"/>
    <cellStyle name="Date Feeder Field 11" xfId="15058" xr:uid="{00000000-0005-0000-0000-0000243B0000}"/>
    <cellStyle name="Date Feeder Field 11 2" xfId="15059" xr:uid="{00000000-0005-0000-0000-0000253B0000}"/>
    <cellStyle name="Date Feeder Field 11 2 2" xfId="15060" xr:uid="{00000000-0005-0000-0000-0000263B0000}"/>
    <cellStyle name="Date Feeder Field 11 3" xfId="15061" xr:uid="{00000000-0005-0000-0000-0000273B0000}"/>
    <cellStyle name="Date Feeder Field 12" xfId="15062" xr:uid="{00000000-0005-0000-0000-0000283B0000}"/>
    <cellStyle name="Date Feeder Field 12 2" xfId="15063" xr:uid="{00000000-0005-0000-0000-0000293B0000}"/>
    <cellStyle name="Date Feeder Field 12 2 2" xfId="15064" xr:uid="{00000000-0005-0000-0000-00002A3B0000}"/>
    <cellStyle name="Date Feeder Field 12 3" xfId="15065" xr:uid="{00000000-0005-0000-0000-00002B3B0000}"/>
    <cellStyle name="Date Feeder Field 13" xfId="15066" xr:uid="{00000000-0005-0000-0000-00002C3B0000}"/>
    <cellStyle name="Date Feeder Field 13 2" xfId="15067" xr:uid="{00000000-0005-0000-0000-00002D3B0000}"/>
    <cellStyle name="Date Feeder Field 13 2 2" xfId="15068" xr:uid="{00000000-0005-0000-0000-00002E3B0000}"/>
    <cellStyle name="Date Feeder Field 13 3" xfId="15069" xr:uid="{00000000-0005-0000-0000-00002F3B0000}"/>
    <cellStyle name="Date Feeder Field 14" xfId="15070" xr:uid="{00000000-0005-0000-0000-0000303B0000}"/>
    <cellStyle name="Date Feeder Field 14 2" xfId="15071" xr:uid="{00000000-0005-0000-0000-0000313B0000}"/>
    <cellStyle name="Date Feeder Field 14 2 2" xfId="15072" xr:uid="{00000000-0005-0000-0000-0000323B0000}"/>
    <cellStyle name="Date Feeder Field 14 3" xfId="15073" xr:uid="{00000000-0005-0000-0000-0000333B0000}"/>
    <cellStyle name="Date Feeder Field 15" xfId="15074" xr:uid="{00000000-0005-0000-0000-0000343B0000}"/>
    <cellStyle name="Date Feeder Field 15 2" xfId="15075" xr:uid="{00000000-0005-0000-0000-0000353B0000}"/>
    <cellStyle name="Date Feeder Field 15 2 2" xfId="15076" xr:uid="{00000000-0005-0000-0000-0000363B0000}"/>
    <cellStyle name="Date Feeder Field 15 3" xfId="15077" xr:uid="{00000000-0005-0000-0000-0000373B0000}"/>
    <cellStyle name="Date Feeder Field 16" xfId="15078" xr:uid="{00000000-0005-0000-0000-0000383B0000}"/>
    <cellStyle name="Date Feeder Field 16 2" xfId="15079" xr:uid="{00000000-0005-0000-0000-0000393B0000}"/>
    <cellStyle name="Date Feeder Field 16 2 2" xfId="15080" xr:uid="{00000000-0005-0000-0000-00003A3B0000}"/>
    <cellStyle name="Date Feeder Field 16 3" xfId="15081" xr:uid="{00000000-0005-0000-0000-00003B3B0000}"/>
    <cellStyle name="Date Feeder Field 17" xfId="15082" xr:uid="{00000000-0005-0000-0000-00003C3B0000}"/>
    <cellStyle name="Date Feeder Field 17 2" xfId="15083" xr:uid="{00000000-0005-0000-0000-00003D3B0000}"/>
    <cellStyle name="Date Feeder Field 17 2 2" xfId="15084" xr:uid="{00000000-0005-0000-0000-00003E3B0000}"/>
    <cellStyle name="Date Feeder Field 17 3" xfId="15085" xr:uid="{00000000-0005-0000-0000-00003F3B0000}"/>
    <cellStyle name="Date Feeder Field 18" xfId="15086" xr:uid="{00000000-0005-0000-0000-0000403B0000}"/>
    <cellStyle name="Date Feeder Field 18 2" xfId="15087" xr:uid="{00000000-0005-0000-0000-0000413B0000}"/>
    <cellStyle name="Date Feeder Field 18 2 2" xfId="15088" xr:uid="{00000000-0005-0000-0000-0000423B0000}"/>
    <cellStyle name="Date Feeder Field 18 3" xfId="15089" xr:uid="{00000000-0005-0000-0000-0000433B0000}"/>
    <cellStyle name="Date Feeder Field 19" xfId="15090" xr:uid="{00000000-0005-0000-0000-0000443B0000}"/>
    <cellStyle name="Date Feeder Field 19 2" xfId="15091" xr:uid="{00000000-0005-0000-0000-0000453B0000}"/>
    <cellStyle name="Date Feeder Field 19 2 2" xfId="15092" xr:uid="{00000000-0005-0000-0000-0000463B0000}"/>
    <cellStyle name="Date Feeder Field 19 3" xfId="15093" xr:uid="{00000000-0005-0000-0000-0000473B0000}"/>
    <cellStyle name="Date Feeder Field 2" xfId="15094" xr:uid="{00000000-0005-0000-0000-0000483B0000}"/>
    <cellStyle name="Date Feeder Field 2 10" xfId="15095" xr:uid="{00000000-0005-0000-0000-0000493B0000}"/>
    <cellStyle name="Date Feeder Field 2 10 2" xfId="15096" xr:uid="{00000000-0005-0000-0000-00004A3B0000}"/>
    <cellStyle name="Date Feeder Field 2 10 2 2" xfId="15097" xr:uid="{00000000-0005-0000-0000-00004B3B0000}"/>
    <cellStyle name="Date Feeder Field 2 10 3" xfId="15098" xr:uid="{00000000-0005-0000-0000-00004C3B0000}"/>
    <cellStyle name="Date Feeder Field 2 11" xfId="15099" xr:uid="{00000000-0005-0000-0000-00004D3B0000}"/>
    <cellStyle name="Date Feeder Field 2 11 2" xfId="15100" xr:uid="{00000000-0005-0000-0000-00004E3B0000}"/>
    <cellStyle name="Date Feeder Field 2 11 2 2" xfId="15101" xr:uid="{00000000-0005-0000-0000-00004F3B0000}"/>
    <cellStyle name="Date Feeder Field 2 11 3" xfId="15102" xr:uid="{00000000-0005-0000-0000-0000503B0000}"/>
    <cellStyle name="Date Feeder Field 2 12" xfId="15103" xr:uid="{00000000-0005-0000-0000-0000513B0000}"/>
    <cellStyle name="Date Feeder Field 2 12 2" xfId="15104" xr:uid="{00000000-0005-0000-0000-0000523B0000}"/>
    <cellStyle name="Date Feeder Field 2 12 2 2" xfId="15105" xr:uid="{00000000-0005-0000-0000-0000533B0000}"/>
    <cellStyle name="Date Feeder Field 2 12 3" xfId="15106" xr:uid="{00000000-0005-0000-0000-0000543B0000}"/>
    <cellStyle name="Date Feeder Field 2 13" xfId="15107" xr:uid="{00000000-0005-0000-0000-0000553B0000}"/>
    <cellStyle name="Date Feeder Field 2 13 2" xfId="15108" xr:uid="{00000000-0005-0000-0000-0000563B0000}"/>
    <cellStyle name="Date Feeder Field 2 13 2 2" xfId="15109" xr:uid="{00000000-0005-0000-0000-0000573B0000}"/>
    <cellStyle name="Date Feeder Field 2 13 3" xfId="15110" xr:uid="{00000000-0005-0000-0000-0000583B0000}"/>
    <cellStyle name="Date Feeder Field 2 14" xfId="15111" xr:uid="{00000000-0005-0000-0000-0000593B0000}"/>
    <cellStyle name="Date Feeder Field 2 14 2" xfId="15112" xr:uid="{00000000-0005-0000-0000-00005A3B0000}"/>
    <cellStyle name="Date Feeder Field 2 14 2 2" xfId="15113" xr:uid="{00000000-0005-0000-0000-00005B3B0000}"/>
    <cellStyle name="Date Feeder Field 2 14 3" xfId="15114" xr:uid="{00000000-0005-0000-0000-00005C3B0000}"/>
    <cellStyle name="Date Feeder Field 2 15" xfId="15115" xr:uid="{00000000-0005-0000-0000-00005D3B0000}"/>
    <cellStyle name="Date Feeder Field 2 15 2" xfId="15116" xr:uid="{00000000-0005-0000-0000-00005E3B0000}"/>
    <cellStyle name="Date Feeder Field 2 15 2 2" xfId="15117" xr:uid="{00000000-0005-0000-0000-00005F3B0000}"/>
    <cellStyle name="Date Feeder Field 2 15 3" xfId="15118" xr:uid="{00000000-0005-0000-0000-0000603B0000}"/>
    <cellStyle name="Date Feeder Field 2 16" xfId="15119" xr:uid="{00000000-0005-0000-0000-0000613B0000}"/>
    <cellStyle name="Date Feeder Field 2 16 2" xfId="15120" xr:uid="{00000000-0005-0000-0000-0000623B0000}"/>
    <cellStyle name="Date Feeder Field 2 16 2 2" xfId="15121" xr:uid="{00000000-0005-0000-0000-0000633B0000}"/>
    <cellStyle name="Date Feeder Field 2 16 3" xfId="15122" xr:uid="{00000000-0005-0000-0000-0000643B0000}"/>
    <cellStyle name="Date Feeder Field 2 17" xfId="15123" xr:uid="{00000000-0005-0000-0000-0000653B0000}"/>
    <cellStyle name="Date Feeder Field 2 17 2" xfId="15124" xr:uid="{00000000-0005-0000-0000-0000663B0000}"/>
    <cellStyle name="Date Feeder Field 2 17 2 2" xfId="15125" xr:uid="{00000000-0005-0000-0000-0000673B0000}"/>
    <cellStyle name="Date Feeder Field 2 17 3" xfId="15126" xr:uid="{00000000-0005-0000-0000-0000683B0000}"/>
    <cellStyle name="Date Feeder Field 2 18" xfId="15127" xr:uid="{00000000-0005-0000-0000-0000693B0000}"/>
    <cellStyle name="Date Feeder Field 2 18 2" xfId="15128" xr:uid="{00000000-0005-0000-0000-00006A3B0000}"/>
    <cellStyle name="Date Feeder Field 2 18 2 2" xfId="15129" xr:uid="{00000000-0005-0000-0000-00006B3B0000}"/>
    <cellStyle name="Date Feeder Field 2 18 3" xfId="15130" xr:uid="{00000000-0005-0000-0000-00006C3B0000}"/>
    <cellStyle name="Date Feeder Field 2 19" xfId="15131" xr:uid="{00000000-0005-0000-0000-00006D3B0000}"/>
    <cellStyle name="Date Feeder Field 2 19 2" xfId="15132" xr:uid="{00000000-0005-0000-0000-00006E3B0000}"/>
    <cellStyle name="Date Feeder Field 2 19 2 2" xfId="15133" xr:uid="{00000000-0005-0000-0000-00006F3B0000}"/>
    <cellStyle name="Date Feeder Field 2 19 3" xfId="15134" xr:uid="{00000000-0005-0000-0000-0000703B0000}"/>
    <cellStyle name="Date Feeder Field 2 2" xfId="15135" xr:uid="{00000000-0005-0000-0000-0000713B0000}"/>
    <cellStyle name="Date Feeder Field 2 2 10" xfId="15136" xr:uid="{00000000-0005-0000-0000-0000723B0000}"/>
    <cellStyle name="Date Feeder Field 2 2 10 2" xfId="15137" xr:uid="{00000000-0005-0000-0000-0000733B0000}"/>
    <cellStyle name="Date Feeder Field 2 2 10 2 2" xfId="15138" xr:uid="{00000000-0005-0000-0000-0000743B0000}"/>
    <cellStyle name="Date Feeder Field 2 2 10 3" xfId="15139" xr:uid="{00000000-0005-0000-0000-0000753B0000}"/>
    <cellStyle name="Date Feeder Field 2 2 11" xfId="15140" xr:uid="{00000000-0005-0000-0000-0000763B0000}"/>
    <cellStyle name="Date Feeder Field 2 2 11 2" xfId="15141" xr:uid="{00000000-0005-0000-0000-0000773B0000}"/>
    <cellStyle name="Date Feeder Field 2 2 11 2 2" xfId="15142" xr:uid="{00000000-0005-0000-0000-0000783B0000}"/>
    <cellStyle name="Date Feeder Field 2 2 11 3" xfId="15143" xr:uid="{00000000-0005-0000-0000-0000793B0000}"/>
    <cellStyle name="Date Feeder Field 2 2 12" xfId="15144" xr:uid="{00000000-0005-0000-0000-00007A3B0000}"/>
    <cellStyle name="Date Feeder Field 2 2 12 2" xfId="15145" xr:uid="{00000000-0005-0000-0000-00007B3B0000}"/>
    <cellStyle name="Date Feeder Field 2 2 12 2 2" xfId="15146" xr:uid="{00000000-0005-0000-0000-00007C3B0000}"/>
    <cellStyle name="Date Feeder Field 2 2 12 3" xfId="15147" xr:uid="{00000000-0005-0000-0000-00007D3B0000}"/>
    <cellStyle name="Date Feeder Field 2 2 13" xfId="15148" xr:uid="{00000000-0005-0000-0000-00007E3B0000}"/>
    <cellStyle name="Date Feeder Field 2 2 13 2" xfId="15149" xr:uid="{00000000-0005-0000-0000-00007F3B0000}"/>
    <cellStyle name="Date Feeder Field 2 2 13 2 2" xfId="15150" xr:uid="{00000000-0005-0000-0000-0000803B0000}"/>
    <cellStyle name="Date Feeder Field 2 2 13 3" xfId="15151" xr:uid="{00000000-0005-0000-0000-0000813B0000}"/>
    <cellStyle name="Date Feeder Field 2 2 14" xfId="15152" xr:uid="{00000000-0005-0000-0000-0000823B0000}"/>
    <cellStyle name="Date Feeder Field 2 2 14 2" xfId="15153" xr:uid="{00000000-0005-0000-0000-0000833B0000}"/>
    <cellStyle name="Date Feeder Field 2 2 14 2 2" xfId="15154" xr:uid="{00000000-0005-0000-0000-0000843B0000}"/>
    <cellStyle name="Date Feeder Field 2 2 14 3" xfId="15155" xr:uid="{00000000-0005-0000-0000-0000853B0000}"/>
    <cellStyle name="Date Feeder Field 2 2 15" xfId="15156" xr:uid="{00000000-0005-0000-0000-0000863B0000}"/>
    <cellStyle name="Date Feeder Field 2 2 15 2" xfId="15157" xr:uid="{00000000-0005-0000-0000-0000873B0000}"/>
    <cellStyle name="Date Feeder Field 2 2 15 2 2" xfId="15158" xr:uid="{00000000-0005-0000-0000-0000883B0000}"/>
    <cellStyle name="Date Feeder Field 2 2 15 3" xfId="15159" xr:uid="{00000000-0005-0000-0000-0000893B0000}"/>
    <cellStyle name="Date Feeder Field 2 2 16" xfId="15160" xr:uid="{00000000-0005-0000-0000-00008A3B0000}"/>
    <cellStyle name="Date Feeder Field 2 2 16 2" xfId="15161" xr:uid="{00000000-0005-0000-0000-00008B3B0000}"/>
    <cellStyle name="Date Feeder Field 2 2 16 2 2" xfId="15162" xr:uid="{00000000-0005-0000-0000-00008C3B0000}"/>
    <cellStyle name="Date Feeder Field 2 2 16 3" xfId="15163" xr:uid="{00000000-0005-0000-0000-00008D3B0000}"/>
    <cellStyle name="Date Feeder Field 2 2 17" xfId="15164" xr:uid="{00000000-0005-0000-0000-00008E3B0000}"/>
    <cellStyle name="Date Feeder Field 2 2 17 2" xfId="15165" xr:uid="{00000000-0005-0000-0000-00008F3B0000}"/>
    <cellStyle name="Date Feeder Field 2 2 17 2 2" xfId="15166" xr:uid="{00000000-0005-0000-0000-0000903B0000}"/>
    <cellStyle name="Date Feeder Field 2 2 17 3" xfId="15167" xr:uid="{00000000-0005-0000-0000-0000913B0000}"/>
    <cellStyle name="Date Feeder Field 2 2 18" xfId="15168" xr:uid="{00000000-0005-0000-0000-0000923B0000}"/>
    <cellStyle name="Date Feeder Field 2 2 18 2" xfId="15169" xr:uid="{00000000-0005-0000-0000-0000933B0000}"/>
    <cellStyle name="Date Feeder Field 2 2 19" xfId="15170" xr:uid="{00000000-0005-0000-0000-0000943B0000}"/>
    <cellStyle name="Date Feeder Field 2 2 2" xfId="15171" xr:uid="{00000000-0005-0000-0000-0000953B0000}"/>
    <cellStyle name="Date Feeder Field 2 2 2 10" xfId="15172" xr:uid="{00000000-0005-0000-0000-0000963B0000}"/>
    <cellStyle name="Date Feeder Field 2 2 2 10 2" xfId="15173" xr:uid="{00000000-0005-0000-0000-0000973B0000}"/>
    <cellStyle name="Date Feeder Field 2 2 2 10 2 2" xfId="15174" xr:uid="{00000000-0005-0000-0000-0000983B0000}"/>
    <cellStyle name="Date Feeder Field 2 2 2 10 3" xfId="15175" xr:uid="{00000000-0005-0000-0000-0000993B0000}"/>
    <cellStyle name="Date Feeder Field 2 2 2 11" xfId="15176" xr:uid="{00000000-0005-0000-0000-00009A3B0000}"/>
    <cellStyle name="Date Feeder Field 2 2 2 11 2" xfId="15177" xr:uid="{00000000-0005-0000-0000-00009B3B0000}"/>
    <cellStyle name="Date Feeder Field 2 2 2 11 2 2" xfId="15178" xr:uid="{00000000-0005-0000-0000-00009C3B0000}"/>
    <cellStyle name="Date Feeder Field 2 2 2 11 3" xfId="15179" xr:uid="{00000000-0005-0000-0000-00009D3B0000}"/>
    <cellStyle name="Date Feeder Field 2 2 2 12" xfId="15180" xr:uid="{00000000-0005-0000-0000-00009E3B0000}"/>
    <cellStyle name="Date Feeder Field 2 2 2 12 2" xfId="15181" xr:uid="{00000000-0005-0000-0000-00009F3B0000}"/>
    <cellStyle name="Date Feeder Field 2 2 2 12 2 2" xfId="15182" xr:uid="{00000000-0005-0000-0000-0000A03B0000}"/>
    <cellStyle name="Date Feeder Field 2 2 2 12 3" xfId="15183" xr:uid="{00000000-0005-0000-0000-0000A13B0000}"/>
    <cellStyle name="Date Feeder Field 2 2 2 13" xfId="15184" xr:uid="{00000000-0005-0000-0000-0000A23B0000}"/>
    <cellStyle name="Date Feeder Field 2 2 2 13 2" xfId="15185" xr:uid="{00000000-0005-0000-0000-0000A33B0000}"/>
    <cellStyle name="Date Feeder Field 2 2 2 13 2 2" xfId="15186" xr:uid="{00000000-0005-0000-0000-0000A43B0000}"/>
    <cellStyle name="Date Feeder Field 2 2 2 13 3" xfId="15187" xr:uid="{00000000-0005-0000-0000-0000A53B0000}"/>
    <cellStyle name="Date Feeder Field 2 2 2 14" xfId="15188" xr:uid="{00000000-0005-0000-0000-0000A63B0000}"/>
    <cellStyle name="Date Feeder Field 2 2 2 14 2" xfId="15189" xr:uid="{00000000-0005-0000-0000-0000A73B0000}"/>
    <cellStyle name="Date Feeder Field 2 2 2 14 2 2" xfId="15190" xr:uid="{00000000-0005-0000-0000-0000A83B0000}"/>
    <cellStyle name="Date Feeder Field 2 2 2 14 3" xfId="15191" xr:uid="{00000000-0005-0000-0000-0000A93B0000}"/>
    <cellStyle name="Date Feeder Field 2 2 2 15" xfId="15192" xr:uid="{00000000-0005-0000-0000-0000AA3B0000}"/>
    <cellStyle name="Date Feeder Field 2 2 2 15 2" xfId="15193" xr:uid="{00000000-0005-0000-0000-0000AB3B0000}"/>
    <cellStyle name="Date Feeder Field 2 2 2 15 2 2" xfId="15194" xr:uid="{00000000-0005-0000-0000-0000AC3B0000}"/>
    <cellStyle name="Date Feeder Field 2 2 2 15 3" xfId="15195" xr:uid="{00000000-0005-0000-0000-0000AD3B0000}"/>
    <cellStyle name="Date Feeder Field 2 2 2 16" xfId="15196" xr:uid="{00000000-0005-0000-0000-0000AE3B0000}"/>
    <cellStyle name="Date Feeder Field 2 2 2 16 2" xfId="15197" xr:uid="{00000000-0005-0000-0000-0000AF3B0000}"/>
    <cellStyle name="Date Feeder Field 2 2 2 16 2 2" xfId="15198" xr:uid="{00000000-0005-0000-0000-0000B03B0000}"/>
    <cellStyle name="Date Feeder Field 2 2 2 16 3" xfId="15199" xr:uid="{00000000-0005-0000-0000-0000B13B0000}"/>
    <cellStyle name="Date Feeder Field 2 2 2 17" xfId="15200" xr:uid="{00000000-0005-0000-0000-0000B23B0000}"/>
    <cellStyle name="Date Feeder Field 2 2 2 17 2" xfId="15201" xr:uid="{00000000-0005-0000-0000-0000B33B0000}"/>
    <cellStyle name="Date Feeder Field 2 2 2 17 2 2" xfId="15202" xr:uid="{00000000-0005-0000-0000-0000B43B0000}"/>
    <cellStyle name="Date Feeder Field 2 2 2 17 3" xfId="15203" xr:uid="{00000000-0005-0000-0000-0000B53B0000}"/>
    <cellStyle name="Date Feeder Field 2 2 2 18" xfId="15204" xr:uid="{00000000-0005-0000-0000-0000B63B0000}"/>
    <cellStyle name="Date Feeder Field 2 2 2 18 2" xfId="15205" xr:uid="{00000000-0005-0000-0000-0000B73B0000}"/>
    <cellStyle name="Date Feeder Field 2 2 2 18 2 2" xfId="15206" xr:uid="{00000000-0005-0000-0000-0000B83B0000}"/>
    <cellStyle name="Date Feeder Field 2 2 2 18 3" xfId="15207" xr:uid="{00000000-0005-0000-0000-0000B93B0000}"/>
    <cellStyle name="Date Feeder Field 2 2 2 19" xfId="15208" xr:uid="{00000000-0005-0000-0000-0000BA3B0000}"/>
    <cellStyle name="Date Feeder Field 2 2 2 19 2" xfId="15209" xr:uid="{00000000-0005-0000-0000-0000BB3B0000}"/>
    <cellStyle name="Date Feeder Field 2 2 2 19 2 2" xfId="15210" xr:uid="{00000000-0005-0000-0000-0000BC3B0000}"/>
    <cellStyle name="Date Feeder Field 2 2 2 19 3" xfId="15211" xr:uid="{00000000-0005-0000-0000-0000BD3B0000}"/>
    <cellStyle name="Date Feeder Field 2 2 2 2" xfId="15212" xr:uid="{00000000-0005-0000-0000-0000BE3B0000}"/>
    <cellStyle name="Date Feeder Field 2 2 2 2 2" xfId="15213" xr:uid="{00000000-0005-0000-0000-0000BF3B0000}"/>
    <cellStyle name="Date Feeder Field 2 2 2 2 2 2" xfId="15214" xr:uid="{00000000-0005-0000-0000-0000C03B0000}"/>
    <cellStyle name="Date Feeder Field 2 2 2 2 2 3" xfId="15215" xr:uid="{00000000-0005-0000-0000-0000C13B0000}"/>
    <cellStyle name="Date Feeder Field 2 2 2 2 3" xfId="15216" xr:uid="{00000000-0005-0000-0000-0000C23B0000}"/>
    <cellStyle name="Date Feeder Field 2 2 2 2 3 2" xfId="15217" xr:uid="{00000000-0005-0000-0000-0000C33B0000}"/>
    <cellStyle name="Date Feeder Field 2 2 2 2 4" xfId="15218" xr:uid="{00000000-0005-0000-0000-0000C43B0000}"/>
    <cellStyle name="Date Feeder Field 2 2 2 20" xfId="15219" xr:uid="{00000000-0005-0000-0000-0000C53B0000}"/>
    <cellStyle name="Date Feeder Field 2 2 2 20 2" xfId="15220" xr:uid="{00000000-0005-0000-0000-0000C63B0000}"/>
    <cellStyle name="Date Feeder Field 2 2 2 20 2 2" xfId="15221" xr:uid="{00000000-0005-0000-0000-0000C73B0000}"/>
    <cellStyle name="Date Feeder Field 2 2 2 20 3" xfId="15222" xr:uid="{00000000-0005-0000-0000-0000C83B0000}"/>
    <cellStyle name="Date Feeder Field 2 2 2 21" xfId="15223" xr:uid="{00000000-0005-0000-0000-0000C93B0000}"/>
    <cellStyle name="Date Feeder Field 2 2 2 21 2" xfId="15224" xr:uid="{00000000-0005-0000-0000-0000CA3B0000}"/>
    <cellStyle name="Date Feeder Field 2 2 2 22" xfId="15225" xr:uid="{00000000-0005-0000-0000-0000CB3B0000}"/>
    <cellStyle name="Date Feeder Field 2 2 2 23" xfId="15226" xr:uid="{00000000-0005-0000-0000-0000CC3B0000}"/>
    <cellStyle name="Date Feeder Field 2 2 2 3" xfId="15227" xr:uid="{00000000-0005-0000-0000-0000CD3B0000}"/>
    <cellStyle name="Date Feeder Field 2 2 2 3 2" xfId="15228" xr:uid="{00000000-0005-0000-0000-0000CE3B0000}"/>
    <cellStyle name="Date Feeder Field 2 2 2 3 2 2" xfId="15229" xr:uid="{00000000-0005-0000-0000-0000CF3B0000}"/>
    <cellStyle name="Date Feeder Field 2 2 2 3 3" xfId="15230" xr:uid="{00000000-0005-0000-0000-0000D03B0000}"/>
    <cellStyle name="Date Feeder Field 2 2 2 3 4" xfId="15231" xr:uid="{00000000-0005-0000-0000-0000D13B0000}"/>
    <cellStyle name="Date Feeder Field 2 2 2 4" xfId="15232" xr:uid="{00000000-0005-0000-0000-0000D23B0000}"/>
    <cellStyle name="Date Feeder Field 2 2 2 4 2" xfId="15233" xr:uid="{00000000-0005-0000-0000-0000D33B0000}"/>
    <cellStyle name="Date Feeder Field 2 2 2 4 2 2" xfId="15234" xr:uid="{00000000-0005-0000-0000-0000D43B0000}"/>
    <cellStyle name="Date Feeder Field 2 2 2 4 3" xfId="15235" xr:uid="{00000000-0005-0000-0000-0000D53B0000}"/>
    <cellStyle name="Date Feeder Field 2 2 2 4 4" xfId="15236" xr:uid="{00000000-0005-0000-0000-0000D63B0000}"/>
    <cellStyle name="Date Feeder Field 2 2 2 5" xfId="15237" xr:uid="{00000000-0005-0000-0000-0000D73B0000}"/>
    <cellStyle name="Date Feeder Field 2 2 2 5 2" xfId="15238" xr:uid="{00000000-0005-0000-0000-0000D83B0000}"/>
    <cellStyle name="Date Feeder Field 2 2 2 5 2 2" xfId="15239" xr:uid="{00000000-0005-0000-0000-0000D93B0000}"/>
    <cellStyle name="Date Feeder Field 2 2 2 5 3" xfId="15240" xr:uid="{00000000-0005-0000-0000-0000DA3B0000}"/>
    <cellStyle name="Date Feeder Field 2 2 2 6" xfId="15241" xr:uid="{00000000-0005-0000-0000-0000DB3B0000}"/>
    <cellStyle name="Date Feeder Field 2 2 2 6 2" xfId="15242" xr:uid="{00000000-0005-0000-0000-0000DC3B0000}"/>
    <cellStyle name="Date Feeder Field 2 2 2 6 2 2" xfId="15243" xr:uid="{00000000-0005-0000-0000-0000DD3B0000}"/>
    <cellStyle name="Date Feeder Field 2 2 2 6 3" xfId="15244" xr:uid="{00000000-0005-0000-0000-0000DE3B0000}"/>
    <cellStyle name="Date Feeder Field 2 2 2 7" xfId="15245" xr:uid="{00000000-0005-0000-0000-0000DF3B0000}"/>
    <cellStyle name="Date Feeder Field 2 2 2 7 2" xfId="15246" xr:uid="{00000000-0005-0000-0000-0000E03B0000}"/>
    <cellStyle name="Date Feeder Field 2 2 2 7 2 2" xfId="15247" xr:uid="{00000000-0005-0000-0000-0000E13B0000}"/>
    <cellStyle name="Date Feeder Field 2 2 2 7 3" xfId="15248" xr:uid="{00000000-0005-0000-0000-0000E23B0000}"/>
    <cellStyle name="Date Feeder Field 2 2 2 8" xfId="15249" xr:uid="{00000000-0005-0000-0000-0000E33B0000}"/>
    <cellStyle name="Date Feeder Field 2 2 2 8 2" xfId="15250" xr:uid="{00000000-0005-0000-0000-0000E43B0000}"/>
    <cellStyle name="Date Feeder Field 2 2 2 8 2 2" xfId="15251" xr:uid="{00000000-0005-0000-0000-0000E53B0000}"/>
    <cellStyle name="Date Feeder Field 2 2 2 8 3" xfId="15252" xr:uid="{00000000-0005-0000-0000-0000E63B0000}"/>
    <cellStyle name="Date Feeder Field 2 2 2 9" xfId="15253" xr:uid="{00000000-0005-0000-0000-0000E73B0000}"/>
    <cellStyle name="Date Feeder Field 2 2 2 9 2" xfId="15254" xr:uid="{00000000-0005-0000-0000-0000E83B0000}"/>
    <cellStyle name="Date Feeder Field 2 2 2 9 2 2" xfId="15255" xr:uid="{00000000-0005-0000-0000-0000E93B0000}"/>
    <cellStyle name="Date Feeder Field 2 2 2 9 3" xfId="15256" xr:uid="{00000000-0005-0000-0000-0000EA3B0000}"/>
    <cellStyle name="Date Feeder Field 2 2 20" xfId="15257" xr:uid="{00000000-0005-0000-0000-0000EB3B0000}"/>
    <cellStyle name="Date Feeder Field 2 2 3" xfId="15258" xr:uid="{00000000-0005-0000-0000-0000EC3B0000}"/>
    <cellStyle name="Date Feeder Field 2 2 3 2" xfId="15259" xr:uid="{00000000-0005-0000-0000-0000ED3B0000}"/>
    <cellStyle name="Date Feeder Field 2 2 3 2 2" xfId="15260" xr:uid="{00000000-0005-0000-0000-0000EE3B0000}"/>
    <cellStyle name="Date Feeder Field 2 2 3 2 3" xfId="15261" xr:uid="{00000000-0005-0000-0000-0000EF3B0000}"/>
    <cellStyle name="Date Feeder Field 2 2 3 3" xfId="15262" xr:uid="{00000000-0005-0000-0000-0000F03B0000}"/>
    <cellStyle name="Date Feeder Field 2 2 3 3 2" xfId="15263" xr:uid="{00000000-0005-0000-0000-0000F13B0000}"/>
    <cellStyle name="Date Feeder Field 2 2 3 4" xfId="15264" xr:uid="{00000000-0005-0000-0000-0000F23B0000}"/>
    <cellStyle name="Date Feeder Field 2 2 4" xfId="15265" xr:uid="{00000000-0005-0000-0000-0000F33B0000}"/>
    <cellStyle name="Date Feeder Field 2 2 4 2" xfId="15266" xr:uid="{00000000-0005-0000-0000-0000F43B0000}"/>
    <cellStyle name="Date Feeder Field 2 2 4 2 2" xfId="15267" xr:uid="{00000000-0005-0000-0000-0000F53B0000}"/>
    <cellStyle name="Date Feeder Field 2 2 4 3" xfId="15268" xr:uid="{00000000-0005-0000-0000-0000F63B0000}"/>
    <cellStyle name="Date Feeder Field 2 2 4 4" xfId="15269" xr:uid="{00000000-0005-0000-0000-0000F73B0000}"/>
    <cellStyle name="Date Feeder Field 2 2 5" xfId="15270" xr:uid="{00000000-0005-0000-0000-0000F83B0000}"/>
    <cellStyle name="Date Feeder Field 2 2 5 2" xfId="15271" xr:uid="{00000000-0005-0000-0000-0000F93B0000}"/>
    <cellStyle name="Date Feeder Field 2 2 5 2 2" xfId="15272" xr:uid="{00000000-0005-0000-0000-0000FA3B0000}"/>
    <cellStyle name="Date Feeder Field 2 2 5 3" xfId="15273" xr:uid="{00000000-0005-0000-0000-0000FB3B0000}"/>
    <cellStyle name="Date Feeder Field 2 2 5 4" xfId="15274" xr:uid="{00000000-0005-0000-0000-0000FC3B0000}"/>
    <cellStyle name="Date Feeder Field 2 2 6" xfId="15275" xr:uid="{00000000-0005-0000-0000-0000FD3B0000}"/>
    <cellStyle name="Date Feeder Field 2 2 6 2" xfId="15276" xr:uid="{00000000-0005-0000-0000-0000FE3B0000}"/>
    <cellStyle name="Date Feeder Field 2 2 6 2 2" xfId="15277" xr:uid="{00000000-0005-0000-0000-0000FF3B0000}"/>
    <cellStyle name="Date Feeder Field 2 2 6 3" xfId="15278" xr:uid="{00000000-0005-0000-0000-0000003C0000}"/>
    <cellStyle name="Date Feeder Field 2 2 7" xfId="15279" xr:uid="{00000000-0005-0000-0000-0000013C0000}"/>
    <cellStyle name="Date Feeder Field 2 2 7 2" xfId="15280" xr:uid="{00000000-0005-0000-0000-0000023C0000}"/>
    <cellStyle name="Date Feeder Field 2 2 7 2 2" xfId="15281" xr:uid="{00000000-0005-0000-0000-0000033C0000}"/>
    <cellStyle name="Date Feeder Field 2 2 7 3" xfId="15282" xr:uid="{00000000-0005-0000-0000-0000043C0000}"/>
    <cellStyle name="Date Feeder Field 2 2 8" xfId="15283" xr:uid="{00000000-0005-0000-0000-0000053C0000}"/>
    <cellStyle name="Date Feeder Field 2 2 8 2" xfId="15284" xr:uid="{00000000-0005-0000-0000-0000063C0000}"/>
    <cellStyle name="Date Feeder Field 2 2 8 2 2" xfId="15285" xr:uid="{00000000-0005-0000-0000-0000073C0000}"/>
    <cellStyle name="Date Feeder Field 2 2 8 3" xfId="15286" xr:uid="{00000000-0005-0000-0000-0000083C0000}"/>
    <cellStyle name="Date Feeder Field 2 2 9" xfId="15287" xr:uid="{00000000-0005-0000-0000-0000093C0000}"/>
    <cellStyle name="Date Feeder Field 2 2 9 2" xfId="15288" xr:uid="{00000000-0005-0000-0000-00000A3C0000}"/>
    <cellStyle name="Date Feeder Field 2 2 9 2 2" xfId="15289" xr:uid="{00000000-0005-0000-0000-00000B3C0000}"/>
    <cellStyle name="Date Feeder Field 2 2 9 3" xfId="15290" xr:uid="{00000000-0005-0000-0000-00000C3C0000}"/>
    <cellStyle name="Date Feeder Field 2 20" xfId="15291" xr:uid="{00000000-0005-0000-0000-00000D3C0000}"/>
    <cellStyle name="Date Feeder Field 2 20 2" xfId="15292" xr:uid="{00000000-0005-0000-0000-00000E3C0000}"/>
    <cellStyle name="Date Feeder Field 2 20 2 2" xfId="15293" xr:uid="{00000000-0005-0000-0000-00000F3C0000}"/>
    <cellStyle name="Date Feeder Field 2 20 3" xfId="15294" xr:uid="{00000000-0005-0000-0000-0000103C0000}"/>
    <cellStyle name="Date Feeder Field 2 21" xfId="15295" xr:uid="{00000000-0005-0000-0000-0000113C0000}"/>
    <cellStyle name="Date Feeder Field 2 21 2" xfId="15296" xr:uid="{00000000-0005-0000-0000-0000123C0000}"/>
    <cellStyle name="Date Feeder Field 2 22" xfId="15297" xr:uid="{00000000-0005-0000-0000-0000133C0000}"/>
    <cellStyle name="Date Feeder Field 2 23" xfId="15298" xr:uid="{00000000-0005-0000-0000-0000143C0000}"/>
    <cellStyle name="Date Feeder Field 2 3" xfId="15299" xr:uid="{00000000-0005-0000-0000-0000153C0000}"/>
    <cellStyle name="Date Feeder Field 2 3 10" xfId="15300" xr:uid="{00000000-0005-0000-0000-0000163C0000}"/>
    <cellStyle name="Date Feeder Field 2 3 10 2" xfId="15301" xr:uid="{00000000-0005-0000-0000-0000173C0000}"/>
    <cellStyle name="Date Feeder Field 2 3 10 2 2" xfId="15302" xr:uid="{00000000-0005-0000-0000-0000183C0000}"/>
    <cellStyle name="Date Feeder Field 2 3 10 3" xfId="15303" xr:uid="{00000000-0005-0000-0000-0000193C0000}"/>
    <cellStyle name="Date Feeder Field 2 3 11" xfId="15304" xr:uid="{00000000-0005-0000-0000-00001A3C0000}"/>
    <cellStyle name="Date Feeder Field 2 3 11 2" xfId="15305" xr:uid="{00000000-0005-0000-0000-00001B3C0000}"/>
    <cellStyle name="Date Feeder Field 2 3 11 2 2" xfId="15306" xr:uid="{00000000-0005-0000-0000-00001C3C0000}"/>
    <cellStyle name="Date Feeder Field 2 3 11 3" xfId="15307" xr:uid="{00000000-0005-0000-0000-00001D3C0000}"/>
    <cellStyle name="Date Feeder Field 2 3 12" xfId="15308" xr:uid="{00000000-0005-0000-0000-00001E3C0000}"/>
    <cellStyle name="Date Feeder Field 2 3 12 2" xfId="15309" xr:uid="{00000000-0005-0000-0000-00001F3C0000}"/>
    <cellStyle name="Date Feeder Field 2 3 12 2 2" xfId="15310" xr:uid="{00000000-0005-0000-0000-0000203C0000}"/>
    <cellStyle name="Date Feeder Field 2 3 12 3" xfId="15311" xr:uid="{00000000-0005-0000-0000-0000213C0000}"/>
    <cellStyle name="Date Feeder Field 2 3 13" xfId="15312" xr:uid="{00000000-0005-0000-0000-0000223C0000}"/>
    <cellStyle name="Date Feeder Field 2 3 13 2" xfId="15313" xr:uid="{00000000-0005-0000-0000-0000233C0000}"/>
    <cellStyle name="Date Feeder Field 2 3 13 2 2" xfId="15314" xr:uid="{00000000-0005-0000-0000-0000243C0000}"/>
    <cellStyle name="Date Feeder Field 2 3 13 3" xfId="15315" xr:uid="{00000000-0005-0000-0000-0000253C0000}"/>
    <cellStyle name="Date Feeder Field 2 3 14" xfId="15316" xr:uid="{00000000-0005-0000-0000-0000263C0000}"/>
    <cellStyle name="Date Feeder Field 2 3 14 2" xfId="15317" xr:uid="{00000000-0005-0000-0000-0000273C0000}"/>
    <cellStyle name="Date Feeder Field 2 3 14 2 2" xfId="15318" xr:uid="{00000000-0005-0000-0000-0000283C0000}"/>
    <cellStyle name="Date Feeder Field 2 3 14 3" xfId="15319" xr:uid="{00000000-0005-0000-0000-0000293C0000}"/>
    <cellStyle name="Date Feeder Field 2 3 15" xfId="15320" xr:uid="{00000000-0005-0000-0000-00002A3C0000}"/>
    <cellStyle name="Date Feeder Field 2 3 15 2" xfId="15321" xr:uid="{00000000-0005-0000-0000-00002B3C0000}"/>
    <cellStyle name="Date Feeder Field 2 3 15 2 2" xfId="15322" xr:uid="{00000000-0005-0000-0000-00002C3C0000}"/>
    <cellStyle name="Date Feeder Field 2 3 15 3" xfId="15323" xr:uid="{00000000-0005-0000-0000-00002D3C0000}"/>
    <cellStyle name="Date Feeder Field 2 3 16" xfId="15324" xr:uid="{00000000-0005-0000-0000-00002E3C0000}"/>
    <cellStyle name="Date Feeder Field 2 3 16 2" xfId="15325" xr:uid="{00000000-0005-0000-0000-00002F3C0000}"/>
    <cellStyle name="Date Feeder Field 2 3 16 2 2" xfId="15326" xr:uid="{00000000-0005-0000-0000-0000303C0000}"/>
    <cellStyle name="Date Feeder Field 2 3 16 3" xfId="15327" xr:uid="{00000000-0005-0000-0000-0000313C0000}"/>
    <cellStyle name="Date Feeder Field 2 3 17" xfId="15328" xr:uid="{00000000-0005-0000-0000-0000323C0000}"/>
    <cellStyle name="Date Feeder Field 2 3 17 2" xfId="15329" xr:uid="{00000000-0005-0000-0000-0000333C0000}"/>
    <cellStyle name="Date Feeder Field 2 3 17 2 2" xfId="15330" xr:uid="{00000000-0005-0000-0000-0000343C0000}"/>
    <cellStyle name="Date Feeder Field 2 3 17 3" xfId="15331" xr:uid="{00000000-0005-0000-0000-0000353C0000}"/>
    <cellStyle name="Date Feeder Field 2 3 18" xfId="15332" xr:uid="{00000000-0005-0000-0000-0000363C0000}"/>
    <cellStyle name="Date Feeder Field 2 3 18 2" xfId="15333" xr:uid="{00000000-0005-0000-0000-0000373C0000}"/>
    <cellStyle name="Date Feeder Field 2 3 19" xfId="15334" xr:uid="{00000000-0005-0000-0000-0000383C0000}"/>
    <cellStyle name="Date Feeder Field 2 3 2" xfId="15335" xr:uid="{00000000-0005-0000-0000-0000393C0000}"/>
    <cellStyle name="Date Feeder Field 2 3 2 10" xfId="15336" xr:uid="{00000000-0005-0000-0000-00003A3C0000}"/>
    <cellStyle name="Date Feeder Field 2 3 2 10 2" xfId="15337" xr:uid="{00000000-0005-0000-0000-00003B3C0000}"/>
    <cellStyle name="Date Feeder Field 2 3 2 10 2 2" xfId="15338" xr:uid="{00000000-0005-0000-0000-00003C3C0000}"/>
    <cellStyle name="Date Feeder Field 2 3 2 10 3" xfId="15339" xr:uid="{00000000-0005-0000-0000-00003D3C0000}"/>
    <cellStyle name="Date Feeder Field 2 3 2 11" xfId="15340" xr:uid="{00000000-0005-0000-0000-00003E3C0000}"/>
    <cellStyle name="Date Feeder Field 2 3 2 11 2" xfId="15341" xr:uid="{00000000-0005-0000-0000-00003F3C0000}"/>
    <cellStyle name="Date Feeder Field 2 3 2 11 2 2" xfId="15342" xr:uid="{00000000-0005-0000-0000-0000403C0000}"/>
    <cellStyle name="Date Feeder Field 2 3 2 11 3" xfId="15343" xr:uid="{00000000-0005-0000-0000-0000413C0000}"/>
    <cellStyle name="Date Feeder Field 2 3 2 12" xfId="15344" xr:uid="{00000000-0005-0000-0000-0000423C0000}"/>
    <cellStyle name="Date Feeder Field 2 3 2 12 2" xfId="15345" xr:uid="{00000000-0005-0000-0000-0000433C0000}"/>
    <cellStyle name="Date Feeder Field 2 3 2 12 2 2" xfId="15346" xr:uid="{00000000-0005-0000-0000-0000443C0000}"/>
    <cellStyle name="Date Feeder Field 2 3 2 12 3" xfId="15347" xr:uid="{00000000-0005-0000-0000-0000453C0000}"/>
    <cellStyle name="Date Feeder Field 2 3 2 13" xfId="15348" xr:uid="{00000000-0005-0000-0000-0000463C0000}"/>
    <cellStyle name="Date Feeder Field 2 3 2 13 2" xfId="15349" xr:uid="{00000000-0005-0000-0000-0000473C0000}"/>
    <cellStyle name="Date Feeder Field 2 3 2 13 2 2" xfId="15350" xr:uid="{00000000-0005-0000-0000-0000483C0000}"/>
    <cellStyle name="Date Feeder Field 2 3 2 13 3" xfId="15351" xr:uid="{00000000-0005-0000-0000-0000493C0000}"/>
    <cellStyle name="Date Feeder Field 2 3 2 14" xfId="15352" xr:uid="{00000000-0005-0000-0000-00004A3C0000}"/>
    <cellStyle name="Date Feeder Field 2 3 2 14 2" xfId="15353" xr:uid="{00000000-0005-0000-0000-00004B3C0000}"/>
    <cellStyle name="Date Feeder Field 2 3 2 14 2 2" xfId="15354" xr:uid="{00000000-0005-0000-0000-00004C3C0000}"/>
    <cellStyle name="Date Feeder Field 2 3 2 14 3" xfId="15355" xr:uid="{00000000-0005-0000-0000-00004D3C0000}"/>
    <cellStyle name="Date Feeder Field 2 3 2 15" xfId="15356" xr:uid="{00000000-0005-0000-0000-00004E3C0000}"/>
    <cellStyle name="Date Feeder Field 2 3 2 15 2" xfId="15357" xr:uid="{00000000-0005-0000-0000-00004F3C0000}"/>
    <cellStyle name="Date Feeder Field 2 3 2 15 2 2" xfId="15358" xr:uid="{00000000-0005-0000-0000-0000503C0000}"/>
    <cellStyle name="Date Feeder Field 2 3 2 15 3" xfId="15359" xr:uid="{00000000-0005-0000-0000-0000513C0000}"/>
    <cellStyle name="Date Feeder Field 2 3 2 16" xfId="15360" xr:uid="{00000000-0005-0000-0000-0000523C0000}"/>
    <cellStyle name="Date Feeder Field 2 3 2 16 2" xfId="15361" xr:uid="{00000000-0005-0000-0000-0000533C0000}"/>
    <cellStyle name="Date Feeder Field 2 3 2 16 2 2" xfId="15362" xr:uid="{00000000-0005-0000-0000-0000543C0000}"/>
    <cellStyle name="Date Feeder Field 2 3 2 16 3" xfId="15363" xr:uid="{00000000-0005-0000-0000-0000553C0000}"/>
    <cellStyle name="Date Feeder Field 2 3 2 17" xfId="15364" xr:uid="{00000000-0005-0000-0000-0000563C0000}"/>
    <cellStyle name="Date Feeder Field 2 3 2 17 2" xfId="15365" xr:uid="{00000000-0005-0000-0000-0000573C0000}"/>
    <cellStyle name="Date Feeder Field 2 3 2 17 2 2" xfId="15366" xr:uid="{00000000-0005-0000-0000-0000583C0000}"/>
    <cellStyle name="Date Feeder Field 2 3 2 17 3" xfId="15367" xr:uid="{00000000-0005-0000-0000-0000593C0000}"/>
    <cellStyle name="Date Feeder Field 2 3 2 18" xfId="15368" xr:uid="{00000000-0005-0000-0000-00005A3C0000}"/>
    <cellStyle name="Date Feeder Field 2 3 2 18 2" xfId="15369" xr:uid="{00000000-0005-0000-0000-00005B3C0000}"/>
    <cellStyle name="Date Feeder Field 2 3 2 18 2 2" xfId="15370" xr:uid="{00000000-0005-0000-0000-00005C3C0000}"/>
    <cellStyle name="Date Feeder Field 2 3 2 18 3" xfId="15371" xr:uid="{00000000-0005-0000-0000-00005D3C0000}"/>
    <cellStyle name="Date Feeder Field 2 3 2 19" xfId="15372" xr:uid="{00000000-0005-0000-0000-00005E3C0000}"/>
    <cellStyle name="Date Feeder Field 2 3 2 19 2" xfId="15373" xr:uid="{00000000-0005-0000-0000-00005F3C0000}"/>
    <cellStyle name="Date Feeder Field 2 3 2 19 2 2" xfId="15374" xr:uid="{00000000-0005-0000-0000-0000603C0000}"/>
    <cellStyle name="Date Feeder Field 2 3 2 19 3" xfId="15375" xr:uid="{00000000-0005-0000-0000-0000613C0000}"/>
    <cellStyle name="Date Feeder Field 2 3 2 2" xfId="15376" xr:uid="{00000000-0005-0000-0000-0000623C0000}"/>
    <cellStyle name="Date Feeder Field 2 3 2 2 2" xfId="15377" xr:uid="{00000000-0005-0000-0000-0000633C0000}"/>
    <cellStyle name="Date Feeder Field 2 3 2 2 2 2" xfId="15378" xr:uid="{00000000-0005-0000-0000-0000643C0000}"/>
    <cellStyle name="Date Feeder Field 2 3 2 2 3" xfId="15379" xr:uid="{00000000-0005-0000-0000-0000653C0000}"/>
    <cellStyle name="Date Feeder Field 2 3 2 2 4" xfId="15380" xr:uid="{00000000-0005-0000-0000-0000663C0000}"/>
    <cellStyle name="Date Feeder Field 2 3 2 20" xfId="15381" xr:uid="{00000000-0005-0000-0000-0000673C0000}"/>
    <cellStyle name="Date Feeder Field 2 3 2 20 2" xfId="15382" xr:uid="{00000000-0005-0000-0000-0000683C0000}"/>
    <cellStyle name="Date Feeder Field 2 3 2 20 2 2" xfId="15383" xr:uid="{00000000-0005-0000-0000-0000693C0000}"/>
    <cellStyle name="Date Feeder Field 2 3 2 20 3" xfId="15384" xr:uid="{00000000-0005-0000-0000-00006A3C0000}"/>
    <cellStyle name="Date Feeder Field 2 3 2 21" xfId="15385" xr:uid="{00000000-0005-0000-0000-00006B3C0000}"/>
    <cellStyle name="Date Feeder Field 2 3 2 21 2" xfId="15386" xr:uid="{00000000-0005-0000-0000-00006C3C0000}"/>
    <cellStyle name="Date Feeder Field 2 3 2 22" xfId="15387" xr:uid="{00000000-0005-0000-0000-00006D3C0000}"/>
    <cellStyle name="Date Feeder Field 2 3 2 23" xfId="15388" xr:uid="{00000000-0005-0000-0000-00006E3C0000}"/>
    <cellStyle name="Date Feeder Field 2 3 2 3" xfId="15389" xr:uid="{00000000-0005-0000-0000-00006F3C0000}"/>
    <cellStyle name="Date Feeder Field 2 3 2 3 2" xfId="15390" xr:uid="{00000000-0005-0000-0000-0000703C0000}"/>
    <cellStyle name="Date Feeder Field 2 3 2 3 2 2" xfId="15391" xr:uid="{00000000-0005-0000-0000-0000713C0000}"/>
    <cellStyle name="Date Feeder Field 2 3 2 3 3" xfId="15392" xr:uid="{00000000-0005-0000-0000-0000723C0000}"/>
    <cellStyle name="Date Feeder Field 2 3 2 3 4" xfId="15393" xr:uid="{00000000-0005-0000-0000-0000733C0000}"/>
    <cellStyle name="Date Feeder Field 2 3 2 4" xfId="15394" xr:uid="{00000000-0005-0000-0000-0000743C0000}"/>
    <cellStyle name="Date Feeder Field 2 3 2 4 2" xfId="15395" xr:uid="{00000000-0005-0000-0000-0000753C0000}"/>
    <cellStyle name="Date Feeder Field 2 3 2 4 2 2" xfId="15396" xr:uid="{00000000-0005-0000-0000-0000763C0000}"/>
    <cellStyle name="Date Feeder Field 2 3 2 4 3" xfId="15397" xr:uid="{00000000-0005-0000-0000-0000773C0000}"/>
    <cellStyle name="Date Feeder Field 2 3 2 5" xfId="15398" xr:uid="{00000000-0005-0000-0000-0000783C0000}"/>
    <cellStyle name="Date Feeder Field 2 3 2 5 2" xfId="15399" xr:uid="{00000000-0005-0000-0000-0000793C0000}"/>
    <cellStyle name="Date Feeder Field 2 3 2 5 2 2" xfId="15400" xr:uid="{00000000-0005-0000-0000-00007A3C0000}"/>
    <cellStyle name="Date Feeder Field 2 3 2 5 3" xfId="15401" xr:uid="{00000000-0005-0000-0000-00007B3C0000}"/>
    <cellStyle name="Date Feeder Field 2 3 2 6" xfId="15402" xr:uid="{00000000-0005-0000-0000-00007C3C0000}"/>
    <cellStyle name="Date Feeder Field 2 3 2 6 2" xfId="15403" xr:uid="{00000000-0005-0000-0000-00007D3C0000}"/>
    <cellStyle name="Date Feeder Field 2 3 2 6 2 2" xfId="15404" xr:uid="{00000000-0005-0000-0000-00007E3C0000}"/>
    <cellStyle name="Date Feeder Field 2 3 2 6 3" xfId="15405" xr:uid="{00000000-0005-0000-0000-00007F3C0000}"/>
    <cellStyle name="Date Feeder Field 2 3 2 7" xfId="15406" xr:uid="{00000000-0005-0000-0000-0000803C0000}"/>
    <cellStyle name="Date Feeder Field 2 3 2 7 2" xfId="15407" xr:uid="{00000000-0005-0000-0000-0000813C0000}"/>
    <cellStyle name="Date Feeder Field 2 3 2 7 2 2" xfId="15408" xr:uid="{00000000-0005-0000-0000-0000823C0000}"/>
    <cellStyle name="Date Feeder Field 2 3 2 7 3" xfId="15409" xr:uid="{00000000-0005-0000-0000-0000833C0000}"/>
    <cellStyle name="Date Feeder Field 2 3 2 8" xfId="15410" xr:uid="{00000000-0005-0000-0000-0000843C0000}"/>
    <cellStyle name="Date Feeder Field 2 3 2 8 2" xfId="15411" xr:uid="{00000000-0005-0000-0000-0000853C0000}"/>
    <cellStyle name="Date Feeder Field 2 3 2 8 2 2" xfId="15412" xr:uid="{00000000-0005-0000-0000-0000863C0000}"/>
    <cellStyle name="Date Feeder Field 2 3 2 8 3" xfId="15413" xr:uid="{00000000-0005-0000-0000-0000873C0000}"/>
    <cellStyle name="Date Feeder Field 2 3 2 9" xfId="15414" xr:uid="{00000000-0005-0000-0000-0000883C0000}"/>
    <cellStyle name="Date Feeder Field 2 3 2 9 2" xfId="15415" xr:uid="{00000000-0005-0000-0000-0000893C0000}"/>
    <cellStyle name="Date Feeder Field 2 3 2 9 2 2" xfId="15416" xr:uid="{00000000-0005-0000-0000-00008A3C0000}"/>
    <cellStyle name="Date Feeder Field 2 3 2 9 3" xfId="15417" xr:uid="{00000000-0005-0000-0000-00008B3C0000}"/>
    <cellStyle name="Date Feeder Field 2 3 20" xfId="15418" xr:uid="{00000000-0005-0000-0000-00008C3C0000}"/>
    <cellStyle name="Date Feeder Field 2 3 3" xfId="15419" xr:uid="{00000000-0005-0000-0000-00008D3C0000}"/>
    <cellStyle name="Date Feeder Field 2 3 3 2" xfId="15420" xr:uid="{00000000-0005-0000-0000-00008E3C0000}"/>
    <cellStyle name="Date Feeder Field 2 3 3 2 2" xfId="15421" xr:uid="{00000000-0005-0000-0000-00008F3C0000}"/>
    <cellStyle name="Date Feeder Field 2 3 3 3" xfId="15422" xr:uid="{00000000-0005-0000-0000-0000903C0000}"/>
    <cellStyle name="Date Feeder Field 2 3 3 4" xfId="15423" xr:uid="{00000000-0005-0000-0000-0000913C0000}"/>
    <cellStyle name="Date Feeder Field 2 3 4" xfId="15424" xr:uid="{00000000-0005-0000-0000-0000923C0000}"/>
    <cellStyle name="Date Feeder Field 2 3 4 2" xfId="15425" xr:uid="{00000000-0005-0000-0000-0000933C0000}"/>
    <cellStyle name="Date Feeder Field 2 3 4 2 2" xfId="15426" xr:uid="{00000000-0005-0000-0000-0000943C0000}"/>
    <cellStyle name="Date Feeder Field 2 3 4 3" xfId="15427" xr:uid="{00000000-0005-0000-0000-0000953C0000}"/>
    <cellStyle name="Date Feeder Field 2 3 4 4" xfId="15428" xr:uid="{00000000-0005-0000-0000-0000963C0000}"/>
    <cellStyle name="Date Feeder Field 2 3 5" xfId="15429" xr:uid="{00000000-0005-0000-0000-0000973C0000}"/>
    <cellStyle name="Date Feeder Field 2 3 5 2" xfId="15430" xr:uid="{00000000-0005-0000-0000-0000983C0000}"/>
    <cellStyle name="Date Feeder Field 2 3 5 2 2" xfId="15431" xr:uid="{00000000-0005-0000-0000-0000993C0000}"/>
    <cellStyle name="Date Feeder Field 2 3 5 3" xfId="15432" xr:uid="{00000000-0005-0000-0000-00009A3C0000}"/>
    <cellStyle name="Date Feeder Field 2 3 6" xfId="15433" xr:uid="{00000000-0005-0000-0000-00009B3C0000}"/>
    <cellStyle name="Date Feeder Field 2 3 6 2" xfId="15434" xr:uid="{00000000-0005-0000-0000-00009C3C0000}"/>
    <cellStyle name="Date Feeder Field 2 3 6 2 2" xfId="15435" xr:uid="{00000000-0005-0000-0000-00009D3C0000}"/>
    <cellStyle name="Date Feeder Field 2 3 6 3" xfId="15436" xr:uid="{00000000-0005-0000-0000-00009E3C0000}"/>
    <cellStyle name="Date Feeder Field 2 3 7" xfId="15437" xr:uid="{00000000-0005-0000-0000-00009F3C0000}"/>
    <cellStyle name="Date Feeder Field 2 3 7 2" xfId="15438" xr:uid="{00000000-0005-0000-0000-0000A03C0000}"/>
    <cellStyle name="Date Feeder Field 2 3 7 2 2" xfId="15439" xr:uid="{00000000-0005-0000-0000-0000A13C0000}"/>
    <cellStyle name="Date Feeder Field 2 3 7 3" xfId="15440" xr:uid="{00000000-0005-0000-0000-0000A23C0000}"/>
    <cellStyle name="Date Feeder Field 2 3 8" xfId="15441" xr:uid="{00000000-0005-0000-0000-0000A33C0000}"/>
    <cellStyle name="Date Feeder Field 2 3 8 2" xfId="15442" xr:uid="{00000000-0005-0000-0000-0000A43C0000}"/>
    <cellStyle name="Date Feeder Field 2 3 8 2 2" xfId="15443" xr:uid="{00000000-0005-0000-0000-0000A53C0000}"/>
    <cellStyle name="Date Feeder Field 2 3 8 3" xfId="15444" xr:uid="{00000000-0005-0000-0000-0000A63C0000}"/>
    <cellStyle name="Date Feeder Field 2 3 9" xfId="15445" xr:uid="{00000000-0005-0000-0000-0000A73C0000}"/>
    <cellStyle name="Date Feeder Field 2 3 9 2" xfId="15446" xr:uid="{00000000-0005-0000-0000-0000A83C0000}"/>
    <cellStyle name="Date Feeder Field 2 3 9 2 2" xfId="15447" xr:uid="{00000000-0005-0000-0000-0000A93C0000}"/>
    <cellStyle name="Date Feeder Field 2 3 9 3" xfId="15448" xr:uid="{00000000-0005-0000-0000-0000AA3C0000}"/>
    <cellStyle name="Date Feeder Field 2 4" xfId="15449" xr:uid="{00000000-0005-0000-0000-0000AB3C0000}"/>
    <cellStyle name="Date Feeder Field 2 4 10" xfId="15450" xr:uid="{00000000-0005-0000-0000-0000AC3C0000}"/>
    <cellStyle name="Date Feeder Field 2 4 10 2" xfId="15451" xr:uid="{00000000-0005-0000-0000-0000AD3C0000}"/>
    <cellStyle name="Date Feeder Field 2 4 10 2 2" xfId="15452" xr:uid="{00000000-0005-0000-0000-0000AE3C0000}"/>
    <cellStyle name="Date Feeder Field 2 4 10 3" xfId="15453" xr:uid="{00000000-0005-0000-0000-0000AF3C0000}"/>
    <cellStyle name="Date Feeder Field 2 4 11" xfId="15454" xr:uid="{00000000-0005-0000-0000-0000B03C0000}"/>
    <cellStyle name="Date Feeder Field 2 4 11 2" xfId="15455" xr:uid="{00000000-0005-0000-0000-0000B13C0000}"/>
    <cellStyle name="Date Feeder Field 2 4 11 2 2" xfId="15456" xr:uid="{00000000-0005-0000-0000-0000B23C0000}"/>
    <cellStyle name="Date Feeder Field 2 4 11 3" xfId="15457" xr:uid="{00000000-0005-0000-0000-0000B33C0000}"/>
    <cellStyle name="Date Feeder Field 2 4 12" xfId="15458" xr:uid="{00000000-0005-0000-0000-0000B43C0000}"/>
    <cellStyle name="Date Feeder Field 2 4 12 2" xfId="15459" xr:uid="{00000000-0005-0000-0000-0000B53C0000}"/>
    <cellStyle name="Date Feeder Field 2 4 12 2 2" xfId="15460" xr:uid="{00000000-0005-0000-0000-0000B63C0000}"/>
    <cellStyle name="Date Feeder Field 2 4 12 3" xfId="15461" xr:uid="{00000000-0005-0000-0000-0000B73C0000}"/>
    <cellStyle name="Date Feeder Field 2 4 13" xfId="15462" xr:uid="{00000000-0005-0000-0000-0000B83C0000}"/>
    <cellStyle name="Date Feeder Field 2 4 13 2" xfId="15463" xr:uid="{00000000-0005-0000-0000-0000B93C0000}"/>
    <cellStyle name="Date Feeder Field 2 4 13 2 2" xfId="15464" xr:uid="{00000000-0005-0000-0000-0000BA3C0000}"/>
    <cellStyle name="Date Feeder Field 2 4 13 3" xfId="15465" xr:uid="{00000000-0005-0000-0000-0000BB3C0000}"/>
    <cellStyle name="Date Feeder Field 2 4 14" xfId="15466" xr:uid="{00000000-0005-0000-0000-0000BC3C0000}"/>
    <cellStyle name="Date Feeder Field 2 4 14 2" xfId="15467" xr:uid="{00000000-0005-0000-0000-0000BD3C0000}"/>
    <cellStyle name="Date Feeder Field 2 4 14 2 2" xfId="15468" xr:uid="{00000000-0005-0000-0000-0000BE3C0000}"/>
    <cellStyle name="Date Feeder Field 2 4 14 3" xfId="15469" xr:uid="{00000000-0005-0000-0000-0000BF3C0000}"/>
    <cellStyle name="Date Feeder Field 2 4 15" xfId="15470" xr:uid="{00000000-0005-0000-0000-0000C03C0000}"/>
    <cellStyle name="Date Feeder Field 2 4 15 2" xfId="15471" xr:uid="{00000000-0005-0000-0000-0000C13C0000}"/>
    <cellStyle name="Date Feeder Field 2 4 15 2 2" xfId="15472" xr:uid="{00000000-0005-0000-0000-0000C23C0000}"/>
    <cellStyle name="Date Feeder Field 2 4 15 3" xfId="15473" xr:uid="{00000000-0005-0000-0000-0000C33C0000}"/>
    <cellStyle name="Date Feeder Field 2 4 16" xfId="15474" xr:uid="{00000000-0005-0000-0000-0000C43C0000}"/>
    <cellStyle name="Date Feeder Field 2 4 16 2" xfId="15475" xr:uid="{00000000-0005-0000-0000-0000C53C0000}"/>
    <cellStyle name="Date Feeder Field 2 4 16 2 2" xfId="15476" xr:uid="{00000000-0005-0000-0000-0000C63C0000}"/>
    <cellStyle name="Date Feeder Field 2 4 16 3" xfId="15477" xr:uid="{00000000-0005-0000-0000-0000C73C0000}"/>
    <cellStyle name="Date Feeder Field 2 4 17" xfId="15478" xr:uid="{00000000-0005-0000-0000-0000C83C0000}"/>
    <cellStyle name="Date Feeder Field 2 4 17 2" xfId="15479" xr:uid="{00000000-0005-0000-0000-0000C93C0000}"/>
    <cellStyle name="Date Feeder Field 2 4 17 2 2" xfId="15480" xr:uid="{00000000-0005-0000-0000-0000CA3C0000}"/>
    <cellStyle name="Date Feeder Field 2 4 17 3" xfId="15481" xr:uid="{00000000-0005-0000-0000-0000CB3C0000}"/>
    <cellStyle name="Date Feeder Field 2 4 18" xfId="15482" xr:uid="{00000000-0005-0000-0000-0000CC3C0000}"/>
    <cellStyle name="Date Feeder Field 2 4 18 2" xfId="15483" xr:uid="{00000000-0005-0000-0000-0000CD3C0000}"/>
    <cellStyle name="Date Feeder Field 2 4 18 2 2" xfId="15484" xr:uid="{00000000-0005-0000-0000-0000CE3C0000}"/>
    <cellStyle name="Date Feeder Field 2 4 18 3" xfId="15485" xr:uid="{00000000-0005-0000-0000-0000CF3C0000}"/>
    <cellStyle name="Date Feeder Field 2 4 19" xfId="15486" xr:uid="{00000000-0005-0000-0000-0000D03C0000}"/>
    <cellStyle name="Date Feeder Field 2 4 19 2" xfId="15487" xr:uid="{00000000-0005-0000-0000-0000D13C0000}"/>
    <cellStyle name="Date Feeder Field 2 4 19 2 2" xfId="15488" xr:uid="{00000000-0005-0000-0000-0000D23C0000}"/>
    <cellStyle name="Date Feeder Field 2 4 19 3" xfId="15489" xr:uid="{00000000-0005-0000-0000-0000D33C0000}"/>
    <cellStyle name="Date Feeder Field 2 4 2" xfId="15490" xr:uid="{00000000-0005-0000-0000-0000D43C0000}"/>
    <cellStyle name="Date Feeder Field 2 4 2 10" xfId="15491" xr:uid="{00000000-0005-0000-0000-0000D53C0000}"/>
    <cellStyle name="Date Feeder Field 2 4 2 10 2" xfId="15492" xr:uid="{00000000-0005-0000-0000-0000D63C0000}"/>
    <cellStyle name="Date Feeder Field 2 4 2 10 2 2" xfId="15493" xr:uid="{00000000-0005-0000-0000-0000D73C0000}"/>
    <cellStyle name="Date Feeder Field 2 4 2 10 3" xfId="15494" xr:uid="{00000000-0005-0000-0000-0000D83C0000}"/>
    <cellStyle name="Date Feeder Field 2 4 2 11" xfId="15495" xr:uid="{00000000-0005-0000-0000-0000D93C0000}"/>
    <cellStyle name="Date Feeder Field 2 4 2 11 2" xfId="15496" xr:uid="{00000000-0005-0000-0000-0000DA3C0000}"/>
    <cellStyle name="Date Feeder Field 2 4 2 11 2 2" xfId="15497" xr:uid="{00000000-0005-0000-0000-0000DB3C0000}"/>
    <cellStyle name="Date Feeder Field 2 4 2 11 3" xfId="15498" xr:uid="{00000000-0005-0000-0000-0000DC3C0000}"/>
    <cellStyle name="Date Feeder Field 2 4 2 12" xfId="15499" xr:uid="{00000000-0005-0000-0000-0000DD3C0000}"/>
    <cellStyle name="Date Feeder Field 2 4 2 12 2" xfId="15500" xr:uid="{00000000-0005-0000-0000-0000DE3C0000}"/>
    <cellStyle name="Date Feeder Field 2 4 2 12 2 2" xfId="15501" xr:uid="{00000000-0005-0000-0000-0000DF3C0000}"/>
    <cellStyle name="Date Feeder Field 2 4 2 12 3" xfId="15502" xr:uid="{00000000-0005-0000-0000-0000E03C0000}"/>
    <cellStyle name="Date Feeder Field 2 4 2 13" xfId="15503" xr:uid="{00000000-0005-0000-0000-0000E13C0000}"/>
    <cellStyle name="Date Feeder Field 2 4 2 13 2" xfId="15504" xr:uid="{00000000-0005-0000-0000-0000E23C0000}"/>
    <cellStyle name="Date Feeder Field 2 4 2 13 2 2" xfId="15505" xr:uid="{00000000-0005-0000-0000-0000E33C0000}"/>
    <cellStyle name="Date Feeder Field 2 4 2 13 3" xfId="15506" xr:uid="{00000000-0005-0000-0000-0000E43C0000}"/>
    <cellStyle name="Date Feeder Field 2 4 2 14" xfId="15507" xr:uid="{00000000-0005-0000-0000-0000E53C0000}"/>
    <cellStyle name="Date Feeder Field 2 4 2 14 2" xfId="15508" xr:uid="{00000000-0005-0000-0000-0000E63C0000}"/>
    <cellStyle name="Date Feeder Field 2 4 2 14 2 2" xfId="15509" xr:uid="{00000000-0005-0000-0000-0000E73C0000}"/>
    <cellStyle name="Date Feeder Field 2 4 2 14 3" xfId="15510" xr:uid="{00000000-0005-0000-0000-0000E83C0000}"/>
    <cellStyle name="Date Feeder Field 2 4 2 15" xfId="15511" xr:uid="{00000000-0005-0000-0000-0000E93C0000}"/>
    <cellStyle name="Date Feeder Field 2 4 2 15 2" xfId="15512" xr:uid="{00000000-0005-0000-0000-0000EA3C0000}"/>
    <cellStyle name="Date Feeder Field 2 4 2 15 2 2" xfId="15513" xr:uid="{00000000-0005-0000-0000-0000EB3C0000}"/>
    <cellStyle name="Date Feeder Field 2 4 2 15 3" xfId="15514" xr:uid="{00000000-0005-0000-0000-0000EC3C0000}"/>
    <cellStyle name="Date Feeder Field 2 4 2 16" xfId="15515" xr:uid="{00000000-0005-0000-0000-0000ED3C0000}"/>
    <cellStyle name="Date Feeder Field 2 4 2 16 2" xfId="15516" xr:uid="{00000000-0005-0000-0000-0000EE3C0000}"/>
    <cellStyle name="Date Feeder Field 2 4 2 16 2 2" xfId="15517" xr:uid="{00000000-0005-0000-0000-0000EF3C0000}"/>
    <cellStyle name="Date Feeder Field 2 4 2 16 3" xfId="15518" xr:uid="{00000000-0005-0000-0000-0000F03C0000}"/>
    <cellStyle name="Date Feeder Field 2 4 2 17" xfId="15519" xr:uid="{00000000-0005-0000-0000-0000F13C0000}"/>
    <cellStyle name="Date Feeder Field 2 4 2 17 2" xfId="15520" xr:uid="{00000000-0005-0000-0000-0000F23C0000}"/>
    <cellStyle name="Date Feeder Field 2 4 2 17 2 2" xfId="15521" xr:uid="{00000000-0005-0000-0000-0000F33C0000}"/>
    <cellStyle name="Date Feeder Field 2 4 2 17 3" xfId="15522" xr:uid="{00000000-0005-0000-0000-0000F43C0000}"/>
    <cellStyle name="Date Feeder Field 2 4 2 18" xfId="15523" xr:uid="{00000000-0005-0000-0000-0000F53C0000}"/>
    <cellStyle name="Date Feeder Field 2 4 2 18 2" xfId="15524" xr:uid="{00000000-0005-0000-0000-0000F63C0000}"/>
    <cellStyle name="Date Feeder Field 2 4 2 18 2 2" xfId="15525" xr:uid="{00000000-0005-0000-0000-0000F73C0000}"/>
    <cellStyle name="Date Feeder Field 2 4 2 18 3" xfId="15526" xr:uid="{00000000-0005-0000-0000-0000F83C0000}"/>
    <cellStyle name="Date Feeder Field 2 4 2 19" xfId="15527" xr:uid="{00000000-0005-0000-0000-0000F93C0000}"/>
    <cellStyle name="Date Feeder Field 2 4 2 19 2" xfId="15528" xr:uid="{00000000-0005-0000-0000-0000FA3C0000}"/>
    <cellStyle name="Date Feeder Field 2 4 2 19 2 2" xfId="15529" xr:uid="{00000000-0005-0000-0000-0000FB3C0000}"/>
    <cellStyle name="Date Feeder Field 2 4 2 19 3" xfId="15530" xr:uid="{00000000-0005-0000-0000-0000FC3C0000}"/>
    <cellStyle name="Date Feeder Field 2 4 2 2" xfId="15531" xr:uid="{00000000-0005-0000-0000-0000FD3C0000}"/>
    <cellStyle name="Date Feeder Field 2 4 2 2 2" xfId="15532" xr:uid="{00000000-0005-0000-0000-0000FE3C0000}"/>
    <cellStyle name="Date Feeder Field 2 4 2 2 2 2" xfId="15533" xr:uid="{00000000-0005-0000-0000-0000FF3C0000}"/>
    <cellStyle name="Date Feeder Field 2 4 2 2 3" xfId="15534" xr:uid="{00000000-0005-0000-0000-0000003D0000}"/>
    <cellStyle name="Date Feeder Field 2 4 2 2 4" xfId="15535" xr:uid="{00000000-0005-0000-0000-0000013D0000}"/>
    <cellStyle name="Date Feeder Field 2 4 2 20" xfId="15536" xr:uid="{00000000-0005-0000-0000-0000023D0000}"/>
    <cellStyle name="Date Feeder Field 2 4 2 20 2" xfId="15537" xr:uid="{00000000-0005-0000-0000-0000033D0000}"/>
    <cellStyle name="Date Feeder Field 2 4 2 20 2 2" xfId="15538" xr:uid="{00000000-0005-0000-0000-0000043D0000}"/>
    <cellStyle name="Date Feeder Field 2 4 2 20 3" xfId="15539" xr:uid="{00000000-0005-0000-0000-0000053D0000}"/>
    <cellStyle name="Date Feeder Field 2 4 2 21" xfId="15540" xr:uid="{00000000-0005-0000-0000-0000063D0000}"/>
    <cellStyle name="Date Feeder Field 2 4 2 21 2" xfId="15541" xr:uid="{00000000-0005-0000-0000-0000073D0000}"/>
    <cellStyle name="Date Feeder Field 2 4 2 22" xfId="15542" xr:uid="{00000000-0005-0000-0000-0000083D0000}"/>
    <cellStyle name="Date Feeder Field 2 4 2 23" xfId="15543" xr:uid="{00000000-0005-0000-0000-0000093D0000}"/>
    <cellStyle name="Date Feeder Field 2 4 2 3" xfId="15544" xr:uid="{00000000-0005-0000-0000-00000A3D0000}"/>
    <cellStyle name="Date Feeder Field 2 4 2 3 2" xfId="15545" xr:uid="{00000000-0005-0000-0000-00000B3D0000}"/>
    <cellStyle name="Date Feeder Field 2 4 2 3 2 2" xfId="15546" xr:uid="{00000000-0005-0000-0000-00000C3D0000}"/>
    <cellStyle name="Date Feeder Field 2 4 2 3 3" xfId="15547" xr:uid="{00000000-0005-0000-0000-00000D3D0000}"/>
    <cellStyle name="Date Feeder Field 2 4 2 4" xfId="15548" xr:uid="{00000000-0005-0000-0000-00000E3D0000}"/>
    <cellStyle name="Date Feeder Field 2 4 2 4 2" xfId="15549" xr:uid="{00000000-0005-0000-0000-00000F3D0000}"/>
    <cellStyle name="Date Feeder Field 2 4 2 4 2 2" xfId="15550" xr:uid="{00000000-0005-0000-0000-0000103D0000}"/>
    <cellStyle name="Date Feeder Field 2 4 2 4 3" xfId="15551" xr:uid="{00000000-0005-0000-0000-0000113D0000}"/>
    <cellStyle name="Date Feeder Field 2 4 2 5" xfId="15552" xr:uid="{00000000-0005-0000-0000-0000123D0000}"/>
    <cellStyle name="Date Feeder Field 2 4 2 5 2" xfId="15553" xr:uid="{00000000-0005-0000-0000-0000133D0000}"/>
    <cellStyle name="Date Feeder Field 2 4 2 5 2 2" xfId="15554" xr:uid="{00000000-0005-0000-0000-0000143D0000}"/>
    <cellStyle name="Date Feeder Field 2 4 2 5 3" xfId="15555" xr:uid="{00000000-0005-0000-0000-0000153D0000}"/>
    <cellStyle name="Date Feeder Field 2 4 2 6" xfId="15556" xr:uid="{00000000-0005-0000-0000-0000163D0000}"/>
    <cellStyle name="Date Feeder Field 2 4 2 6 2" xfId="15557" xr:uid="{00000000-0005-0000-0000-0000173D0000}"/>
    <cellStyle name="Date Feeder Field 2 4 2 6 2 2" xfId="15558" xr:uid="{00000000-0005-0000-0000-0000183D0000}"/>
    <cellStyle name="Date Feeder Field 2 4 2 6 3" xfId="15559" xr:uid="{00000000-0005-0000-0000-0000193D0000}"/>
    <cellStyle name="Date Feeder Field 2 4 2 7" xfId="15560" xr:uid="{00000000-0005-0000-0000-00001A3D0000}"/>
    <cellStyle name="Date Feeder Field 2 4 2 7 2" xfId="15561" xr:uid="{00000000-0005-0000-0000-00001B3D0000}"/>
    <cellStyle name="Date Feeder Field 2 4 2 7 2 2" xfId="15562" xr:uid="{00000000-0005-0000-0000-00001C3D0000}"/>
    <cellStyle name="Date Feeder Field 2 4 2 7 3" xfId="15563" xr:uid="{00000000-0005-0000-0000-00001D3D0000}"/>
    <cellStyle name="Date Feeder Field 2 4 2 8" xfId="15564" xr:uid="{00000000-0005-0000-0000-00001E3D0000}"/>
    <cellStyle name="Date Feeder Field 2 4 2 8 2" xfId="15565" xr:uid="{00000000-0005-0000-0000-00001F3D0000}"/>
    <cellStyle name="Date Feeder Field 2 4 2 8 2 2" xfId="15566" xr:uid="{00000000-0005-0000-0000-0000203D0000}"/>
    <cellStyle name="Date Feeder Field 2 4 2 8 3" xfId="15567" xr:uid="{00000000-0005-0000-0000-0000213D0000}"/>
    <cellStyle name="Date Feeder Field 2 4 2 9" xfId="15568" xr:uid="{00000000-0005-0000-0000-0000223D0000}"/>
    <cellStyle name="Date Feeder Field 2 4 2 9 2" xfId="15569" xr:uid="{00000000-0005-0000-0000-0000233D0000}"/>
    <cellStyle name="Date Feeder Field 2 4 2 9 2 2" xfId="15570" xr:uid="{00000000-0005-0000-0000-0000243D0000}"/>
    <cellStyle name="Date Feeder Field 2 4 2 9 3" xfId="15571" xr:uid="{00000000-0005-0000-0000-0000253D0000}"/>
    <cellStyle name="Date Feeder Field 2 4 20" xfId="15572" xr:uid="{00000000-0005-0000-0000-0000263D0000}"/>
    <cellStyle name="Date Feeder Field 2 4 20 2" xfId="15573" xr:uid="{00000000-0005-0000-0000-0000273D0000}"/>
    <cellStyle name="Date Feeder Field 2 4 20 2 2" xfId="15574" xr:uid="{00000000-0005-0000-0000-0000283D0000}"/>
    <cellStyle name="Date Feeder Field 2 4 20 3" xfId="15575" xr:uid="{00000000-0005-0000-0000-0000293D0000}"/>
    <cellStyle name="Date Feeder Field 2 4 21" xfId="15576" xr:uid="{00000000-0005-0000-0000-00002A3D0000}"/>
    <cellStyle name="Date Feeder Field 2 4 21 2" xfId="15577" xr:uid="{00000000-0005-0000-0000-00002B3D0000}"/>
    <cellStyle name="Date Feeder Field 2 4 21 2 2" xfId="15578" xr:uid="{00000000-0005-0000-0000-00002C3D0000}"/>
    <cellStyle name="Date Feeder Field 2 4 21 3" xfId="15579" xr:uid="{00000000-0005-0000-0000-00002D3D0000}"/>
    <cellStyle name="Date Feeder Field 2 4 22" xfId="15580" xr:uid="{00000000-0005-0000-0000-00002E3D0000}"/>
    <cellStyle name="Date Feeder Field 2 4 22 2" xfId="15581" xr:uid="{00000000-0005-0000-0000-00002F3D0000}"/>
    <cellStyle name="Date Feeder Field 2 4 23" xfId="15582" xr:uid="{00000000-0005-0000-0000-0000303D0000}"/>
    <cellStyle name="Date Feeder Field 2 4 24" xfId="15583" xr:uid="{00000000-0005-0000-0000-0000313D0000}"/>
    <cellStyle name="Date Feeder Field 2 4 3" xfId="15584" xr:uid="{00000000-0005-0000-0000-0000323D0000}"/>
    <cellStyle name="Date Feeder Field 2 4 3 2" xfId="15585" xr:uid="{00000000-0005-0000-0000-0000333D0000}"/>
    <cellStyle name="Date Feeder Field 2 4 3 2 2" xfId="15586" xr:uid="{00000000-0005-0000-0000-0000343D0000}"/>
    <cellStyle name="Date Feeder Field 2 4 3 3" xfId="15587" xr:uid="{00000000-0005-0000-0000-0000353D0000}"/>
    <cellStyle name="Date Feeder Field 2 4 3 4" xfId="15588" xr:uid="{00000000-0005-0000-0000-0000363D0000}"/>
    <cellStyle name="Date Feeder Field 2 4 4" xfId="15589" xr:uid="{00000000-0005-0000-0000-0000373D0000}"/>
    <cellStyle name="Date Feeder Field 2 4 4 2" xfId="15590" xr:uid="{00000000-0005-0000-0000-0000383D0000}"/>
    <cellStyle name="Date Feeder Field 2 4 4 2 2" xfId="15591" xr:uid="{00000000-0005-0000-0000-0000393D0000}"/>
    <cellStyle name="Date Feeder Field 2 4 4 3" xfId="15592" xr:uid="{00000000-0005-0000-0000-00003A3D0000}"/>
    <cellStyle name="Date Feeder Field 2 4 4 4" xfId="15593" xr:uid="{00000000-0005-0000-0000-00003B3D0000}"/>
    <cellStyle name="Date Feeder Field 2 4 5" xfId="15594" xr:uid="{00000000-0005-0000-0000-00003C3D0000}"/>
    <cellStyle name="Date Feeder Field 2 4 5 2" xfId="15595" xr:uid="{00000000-0005-0000-0000-00003D3D0000}"/>
    <cellStyle name="Date Feeder Field 2 4 5 2 2" xfId="15596" xr:uid="{00000000-0005-0000-0000-00003E3D0000}"/>
    <cellStyle name="Date Feeder Field 2 4 5 3" xfId="15597" xr:uid="{00000000-0005-0000-0000-00003F3D0000}"/>
    <cellStyle name="Date Feeder Field 2 4 6" xfId="15598" xr:uid="{00000000-0005-0000-0000-0000403D0000}"/>
    <cellStyle name="Date Feeder Field 2 4 6 2" xfId="15599" xr:uid="{00000000-0005-0000-0000-0000413D0000}"/>
    <cellStyle name="Date Feeder Field 2 4 6 2 2" xfId="15600" xr:uid="{00000000-0005-0000-0000-0000423D0000}"/>
    <cellStyle name="Date Feeder Field 2 4 6 3" xfId="15601" xr:uid="{00000000-0005-0000-0000-0000433D0000}"/>
    <cellStyle name="Date Feeder Field 2 4 7" xfId="15602" xr:uid="{00000000-0005-0000-0000-0000443D0000}"/>
    <cellStyle name="Date Feeder Field 2 4 7 2" xfId="15603" xr:uid="{00000000-0005-0000-0000-0000453D0000}"/>
    <cellStyle name="Date Feeder Field 2 4 7 2 2" xfId="15604" xr:uid="{00000000-0005-0000-0000-0000463D0000}"/>
    <cellStyle name="Date Feeder Field 2 4 7 3" xfId="15605" xr:uid="{00000000-0005-0000-0000-0000473D0000}"/>
    <cellStyle name="Date Feeder Field 2 4 8" xfId="15606" xr:uid="{00000000-0005-0000-0000-0000483D0000}"/>
    <cellStyle name="Date Feeder Field 2 4 8 2" xfId="15607" xr:uid="{00000000-0005-0000-0000-0000493D0000}"/>
    <cellStyle name="Date Feeder Field 2 4 8 2 2" xfId="15608" xr:uid="{00000000-0005-0000-0000-00004A3D0000}"/>
    <cellStyle name="Date Feeder Field 2 4 8 3" xfId="15609" xr:uid="{00000000-0005-0000-0000-00004B3D0000}"/>
    <cellStyle name="Date Feeder Field 2 4 9" xfId="15610" xr:uid="{00000000-0005-0000-0000-00004C3D0000}"/>
    <cellStyle name="Date Feeder Field 2 4 9 2" xfId="15611" xr:uid="{00000000-0005-0000-0000-00004D3D0000}"/>
    <cellStyle name="Date Feeder Field 2 4 9 2 2" xfId="15612" xr:uid="{00000000-0005-0000-0000-00004E3D0000}"/>
    <cellStyle name="Date Feeder Field 2 4 9 3" xfId="15613" xr:uid="{00000000-0005-0000-0000-00004F3D0000}"/>
    <cellStyle name="Date Feeder Field 2 5" xfId="15614" xr:uid="{00000000-0005-0000-0000-0000503D0000}"/>
    <cellStyle name="Date Feeder Field 2 5 10" xfId="15615" xr:uid="{00000000-0005-0000-0000-0000513D0000}"/>
    <cellStyle name="Date Feeder Field 2 5 10 2" xfId="15616" xr:uid="{00000000-0005-0000-0000-0000523D0000}"/>
    <cellStyle name="Date Feeder Field 2 5 10 2 2" xfId="15617" xr:uid="{00000000-0005-0000-0000-0000533D0000}"/>
    <cellStyle name="Date Feeder Field 2 5 10 3" xfId="15618" xr:uid="{00000000-0005-0000-0000-0000543D0000}"/>
    <cellStyle name="Date Feeder Field 2 5 11" xfId="15619" xr:uid="{00000000-0005-0000-0000-0000553D0000}"/>
    <cellStyle name="Date Feeder Field 2 5 11 2" xfId="15620" xr:uid="{00000000-0005-0000-0000-0000563D0000}"/>
    <cellStyle name="Date Feeder Field 2 5 11 2 2" xfId="15621" xr:uid="{00000000-0005-0000-0000-0000573D0000}"/>
    <cellStyle name="Date Feeder Field 2 5 11 3" xfId="15622" xr:uid="{00000000-0005-0000-0000-0000583D0000}"/>
    <cellStyle name="Date Feeder Field 2 5 12" xfId="15623" xr:uid="{00000000-0005-0000-0000-0000593D0000}"/>
    <cellStyle name="Date Feeder Field 2 5 12 2" xfId="15624" xr:uid="{00000000-0005-0000-0000-00005A3D0000}"/>
    <cellStyle name="Date Feeder Field 2 5 12 2 2" xfId="15625" xr:uid="{00000000-0005-0000-0000-00005B3D0000}"/>
    <cellStyle name="Date Feeder Field 2 5 12 3" xfId="15626" xr:uid="{00000000-0005-0000-0000-00005C3D0000}"/>
    <cellStyle name="Date Feeder Field 2 5 13" xfId="15627" xr:uid="{00000000-0005-0000-0000-00005D3D0000}"/>
    <cellStyle name="Date Feeder Field 2 5 13 2" xfId="15628" xr:uid="{00000000-0005-0000-0000-00005E3D0000}"/>
    <cellStyle name="Date Feeder Field 2 5 13 2 2" xfId="15629" xr:uid="{00000000-0005-0000-0000-00005F3D0000}"/>
    <cellStyle name="Date Feeder Field 2 5 13 3" xfId="15630" xr:uid="{00000000-0005-0000-0000-0000603D0000}"/>
    <cellStyle name="Date Feeder Field 2 5 14" xfId="15631" xr:uid="{00000000-0005-0000-0000-0000613D0000}"/>
    <cellStyle name="Date Feeder Field 2 5 14 2" xfId="15632" xr:uid="{00000000-0005-0000-0000-0000623D0000}"/>
    <cellStyle name="Date Feeder Field 2 5 14 2 2" xfId="15633" xr:uid="{00000000-0005-0000-0000-0000633D0000}"/>
    <cellStyle name="Date Feeder Field 2 5 14 3" xfId="15634" xr:uid="{00000000-0005-0000-0000-0000643D0000}"/>
    <cellStyle name="Date Feeder Field 2 5 15" xfId="15635" xr:uid="{00000000-0005-0000-0000-0000653D0000}"/>
    <cellStyle name="Date Feeder Field 2 5 15 2" xfId="15636" xr:uid="{00000000-0005-0000-0000-0000663D0000}"/>
    <cellStyle name="Date Feeder Field 2 5 15 2 2" xfId="15637" xr:uid="{00000000-0005-0000-0000-0000673D0000}"/>
    <cellStyle name="Date Feeder Field 2 5 15 3" xfId="15638" xr:uid="{00000000-0005-0000-0000-0000683D0000}"/>
    <cellStyle name="Date Feeder Field 2 5 16" xfId="15639" xr:uid="{00000000-0005-0000-0000-0000693D0000}"/>
    <cellStyle name="Date Feeder Field 2 5 16 2" xfId="15640" xr:uid="{00000000-0005-0000-0000-00006A3D0000}"/>
    <cellStyle name="Date Feeder Field 2 5 16 2 2" xfId="15641" xr:uid="{00000000-0005-0000-0000-00006B3D0000}"/>
    <cellStyle name="Date Feeder Field 2 5 16 3" xfId="15642" xr:uid="{00000000-0005-0000-0000-00006C3D0000}"/>
    <cellStyle name="Date Feeder Field 2 5 17" xfId="15643" xr:uid="{00000000-0005-0000-0000-00006D3D0000}"/>
    <cellStyle name="Date Feeder Field 2 5 17 2" xfId="15644" xr:uid="{00000000-0005-0000-0000-00006E3D0000}"/>
    <cellStyle name="Date Feeder Field 2 5 17 2 2" xfId="15645" xr:uid="{00000000-0005-0000-0000-00006F3D0000}"/>
    <cellStyle name="Date Feeder Field 2 5 17 3" xfId="15646" xr:uid="{00000000-0005-0000-0000-0000703D0000}"/>
    <cellStyle name="Date Feeder Field 2 5 18" xfId="15647" xr:uid="{00000000-0005-0000-0000-0000713D0000}"/>
    <cellStyle name="Date Feeder Field 2 5 18 2" xfId="15648" xr:uid="{00000000-0005-0000-0000-0000723D0000}"/>
    <cellStyle name="Date Feeder Field 2 5 18 2 2" xfId="15649" xr:uid="{00000000-0005-0000-0000-0000733D0000}"/>
    <cellStyle name="Date Feeder Field 2 5 18 3" xfId="15650" xr:uid="{00000000-0005-0000-0000-0000743D0000}"/>
    <cellStyle name="Date Feeder Field 2 5 19" xfId="15651" xr:uid="{00000000-0005-0000-0000-0000753D0000}"/>
    <cellStyle name="Date Feeder Field 2 5 19 2" xfId="15652" xr:uid="{00000000-0005-0000-0000-0000763D0000}"/>
    <cellStyle name="Date Feeder Field 2 5 19 2 2" xfId="15653" xr:uid="{00000000-0005-0000-0000-0000773D0000}"/>
    <cellStyle name="Date Feeder Field 2 5 19 3" xfId="15654" xr:uid="{00000000-0005-0000-0000-0000783D0000}"/>
    <cellStyle name="Date Feeder Field 2 5 2" xfId="15655" xr:uid="{00000000-0005-0000-0000-0000793D0000}"/>
    <cellStyle name="Date Feeder Field 2 5 2 2" xfId="15656" xr:uid="{00000000-0005-0000-0000-00007A3D0000}"/>
    <cellStyle name="Date Feeder Field 2 5 2 2 2" xfId="15657" xr:uid="{00000000-0005-0000-0000-00007B3D0000}"/>
    <cellStyle name="Date Feeder Field 2 5 2 3" xfId="15658" xr:uid="{00000000-0005-0000-0000-00007C3D0000}"/>
    <cellStyle name="Date Feeder Field 2 5 2 4" xfId="15659" xr:uid="{00000000-0005-0000-0000-00007D3D0000}"/>
    <cellStyle name="Date Feeder Field 2 5 20" xfId="15660" xr:uid="{00000000-0005-0000-0000-00007E3D0000}"/>
    <cellStyle name="Date Feeder Field 2 5 20 2" xfId="15661" xr:uid="{00000000-0005-0000-0000-00007F3D0000}"/>
    <cellStyle name="Date Feeder Field 2 5 20 2 2" xfId="15662" xr:uid="{00000000-0005-0000-0000-0000803D0000}"/>
    <cellStyle name="Date Feeder Field 2 5 20 3" xfId="15663" xr:uid="{00000000-0005-0000-0000-0000813D0000}"/>
    <cellStyle name="Date Feeder Field 2 5 21" xfId="15664" xr:uid="{00000000-0005-0000-0000-0000823D0000}"/>
    <cellStyle name="Date Feeder Field 2 5 21 2" xfId="15665" xr:uid="{00000000-0005-0000-0000-0000833D0000}"/>
    <cellStyle name="Date Feeder Field 2 5 22" xfId="15666" xr:uid="{00000000-0005-0000-0000-0000843D0000}"/>
    <cellStyle name="Date Feeder Field 2 5 23" xfId="15667" xr:uid="{00000000-0005-0000-0000-0000853D0000}"/>
    <cellStyle name="Date Feeder Field 2 5 3" xfId="15668" xr:uid="{00000000-0005-0000-0000-0000863D0000}"/>
    <cellStyle name="Date Feeder Field 2 5 3 2" xfId="15669" xr:uid="{00000000-0005-0000-0000-0000873D0000}"/>
    <cellStyle name="Date Feeder Field 2 5 3 2 2" xfId="15670" xr:uid="{00000000-0005-0000-0000-0000883D0000}"/>
    <cellStyle name="Date Feeder Field 2 5 3 3" xfId="15671" xr:uid="{00000000-0005-0000-0000-0000893D0000}"/>
    <cellStyle name="Date Feeder Field 2 5 4" xfId="15672" xr:uid="{00000000-0005-0000-0000-00008A3D0000}"/>
    <cellStyle name="Date Feeder Field 2 5 4 2" xfId="15673" xr:uid="{00000000-0005-0000-0000-00008B3D0000}"/>
    <cellStyle name="Date Feeder Field 2 5 4 2 2" xfId="15674" xr:uid="{00000000-0005-0000-0000-00008C3D0000}"/>
    <cellStyle name="Date Feeder Field 2 5 4 3" xfId="15675" xr:uid="{00000000-0005-0000-0000-00008D3D0000}"/>
    <cellStyle name="Date Feeder Field 2 5 5" xfId="15676" xr:uid="{00000000-0005-0000-0000-00008E3D0000}"/>
    <cellStyle name="Date Feeder Field 2 5 5 2" xfId="15677" xr:uid="{00000000-0005-0000-0000-00008F3D0000}"/>
    <cellStyle name="Date Feeder Field 2 5 5 2 2" xfId="15678" xr:uid="{00000000-0005-0000-0000-0000903D0000}"/>
    <cellStyle name="Date Feeder Field 2 5 5 3" xfId="15679" xr:uid="{00000000-0005-0000-0000-0000913D0000}"/>
    <cellStyle name="Date Feeder Field 2 5 6" xfId="15680" xr:uid="{00000000-0005-0000-0000-0000923D0000}"/>
    <cellStyle name="Date Feeder Field 2 5 6 2" xfId="15681" xr:uid="{00000000-0005-0000-0000-0000933D0000}"/>
    <cellStyle name="Date Feeder Field 2 5 6 2 2" xfId="15682" xr:uid="{00000000-0005-0000-0000-0000943D0000}"/>
    <cellStyle name="Date Feeder Field 2 5 6 3" xfId="15683" xr:uid="{00000000-0005-0000-0000-0000953D0000}"/>
    <cellStyle name="Date Feeder Field 2 5 7" xfId="15684" xr:uid="{00000000-0005-0000-0000-0000963D0000}"/>
    <cellStyle name="Date Feeder Field 2 5 7 2" xfId="15685" xr:uid="{00000000-0005-0000-0000-0000973D0000}"/>
    <cellStyle name="Date Feeder Field 2 5 7 2 2" xfId="15686" xr:uid="{00000000-0005-0000-0000-0000983D0000}"/>
    <cellStyle name="Date Feeder Field 2 5 7 3" xfId="15687" xr:uid="{00000000-0005-0000-0000-0000993D0000}"/>
    <cellStyle name="Date Feeder Field 2 5 8" xfId="15688" xr:uid="{00000000-0005-0000-0000-00009A3D0000}"/>
    <cellStyle name="Date Feeder Field 2 5 8 2" xfId="15689" xr:uid="{00000000-0005-0000-0000-00009B3D0000}"/>
    <cellStyle name="Date Feeder Field 2 5 8 2 2" xfId="15690" xr:uid="{00000000-0005-0000-0000-00009C3D0000}"/>
    <cellStyle name="Date Feeder Field 2 5 8 3" xfId="15691" xr:uid="{00000000-0005-0000-0000-00009D3D0000}"/>
    <cellStyle name="Date Feeder Field 2 5 9" xfId="15692" xr:uid="{00000000-0005-0000-0000-00009E3D0000}"/>
    <cellStyle name="Date Feeder Field 2 5 9 2" xfId="15693" xr:uid="{00000000-0005-0000-0000-00009F3D0000}"/>
    <cellStyle name="Date Feeder Field 2 5 9 2 2" xfId="15694" xr:uid="{00000000-0005-0000-0000-0000A03D0000}"/>
    <cellStyle name="Date Feeder Field 2 5 9 3" xfId="15695" xr:uid="{00000000-0005-0000-0000-0000A13D0000}"/>
    <cellStyle name="Date Feeder Field 2 6" xfId="15696" xr:uid="{00000000-0005-0000-0000-0000A23D0000}"/>
    <cellStyle name="Date Feeder Field 2 6 2" xfId="15697" xr:uid="{00000000-0005-0000-0000-0000A33D0000}"/>
    <cellStyle name="Date Feeder Field 2 6 2 2" xfId="15698" xr:uid="{00000000-0005-0000-0000-0000A43D0000}"/>
    <cellStyle name="Date Feeder Field 2 6 3" xfId="15699" xr:uid="{00000000-0005-0000-0000-0000A53D0000}"/>
    <cellStyle name="Date Feeder Field 2 6 4" xfId="15700" xr:uid="{00000000-0005-0000-0000-0000A63D0000}"/>
    <cellStyle name="Date Feeder Field 2 7" xfId="15701" xr:uid="{00000000-0005-0000-0000-0000A73D0000}"/>
    <cellStyle name="Date Feeder Field 2 7 2" xfId="15702" xr:uid="{00000000-0005-0000-0000-0000A83D0000}"/>
    <cellStyle name="Date Feeder Field 2 7 2 2" xfId="15703" xr:uid="{00000000-0005-0000-0000-0000A93D0000}"/>
    <cellStyle name="Date Feeder Field 2 7 3" xfId="15704" xr:uid="{00000000-0005-0000-0000-0000AA3D0000}"/>
    <cellStyle name="Date Feeder Field 2 8" xfId="15705" xr:uid="{00000000-0005-0000-0000-0000AB3D0000}"/>
    <cellStyle name="Date Feeder Field 2 8 2" xfId="15706" xr:uid="{00000000-0005-0000-0000-0000AC3D0000}"/>
    <cellStyle name="Date Feeder Field 2 8 2 2" xfId="15707" xr:uid="{00000000-0005-0000-0000-0000AD3D0000}"/>
    <cellStyle name="Date Feeder Field 2 8 3" xfId="15708" xr:uid="{00000000-0005-0000-0000-0000AE3D0000}"/>
    <cellStyle name="Date Feeder Field 2 9" xfId="15709" xr:uid="{00000000-0005-0000-0000-0000AF3D0000}"/>
    <cellStyle name="Date Feeder Field 2 9 2" xfId="15710" xr:uid="{00000000-0005-0000-0000-0000B03D0000}"/>
    <cellStyle name="Date Feeder Field 2 9 2 2" xfId="15711" xr:uid="{00000000-0005-0000-0000-0000B13D0000}"/>
    <cellStyle name="Date Feeder Field 2 9 3" xfId="15712" xr:uid="{00000000-0005-0000-0000-0000B23D0000}"/>
    <cellStyle name="Date Feeder Field 20" xfId="15713" xr:uid="{00000000-0005-0000-0000-0000B33D0000}"/>
    <cellStyle name="Date Feeder Field 20 2" xfId="15714" xr:uid="{00000000-0005-0000-0000-0000B43D0000}"/>
    <cellStyle name="Date Feeder Field 20 2 2" xfId="15715" xr:uid="{00000000-0005-0000-0000-0000B53D0000}"/>
    <cellStyle name="Date Feeder Field 20 3" xfId="15716" xr:uid="{00000000-0005-0000-0000-0000B63D0000}"/>
    <cellStyle name="Date Feeder Field 21" xfId="15717" xr:uid="{00000000-0005-0000-0000-0000B73D0000}"/>
    <cellStyle name="Date Feeder Field 21 2" xfId="15718" xr:uid="{00000000-0005-0000-0000-0000B83D0000}"/>
    <cellStyle name="Date Feeder Field 21 2 2" xfId="15719" xr:uid="{00000000-0005-0000-0000-0000B93D0000}"/>
    <cellStyle name="Date Feeder Field 21 3" xfId="15720" xr:uid="{00000000-0005-0000-0000-0000BA3D0000}"/>
    <cellStyle name="Date Feeder Field 22" xfId="15721" xr:uid="{00000000-0005-0000-0000-0000BB3D0000}"/>
    <cellStyle name="Date Feeder Field 22 2" xfId="15722" xr:uid="{00000000-0005-0000-0000-0000BC3D0000}"/>
    <cellStyle name="Date Feeder Field 23" xfId="15723" xr:uid="{00000000-0005-0000-0000-0000BD3D0000}"/>
    <cellStyle name="Date Feeder Field 24" xfId="15724" xr:uid="{00000000-0005-0000-0000-0000BE3D0000}"/>
    <cellStyle name="Date Feeder Field 25" xfId="15725" xr:uid="{00000000-0005-0000-0000-0000BF3D0000}"/>
    <cellStyle name="Date Feeder Field 26" xfId="15726" xr:uid="{00000000-0005-0000-0000-0000C03D0000}"/>
    <cellStyle name="Date Feeder Field 27" xfId="15727" xr:uid="{00000000-0005-0000-0000-0000C13D0000}"/>
    <cellStyle name="Date Feeder Field 3" xfId="15728" xr:uid="{00000000-0005-0000-0000-0000C23D0000}"/>
    <cellStyle name="Date Feeder Field 3 10" xfId="15729" xr:uid="{00000000-0005-0000-0000-0000C33D0000}"/>
    <cellStyle name="Date Feeder Field 3 10 2" xfId="15730" xr:uid="{00000000-0005-0000-0000-0000C43D0000}"/>
    <cellStyle name="Date Feeder Field 3 10 2 2" xfId="15731" xr:uid="{00000000-0005-0000-0000-0000C53D0000}"/>
    <cellStyle name="Date Feeder Field 3 10 3" xfId="15732" xr:uid="{00000000-0005-0000-0000-0000C63D0000}"/>
    <cellStyle name="Date Feeder Field 3 11" xfId="15733" xr:uid="{00000000-0005-0000-0000-0000C73D0000}"/>
    <cellStyle name="Date Feeder Field 3 11 2" xfId="15734" xr:uid="{00000000-0005-0000-0000-0000C83D0000}"/>
    <cellStyle name="Date Feeder Field 3 11 2 2" xfId="15735" xr:uid="{00000000-0005-0000-0000-0000C93D0000}"/>
    <cellStyle name="Date Feeder Field 3 11 3" xfId="15736" xr:uid="{00000000-0005-0000-0000-0000CA3D0000}"/>
    <cellStyle name="Date Feeder Field 3 12" xfId="15737" xr:uid="{00000000-0005-0000-0000-0000CB3D0000}"/>
    <cellStyle name="Date Feeder Field 3 12 2" xfId="15738" xr:uid="{00000000-0005-0000-0000-0000CC3D0000}"/>
    <cellStyle name="Date Feeder Field 3 12 2 2" xfId="15739" xr:uid="{00000000-0005-0000-0000-0000CD3D0000}"/>
    <cellStyle name="Date Feeder Field 3 12 3" xfId="15740" xr:uid="{00000000-0005-0000-0000-0000CE3D0000}"/>
    <cellStyle name="Date Feeder Field 3 13" xfId="15741" xr:uid="{00000000-0005-0000-0000-0000CF3D0000}"/>
    <cellStyle name="Date Feeder Field 3 13 2" xfId="15742" xr:uid="{00000000-0005-0000-0000-0000D03D0000}"/>
    <cellStyle name="Date Feeder Field 3 13 2 2" xfId="15743" xr:uid="{00000000-0005-0000-0000-0000D13D0000}"/>
    <cellStyle name="Date Feeder Field 3 13 3" xfId="15744" xr:uid="{00000000-0005-0000-0000-0000D23D0000}"/>
    <cellStyle name="Date Feeder Field 3 14" xfId="15745" xr:uid="{00000000-0005-0000-0000-0000D33D0000}"/>
    <cellStyle name="Date Feeder Field 3 14 2" xfId="15746" xr:uid="{00000000-0005-0000-0000-0000D43D0000}"/>
    <cellStyle name="Date Feeder Field 3 14 2 2" xfId="15747" xr:uid="{00000000-0005-0000-0000-0000D53D0000}"/>
    <cellStyle name="Date Feeder Field 3 14 3" xfId="15748" xr:uid="{00000000-0005-0000-0000-0000D63D0000}"/>
    <cellStyle name="Date Feeder Field 3 15" xfId="15749" xr:uid="{00000000-0005-0000-0000-0000D73D0000}"/>
    <cellStyle name="Date Feeder Field 3 15 2" xfId="15750" xr:uid="{00000000-0005-0000-0000-0000D83D0000}"/>
    <cellStyle name="Date Feeder Field 3 15 2 2" xfId="15751" xr:uid="{00000000-0005-0000-0000-0000D93D0000}"/>
    <cellStyle name="Date Feeder Field 3 15 3" xfId="15752" xr:uid="{00000000-0005-0000-0000-0000DA3D0000}"/>
    <cellStyle name="Date Feeder Field 3 16" xfId="15753" xr:uid="{00000000-0005-0000-0000-0000DB3D0000}"/>
    <cellStyle name="Date Feeder Field 3 16 2" xfId="15754" xr:uid="{00000000-0005-0000-0000-0000DC3D0000}"/>
    <cellStyle name="Date Feeder Field 3 16 2 2" xfId="15755" xr:uid="{00000000-0005-0000-0000-0000DD3D0000}"/>
    <cellStyle name="Date Feeder Field 3 16 3" xfId="15756" xr:uid="{00000000-0005-0000-0000-0000DE3D0000}"/>
    <cellStyle name="Date Feeder Field 3 17" xfId="15757" xr:uid="{00000000-0005-0000-0000-0000DF3D0000}"/>
    <cellStyle name="Date Feeder Field 3 17 2" xfId="15758" xr:uid="{00000000-0005-0000-0000-0000E03D0000}"/>
    <cellStyle name="Date Feeder Field 3 17 2 2" xfId="15759" xr:uid="{00000000-0005-0000-0000-0000E13D0000}"/>
    <cellStyle name="Date Feeder Field 3 17 3" xfId="15760" xr:uid="{00000000-0005-0000-0000-0000E23D0000}"/>
    <cellStyle name="Date Feeder Field 3 18" xfId="15761" xr:uid="{00000000-0005-0000-0000-0000E33D0000}"/>
    <cellStyle name="Date Feeder Field 3 18 2" xfId="15762" xr:uid="{00000000-0005-0000-0000-0000E43D0000}"/>
    <cellStyle name="Date Feeder Field 3 19" xfId="15763" xr:uid="{00000000-0005-0000-0000-0000E53D0000}"/>
    <cellStyle name="Date Feeder Field 3 2" xfId="15764" xr:uid="{00000000-0005-0000-0000-0000E63D0000}"/>
    <cellStyle name="Date Feeder Field 3 2 10" xfId="15765" xr:uid="{00000000-0005-0000-0000-0000E73D0000}"/>
    <cellStyle name="Date Feeder Field 3 2 10 2" xfId="15766" xr:uid="{00000000-0005-0000-0000-0000E83D0000}"/>
    <cellStyle name="Date Feeder Field 3 2 10 2 2" xfId="15767" xr:uid="{00000000-0005-0000-0000-0000E93D0000}"/>
    <cellStyle name="Date Feeder Field 3 2 10 3" xfId="15768" xr:uid="{00000000-0005-0000-0000-0000EA3D0000}"/>
    <cellStyle name="Date Feeder Field 3 2 11" xfId="15769" xr:uid="{00000000-0005-0000-0000-0000EB3D0000}"/>
    <cellStyle name="Date Feeder Field 3 2 11 2" xfId="15770" xr:uid="{00000000-0005-0000-0000-0000EC3D0000}"/>
    <cellStyle name="Date Feeder Field 3 2 11 2 2" xfId="15771" xr:uid="{00000000-0005-0000-0000-0000ED3D0000}"/>
    <cellStyle name="Date Feeder Field 3 2 11 3" xfId="15772" xr:uid="{00000000-0005-0000-0000-0000EE3D0000}"/>
    <cellStyle name="Date Feeder Field 3 2 12" xfId="15773" xr:uid="{00000000-0005-0000-0000-0000EF3D0000}"/>
    <cellStyle name="Date Feeder Field 3 2 12 2" xfId="15774" xr:uid="{00000000-0005-0000-0000-0000F03D0000}"/>
    <cellStyle name="Date Feeder Field 3 2 12 2 2" xfId="15775" xr:uid="{00000000-0005-0000-0000-0000F13D0000}"/>
    <cellStyle name="Date Feeder Field 3 2 12 3" xfId="15776" xr:uid="{00000000-0005-0000-0000-0000F23D0000}"/>
    <cellStyle name="Date Feeder Field 3 2 13" xfId="15777" xr:uid="{00000000-0005-0000-0000-0000F33D0000}"/>
    <cellStyle name="Date Feeder Field 3 2 13 2" xfId="15778" xr:uid="{00000000-0005-0000-0000-0000F43D0000}"/>
    <cellStyle name="Date Feeder Field 3 2 13 2 2" xfId="15779" xr:uid="{00000000-0005-0000-0000-0000F53D0000}"/>
    <cellStyle name="Date Feeder Field 3 2 13 3" xfId="15780" xr:uid="{00000000-0005-0000-0000-0000F63D0000}"/>
    <cellStyle name="Date Feeder Field 3 2 14" xfId="15781" xr:uid="{00000000-0005-0000-0000-0000F73D0000}"/>
    <cellStyle name="Date Feeder Field 3 2 14 2" xfId="15782" xr:uid="{00000000-0005-0000-0000-0000F83D0000}"/>
    <cellStyle name="Date Feeder Field 3 2 14 2 2" xfId="15783" xr:uid="{00000000-0005-0000-0000-0000F93D0000}"/>
    <cellStyle name="Date Feeder Field 3 2 14 3" xfId="15784" xr:uid="{00000000-0005-0000-0000-0000FA3D0000}"/>
    <cellStyle name="Date Feeder Field 3 2 15" xfId="15785" xr:uid="{00000000-0005-0000-0000-0000FB3D0000}"/>
    <cellStyle name="Date Feeder Field 3 2 15 2" xfId="15786" xr:uid="{00000000-0005-0000-0000-0000FC3D0000}"/>
    <cellStyle name="Date Feeder Field 3 2 15 2 2" xfId="15787" xr:uid="{00000000-0005-0000-0000-0000FD3D0000}"/>
    <cellStyle name="Date Feeder Field 3 2 15 3" xfId="15788" xr:uid="{00000000-0005-0000-0000-0000FE3D0000}"/>
    <cellStyle name="Date Feeder Field 3 2 16" xfId="15789" xr:uid="{00000000-0005-0000-0000-0000FF3D0000}"/>
    <cellStyle name="Date Feeder Field 3 2 16 2" xfId="15790" xr:uid="{00000000-0005-0000-0000-0000003E0000}"/>
    <cellStyle name="Date Feeder Field 3 2 16 2 2" xfId="15791" xr:uid="{00000000-0005-0000-0000-0000013E0000}"/>
    <cellStyle name="Date Feeder Field 3 2 16 3" xfId="15792" xr:uid="{00000000-0005-0000-0000-0000023E0000}"/>
    <cellStyle name="Date Feeder Field 3 2 17" xfId="15793" xr:uid="{00000000-0005-0000-0000-0000033E0000}"/>
    <cellStyle name="Date Feeder Field 3 2 17 2" xfId="15794" xr:uid="{00000000-0005-0000-0000-0000043E0000}"/>
    <cellStyle name="Date Feeder Field 3 2 17 2 2" xfId="15795" xr:uid="{00000000-0005-0000-0000-0000053E0000}"/>
    <cellStyle name="Date Feeder Field 3 2 17 3" xfId="15796" xr:uid="{00000000-0005-0000-0000-0000063E0000}"/>
    <cellStyle name="Date Feeder Field 3 2 18" xfId="15797" xr:uid="{00000000-0005-0000-0000-0000073E0000}"/>
    <cellStyle name="Date Feeder Field 3 2 18 2" xfId="15798" xr:uid="{00000000-0005-0000-0000-0000083E0000}"/>
    <cellStyle name="Date Feeder Field 3 2 18 2 2" xfId="15799" xr:uid="{00000000-0005-0000-0000-0000093E0000}"/>
    <cellStyle name="Date Feeder Field 3 2 18 3" xfId="15800" xr:uid="{00000000-0005-0000-0000-00000A3E0000}"/>
    <cellStyle name="Date Feeder Field 3 2 19" xfId="15801" xr:uid="{00000000-0005-0000-0000-00000B3E0000}"/>
    <cellStyle name="Date Feeder Field 3 2 19 2" xfId="15802" xr:uid="{00000000-0005-0000-0000-00000C3E0000}"/>
    <cellStyle name="Date Feeder Field 3 2 19 2 2" xfId="15803" xr:uid="{00000000-0005-0000-0000-00000D3E0000}"/>
    <cellStyle name="Date Feeder Field 3 2 19 3" xfId="15804" xr:uid="{00000000-0005-0000-0000-00000E3E0000}"/>
    <cellStyle name="Date Feeder Field 3 2 2" xfId="15805" xr:uid="{00000000-0005-0000-0000-00000F3E0000}"/>
    <cellStyle name="Date Feeder Field 3 2 2 2" xfId="15806" xr:uid="{00000000-0005-0000-0000-0000103E0000}"/>
    <cellStyle name="Date Feeder Field 3 2 2 2 2" xfId="15807" xr:uid="{00000000-0005-0000-0000-0000113E0000}"/>
    <cellStyle name="Date Feeder Field 3 2 2 2 2 2" xfId="15808" xr:uid="{00000000-0005-0000-0000-0000123E0000}"/>
    <cellStyle name="Date Feeder Field 3 2 2 2 3" xfId="15809" xr:uid="{00000000-0005-0000-0000-0000133E0000}"/>
    <cellStyle name="Date Feeder Field 3 2 2 2 4" xfId="15810" xr:uid="{00000000-0005-0000-0000-0000143E0000}"/>
    <cellStyle name="Date Feeder Field 3 2 2 3" xfId="15811" xr:uid="{00000000-0005-0000-0000-0000153E0000}"/>
    <cellStyle name="Date Feeder Field 3 2 2 3 2" xfId="15812" xr:uid="{00000000-0005-0000-0000-0000163E0000}"/>
    <cellStyle name="Date Feeder Field 3 2 2 4" xfId="15813" xr:uid="{00000000-0005-0000-0000-0000173E0000}"/>
    <cellStyle name="Date Feeder Field 3 2 2 5" xfId="15814" xr:uid="{00000000-0005-0000-0000-0000183E0000}"/>
    <cellStyle name="Date Feeder Field 3 2 20" xfId="15815" xr:uid="{00000000-0005-0000-0000-0000193E0000}"/>
    <cellStyle name="Date Feeder Field 3 2 20 2" xfId="15816" xr:uid="{00000000-0005-0000-0000-00001A3E0000}"/>
    <cellStyle name="Date Feeder Field 3 2 20 2 2" xfId="15817" xr:uid="{00000000-0005-0000-0000-00001B3E0000}"/>
    <cellStyle name="Date Feeder Field 3 2 20 3" xfId="15818" xr:uid="{00000000-0005-0000-0000-00001C3E0000}"/>
    <cellStyle name="Date Feeder Field 3 2 21" xfId="15819" xr:uid="{00000000-0005-0000-0000-00001D3E0000}"/>
    <cellStyle name="Date Feeder Field 3 2 21 2" xfId="15820" xr:uid="{00000000-0005-0000-0000-00001E3E0000}"/>
    <cellStyle name="Date Feeder Field 3 2 22" xfId="15821" xr:uid="{00000000-0005-0000-0000-00001F3E0000}"/>
    <cellStyle name="Date Feeder Field 3 2 23" xfId="15822" xr:uid="{00000000-0005-0000-0000-0000203E0000}"/>
    <cellStyle name="Date Feeder Field 3 2 3" xfId="15823" xr:uid="{00000000-0005-0000-0000-0000213E0000}"/>
    <cellStyle name="Date Feeder Field 3 2 3 2" xfId="15824" xr:uid="{00000000-0005-0000-0000-0000223E0000}"/>
    <cellStyle name="Date Feeder Field 3 2 3 2 2" xfId="15825" xr:uid="{00000000-0005-0000-0000-0000233E0000}"/>
    <cellStyle name="Date Feeder Field 3 2 3 2 3" xfId="15826" xr:uid="{00000000-0005-0000-0000-0000243E0000}"/>
    <cellStyle name="Date Feeder Field 3 2 3 3" xfId="15827" xr:uid="{00000000-0005-0000-0000-0000253E0000}"/>
    <cellStyle name="Date Feeder Field 3 2 3 3 2" xfId="15828" xr:uid="{00000000-0005-0000-0000-0000263E0000}"/>
    <cellStyle name="Date Feeder Field 3 2 3 4" xfId="15829" xr:uid="{00000000-0005-0000-0000-0000273E0000}"/>
    <cellStyle name="Date Feeder Field 3 2 4" xfId="15830" xr:uid="{00000000-0005-0000-0000-0000283E0000}"/>
    <cellStyle name="Date Feeder Field 3 2 4 2" xfId="15831" xr:uid="{00000000-0005-0000-0000-0000293E0000}"/>
    <cellStyle name="Date Feeder Field 3 2 4 2 2" xfId="15832" xr:uid="{00000000-0005-0000-0000-00002A3E0000}"/>
    <cellStyle name="Date Feeder Field 3 2 4 3" xfId="15833" xr:uid="{00000000-0005-0000-0000-00002B3E0000}"/>
    <cellStyle name="Date Feeder Field 3 2 4 4" xfId="15834" xr:uid="{00000000-0005-0000-0000-00002C3E0000}"/>
    <cellStyle name="Date Feeder Field 3 2 5" xfId="15835" xr:uid="{00000000-0005-0000-0000-00002D3E0000}"/>
    <cellStyle name="Date Feeder Field 3 2 5 2" xfId="15836" xr:uid="{00000000-0005-0000-0000-00002E3E0000}"/>
    <cellStyle name="Date Feeder Field 3 2 5 2 2" xfId="15837" xr:uid="{00000000-0005-0000-0000-00002F3E0000}"/>
    <cellStyle name="Date Feeder Field 3 2 5 3" xfId="15838" xr:uid="{00000000-0005-0000-0000-0000303E0000}"/>
    <cellStyle name="Date Feeder Field 3 2 5 4" xfId="15839" xr:uid="{00000000-0005-0000-0000-0000313E0000}"/>
    <cellStyle name="Date Feeder Field 3 2 6" xfId="15840" xr:uid="{00000000-0005-0000-0000-0000323E0000}"/>
    <cellStyle name="Date Feeder Field 3 2 6 2" xfId="15841" xr:uid="{00000000-0005-0000-0000-0000333E0000}"/>
    <cellStyle name="Date Feeder Field 3 2 6 2 2" xfId="15842" xr:uid="{00000000-0005-0000-0000-0000343E0000}"/>
    <cellStyle name="Date Feeder Field 3 2 6 3" xfId="15843" xr:uid="{00000000-0005-0000-0000-0000353E0000}"/>
    <cellStyle name="Date Feeder Field 3 2 7" xfId="15844" xr:uid="{00000000-0005-0000-0000-0000363E0000}"/>
    <cellStyle name="Date Feeder Field 3 2 7 2" xfId="15845" xr:uid="{00000000-0005-0000-0000-0000373E0000}"/>
    <cellStyle name="Date Feeder Field 3 2 7 2 2" xfId="15846" xr:uid="{00000000-0005-0000-0000-0000383E0000}"/>
    <cellStyle name="Date Feeder Field 3 2 7 3" xfId="15847" xr:uid="{00000000-0005-0000-0000-0000393E0000}"/>
    <cellStyle name="Date Feeder Field 3 2 8" xfId="15848" xr:uid="{00000000-0005-0000-0000-00003A3E0000}"/>
    <cellStyle name="Date Feeder Field 3 2 8 2" xfId="15849" xr:uid="{00000000-0005-0000-0000-00003B3E0000}"/>
    <cellStyle name="Date Feeder Field 3 2 8 2 2" xfId="15850" xr:uid="{00000000-0005-0000-0000-00003C3E0000}"/>
    <cellStyle name="Date Feeder Field 3 2 8 3" xfId="15851" xr:uid="{00000000-0005-0000-0000-00003D3E0000}"/>
    <cellStyle name="Date Feeder Field 3 2 9" xfId="15852" xr:uid="{00000000-0005-0000-0000-00003E3E0000}"/>
    <cellStyle name="Date Feeder Field 3 2 9 2" xfId="15853" xr:uid="{00000000-0005-0000-0000-00003F3E0000}"/>
    <cellStyle name="Date Feeder Field 3 2 9 2 2" xfId="15854" xr:uid="{00000000-0005-0000-0000-0000403E0000}"/>
    <cellStyle name="Date Feeder Field 3 2 9 3" xfId="15855" xr:uid="{00000000-0005-0000-0000-0000413E0000}"/>
    <cellStyle name="Date Feeder Field 3 20" xfId="15856" xr:uid="{00000000-0005-0000-0000-0000423E0000}"/>
    <cellStyle name="Date Feeder Field 3 3" xfId="15857" xr:uid="{00000000-0005-0000-0000-0000433E0000}"/>
    <cellStyle name="Date Feeder Field 3 3 2" xfId="15858" xr:uid="{00000000-0005-0000-0000-0000443E0000}"/>
    <cellStyle name="Date Feeder Field 3 3 2 2" xfId="15859" xr:uid="{00000000-0005-0000-0000-0000453E0000}"/>
    <cellStyle name="Date Feeder Field 3 3 2 2 2" xfId="15860" xr:uid="{00000000-0005-0000-0000-0000463E0000}"/>
    <cellStyle name="Date Feeder Field 3 3 2 3" xfId="15861" xr:uid="{00000000-0005-0000-0000-0000473E0000}"/>
    <cellStyle name="Date Feeder Field 3 3 2 4" xfId="15862" xr:uid="{00000000-0005-0000-0000-0000483E0000}"/>
    <cellStyle name="Date Feeder Field 3 3 3" xfId="15863" xr:uid="{00000000-0005-0000-0000-0000493E0000}"/>
    <cellStyle name="Date Feeder Field 3 3 3 2" xfId="15864" xr:uid="{00000000-0005-0000-0000-00004A3E0000}"/>
    <cellStyle name="Date Feeder Field 3 3 4" xfId="15865" xr:uid="{00000000-0005-0000-0000-00004B3E0000}"/>
    <cellStyle name="Date Feeder Field 3 3 5" xfId="15866" xr:uid="{00000000-0005-0000-0000-00004C3E0000}"/>
    <cellStyle name="Date Feeder Field 3 4" xfId="15867" xr:uid="{00000000-0005-0000-0000-00004D3E0000}"/>
    <cellStyle name="Date Feeder Field 3 4 2" xfId="15868" xr:uid="{00000000-0005-0000-0000-00004E3E0000}"/>
    <cellStyle name="Date Feeder Field 3 4 2 2" xfId="15869" xr:uid="{00000000-0005-0000-0000-00004F3E0000}"/>
    <cellStyle name="Date Feeder Field 3 4 2 3" xfId="15870" xr:uid="{00000000-0005-0000-0000-0000503E0000}"/>
    <cellStyle name="Date Feeder Field 3 4 3" xfId="15871" xr:uid="{00000000-0005-0000-0000-0000513E0000}"/>
    <cellStyle name="Date Feeder Field 3 4 3 2" xfId="15872" xr:uid="{00000000-0005-0000-0000-0000523E0000}"/>
    <cellStyle name="Date Feeder Field 3 4 4" xfId="15873" xr:uid="{00000000-0005-0000-0000-0000533E0000}"/>
    <cellStyle name="Date Feeder Field 3 5" xfId="15874" xr:uid="{00000000-0005-0000-0000-0000543E0000}"/>
    <cellStyle name="Date Feeder Field 3 5 2" xfId="15875" xr:uid="{00000000-0005-0000-0000-0000553E0000}"/>
    <cellStyle name="Date Feeder Field 3 5 2 2" xfId="15876" xr:uid="{00000000-0005-0000-0000-0000563E0000}"/>
    <cellStyle name="Date Feeder Field 3 5 2 3" xfId="15877" xr:uid="{00000000-0005-0000-0000-0000573E0000}"/>
    <cellStyle name="Date Feeder Field 3 5 3" xfId="15878" xr:uid="{00000000-0005-0000-0000-0000583E0000}"/>
    <cellStyle name="Date Feeder Field 3 5 4" xfId="15879" xr:uid="{00000000-0005-0000-0000-0000593E0000}"/>
    <cellStyle name="Date Feeder Field 3 6" xfId="15880" xr:uid="{00000000-0005-0000-0000-00005A3E0000}"/>
    <cellStyle name="Date Feeder Field 3 6 2" xfId="15881" xr:uid="{00000000-0005-0000-0000-00005B3E0000}"/>
    <cellStyle name="Date Feeder Field 3 6 2 2" xfId="15882" xr:uid="{00000000-0005-0000-0000-00005C3E0000}"/>
    <cellStyle name="Date Feeder Field 3 6 3" xfId="15883" xr:uid="{00000000-0005-0000-0000-00005D3E0000}"/>
    <cellStyle name="Date Feeder Field 3 6 4" xfId="15884" xr:uid="{00000000-0005-0000-0000-00005E3E0000}"/>
    <cellStyle name="Date Feeder Field 3 7" xfId="15885" xr:uid="{00000000-0005-0000-0000-00005F3E0000}"/>
    <cellStyle name="Date Feeder Field 3 7 2" xfId="15886" xr:uid="{00000000-0005-0000-0000-0000603E0000}"/>
    <cellStyle name="Date Feeder Field 3 7 2 2" xfId="15887" xr:uid="{00000000-0005-0000-0000-0000613E0000}"/>
    <cellStyle name="Date Feeder Field 3 7 3" xfId="15888" xr:uid="{00000000-0005-0000-0000-0000623E0000}"/>
    <cellStyle name="Date Feeder Field 3 8" xfId="15889" xr:uid="{00000000-0005-0000-0000-0000633E0000}"/>
    <cellStyle name="Date Feeder Field 3 8 2" xfId="15890" xr:uid="{00000000-0005-0000-0000-0000643E0000}"/>
    <cellStyle name="Date Feeder Field 3 8 2 2" xfId="15891" xr:uid="{00000000-0005-0000-0000-0000653E0000}"/>
    <cellStyle name="Date Feeder Field 3 8 3" xfId="15892" xr:uid="{00000000-0005-0000-0000-0000663E0000}"/>
    <cellStyle name="Date Feeder Field 3 9" xfId="15893" xr:uid="{00000000-0005-0000-0000-0000673E0000}"/>
    <cellStyle name="Date Feeder Field 3 9 2" xfId="15894" xr:uid="{00000000-0005-0000-0000-0000683E0000}"/>
    <cellStyle name="Date Feeder Field 3 9 2 2" xfId="15895" xr:uid="{00000000-0005-0000-0000-0000693E0000}"/>
    <cellStyle name="Date Feeder Field 3 9 3" xfId="15896" xr:uid="{00000000-0005-0000-0000-00006A3E0000}"/>
    <cellStyle name="Date Feeder Field 4" xfId="15897" xr:uid="{00000000-0005-0000-0000-00006B3E0000}"/>
    <cellStyle name="Date Feeder Field 4 10" xfId="15898" xr:uid="{00000000-0005-0000-0000-00006C3E0000}"/>
    <cellStyle name="Date Feeder Field 4 10 2" xfId="15899" xr:uid="{00000000-0005-0000-0000-00006D3E0000}"/>
    <cellStyle name="Date Feeder Field 4 10 2 2" xfId="15900" xr:uid="{00000000-0005-0000-0000-00006E3E0000}"/>
    <cellStyle name="Date Feeder Field 4 10 3" xfId="15901" xr:uid="{00000000-0005-0000-0000-00006F3E0000}"/>
    <cellStyle name="Date Feeder Field 4 11" xfId="15902" xr:uid="{00000000-0005-0000-0000-0000703E0000}"/>
    <cellStyle name="Date Feeder Field 4 11 2" xfId="15903" xr:uid="{00000000-0005-0000-0000-0000713E0000}"/>
    <cellStyle name="Date Feeder Field 4 11 2 2" xfId="15904" xr:uid="{00000000-0005-0000-0000-0000723E0000}"/>
    <cellStyle name="Date Feeder Field 4 11 3" xfId="15905" xr:uid="{00000000-0005-0000-0000-0000733E0000}"/>
    <cellStyle name="Date Feeder Field 4 12" xfId="15906" xr:uid="{00000000-0005-0000-0000-0000743E0000}"/>
    <cellStyle name="Date Feeder Field 4 12 2" xfId="15907" xr:uid="{00000000-0005-0000-0000-0000753E0000}"/>
    <cellStyle name="Date Feeder Field 4 12 2 2" xfId="15908" xr:uid="{00000000-0005-0000-0000-0000763E0000}"/>
    <cellStyle name="Date Feeder Field 4 12 3" xfId="15909" xr:uid="{00000000-0005-0000-0000-0000773E0000}"/>
    <cellStyle name="Date Feeder Field 4 13" xfId="15910" xr:uid="{00000000-0005-0000-0000-0000783E0000}"/>
    <cellStyle name="Date Feeder Field 4 13 2" xfId="15911" xr:uid="{00000000-0005-0000-0000-0000793E0000}"/>
    <cellStyle name="Date Feeder Field 4 13 2 2" xfId="15912" xr:uid="{00000000-0005-0000-0000-00007A3E0000}"/>
    <cellStyle name="Date Feeder Field 4 13 3" xfId="15913" xr:uid="{00000000-0005-0000-0000-00007B3E0000}"/>
    <cellStyle name="Date Feeder Field 4 14" xfId="15914" xr:uid="{00000000-0005-0000-0000-00007C3E0000}"/>
    <cellStyle name="Date Feeder Field 4 14 2" xfId="15915" xr:uid="{00000000-0005-0000-0000-00007D3E0000}"/>
    <cellStyle name="Date Feeder Field 4 14 2 2" xfId="15916" xr:uid="{00000000-0005-0000-0000-00007E3E0000}"/>
    <cellStyle name="Date Feeder Field 4 14 3" xfId="15917" xr:uid="{00000000-0005-0000-0000-00007F3E0000}"/>
    <cellStyle name="Date Feeder Field 4 15" xfId="15918" xr:uid="{00000000-0005-0000-0000-0000803E0000}"/>
    <cellStyle name="Date Feeder Field 4 15 2" xfId="15919" xr:uid="{00000000-0005-0000-0000-0000813E0000}"/>
    <cellStyle name="Date Feeder Field 4 15 2 2" xfId="15920" xr:uid="{00000000-0005-0000-0000-0000823E0000}"/>
    <cellStyle name="Date Feeder Field 4 15 3" xfId="15921" xr:uid="{00000000-0005-0000-0000-0000833E0000}"/>
    <cellStyle name="Date Feeder Field 4 16" xfId="15922" xr:uid="{00000000-0005-0000-0000-0000843E0000}"/>
    <cellStyle name="Date Feeder Field 4 16 2" xfId="15923" xr:uid="{00000000-0005-0000-0000-0000853E0000}"/>
    <cellStyle name="Date Feeder Field 4 16 2 2" xfId="15924" xr:uid="{00000000-0005-0000-0000-0000863E0000}"/>
    <cellStyle name="Date Feeder Field 4 16 3" xfId="15925" xr:uid="{00000000-0005-0000-0000-0000873E0000}"/>
    <cellStyle name="Date Feeder Field 4 17" xfId="15926" xr:uid="{00000000-0005-0000-0000-0000883E0000}"/>
    <cellStyle name="Date Feeder Field 4 17 2" xfId="15927" xr:uid="{00000000-0005-0000-0000-0000893E0000}"/>
    <cellStyle name="Date Feeder Field 4 17 2 2" xfId="15928" xr:uid="{00000000-0005-0000-0000-00008A3E0000}"/>
    <cellStyle name="Date Feeder Field 4 17 3" xfId="15929" xr:uid="{00000000-0005-0000-0000-00008B3E0000}"/>
    <cellStyle name="Date Feeder Field 4 18" xfId="15930" xr:uid="{00000000-0005-0000-0000-00008C3E0000}"/>
    <cellStyle name="Date Feeder Field 4 18 2" xfId="15931" xr:uid="{00000000-0005-0000-0000-00008D3E0000}"/>
    <cellStyle name="Date Feeder Field 4 19" xfId="15932" xr:uid="{00000000-0005-0000-0000-00008E3E0000}"/>
    <cellStyle name="Date Feeder Field 4 2" xfId="15933" xr:uid="{00000000-0005-0000-0000-00008F3E0000}"/>
    <cellStyle name="Date Feeder Field 4 2 10" xfId="15934" xr:uid="{00000000-0005-0000-0000-0000903E0000}"/>
    <cellStyle name="Date Feeder Field 4 2 10 2" xfId="15935" xr:uid="{00000000-0005-0000-0000-0000913E0000}"/>
    <cellStyle name="Date Feeder Field 4 2 10 2 2" xfId="15936" xr:uid="{00000000-0005-0000-0000-0000923E0000}"/>
    <cellStyle name="Date Feeder Field 4 2 10 3" xfId="15937" xr:uid="{00000000-0005-0000-0000-0000933E0000}"/>
    <cellStyle name="Date Feeder Field 4 2 11" xfId="15938" xr:uid="{00000000-0005-0000-0000-0000943E0000}"/>
    <cellStyle name="Date Feeder Field 4 2 11 2" xfId="15939" xr:uid="{00000000-0005-0000-0000-0000953E0000}"/>
    <cellStyle name="Date Feeder Field 4 2 11 2 2" xfId="15940" xr:uid="{00000000-0005-0000-0000-0000963E0000}"/>
    <cellStyle name="Date Feeder Field 4 2 11 3" xfId="15941" xr:uid="{00000000-0005-0000-0000-0000973E0000}"/>
    <cellStyle name="Date Feeder Field 4 2 12" xfId="15942" xr:uid="{00000000-0005-0000-0000-0000983E0000}"/>
    <cellStyle name="Date Feeder Field 4 2 12 2" xfId="15943" xr:uid="{00000000-0005-0000-0000-0000993E0000}"/>
    <cellStyle name="Date Feeder Field 4 2 12 2 2" xfId="15944" xr:uid="{00000000-0005-0000-0000-00009A3E0000}"/>
    <cellStyle name="Date Feeder Field 4 2 12 3" xfId="15945" xr:uid="{00000000-0005-0000-0000-00009B3E0000}"/>
    <cellStyle name="Date Feeder Field 4 2 13" xfId="15946" xr:uid="{00000000-0005-0000-0000-00009C3E0000}"/>
    <cellStyle name="Date Feeder Field 4 2 13 2" xfId="15947" xr:uid="{00000000-0005-0000-0000-00009D3E0000}"/>
    <cellStyle name="Date Feeder Field 4 2 13 2 2" xfId="15948" xr:uid="{00000000-0005-0000-0000-00009E3E0000}"/>
    <cellStyle name="Date Feeder Field 4 2 13 3" xfId="15949" xr:uid="{00000000-0005-0000-0000-00009F3E0000}"/>
    <cellStyle name="Date Feeder Field 4 2 14" xfId="15950" xr:uid="{00000000-0005-0000-0000-0000A03E0000}"/>
    <cellStyle name="Date Feeder Field 4 2 14 2" xfId="15951" xr:uid="{00000000-0005-0000-0000-0000A13E0000}"/>
    <cellStyle name="Date Feeder Field 4 2 14 2 2" xfId="15952" xr:uid="{00000000-0005-0000-0000-0000A23E0000}"/>
    <cellStyle name="Date Feeder Field 4 2 14 3" xfId="15953" xr:uid="{00000000-0005-0000-0000-0000A33E0000}"/>
    <cellStyle name="Date Feeder Field 4 2 15" xfId="15954" xr:uid="{00000000-0005-0000-0000-0000A43E0000}"/>
    <cellStyle name="Date Feeder Field 4 2 15 2" xfId="15955" xr:uid="{00000000-0005-0000-0000-0000A53E0000}"/>
    <cellStyle name="Date Feeder Field 4 2 15 2 2" xfId="15956" xr:uid="{00000000-0005-0000-0000-0000A63E0000}"/>
    <cellStyle name="Date Feeder Field 4 2 15 3" xfId="15957" xr:uid="{00000000-0005-0000-0000-0000A73E0000}"/>
    <cellStyle name="Date Feeder Field 4 2 16" xfId="15958" xr:uid="{00000000-0005-0000-0000-0000A83E0000}"/>
    <cellStyle name="Date Feeder Field 4 2 16 2" xfId="15959" xr:uid="{00000000-0005-0000-0000-0000A93E0000}"/>
    <cellStyle name="Date Feeder Field 4 2 16 2 2" xfId="15960" xr:uid="{00000000-0005-0000-0000-0000AA3E0000}"/>
    <cellStyle name="Date Feeder Field 4 2 16 3" xfId="15961" xr:uid="{00000000-0005-0000-0000-0000AB3E0000}"/>
    <cellStyle name="Date Feeder Field 4 2 17" xfId="15962" xr:uid="{00000000-0005-0000-0000-0000AC3E0000}"/>
    <cellStyle name="Date Feeder Field 4 2 17 2" xfId="15963" xr:uid="{00000000-0005-0000-0000-0000AD3E0000}"/>
    <cellStyle name="Date Feeder Field 4 2 17 2 2" xfId="15964" xr:uid="{00000000-0005-0000-0000-0000AE3E0000}"/>
    <cellStyle name="Date Feeder Field 4 2 17 3" xfId="15965" xr:uid="{00000000-0005-0000-0000-0000AF3E0000}"/>
    <cellStyle name="Date Feeder Field 4 2 18" xfId="15966" xr:uid="{00000000-0005-0000-0000-0000B03E0000}"/>
    <cellStyle name="Date Feeder Field 4 2 18 2" xfId="15967" xr:uid="{00000000-0005-0000-0000-0000B13E0000}"/>
    <cellStyle name="Date Feeder Field 4 2 18 2 2" xfId="15968" xr:uid="{00000000-0005-0000-0000-0000B23E0000}"/>
    <cellStyle name="Date Feeder Field 4 2 18 3" xfId="15969" xr:uid="{00000000-0005-0000-0000-0000B33E0000}"/>
    <cellStyle name="Date Feeder Field 4 2 19" xfId="15970" xr:uid="{00000000-0005-0000-0000-0000B43E0000}"/>
    <cellStyle name="Date Feeder Field 4 2 19 2" xfId="15971" xr:uid="{00000000-0005-0000-0000-0000B53E0000}"/>
    <cellStyle name="Date Feeder Field 4 2 19 2 2" xfId="15972" xr:uid="{00000000-0005-0000-0000-0000B63E0000}"/>
    <cellStyle name="Date Feeder Field 4 2 19 3" xfId="15973" xr:uid="{00000000-0005-0000-0000-0000B73E0000}"/>
    <cellStyle name="Date Feeder Field 4 2 2" xfId="15974" xr:uid="{00000000-0005-0000-0000-0000B83E0000}"/>
    <cellStyle name="Date Feeder Field 4 2 2 2" xfId="15975" xr:uid="{00000000-0005-0000-0000-0000B93E0000}"/>
    <cellStyle name="Date Feeder Field 4 2 2 2 2" xfId="15976" xr:uid="{00000000-0005-0000-0000-0000BA3E0000}"/>
    <cellStyle name="Date Feeder Field 4 2 2 2 2 2" xfId="15977" xr:uid="{00000000-0005-0000-0000-0000BB3E0000}"/>
    <cellStyle name="Date Feeder Field 4 2 2 2 3" xfId="15978" xr:uid="{00000000-0005-0000-0000-0000BC3E0000}"/>
    <cellStyle name="Date Feeder Field 4 2 2 2 4" xfId="15979" xr:uid="{00000000-0005-0000-0000-0000BD3E0000}"/>
    <cellStyle name="Date Feeder Field 4 2 2 3" xfId="15980" xr:uid="{00000000-0005-0000-0000-0000BE3E0000}"/>
    <cellStyle name="Date Feeder Field 4 2 2 3 2" xfId="15981" xr:uid="{00000000-0005-0000-0000-0000BF3E0000}"/>
    <cellStyle name="Date Feeder Field 4 2 2 4" xfId="15982" xr:uid="{00000000-0005-0000-0000-0000C03E0000}"/>
    <cellStyle name="Date Feeder Field 4 2 2 5" xfId="15983" xr:uid="{00000000-0005-0000-0000-0000C13E0000}"/>
    <cellStyle name="Date Feeder Field 4 2 20" xfId="15984" xr:uid="{00000000-0005-0000-0000-0000C23E0000}"/>
    <cellStyle name="Date Feeder Field 4 2 20 2" xfId="15985" xr:uid="{00000000-0005-0000-0000-0000C33E0000}"/>
    <cellStyle name="Date Feeder Field 4 2 20 2 2" xfId="15986" xr:uid="{00000000-0005-0000-0000-0000C43E0000}"/>
    <cellStyle name="Date Feeder Field 4 2 20 3" xfId="15987" xr:uid="{00000000-0005-0000-0000-0000C53E0000}"/>
    <cellStyle name="Date Feeder Field 4 2 21" xfId="15988" xr:uid="{00000000-0005-0000-0000-0000C63E0000}"/>
    <cellStyle name="Date Feeder Field 4 2 21 2" xfId="15989" xr:uid="{00000000-0005-0000-0000-0000C73E0000}"/>
    <cellStyle name="Date Feeder Field 4 2 22" xfId="15990" xr:uid="{00000000-0005-0000-0000-0000C83E0000}"/>
    <cellStyle name="Date Feeder Field 4 2 23" xfId="15991" xr:uid="{00000000-0005-0000-0000-0000C93E0000}"/>
    <cellStyle name="Date Feeder Field 4 2 3" xfId="15992" xr:uid="{00000000-0005-0000-0000-0000CA3E0000}"/>
    <cellStyle name="Date Feeder Field 4 2 3 2" xfId="15993" xr:uid="{00000000-0005-0000-0000-0000CB3E0000}"/>
    <cellStyle name="Date Feeder Field 4 2 3 2 2" xfId="15994" xr:uid="{00000000-0005-0000-0000-0000CC3E0000}"/>
    <cellStyle name="Date Feeder Field 4 2 3 2 3" xfId="15995" xr:uid="{00000000-0005-0000-0000-0000CD3E0000}"/>
    <cellStyle name="Date Feeder Field 4 2 3 3" xfId="15996" xr:uid="{00000000-0005-0000-0000-0000CE3E0000}"/>
    <cellStyle name="Date Feeder Field 4 2 3 3 2" xfId="15997" xr:uid="{00000000-0005-0000-0000-0000CF3E0000}"/>
    <cellStyle name="Date Feeder Field 4 2 3 4" xfId="15998" xr:uid="{00000000-0005-0000-0000-0000D03E0000}"/>
    <cellStyle name="Date Feeder Field 4 2 4" xfId="15999" xr:uid="{00000000-0005-0000-0000-0000D13E0000}"/>
    <cellStyle name="Date Feeder Field 4 2 4 2" xfId="16000" xr:uid="{00000000-0005-0000-0000-0000D23E0000}"/>
    <cellStyle name="Date Feeder Field 4 2 4 2 2" xfId="16001" xr:uid="{00000000-0005-0000-0000-0000D33E0000}"/>
    <cellStyle name="Date Feeder Field 4 2 4 3" xfId="16002" xr:uid="{00000000-0005-0000-0000-0000D43E0000}"/>
    <cellStyle name="Date Feeder Field 4 2 4 4" xfId="16003" xr:uid="{00000000-0005-0000-0000-0000D53E0000}"/>
    <cellStyle name="Date Feeder Field 4 2 5" xfId="16004" xr:uid="{00000000-0005-0000-0000-0000D63E0000}"/>
    <cellStyle name="Date Feeder Field 4 2 5 2" xfId="16005" xr:uid="{00000000-0005-0000-0000-0000D73E0000}"/>
    <cellStyle name="Date Feeder Field 4 2 5 2 2" xfId="16006" xr:uid="{00000000-0005-0000-0000-0000D83E0000}"/>
    <cellStyle name="Date Feeder Field 4 2 5 3" xfId="16007" xr:uid="{00000000-0005-0000-0000-0000D93E0000}"/>
    <cellStyle name="Date Feeder Field 4 2 5 4" xfId="16008" xr:uid="{00000000-0005-0000-0000-0000DA3E0000}"/>
    <cellStyle name="Date Feeder Field 4 2 6" xfId="16009" xr:uid="{00000000-0005-0000-0000-0000DB3E0000}"/>
    <cellStyle name="Date Feeder Field 4 2 6 2" xfId="16010" xr:uid="{00000000-0005-0000-0000-0000DC3E0000}"/>
    <cellStyle name="Date Feeder Field 4 2 6 2 2" xfId="16011" xr:uid="{00000000-0005-0000-0000-0000DD3E0000}"/>
    <cellStyle name="Date Feeder Field 4 2 6 3" xfId="16012" xr:uid="{00000000-0005-0000-0000-0000DE3E0000}"/>
    <cellStyle name="Date Feeder Field 4 2 7" xfId="16013" xr:uid="{00000000-0005-0000-0000-0000DF3E0000}"/>
    <cellStyle name="Date Feeder Field 4 2 7 2" xfId="16014" xr:uid="{00000000-0005-0000-0000-0000E03E0000}"/>
    <cellStyle name="Date Feeder Field 4 2 7 2 2" xfId="16015" xr:uid="{00000000-0005-0000-0000-0000E13E0000}"/>
    <cellStyle name="Date Feeder Field 4 2 7 3" xfId="16016" xr:uid="{00000000-0005-0000-0000-0000E23E0000}"/>
    <cellStyle name="Date Feeder Field 4 2 8" xfId="16017" xr:uid="{00000000-0005-0000-0000-0000E33E0000}"/>
    <cellStyle name="Date Feeder Field 4 2 8 2" xfId="16018" xr:uid="{00000000-0005-0000-0000-0000E43E0000}"/>
    <cellStyle name="Date Feeder Field 4 2 8 2 2" xfId="16019" xr:uid="{00000000-0005-0000-0000-0000E53E0000}"/>
    <cellStyle name="Date Feeder Field 4 2 8 3" xfId="16020" xr:uid="{00000000-0005-0000-0000-0000E63E0000}"/>
    <cellStyle name="Date Feeder Field 4 2 9" xfId="16021" xr:uid="{00000000-0005-0000-0000-0000E73E0000}"/>
    <cellStyle name="Date Feeder Field 4 2 9 2" xfId="16022" xr:uid="{00000000-0005-0000-0000-0000E83E0000}"/>
    <cellStyle name="Date Feeder Field 4 2 9 2 2" xfId="16023" xr:uid="{00000000-0005-0000-0000-0000E93E0000}"/>
    <cellStyle name="Date Feeder Field 4 2 9 3" xfId="16024" xr:uid="{00000000-0005-0000-0000-0000EA3E0000}"/>
    <cellStyle name="Date Feeder Field 4 20" xfId="16025" xr:uid="{00000000-0005-0000-0000-0000EB3E0000}"/>
    <cellStyle name="Date Feeder Field 4 3" xfId="16026" xr:uid="{00000000-0005-0000-0000-0000EC3E0000}"/>
    <cellStyle name="Date Feeder Field 4 3 2" xfId="16027" xr:uid="{00000000-0005-0000-0000-0000ED3E0000}"/>
    <cellStyle name="Date Feeder Field 4 3 2 2" xfId="16028" xr:uid="{00000000-0005-0000-0000-0000EE3E0000}"/>
    <cellStyle name="Date Feeder Field 4 3 2 2 2" xfId="16029" xr:uid="{00000000-0005-0000-0000-0000EF3E0000}"/>
    <cellStyle name="Date Feeder Field 4 3 2 3" xfId="16030" xr:uid="{00000000-0005-0000-0000-0000F03E0000}"/>
    <cellStyle name="Date Feeder Field 4 3 2 4" xfId="16031" xr:uid="{00000000-0005-0000-0000-0000F13E0000}"/>
    <cellStyle name="Date Feeder Field 4 3 3" xfId="16032" xr:uid="{00000000-0005-0000-0000-0000F23E0000}"/>
    <cellStyle name="Date Feeder Field 4 3 3 2" xfId="16033" xr:uid="{00000000-0005-0000-0000-0000F33E0000}"/>
    <cellStyle name="Date Feeder Field 4 3 4" xfId="16034" xr:uid="{00000000-0005-0000-0000-0000F43E0000}"/>
    <cellStyle name="Date Feeder Field 4 3 5" xfId="16035" xr:uid="{00000000-0005-0000-0000-0000F53E0000}"/>
    <cellStyle name="Date Feeder Field 4 4" xfId="16036" xr:uid="{00000000-0005-0000-0000-0000F63E0000}"/>
    <cellStyle name="Date Feeder Field 4 4 2" xfId="16037" xr:uid="{00000000-0005-0000-0000-0000F73E0000}"/>
    <cellStyle name="Date Feeder Field 4 4 2 2" xfId="16038" xr:uid="{00000000-0005-0000-0000-0000F83E0000}"/>
    <cellStyle name="Date Feeder Field 4 4 2 3" xfId="16039" xr:uid="{00000000-0005-0000-0000-0000F93E0000}"/>
    <cellStyle name="Date Feeder Field 4 4 3" xfId="16040" xr:uid="{00000000-0005-0000-0000-0000FA3E0000}"/>
    <cellStyle name="Date Feeder Field 4 4 3 2" xfId="16041" xr:uid="{00000000-0005-0000-0000-0000FB3E0000}"/>
    <cellStyle name="Date Feeder Field 4 4 4" xfId="16042" xr:uid="{00000000-0005-0000-0000-0000FC3E0000}"/>
    <cellStyle name="Date Feeder Field 4 5" xfId="16043" xr:uid="{00000000-0005-0000-0000-0000FD3E0000}"/>
    <cellStyle name="Date Feeder Field 4 5 2" xfId="16044" xr:uid="{00000000-0005-0000-0000-0000FE3E0000}"/>
    <cellStyle name="Date Feeder Field 4 5 2 2" xfId="16045" xr:uid="{00000000-0005-0000-0000-0000FF3E0000}"/>
    <cellStyle name="Date Feeder Field 4 5 2 3" xfId="16046" xr:uid="{00000000-0005-0000-0000-0000003F0000}"/>
    <cellStyle name="Date Feeder Field 4 5 3" xfId="16047" xr:uid="{00000000-0005-0000-0000-0000013F0000}"/>
    <cellStyle name="Date Feeder Field 4 5 4" xfId="16048" xr:uid="{00000000-0005-0000-0000-0000023F0000}"/>
    <cellStyle name="Date Feeder Field 4 6" xfId="16049" xr:uid="{00000000-0005-0000-0000-0000033F0000}"/>
    <cellStyle name="Date Feeder Field 4 6 2" xfId="16050" xr:uid="{00000000-0005-0000-0000-0000043F0000}"/>
    <cellStyle name="Date Feeder Field 4 6 2 2" xfId="16051" xr:uid="{00000000-0005-0000-0000-0000053F0000}"/>
    <cellStyle name="Date Feeder Field 4 6 3" xfId="16052" xr:uid="{00000000-0005-0000-0000-0000063F0000}"/>
    <cellStyle name="Date Feeder Field 4 6 4" xfId="16053" xr:uid="{00000000-0005-0000-0000-0000073F0000}"/>
    <cellStyle name="Date Feeder Field 4 7" xfId="16054" xr:uid="{00000000-0005-0000-0000-0000083F0000}"/>
    <cellStyle name="Date Feeder Field 4 7 2" xfId="16055" xr:uid="{00000000-0005-0000-0000-0000093F0000}"/>
    <cellStyle name="Date Feeder Field 4 7 2 2" xfId="16056" xr:uid="{00000000-0005-0000-0000-00000A3F0000}"/>
    <cellStyle name="Date Feeder Field 4 7 3" xfId="16057" xr:uid="{00000000-0005-0000-0000-00000B3F0000}"/>
    <cellStyle name="Date Feeder Field 4 8" xfId="16058" xr:uid="{00000000-0005-0000-0000-00000C3F0000}"/>
    <cellStyle name="Date Feeder Field 4 8 2" xfId="16059" xr:uid="{00000000-0005-0000-0000-00000D3F0000}"/>
    <cellStyle name="Date Feeder Field 4 8 2 2" xfId="16060" xr:uid="{00000000-0005-0000-0000-00000E3F0000}"/>
    <cellStyle name="Date Feeder Field 4 8 3" xfId="16061" xr:uid="{00000000-0005-0000-0000-00000F3F0000}"/>
    <cellStyle name="Date Feeder Field 4 9" xfId="16062" xr:uid="{00000000-0005-0000-0000-0000103F0000}"/>
    <cellStyle name="Date Feeder Field 4 9 2" xfId="16063" xr:uid="{00000000-0005-0000-0000-0000113F0000}"/>
    <cellStyle name="Date Feeder Field 4 9 2 2" xfId="16064" xr:uid="{00000000-0005-0000-0000-0000123F0000}"/>
    <cellStyle name="Date Feeder Field 4 9 3" xfId="16065" xr:uid="{00000000-0005-0000-0000-0000133F0000}"/>
    <cellStyle name="Date Feeder Field 5" xfId="16066" xr:uid="{00000000-0005-0000-0000-0000143F0000}"/>
    <cellStyle name="Date Feeder Field 5 10" xfId="16067" xr:uid="{00000000-0005-0000-0000-0000153F0000}"/>
    <cellStyle name="Date Feeder Field 5 10 2" xfId="16068" xr:uid="{00000000-0005-0000-0000-0000163F0000}"/>
    <cellStyle name="Date Feeder Field 5 10 2 2" xfId="16069" xr:uid="{00000000-0005-0000-0000-0000173F0000}"/>
    <cellStyle name="Date Feeder Field 5 10 3" xfId="16070" xr:uid="{00000000-0005-0000-0000-0000183F0000}"/>
    <cellStyle name="Date Feeder Field 5 11" xfId="16071" xr:uid="{00000000-0005-0000-0000-0000193F0000}"/>
    <cellStyle name="Date Feeder Field 5 11 2" xfId="16072" xr:uid="{00000000-0005-0000-0000-00001A3F0000}"/>
    <cellStyle name="Date Feeder Field 5 11 2 2" xfId="16073" xr:uid="{00000000-0005-0000-0000-00001B3F0000}"/>
    <cellStyle name="Date Feeder Field 5 11 3" xfId="16074" xr:uid="{00000000-0005-0000-0000-00001C3F0000}"/>
    <cellStyle name="Date Feeder Field 5 12" xfId="16075" xr:uid="{00000000-0005-0000-0000-00001D3F0000}"/>
    <cellStyle name="Date Feeder Field 5 12 2" xfId="16076" xr:uid="{00000000-0005-0000-0000-00001E3F0000}"/>
    <cellStyle name="Date Feeder Field 5 12 2 2" xfId="16077" xr:uid="{00000000-0005-0000-0000-00001F3F0000}"/>
    <cellStyle name="Date Feeder Field 5 12 3" xfId="16078" xr:uid="{00000000-0005-0000-0000-0000203F0000}"/>
    <cellStyle name="Date Feeder Field 5 13" xfId="16079" xr:uid="{00000000-0005-0000-0000-0000213F0000}"/>
    <cellStyle name="Date Feeder Field 5 13 2" xfId="16080" xr:uid="{00000000-0005-0000-0000-0000223F0000}"/>
    <cellStyle name="Date Feeder Field 5 13 2 2" xfId="16081" xr:uid="{00000000-0005-0000-0000-0000233F0000}"/>
    <cellStyle name="Date Feeder Field 5 13 3" xfId="16082" xr:uid="{00000000-0005-0000-0000-0000243F0000}"/>
    <cellStyle name="Date Feeder Field 5 14" xfId="16083" xr:uid="{00000000-0005-0000-0000-0000253F0000}"/>
    <cellStyle name="Date Feeder Field 5 14 2" xfId="16084" xr:uid="{00000000-0005-0000-0000-0000263F0000}"/>
    <cellStyle name="Date Feeder Field 5 14 2 2" xfId="16085" xr:uid="{00000000-0005-0000-0000-0000273F0000}"/>
    <cellStyle name="Date Feeder Field 5 14 3" xfId="16086" xr:uid="{00000000-0005-0000-0000-0000283F0000}"/>
    <cellStyle name="Date Feeder Field 5 15" xfId="16087" xr:uid="{00000000-0005-0000-0000-0000293F0000}"/>
    <cellStyle name="Date Feeder Field 5 15 2" xfId="16088" xr:uid="{00000000-0005-0000-0000-00002A3F0000}"/>
    <cellStyle name="Date Feeder Field 5 15 2 2" xfId="16089" xr:uid="{00000000-0005-0000-0000-00002B3F0000}"/>
    <cellStyle name="Date Feeder Field 5 15 3" xfId="16090" xr:uid="{00000000-0005-0000-0000-00002C3F0000}"/>
    <cellStyle name="Date Feeder Field 5 16" xfId="16091" xr:uid="{00000000-0005-0000-0000-00002D3F0000}"/>
    <cellStyle name="Date Feeder Field 5 16 2" xfId="16092" xr:uid="{00000000-0005-0000-0000-00002E3F0000}"/>
    <cellStyle name="Date Feeder Field 5 16 2 2" xfId="16093" xr:uid="{00000000-0005-0000-0000-00002F3F0000}"/>
    <cellStyle name="Date Feeder Field 5 16 3" xfId="16094" xr:uid="{00000000-0005-0000-0000-0000303F0000}"/>
    <cellStyle name="Date Feeder Field 5 17" xfId="16095" xr:uid="{00000000-0005-0000-0000-0000313F0000}"/>
    <cellStyle name="Date Feeder Field 5 17 2" xfId="16096" xr:uid="{00000000-0005-0000-0000-0000323F0000}"/>
    <cellStyle name="Date Feeder Field 5 17 2 2" xfId="16097" xr:uid="{00000000-0005-0000-0000-0000333F0000}"/>
    <cellStyle name="Date Feeder Field 5 17 3" xfId="16098" xr:uid="{00000000-0005-0000-0000-0000343F0000}"/>
    <cellStyle name="Date Feeder Field 5 18" xfId="16099" xr:uid="{00000000-0005-0000-0000-0000353F0000}"/>
    <cellStyle name="Date Feeder Field 5 18 2" xfId="16100" xr:uid="{00000000-0005-0000-0000-0000363F0000}"/>
    <cellStyle name="Date Feeder Field 5 18 2 2" xfId="16101" xr:uid="{00000000-0005-0000-0000-0000373F0000}"/>
    <cellStyle name="Date Feeder Field 5 18 3" xfId="16102" xr:uid="{00000000-0005-0000-0000-0000383F0000}"/>
    <cellStyle name="Date Feeder Field 5 19" xfId="16103" xr:uid="{00000000-0005-0000-0000-0000393F0000}"/>
    <cellStyle name="Date Feeder Field 5 19 2" xfId="16104" xr:uid="{00000000-0005-0000-0000-00003A3F0000}"/>
    <cellStyle name="Date Feeder Field 5 19 2 2" xfId="16105" xr:uid="{00000000-0005-0000-0000-00003B3F0000}"/>
    <cellStyle name="Date Feeder Field 5 19 3" xfId="16106" xr:uid="{00000000-0005-0000-0000-00003C3F0000}"/>
    <cellStyle name="Date Feeder Field 5 2" xfId="16107" xr:uid="{00000000-0005-0000-0000-00003D3F0000}"/>
    <cellStyle name="Date Feeder Field 5 2 10" xfId="16108" xr:uid="{00000000-0005-0000-0000-00003E3F0000}"/>
    <cellStyle name="Date Feeder Field 5 2 10 2" xfId="16109" xr:uid="{00000000-0005-0000-0000-00003F3F0000}"/>
    <cellStyle name="Date Feeder Field 5 2 10 2 2" xfId="16110" xr:uid="{00000000-0005-0000-0000-0000403F0000}"/>
    <cellStyle name="Date Feeder Field 5 2 10 3" xfId="16111" xr:uid="{00000000-0005-0000-0000-0000413F0000}"/>
    <cellStyle name="Date Feeder Field 5 2 11" xfId="16112" xr:uid="{00000000-0005-0000-0000-0000423F0000}"/>
    <cellStyle name="Date Feeder Field 5 2 11 2" xfId="16113" xr:uid="{00000000-0005-0000-0000-0000433F0000}"/>
    <cellStyle name="Date Feeder Field 5 2 11 2 2" xfId="16114" xr:uid="{00000000-0005-0000-0000-0000443F0000}"/>
    <cellStyle name="Date Feeder Field 5 2 11 3" xfId="16115" xr:uid="{00000000-0005-0000-0000-0000453F0000}"/>
    <cellStyle name="Date Feeder Field 5 2 12" xfId="16116" xr:uid="{00000000-0005-0000-0000-0000463F0000}"/>
    <cellStyle name="Date Feeder Field 5 2 12 2" xfId="16117" xr:uid="{00000000-0005-0000-0000-0000473F0000}"/>
    <cellStyle name="Date Feeder Field 5 2 12 2 2" xfId="16118" xr:uid="{00000000-0005-0000-0000-0000483F0000}"/>
    <cellStyle name="Date Feeder Field 5 2 12 3" xfId="16119" xr:uid="{00000000-0005-0000-0000-0000493F0000}"/>
    <cellStyle name="Date Feeder Field 5 2 13" xfId="16120" xr:uid="{00000000-0005-0000-0000-00004A3F0000}"/>
    <cellStyle name="Date Feeder Field 5 2 13 2" xfId="16121" xr:uid="{00000000-0005-0000-0000-00004B3F0000}"/>
    <cellStyle name="Date Feeder Field 5 2 13 2 2" xfId="16122" xr:uid="{00000000-0005-0000-0000-00004C3F0000}"/>
    <cellStyle name="Date Feeder Field 5 2 13 3" xfId="16123" xr:uid="{00000000-0005-0000-0000-00004D3F0000}"/>
    <cellStyle name="Date Feeder Field 5 2 14" xfId="16124" xr:uid="{00000000-0005-0000-0000-00004E3F0000}"/>
    <cellStyle name="Date Feeder Field 5 2 14 2" xfId="16125" xr:uid="{00000000-0005-0000-0000-00004F3F0000}"/>
    <cellStyle name="Date Feeder Field 5 2 14 2 2" xfId="16126" xr:uid="{00000000-0005-0000-0000-0000503F0000}"/>
    <cellStyle name="Date Feeder Field 5 2 14 3" xfId="16127" xr:uid="{00000000-0005-0000-0000-0000513F0000}"/>
    <cellStyle name="Date Feeder Field 5 2 15" xfId="16128" xr:uid="{00000000-0005-0000-0000-0000523F0000}"/>
    <cellStyle name="Date Feeder Field 5 2 15 2" xfId="16129" xr:uid="{00000000-0005-0000-0000-0000533F0000}"/>
    <cellStyle name="Date Feeder Field 5 2 15 2 2" xfId="16130" xr:uid="{00000000-0005-0000-0000-0000543F0000}"/>
    <cellStyle name="Date Feeder Field 5 2 15 3" xfId="16131" xr:uid="{00000000-0005-0000-0000-0000553F0000}"/>
    <cellStyle name="Date Feeder Field 5 2 16" xfId="16132" xr:uid="{00000000-0005-0000-0000-0000563F0000}"/>
    <cellStyle name="Date Feeder Field 5 2 16 2" xfId="16133" xr:uid="{00000000-0005-0000-0000-0000573F0000}"/>
    <cellStyle name="Date Feeder Field 5 2 16 2 2" xfId="16134" xr:uid="{00000000-0005-0000-0000-0000583F0000}"/>
    <cellStyle name="Date Feeder Field 5 2 16 3" xfId="16135" xr:uid="{00000000-0005-0000-0000-0000593F0000}"/>
    <cellStyle name="Date Feeder Field 5 2 17" xfId="16136" xr:uid="{00000000-0005-0000-0000-00005A3F0000}"/>
    <cellStyle name="Date Feeder Field 5 2 17 2" xfId="16137" xr:uid="{00000000-0005-0000-0000-00005B3F0000}"/>
    <cellStyle name="Date Feeder Field 5 2 17 2 2" xfId="16138" xr:uid="{00000000-0005-0000-0000-00005C3F0000}"/>
    <cellStyle name="Date Feeder Field 5 2 17 3" xfId="16139" xr:uid="{00000000-0005-0000-0000-00005D3F0000}"/>
    <cellStyle name="Date Feeder Field 5 2 18" xfId="16140" xr:uid="{00000000-0005-0000-0000-00005E3F0000}"/>
    <cellStyle name="Date Feeder Field 5 2 18 2" xfId="16141" xr:uid="{00000000-0005-0000-0000-00005F3F0000}"/>
    <cellStyle name="Date Feeder Field 5 2 18 2 2" xfId="16142" xr:uid="{00000000-0005-0000-0000-0000603F0000}"/>
    <cellStyle name="Date Feeder Field 5 2 18 3" xfId="16143" xr:uid="{00000000-0005-0000-0000-0000613F0000}"/>
    <cellStyle name="Date Feeder Field 5 2 19" xfId="16144" xr:uid="{00000000-0005-0000-0000-0000623F0000}"/>
    <cellStyle name="Date Feeder Field 5 2 19 2" xfId="16145" xr:uid="{00000000-0005-0000-0000-0000633F0000}"/>
    <cellStyle name="Date Feeder Field 5 2 19 2 2" xfId="16146" xr:uid="{00000000-0005-0000-0000-0000643F0000}"/>
    <cellStyle name="Date Feeder Field 5 2 19 3" xfId="16147" xr:uid="{00000000-0005-0000-0000-0000653F0000}"/>
    <cellStyle name="Date Feeder Field 5 2 2" xfId="16148" xr:uid="{00000000-0005-0000-0000-0000663F0000}"/>
    <cellStyle name="Date Feeder Field 5 2 2 2" xfId="16149" xr:uid="{00000000-0005-0000-0000-0000673F0000}"/>
    <cellStyle name="Date Feeder Field 5 2 2 2 2" xfId="16150" xr:uid="{00000000-0005-0000-0000-0000683F0000}"/>
    <cellStyle name="Date Feeder Field 5 2 2 2 3" xfId="16151" xr:uid="{00000000-0005-0000-0000-0000693F0000}"/>
    <cellStyle name="Date Feeder Field 5 2 2 3" xfId="16152" xr:uid="{00000000-0005-0000-0000-00006A3F0000}"/>
    <cellStyle name="Date Feeder Field 5 2 2 3 2" xfId="16153" xr:uid="{00000000-0005-0000-0000-00006B3F0000}"/>
    <cellStyle name="Date Feeder Field 5 2 2 4" xfId="16154" xr:uid="{00000000-0005-0000-0000-00006C3F0000}"/>
    <cellStyle name="Date Feeder Field 5 2 20" xfId="16155" xr:uid="{00000000-0005-0000-0000-00006D3F0000}"/>
    <cellStyle name="Date Feeder Field 5 2 20 2" xfId="16156" xr:uid="{00000000-0005-0000-0000-00006E3F0000}"/>
    <cellStyle name="Date Feeder Field 5 2 20 2 2" xfId="16157" xr:uid="{00000000-0005-0000-0000-00006F3F0000}"/>
    <cellStyle name="Date Feeder Field 5 2 20 3" xfId="16158" xr:uid="{00000000-0005-0000-0000-0000703F0000}"/>
    <cellStyle name="Date Feeder Field 5 2 21" xfId="16159" xr:uid="{00000000-0005-0000-0000-0000713F0000}"/>
    <cellStyle name="Date Feeder Field 5 2 21 2" xfId="16160" xr:uid="{00000000-0005-0000-0000-0000723F0000}"/>
    <cellStyle name="Date Feeder Field 5 2 22" xfId="16161" xr:uid="{00000000-0005-0000-0000-0000733F0000}"/>
    <cellStyle name="Date Feeder Field 5 2 23" xfId="16162" xr:uid="{00000000-0005-0000-0000-0000743F0000}"/>
    <cellStyle name="Date Feeder Field 5 2 3" xfId="16163" xr:uid="{00000000-0005-0000-0000-0000753F0000}"/>
    <cellStyle name="Date Feeder Field 5 2 3 2" xfId="16164" xr:uid="{00000000-0005-0000-0000-0000763F0000}"/>
    <cellStyle name="Date Feeder Field 5 2 3 2 2" xfId="16165" xr:uid="{00000000-0005-0000-0000-0000773F0000}"/>
    <cellStyle name="Date Feeder Field 5 2 3 3" xfId="16166" xr:uid="{00000000-0005-0000-0000-0000783F0000}"/>
    <cellStyle name="Date Feeder Field 5 2 3 4" xfId="16167" xr:uid="{00000000-0005-0000-0000-0000793F0000}"/>
    <cellStyle name="Date Feeder Field 5 2 4" xfId="16168" xr:uid="{00000000-0005-0000-0000-00007A3F0000}"/>
    <cellStyle name="Date Feeder Field 5 2 4 2" xfId="16169" xr:uid="{00000000-0005-0000-0000-00007B3F0000}"/>
    <cellStyle name="Date Feeder Field 5 2 4 2 2" xfId="16170" xr:uid="{00000000-0005-0000-0000-00007C3F0000}"/>
    <cellStyle name="Date Feeder Field 5 2 4 3" xfId="16171" xr:uid="{00000000-0005-0000-0000-00007D3F0000}"/>
    <cellStyle name="Date Feeder Field 5 2 4 4" xfId="16172" xr:uid="{00000000-0005-0000-0000-00007E3F0000}"/>
    <cellStyle name="Date Feeder Field 5 2 5" xfId="16173" xr:uid="{00000000-0005-0000-0000-00007F3F0000}"/>
    <cellStyle name="Date Feeder Field 5 2 5 2" xfId="16174" xr:uid="{00000000-0005-0000-0000-0000803F0000}"/>
    <cellStyle name="Date Feeder Field 5 2 5 2 2" xfId="16175" xr:uid="{00000000-0005-0000-0000-0000813F0000}"/>
    <cellStyle name="Date Feeder Field 5 2 5 3" xfId="16176" xr:uid="{00000000-0005-0000-0000-0000823F0000}"/>
    <cellStyle name="Date Feeder Field 5 2 6" xfId="16177" xr:uid="{00000000-0005-0000-0000-0000833F0000}"/>
    <cellStyle name="Date Feeder Field 5 2 6 2" xfId="16178" xr:uid="{00000000-0005-0000-0000-0000843F0000}"/>
    <cellStyle name="Date Feeder Field 5 2 6 2 2" xfId="16179" xr:uid="{00000000-0005-0000-0000-0000853F0000}"/>
    <cellStyle name="Date Feeder Field 5 2 6 3" xfId="16180" xr:uid="{00000000-0005-0000-0000-0000863F0000}"/>
    <cellStyle name="Date Feeder Field 5 2 7" xfId="16181" xr:uid="{00000000-0005-0000-0000-0000873F0000}"/>
    <cellStyle name="Date Feeder Field 5 2 7 2" xfId="16182" xr:uid="{00000000-0005-0000-0000-0000883F0000}"/>
    <cellStyle name="Date Feeder Field 5 2 7 2 2" xfId="16183" xr:uid="{00000000-0005-0000-0000-0000893F0000}"/>
    <cellStyle name="Date Feeder Field 5 2 7 3" xfId="16184" xr:uid="{00000000-0005-0000-0000-00008A3F0000}"/>
    <cellStyle name="Date Feeder Field 5 2 8" xfId="16185" xr:uid="{00000000-0005-0000-0000-00008B3F0000}"/>
    <cellStyle name="Date Feeder Field 5 2 8 2" xfId="16186" xr:uid="{00000000-0005-0000-0000-00008C3F0000}"/>
    <cellStyle name="Date Feeder Field 5 2 8 2 2" xfId="16187" xr:uid="{00000000-0005-0000-0000-00008D3F0000}"/>
    <cellStyle name="Date Feeder Field 5 2 8 3" xfId="16188" xr:uid="{00000000-0005-0000-0000-00008E3F0000}"/>
    <cellStyle name="Date Feeder Field 5 2 9" xfId="16189" xr:uid="{00000000-0005-0000-0000-00008F3F0000}"/>
    <cellStyle name="Date Feeder Field 5 2 9 2" xfId="16190" xr:uid="{00000000-0005-0000-0000-0000903F0000}"/>
    <cellStyle name="Date Feeder Field 5 2 9 2 2" xfId="16191" xr:uid="{00000000-0005-0000-0000-0000913F0000}"/>
    <cellStyle name="Date Feeder Field 5 2 9 3" xfId="16192" xr:uid="{00000000-0005-0000-0000-0000923F0000}"/>
    <cellStyle name="Date Feeder Field 5 20" xfId="16193" xr:uid="{00000000-0005-0000-0000-0000933F0000}"/>
    <cellStyle name="Date Feeder Field 5 20 2" xfId="16194" xr:uid="{00000000-0005-0000-0000-0000943F0000}"/>
    <cellStyle name="Date Feeder Field 5 20 2 2" xfId="16195" xr:uid="{00000000-0005-0000-0000-0000953F0000}"/>
    <cellStyle name="Date Feeder Field 5 20 3" xfId="16196" xr:uid="{00000000-0005-0000-0000-0000963F0000}"/>
    <cellStyle name="Date Feeder Field 5 21" xfId="16197" xr:uid="{00000000-0005-0000-0000-0000973F0000}"/>
    <cellStyle name="Date Feeder Field 5 21 2" xfId="16198" xr:uid="{00000000-0005-0000-0000-0000983F0000}"/>
    <cellStyle name="Date Feeder Field 5 21 2 2" xfId="16199" xr:uid="{00000000-0005-0000-0000-0000993F0000}"/>
    <cellStyle name="Date Feeder Field 5 21 3" xfId="16200" xr:uid="{00000000-0005-0000-0000-00009A3F0000}"/>
    <cellStyle name="Date Feeder Field 5 22" xfId="16201" xr:uid="{00000000-0005-0000-0000-00009B3F0000}"/>
    <cellStyle name="Date Feeder Field 5 22 2" xfId="16202" xr:uid="{00000000-0005-0000-0000-00009C3F0000}"/>
    <cellStyle name="Date Feeder Field 5 23" xfId="16203" xr:uid="{00000000-0005-0000-0000-00009D3F0000}"/>
    <cellStyle name="Date Feeder Field 5 24" xfId="16204" xr:uid="{00000000-0005-0000-0000-00009E3F0000}"/>
    <cellStyle name="Date Feeder Field 5 3" xfId="16205" xr:uid="{00000000-0005-0000-0000-00009F3F0000}"/>
    <cellStyle name="Date Feeder Field 5 3 2" xfId="16206" xr:uid="{00000000-0005-0000-0000-0000A03F0000}"/>
    <cellStyle name="Date Feeder Field 5 3 2 2" xfId="16207" xr:uid="{00000000-0005-0000-0000-0000A13F0000}"/>
    <cellStyle name="Date Feeder Field 5 3 2 3" xfId="16208" xr:uid="{00000000-0005-0000-0000-0000A23F0000}"/>
    <cellStyle name="Date Feeder Field 5 3 3" xfId="16209" xr:uid="{00000000-0005-0000-0000-0000A33F0000}"/>
    <cellStyle name="Date Feeder Field 5 3 3 2" xfId="16210" xr:uid="{00000000-0005-0000-0000-0000A43F0000}"/>
    <cellStyle name="Date Feeder Field 5 3 4" xfId="16211" xr:uid="{00000000-0005-0000-0000-0000A53F0000}"/>
    <cellStyle name="Date Feeder Field 5 4" xfId="16212" xr:uid="{00000000-0005-0000-0000-0000A63F0000}"/>
    <cellStyle name="Date Feeder Field 5 4 2" xfId="16213" xr:uid="{00000000-0005-0000-0000-0000A73F0000}"/>
    <cellStyle name="Date Feeder Field 5 4 2 2" xfId="16214" xr:uid="{00000000-0005-0000-0000-0000A83F0000}"/>
    <cellStyle name="Date Feeder Field 5 4 3" xfId="16215" xr:uid="{00000000-0005-0000-0000-0000A93F0000}"/>
    <cellStyle name="Date Feeder Field 5 4 4" xfId="16216" xr:uid="{00000000-0005-0000-0000-0000AA3F0000}"/>
    <cellStyle name="Date Feeder Field 5 5" xfId="16217" xr:uid="{00000000-0005-0000-0000-0000AB3F0000}"/>
    <cellStyle name="Date Feeder Field 5 5 2" xfId="16218" xr:uid="{00000000-0005-0000-0000-0000AC3F0000}"/>
    <cellStyle name="Date Feeder Field 5 5 2 2" xfId="16219" xr:uid="{00000000-0005-0000-0000-0000AD3F0000}"/>
    <cellStyle name="Date Feeder Field 5 5 3" xfId="16220" xr:uid="{00000000-0005-0000-0000-0000AE3F0000}"/>
    <cellStyle name="Date Feeder Field 5 5 4" xfId="16221" xr:uid="{00000000-0005-0000-0000-0000AF3F0000}"/>
    <cellStyle name="Date Feeder Field 5 6" xfId="16222" xr:uid="{00000000-0005-0000-0000-0000B03F0000}"/>
    <cellStyle name="Date Feeder Field 5 6 2" xfId="16223" xr:uid="{00000000-0005-0000-0000-0000B13F0000}"/>
    <cellStyle name="Date Feeder Field 5 6 2 2" xfId="16224" xr:uid="{00000000-0005-0000-0000-0000B23F0000}"/>
    <cellStyle name="Date Feeder Field 5 6 3" xfId="16225" xr:uid="{00000000-0005-0000-0000-0000B33F0000}"/>
    <cellStyle name="Date Feeder Field 5 7" xfId="16226" xr:uid="{00000000-0005-0000-0000-0000B43F0000}"/>
    <cellStyle name="Date Feeder Field 5 7 2" xfId="16227" xr:uid="{00000000-0005-0000-0000-0000B53F0000}"/>
    <cellStyle name="Date Feeder Field 5 7 2 2" xfId="16228" xr:uid="{00000000-0005-0000-0000-0000B63F0000}"/>
    <cellStyle name="Date Feeder Field 5 7 3" xfId="16229" xr:uid="{00000000-0005-0000-0000-0000B73F0000}"/>
    <cellStyle name="Date Feeder Field 5 8" xfId="16230" xr:uid="{00000000-0005-0000-0000-0000B83F0000}"/>
    <cellStyle name="Date Feeder Field 5 8 2" xfId="16231" xr:uid="{00000000-0005-0000-0000-0000B93F0000}"/>
    <cellStyle name="Date Feeder Field 5 8 2 2" xfId="16232" xr:uid="{00000000-0005-0000-0000-0000BA3F0000}"/>
    <cellStyle name="Date Feeder Field 5 8 3" xfId="16233" xr:uid="{00000000-0005-0000-0000-0000BB3F0000}"/>
    <cellStyle name="Date Feeder Field 5 9" xfId="16234" xr:uid="{00000000-0005-0000-0000-0000BC3F0000}"/>
    <cellStyle name="Date Feeder Field 5 9 2" xfId="16235" xr:uid="{00000000-0005-0000-0000-0000BD3F0000}"/>
    <cellStyle name="Date Feeder Field 5 9 2 2" xfId="16236" xr:uid="{00000000-0005-0000-0000-0000BE3F0000}"/>
    <cellStyle name="Date Feeder Field 5 9 3" xfId="16237" xr:uid="{00000000-0005-0000-0000-0000BF3F0000}"/>
    <cellStyle name="Date Feeder Field 6" xfId="16238" xr:uid="{00000000-0005-0000-0000-0000C03F0000}"/>
    <cellStyle name="Date Feeder Field 6 10" xfId="16239" xr:uid="{00000000-0005-0000-0000-0000C13F0000}"/>
    <cellStyle name="Date Feeder Field 6 10 2" xfId="16240" xr:uid="{00000000-0005-0000-0000-0000C23F0000}"/>
    <cellStyle name="Date Feeder Field 6 10 2 2" xfId="16241" xr:uid="{00000000-0005-0000-0000-0000C33F0000}"/>
    <cellStyle name="Date Feeder Field 6 10 3" xfId="16242" xr:uid="{00000000-0005-0000-0000-0000C43F0000}"/>
    <cellStyle name="Date Feeder Field 6 11" xfId="16243" xr:uid="{00000000-0005-0000-0000-0000C53F0000}"/>
    <cellStyle name="Date Feeder Field 6 11 2" xfId="16244" xr:uid="{00000000-0005-0000-0000-0000C63F0000}"/>
    <cellStyle name="Date Feeder Field 6 11 2 2" xfId="16245" xr:uid="{00000000-0005-0000-0000-0000C73F0000}"/>
    <cellStyle name="Date Feeder Field 6 11 3" xfId="16246" xr:uid="{00000000-0005-0000-0000-0000C83F0000}"/>
    <cellStyle name="Date Feeder Field 6 12" xfId="16247" xr:uid="{00000000-0005-0000-0000-0000C93F0000}"/>
    <cellStyle name="Date Feeder Field 6 12 2" xfId="16248" xr:uid="{00000000-0005-0000-0000-0000CA3F0000}"/>
    <cellStyle name="Date Feeder Field 6 12 2 2" xfId="16249" xr:uid="{00000000-0005-0000-0000-0000CB3F0000}"/>
    <cellStyle name="Date Feeder Field 6 12 3" xfId="16250" xr:uid="{00000000-0005-0000-0000-0000CC3F0000}"/>
    <cellStyle name="Date Feeder Field 6 13" xfId="16251" xr:uid="{00000000-0005-0000-0000-0000CD3F0000}"/>
    <cellStyle name="Date Feeder Field 6 13 2" xfId="16252" xr:uid="{00000000-0005-0000-0000-0000CE3F0000}"/>
    <cellStyle name="Date Feeder Field 6 13 2 2" xfId="16253" xr:uid="{00000000-0005-0000-0000-0000CF3F0000}"/>
    <cellStyle name="Date Feeder Field 6 13 3" xfId="16254" xr:uid="{00000000-0005-0000-0000-0000D03F0000}"/>
    <cellStyle name="Date Feeder Field 6 14" xfId="16255" xr:uid="{00000000-0005-0000-0000-0000D13F0000}"/>
    <cellStyle name="Date Feeder Field 6 14 2" xfId="16256" xr:uid="{00000000-0005-0000-0000-0000D23F0000}"/>
    <cellStyle name="Date Feeder Field 6 14 2 2" xfId="16257" xr:uid="{00000000-0005-0000-0000-0000D33F0000}"/>
    <cellStyle name="Date Feeder Field 6 14 3" xfId="16258" xr:uid="{00000000-0005-0000-0000-0000D43F0000}"/>
    <cellStyle name="Date Feeder Field 6 15" xfId="16259" xr:uid="{00000000-0005-0000-0000-0000D53F0000}"/>
    <cellStyle name="Date Feeder Field 6 15 2" xfId="16260" xr:uid="{00000000-0005-0000-0000-0000D63F0000}"/>
    <cellStyle name="Date Feeder Field 6 15 2 2" xfId="16261" xr:uid="{00000000-0005-0000-0000-0000D73F0000}"/>
    <cellStyle name="Date Feeder Field 6 15 3" xfId="16262" xr:uid="{00000000-0005-0000-0000-0000D83F0000}"/>
    <cellStyle name="Date Feeder Field 6 16" xfId="16263" xr:uid="{00000000-0005-0000-0000-0000D93F0000}"/>
    <cellStyle name="Date Feeder Field 6 16 2" xfId="16264" xr:uid="{00000000-0005-0000-0000-0000DA3F0000}"/>
    <cellStyle name="Date Feeder Field 6 16 2 2" xfId="16265" xr:uid="{00000000-0005-0000-0000-0000DB3F0000}"/>
    <cellStyle name="Date Feeder Field 6 16 3" xfId="16266" xr:uid="{00000000-0005-0000-0000-0000DC3F0000}"/>
    <cellStyle name="Date Feeder Field 6 17" xfId="16267" xr:uid="{00000000-0005-0000-0000-0000DD3F0000}"/>
    <cellStyle name="Date Feeder Field 6 17 2" xfId="16268" xr:uid="{00000000-0005-0000-0000-0000DE3F0000}"/>
    <cellStyle name="Date Feeder Field 6 17 2 2" xfId="16269" xr:uid="{00000000-0005-0000-0000-0000DF3F0000}"/>
    <cellStyle name="Date Feeder Field 6 17 3" xfId="16270" xr:uid="{00000000-0005-0000-0000-0000E03F0000}"/>
    <cellStyle name="Date Feeder Field 6 18" xfId="16271" xr:uid="{00000000-0005-0000-0000-0000E13F0000}"/>
    <cellStyle name="Date Feeder Field 6 18 2" xfId="16272" xr:uid="{00000000-0005-0000-0000-0000E23F0000}"/>
    <cellStyle name="Date Feeder Field 6 18 2 2" xfId="16273" xr:uid="{00000000-0005-0000-0000-0000E33F0000}"/>
    <cellStyle name="Date Feeder Field 6 18 3" xfId="16274" xr:uid="{00000000-0005-0000-0000-0000E43F0000}"/>
    <cellStyle name="Date Feeder Field 6 19" xfId="16275" xr:uid="{00000000-0005-0000-0000-0000E53F0000}"/>
    <cellStyle name="Date Feeder Field 6 19 2" xfId="16276" xr:uid="{00000000-0005-0000-0000-0000E63F0000}"/>
    <cellStyle name="Date Feeder Field 6 19 2 2" xfId="16277" xr:uid="{00000000-0005-0000-0000-0000E73F0000}"/>
    <cellStyle name="Date Feeder Field 6 19 3" xfId="16278" xr:uid="{00000000-0005-0000-0000-0000E83F0000}"/>
    <cellStyle name="Date Feeder Field 6 2" xfId="16279" xr:uid="{00000000-0005-0000-0000-0000E93F0000}"/>
    <cellStyle name="Date Feeder Field 6 2 2" xfId="16280" xr:uid="{00000000-0005-0000-0000-0000EA3F0000}"/>
    <cellStyle name="Date Feeder Field 6 2 2 2" xfId="16281" xr:uid="{00000000-0005-0000-0000-0000EB3F0000}"/>
    <cellStyle name="Date Feeder Field 6 2 2 3" xfId="16282" xr:uid="{00000000-0005-0000-0000-0000EC3F0000}"/>
    <cellStyle name="Date Feeder Field 6 2 3" xfId="16283" xr:uid="{00000000-0005-0000-0000-0000ED3F0000}"/>
    <cellStyle name="Date Feeder Field 6 2 3 2" xfId="16284" xr:uid="{00000000-0005-0000-0000-0000EE3F0000}"/>
    <cellStyle name="Date Feeder Field 6 2 4" xfId="16285" xr:uid="{00000000-0005-0000-0000-0000EF3F0000}"/>
    <cellStyle name="Date Feeder Field 6 20" xfId="16286" xr:uid="{00000000-0005-0000-0000-0000F03F0000}"/>
    <cellStyle name="Date Feeder Field 6 20 2" xfId="16287" xr:uid="{00000000-0005-0000-0000-0000F13F0000}"/>
    <cellStyle name="Date Feeder Field 6 20 2 2" xfId="16288" xr:uid="{00000000-0005-0000-0000-0000F23F0000}"/>
    <cellStyle name="Date Feeder Field 6 20 3" xfId="16289" xr:uid="{00000000-0005-0000-0000-0000F33F0000}"/>
    <cellStyle name="Date Feeder Field 6 21" xfId="16290" xr:uid="{00000000-0005-0000-0000-0000F43F0000}"/>
    <cellStyle name="Date Feeder Field 6 21 2" xfId="16291" xr:uid="{00000000-0005-0000-0000-0000F53F0000}"/>
    <cellStyle name="Date Feeder Field 6 22" xfId="16292" xr:uid="{00000000-0005-0000-0000-0000F63F0000}"/>
    <cellStyle name="Date Feeder Field 6 23" xfId="16293" xr:uid="{00000000-0005-0000-0000-0000F73F0000}"/>
    <cellStyle name="Date Feeder Field 6 3" xfId="16294" xr:uid="{00000000-0005-0000-0000-0000F83F0000}"/>
    <cellStyle name="Date Feeder Field 6 3 2" xfId="16295" xr:uid="{00000000-0005-0000-0000-0000F93F0000}"/>
    <cellStyle name="Date Feeder Field 6 3 2 2" xfId="16296" xr:uid="{00000000-0005-0000-0000-0000FA3F0000}"/>
    <cellStyle name="Date Feeder Field 6 3 3" xfId="16297" xr:uid="{00000000-0005-0000-0000-0000FB3F0000}"/>
    <cellStyle name="Date Feeder Field 6 3 4" xfId="16298" xr:uid="{00000000-0005-0000-0000-0000FC3F0000}"/>
    <cellStyle name="Date Feeder Field 6 4" xfId="16299" xr:uid="{00000000-0005-0000-0000-0000FD3F0000}"/>
    <cellStyle name="Date Feeder Field 6 4 2" xfId="16300" xr:uid="{00000000-0005-0000-0000-0000FE3F0000}"/>
    <cellStyle name="Date Feeder Field 6 4 2 2" xfId="16301" xr:uid="{00000000-0005-0000-0000-0000FF3F0000}"/>
    <cellStyle name="Date Feeder Field 6 4 3" xfId="16302" xr:uid="{00000000-0005-0000-0000-000000400000}"/>
    <cellStyle name="Date Feeder Field 6 4 4" xfId="16303" xr:uid="{00000000-0005-0000-0000-000001400000}"/>
    <cellStyle name="Date Feeder Field 6 5" xfId="16304" xr:uid="{00000000-0005-0000-0000-000002400000}"/>
    <cellStyle name="Date Feeder Field 6 5 2" xfId="16305" xr:uid="{00000000-0005-0000-0000-000003400000}"/>
    <cellStyle name="Date Feeder Field 6 5 2 2" xfId="16306" xr:uid="{00000000-0005-0000-0000-000004400000}"/>
    <cellStyle name="Date Feeder Field 6 5 3" xfId="16307" xr:uid="{00000000-0005-0000-0000-000005400000}"/>
    <cellStyle name="Date Feeder Field 6 6" xfId="16308" xr:uid="{00000000-0005-0000-0000-000006400000}"/>
    <cellStyle name="Date Feeder Field 6 6 2" xfId="16309" xr:uid="{00000000-0005-0000-0000-000007400000}"/>
    <cellStyle name="Date Feeder Field 6 6 2 2" xfId="16310" xr:uid="{00000000-0005-0000-0000-000008400000}"/>
    <cellStyle name="Date Feeder Field 6 6 3" xfId="16311" xr:uid="{00000000-0005-0000-0000-000009400000}"/>
    <cellStyle name="Date Feeder Field 6 7" xfId="16312" xr:uid="{00000000-0005-0000-0000-00000A400000}"/>
    <cellStyle name="Date Feeder Field 6 7 2" xfId="16313" xr:uid="{00000000-0005-0000-0000-00000B400000}"/>
    <cellStyle name="Date Feeder Field 6 7 2 2" xfId="16314" xr:uid="{00000000-0005-0000-0000-00000C400000}"/>
    <cellStyle name="Date Feeder Field 6 7 3" xfId="16315" xr:uid="{00000000-0005-0000-0000-00000D400000}"/>
    <cellStyle name="Date Feeder Field 6 8" xfId="16316" xr:uid="{00000000-0005-0000-0000-00000E400000}"/>
    <cellStyle name="Date Feeder Field 6 8 2" xfId="16317" xr:uid="{00000000-0005-0000-0000-00000F400000}"/>
    <cellStyle name="Date Feeder Field 6 8 2 2" xfId="16318" xr:uid="{00000000-0005-0000-0000-000010400000}"/>
    <cellStyle name="Date Feeder Field 6 8 3" xfId="16319" xr:uid="{00000000-0005-0000-0000-000011400000}"/>
    <cellStyle name="Date Feeder Field 6 9" xfId="16320" xr:uid="{00000000-0005-0000-0000-000012400000}"/>
    <cellStyle name="Date Feeder Field 6 9 2" xfId="16321" xr:uid="{00000000-0005-0000-0000-000013400000}"/>
    <cellStyle name="Date Feeder Field 6 9 2 2" xfId="16322" xr:uid="{00000000-0005-0000-0000-000014400000}"/>
    <cellStyle name="Date Feeder Field 6 9 3" xfId="16323" xr:uid="{00000000-0005-0000-0000-000015400000}"/>
    <cellStyle name="Date Feeder Field 7" xfId="16324" xr:uid="{00000000-0005-0000-0000-000016400000}"/>
    <cellStyle name="Date Feeder Field 7 2" xfId="16325" xr:uid="{00000000-0005-0000-0000-000017400000}"/>
    <cellStyle name="Date Feeder Field 7 2 2" xfId="16326" xr:uid="{00000000-0005-0000-0000-000018400000}"/>
    <cellStyle name="Date Feeder Field 7 2 3" xfId="16327" xr:uid="{00000000-0005-0000-0000-000019400000}"/>
    <cellStyle name="Date Feeder Field 7 3" xfId="16328" xr:uid="{00000000-0005-0000-0000-00001A400000}"/>
    <cellStyle name="Date Feeder Field 7 3 2" xfId="16329" xr:uid="{00000000-0005-0000-0000-00001B400000}"/>
    <cellStyle name="Date Feeder Field 7 4" xfId="16330" xr:uid="{00000000-0005-0000-0000-00001C400000}"/>
    <cellStyle name="Date Feeder Field 8" xfId="16331" xr:uid="{00000000-0005-0000-0000-00001D400000}"/>
    <cellStyle name="Date Feeder Field 8 2" xfId="16332" xr:uid="{00000000-0005-0000-0000-00001E400000}"/>
    <cellStyle name="Date Feeder Field 8 2 2" xfId="16333" xr:uid="{00000000-0005-0000-0000-00001F400000}"/>
    <cellStyle name="Date Feeder Field 8 2 3" xfId="16334" xr:uid="{00000000-0005-0000-0000-000020400000}"/>
    <cellStyle name="Date Feeder Field 8 3" xfId="16335" xr:uid="{00000000-0005-0000-0000-000021400000}"/>
    <cellStyle name="Date Feeder Field 8 4" xfId="16336" xr:uid="{00000000-0005-0000-0000-000022400000}"/>
    <cellStyle name="Date Feeder Field 9" xfId="16337" xr:uid="{00000000-0005-0000-0000-000023400000}"/>
    <cellStyle name="Date Feeder Field 9 2" xfId="16338" xr:uid="{00000000-0005-0000-0000-000024400000}"/>
    <cellStyle name="Date Feeder Field 9 2 2" xfId="16339" xr:uid="{00000000-0005-0000-0000-000025400000}"/>
    <cellStyle name="Date Feeder Field 9 3" xfId="16340" xr:uid="{00000000-0005-0000-0000-000026400000}"/>
    <cellStyle name="Date Feeder Field 9 4" xfId="16341" xr:uid="{00000000-0005-0000-0000-000027400000}"/>
    <cellStyle name="Description" xfId="16342" xr:uid="{00000000-0005-0000-0000-000028400000}"/>
    <cellStyle name="Description 2" xfId="16343" xr:uid="{00000000-0005-0000-0000-000029400000}"/>
    <cellStyle name="Description 2 2" xfId="50472" xr:uid="{00000000-0005-0000-0000-00002A400000}"/>
    <cellStyle name="Description 3" xfId="50473" xr:uid="{00000000-0005-0000-0000-00002B400000}"/>
    <cellStyle name="Dia" xfId="16344" xr:uid="{00000000-0005-0000-0000-00002C400000}"/>
    <cellStyle name="DistributionType" xfId="16345" xr:uid="{00000000-0005-0000-0000-00002D400000}"/>
    <cellStyle name="DONE" xfId="16346" xr:uid="{00000000-0005-0000-0000-00002E400000}"/>
    <cellStyle name="données" xfId="16347" xr:uid="{00000000-0005-0000-0000-00002F400000}"/>
    <cellStyle name="donnéesbord" xfId="16348" xr:uid="{00000000-0005-0000-0000-000030400000}"/>
    <cellStyle name="Dotted Line" xfId="16349" xr:uid="{00000000-0005-0000-0000-000031400000}"/>
    <cellStyle name="Encabez1" xfId="16350" xr:uid="{00000000-0005-0000-0000-000032400000}"/>
    <cellStyle name="Encabez2" xfId="16351" xr:uid="{00000000-0005-0000-0000-000033400000}"/>
    <cellStyle name="Estimated" xfId="16352" xr:uid="{00000000-0005-0000-0000-000034400000}"/>
    <cellStyle name="Euro" xfId="16353" xr:uid="{00000000-0005-0000-0000-000035400000}"/>
    <cellStyle name="Euro 2" xfId="16354" xr:uid="{00000000-0005-0000-0000-000036400000}"/>
    <cellStyle name="Exception" xfId="16355" xr:uid="{00000000-0005-0000-0000-000037400000}"/>
    <cellStyle name="Explanation" xfId="16356" xr:uid="{00000000-0005-0000-0000-000038400000}"/>
    <cellStyle name="Explanation 2" xfId="16357" xr:uid="{00000000-0005-0000-0000-000039400000}"/>
    <cellStyle name="Explanatory Text 2" xfId="16358" xr:uid="{00000000-0005-0000-0000-00003A400000}"/>
    <cellStyle name="Explanatory Text 3" xfId="16359" xr:uid="{00000000-0005-0000-0000-00003B400000}"/>
    <cellStyle name="Explanatory Text 4" xfId="16360" xr:uid="{00000000-0005-0000-0000-00003C400000}"/>
    <cellStyle name="Explanatory Text 5" xfId="16361" xr:uid="{00000000-0005-0000-0000-00003D400000}"/>
    <cellStyle name="Explanatory Text 6" xfId="16362" xr:uid="{00000000-0005-0000-0000-00003E400000}"/>
    <cellStyle name="external input" xfId="16363" xr:uid="{00000000-0005-0000-0000-00003F400000}"/>
    <cellStyle name="EYCheck" xfId="16364" xr:uid="{00000000-0005-0000-0000-000040400000}"/>
    <cellStyle name="EYDate" xfId="16365" xr:uid="{00000000-0005-0000-0000-000041400000}"/>
    <cellStyle name="EYHeader1" xfId="16366" xr:uid="{00000000-0005-0000-0000-000042400000}"/>
    <cellStyle name="EYHeader1 10" xfId="16367" xr:uid="{00000000-0005-0000-0000-000043400000}"/>
    <cellStyle name="EYHeader1 10 2" xfId="16368" xr:uid="{00000000-0005-0000-0000-000044400000}"/>
    <cellStyle name="EYHeader1 10 2 2" xfId="16369" xr:uid="{00000000-0005-0000-0000-000045400000}"/>
    <cellStyle name="EYHeader1 10 3" xfId="16370" xr:uid="{00000000-0005-0000-0000-000046400000}"/>
    <cellStyle name="EYHeader1 11" xfId="16371" xr:uid="{00000000-0005-0000-0000-000047400000}"/>
    <cellStyle name="EYHeader1 11 2" xfId="16372" xr:uid="{00000000-0005-0000-0000-000048400000}"/>
    <cellStyle name="EYHeader1 2" xfId="16373" xr:uid="{00000000-0005-0000-0000-000049400000}"/>
    <cellStyle name="EYHeader1 2 10" xfId="16374" xr:uid="{00000000-0005-0000-0000-00004A400000}"/>
    <cellStyle name="EYHeader1 2 10 2" xfId="16375" xr:uid="{00000000-0005-0000-0000-00004B400000}"/>
    <cellStyle name="EYHeader1 2 10 2 2" xfId="16376" xr:uid="{00000000-0005-0000-0000-00004C400000}"/>
    <cellStyle name="EYHeader1 2 10 3" xfId="16377" xr:uid="{00000000-0005-0000-0000-00004D400000}"/>
    <cellStyle name="EYHeader1 2 11" xfId="16378" xr:uid="{00000000-0005-0000-0000-00004E400000}"/>
    <cellStyle name="EYHeader1 2 11 2" xfId="16379" xr:uid="{00000000-0005-0000-0000-00004F400000}"/>
    <cellStyle name="EYHeader1 2 12" xfId="16380" xr:uid="{00000000-0005-0000-0000-000050400000}"/>
    <cellStyle name="EYHeader1 2 2" xfId="16381" xr:uid="{00000000-0005-0000-0000-000051400000}"/>
    <cellStyle name="EYHeader1 2 2 10" xfId="16382" xr:uid="{00000000-0005-0000-0000-000052400000}"/>
    <cellStyle name="EYHeader1 2 2 2" xfId="16383" xr:uid="{00000000-0005-0000-0000-000053400000}"/>
    <cellStyle name="EYHeader1 2 2 2 10" xfId="16384" xr:uid="{00000000-0005-0000-0000-000054400000}"/>
    <cellStyle name="EYHeader1 2 2 2 10 2" xfId="16385" xr:uid="{00000000-0005-0000-0000-000055400000}"/>
    <cellStyle name="EYHeader1 2 2 2 10 2 2" xfId="16386" xr:uid="{00000000-0005-0000-0000-000056400000}"/>
    <cellStyle name="EYHeader1 2 2 2 10 3" xfId="16387" xr:uid="{00000000-0005-0000-0000-000057400000}"/>
    <cellStyle name="EYHeader1 2 2 2 11" xfId="16388" xr:uid="{00000000-0005-0000-0000-000058400000}"/>
    <cellStyle name="EYHeader1 2 2 2 11 2" xfId="16389" xr:uid="{00000000-0005-0000-0000-000059400000}"/>
    <cellStyle name="EYHeader1 2 2 2 11 2 2" xfId="16390" xr:uid="{00000000-0005-0000-0000-00005A400000}"/>
    <cellStyle name="EYHeader1 2 2 2 11 3" xfId="16391" xr:uid="{00000000-0005-0000-0000-00005B400000}"/>
    <cellStyle name="EYHeader1 2 2 2 12" xfId="16392" xr:uid="{00000000-0005-0000-0000-00005C400000}"/>
    <cellStyle name="EYHeader1 2 2 2 12 2" xfId="16393" xr:uid="{00000000-0005-0000-0000-00005D400000}"/>
    <cellStyle name="EYHeader1 2 2 2 12 2 2" xfId="16394" xr:uid="{00000000-0005-0000-0000-00005E400000}"/>
    <cellStyle name="EYHeader1 2 2 2 12 3" xfId="16395" xr:uid="{00000000-0005-0000-0000-00005F400000}"/>
    <cellStyle name="EYHeader1 2 2 2 13" xfId="16396" xr:uid="{00000000-0005-0000-0000-000060400000}"/>
    <cellStyle name="EYHeader1 2 2 2 13 2" xfId="16397" xr:uid="{00000000-0005-0000-0000-000061400000}"/>
    <cellStyle name="EYHeader1 2 2 2 13 2 2" xfId="16398" xr:uid="{00000000-0005-0000-0000-000062400000}"/>
    <cellStyle name="EYHeader1 2 2 2 13 3" xfId="16399" xr:uid="{00000000-0005-0000-0000-000063400000}"/>
    <cellStyle name="EYHeader1 2 2 2 14" xfId="16400" xr:uid="{00000000-0005-0000-0000-000064400000}"/>
    <cellStyle name="EYHeader1 2 2 2 14 2" xfId="16401" xr:uid="{00000000-0005-0000-0000-000065400000}"/>
    <cellStyle name="EYHeader1 2 2 2 14 2 2" xfId="16402" xr:uid="{00000000-0005-0000-0000-000066400000}"/>
    <cellStyle name="EYHeader1 2 2 2 14 3" xfId="16403" xr:uid="{00000000-0005-0000-0000-000067400000}"/>
    <cellStyle name="EYHeader1 2 2 2 15" xfId="16404" xr:uid="{00000000-0005-0000-0000-000068400000}"/>
    <cellStyle name="EYHeader1 2 2 2 15 2" xfId="16405" xr:uid="{00000000-0005-0000-0000-000069400000}"/>
    <cellStyle name="EYHeader1 2 2 2 15 2 2" xfId="16406" xr:uid="{00000000-0005-0000-0000-00006A400000}"/>
    <cellStyle name="EYHeader1 2 2 2 15 3" xfId="16407" xr:uid="{00000000-0005-0000-0000-00006B400000}"/>
    <cellStyle name="EYHeader1 2 2 2 16" xfId="16408" xr:uid="{00000000-0005-0000-0000-00006C400000}"/>
    <cellStyle name="EYHeader1 2 2 2 16 2" xfId="16409" xr:uid="{00000000-0005-0000-0000-00006D400000}"/>
    <cellStyle name="EYHeader1 2 2 2 16 2 2" xfId="16410" xr:uid="{00000000-0005-0000-0000-00006E400000}"/>
    <cellStyle name="EYHeader1 2 2 2 16 3" xfId="16411" xr:uid="{00000000-0005-0000-0000-00006F400000}"/>
    <cellStyle name="EYHeader1 2 2 2 17" xfId="16412" xr:uid="{00000000-0005-0000-0000-000070400000}"/>
    <cellStyle name="EYHeader1 2 2 2 17 2" xfId="16413" xr:uid="{00000000-0005-0000-0000-000071400000}"/>
    <cellStyle name="EYHeader1 2 2 2 17 2 2" xfId="16414" xr:uid="{00000000-0005-0000-0000-000072400000}"/>
    <cellStyle name="EYHeader1 2 2 2 17 3" xfId="16415" xr:uid="{00000000-0005-0000-0000-000073400000}"/>
    <cellStyle name="EYHeader1 2 2 2 18" xfId="16416" xr:uid="{00000000-0005-0000-0000-000074400000}"/>
    <cellStyle name="EYHeader1 2 2 2 18 2" xfId="16417" xr:uid="{00000000-0005-0000-0000-000075400000}"/>
    <cellStyle name="EYHeader1 2 2 2 18 2 2" xfId="16418" xr:uid="{00000000-0005-0000-0000-000076400000}"/>
    <cellStyle name="EYHeader1 2 2 2 18 3" xfId="16419" xr:uid="{00000000-0005-0000-0000-000077400000}"/>
    <cellStyle name="EYHeader1 2 2 2 19" xfId="16420" xr:uid="{00000000-0005-0000-0000-000078400000}"/>
    <cellStyle name="EYHeader1 2 2 2 19 2" xfId="16421" xr:uid="{00000000-0005-0000-0000-000079400000}"/>
    <cellStyle name="EYHeader1 2 2 2 19 2 2" xfId="16422" xr:uid="{00000000-0005-0000-0000-00007A400000}"/>
    <cellStyle name="EYHeader1 2 2 2 19 3" xfId="16423" xr:uid="{00000000-0005-0000-0000-00007B400000}"/>
    <cellStyle name="EYHeader1 2 2 2 2" xfId="16424" xr:uid="{00000000-0005-0000-0000-00007C400000}"/>
    <cellStyle name="EYHeader1 2 2 2 2 2" xfId="16425" xr:uid="{00000000-0005-0000-0000-00007D400000}"/>
    <cellStyle name="EYHeader1 2 2 2 2 2 2" xfId="16426" xr:uid="{00000000-0005-0000-0000-00007E400000}"/>
    <cellStyle name="EYHeader1 2 2 2 2 2 3" xfId="16427" xr:uid="{00000000-0005-0000-0000-00007F400000}"/>
    <cellStyle name="EYHeader1 2 2 2 2 3" xfId="16428" xr:uid="{00000000-0005-0000-0000-000080400000}"/>
    <cellStyle name="EYHeader1 2 2 2 20" xfId="16429" xr:uid="{00000000-0005-0000-0000-000081400000}"/>
    <cellStyle name="EYHeader1 2 2 2 20 2" xfId="16430" xr:uid="{00000000-0005-0000-0000-000082400000}"/>
    <cellStyle name="EYHeader1 2 2 2 21" xfId="16431" xr:uid="{00000000-0005-0000-0000-000083400000}"/>
    <cellStyle name="EYHeader1 2 2 2 22" xfId="16432" xr:uid="{00000000-0005-0000-0000-000084400000}"/>
    <cellStyle name="EYHeader1 2 2 2 3" xfId="16433" xr:uid="{00000000-0005-0000-0000-000085400000}"/>
    <cellStyle name="EYHeader1 2 2 2 3 2" xfId="16434" xr:uid="{00000000-0005-0000-0000-000086400000}"/>
    <cellStyle name="EYHeader1 2 2 2 3 2 2" xfId="16435" xr:uid="{00000000-0005-0000-0000-000087400000}"/>
    <cellStyle name="EYHeader1 2 2 2 3 3" xfId="16436" xr:uid="{00000000-0005-0000-0000-000088400000}"/>
    <cellStyle name="EYHeader1 2 2 2 3 4" xfId="16437" xr:uid="{00000000-0005-0000-0000-000089400000}"/>
    <cellStyle name="EYHeader1 2 2 2 4" xfId="16438" xr:uid="{00000000-0005-0000-0000-00008A400000}"/>
    <cellStyle name="EYHeader1 2 2 2 4 2" xfId="16439" xr:uid="{00000000-0005-0000-0000-00008B400000}"/>
    <cellStyle name="EYHeader1 2 2 2 4 2 2" xfId="16440" xr:uid="{00000000-0005-0000-0000-00008C400000}"/>
    <cellStyle name="EYHeader1 2 2 2 4 3" xfId="16441" xr:uid="{00000000-0005-0000-0000-00008D400000}"/>
    <cellStyle name="EYHeader1 2 2 2 5" xfId="16442" xr:uid="{00000000-0005-0000-0000-00008E400000}"/>
    <cellStyle name="EYHeader1 2 2 2 5 2" xfId="16443" xr:uid="{00000000-0005-0000-0000-00008F400000}"/>
    <cellStyle name="EYHeader1 2 2 2 5 2 2" xfId="16444" xr:uid="{00000000-0005-0000-0000-000090400000}"/>
    <cellStyle name="EYHeader1 2 2 2 5 3" xfId="16445" xr:uid="{00000000-0005-0000-0000-000091400000}"/>
    <cellStyle name="EYHeader1 2 2 2 6" xfId="16446" xr:uid="{00000000-0005-0000-0000-000092400000}"/>
    <cellStyle name="EYHeader1 2 2 2 6 2" xfId="16447" xr:uid="{00000000-0005-0000-0000-000093400000}"/>
    <cellStyle name="EYHeader1 2 2 2 6 2 2" xfId="16448" xr:uid="{00000000-0005-0000-0000-000094400000}"/>
    <cellStyle name="EYHeader1 2 2 2 6 3" xfId="16449" xr:uid="{00000000-0005-0000-0000-000095400000}"/>
    <cellStyle name="EYHeader1 2 2 2 7" xfId="16450" xr:uid="{00000000-0005-0000-0000-000096400000}"/>
    <cellStyle name="EYHeader1 2 2 2 7 2" xfId="16451" xr:uid="{00000000-0005-0000-0000-000097400000}"/>
    <cellStyle name="EYHeader1 2 2 2 7 2 2" xfId="16452" xr:uid="{00000000-0005-0000-0000-000098400000}"/>
    <cellStyle name="EYHeader1 2 2 2 7 3" xfId="16453" xr:uid="{00000000-0005-0000-0000-000099400000}"/>
    <cellStyle name="EYHeader1 2 2 2 8" xfId="16454" xr:uid="{00000000-0005-0000-0000-00009A400000}"/>
    <cellStyle name="EYHeader1 2 2 2 8 2" xfId="16455" xr:uid="{00000000-0005-0000-0000-00009B400000}"/>
    <cellStyle name="EYHeader1 2 2 2 8 2 2" xfId="16456" xr:uid="{00000000-0005-0000-0000-00009C400000}"/>
    <cellStyle name="EYHeader1 2 2 2 8 3" xfId="16457" xr:uid="{00000000-0005-0000-0000-00009D400000}"/>
    <cellStyle name="EYHeader1 2 2 2 9" xfId="16458" xr:uid="{00000000-0005-0000-0000-00009E400000}"/>
    <cellStyle name="EYHeader1 2 2 2 9 2" xfId="16459" xr:uid="{00000000-0005-0000-0000-00009F400000}"/>
    <cellStyle name="EYHeader1 2 2 2 9 2 2" xfId="16460" xr:uid="{00000000-0005-0000-0000-0000A0400000}"/>
    <cellStyle name="EYHeader1 2 2 2 9 3" xfId="16461" xr:uid="{00000000-0005-0000-0000-0000A1400000}"/>
    <cellStyle name="EYHeader1 2 2 3" xfId="16462" xr:uid="{00000000-0005-0000-0000-0000A2400000}"/>
    <cellStyle name="EYHeader1 2 2 3 2" xfId="16463" xr:uid="{00000000-0005-0000-0000-0000A3400000}"/>
    <cellStyle name="EYHeader1 2 2 3 2 2" xfId="16464" xr:uid="{00000000-0005-0000-0000-0000A4400000}"/>
    <cellStyle name="EYHeader1 2 2 3 3" xfId="16465" xr:uid="{00000000-0005-0000-0000-0000A5400000}"/>
    <cellStyle name="EYHeader1 2 2 3 4" xfId="16466" xr:uid="{00000000-0005-0000-0000-0000A6400000}"/>
    <cellStyle name="EYHeader1 2 2 4" xfId="16467" xr:uid="{00000000-0005-0000-0000-0000A7400000}"/>
    <cellStyle name="EYHeader1 2 2 4 2" xfId="16468" xr:uid="{00000000-0005-0000-0000-0000A8400000}"/>
    <cellStyle name="EYHeader1 2 2 4 2 2" xfId="16469" xr:uid="{00000000-0005-0000-0000-0000A9400000}"/>
    <cellStyle name="EYHeader1 2 2 4 3" xfId="16470" xr:uid="{00000000-0005-0000-0000-0000AA400000}"/>
    <cellStyle name="EYHeader1 2 2 5" xfId="16471" xr:uid="{00000000-0005-0000-0000-0000AB400000}"/>
    <cellStyle name="EYHeader1 2 2 5 2" xfId="16472" xr:uid="{00000000-0005-0000-0000-0000AC400000}"/>
    <cellStyle name="EYHeader1 2 2 5 2 2" xfId="16473" xr:uid="{00000000-0005-0000-0000-0000AD400000}"/>
    <cellStyle name="EYHeader1 2 2 5 3" xfId="16474" xr:uid="{00000000-0005-0000-0000-0000AE400000}"/>
    <cellStyle name="EYHeader1 2 2 6" xfId="16475" xr:uid="{00000000-0005-0000-0000-0000AF400000}"/>
    <cellStyle name="EYHeader1 2 2 6 2" xfId="16476" xr:uid="{00000000-0005-0000-0000-0000B0400000}"/>
    <cellStyle name="EYHeader1 2 2 6 2 2" xfId="16477" xr:uid="{00000000-0005-0000-0000-0000B1400000}"/>
    <cellStyle name="EYHeader1 2 2 6 3" xfId="16478" xr:uid="{00000000-0005-0000-0000-0000B2400000}"/>
    <cellStyle name="EYHeader1 2 2 7" xfId="16479" xr:uid="{00000000-0005-0000-0000-0000B3400000}"/>
    <cellStyle name="EYHeader1 2 2 7 2" xfId="16480" xr:uid="{00000000-0005-0000-0000-0000B4400000}"/>
    <cellStyle name="EYHeader1 2 2 7 2 2" xfId="16481" xr:uid="{00000000-0005-0000-0000-0000B5400000}"/>
    <cellStyle name="EYHeader1 2 2 7 3" xfId="16482" xr:uid="{00000000-0005-0000-0000-0000B6400000}"/>
    <cellStyle name="EYHeader1 2 2 8" xfId="16483" xr:uid="{00000000-0005-0000-0000-0000B7400000}"/>
    <cellStyle name="EYHeader1 2 2 8 2" xfId="16484" xr:uid="{00000000-0005-0000-0000-0000B8400000}"/>
    <cellStyle name="EYHeader1 2 2 9" xfId="16485" xr:uid="{00000000-0005-0000-0000-0000B9400000}"/>
    <cellStyle name="EYHeader1 2 2 9 2" xfId="16486" xr:uid="{00000000-0005-0000-0000-0000BA400000}"/>
    <cellStyle name="EYHeader1 2 3" xfId="16487" xr:uid="{00000000-0005-0000-0000-0000BB400000}"/>
    <cellStyle name="EYHeader1 2 3 10" xfId="16488" xr:uid="{00000000-0005-0000-0000-0000BC400000}"/>
    <cellStyle name="EYHeader1 2 3 2" xfId="16489" xr:uid="{00000000-0005-0000-0000-0000BD400000}"/>
    <cellStyle name="EYHeader1 2 3 2 10" xfId="16490" xr:uid="{00000000-0005-0000-0000-0000BE400000}"/>
    <cellStyle name="EYHeader1 2 3 2 10 2" xfId="16491" xr:uid="{00000000-0005-0000-0000-0000BF400000}"/>
    <cellStyle name="EYHeader1 2 3 2 10 2 2" xfId="16492" xr:uid="{00000000-0005-0000-0000-0000C0400000}"/>
    <cellStyle name="EYHeader1 2 3 2 10 3" xfId="16493" xr:uid="{00000000-0005-0000-0000-0000C1400000}"/>
    <cellStyle name="EYHeader1 2 3 2 11" xfId="16494" xr:uid="{00000000-0005-0000-0000-0000C2400000}"/>
    <cellStyle name="EYHeader1 2 3 2 11 2" xfId="16495" xr:uid="{00000000-0005-0000-0000-0000C3400000}"/>
    <cellStyle name="EYHeader1 2 3 2 11 2 2" xfId="16496" xr:uid="{00000000-0005-0000-0000-0000C4400000}"/>
    <cellStyle name="EYHeader1 2 3 2 11 3" xfId="16497" xr:uid="{00000000-0005-0000-0000-0000C5400000}"/>
    <cellStyle name="EYHeader1 2 3 2 12" xfId="16498" xr:uid="{00000000-0005-0000-0000-0000C6400000}"/>
    <cellStyle name="EYHeader1 2 3 2 12 2" xfId="16499" xr:uid="{00000000-0005-0000-0000-0000C7400000}"/>
    <cellStyle name="EYHeader1 2 3 2 12 2 2" xfId="16500" xr:uid="{00000000-0005-0000-0000-0000C8400000}"/>
    <cellStyle name="EYHeader1 2 3 2 12 3" xfId="16501" xr:uid="{00000000-0005-0000-0000-0000C9400000}"/>
    <cellStyle name="EYHeader1 2 3 2 13" xfId="16502" xr:uid="{00000000-0005-0000-0000-0000CA400000}"/>
    <cellStyle name="EYHeader1 2 3 2 13 2" xfId="16503" xr:uid="{00000000-0005-0000-0000-0000CB400000}"/>
    <cellStyle name="EYHeader1 2 3 2 13 2 2" xfId="16504" xr:uid="{00000000-0005-0000-0000-0000CC400000}"/>
    <cellStyle name="EYHeader1 2 3 2 13 3" xfId="16505" xr:uid="{00000000-0005-0000-0000-0000CD400000}"/>
    <cellStyle name="EYHeader1 2 3 2 14" xfId="16506" xr:uid="{00000000-0005-0000-0000-0000CE400000}"/>
    <cellStyle name="EYHeader1 2 3 2 14 2" xfId="16507" xr:uid="{00000000-0005-0000-0000-0000CF400000}"/>
    <cellStyle name="EYHeader1 2 3 2 14 2 2" xfId="16508" xr:uid="{00000000-0005-0000-0000-0000D0400000}"/>
    <cellStyle name="EYHeader1 2 3 2 14 3" xfId="16509" xr:uid="{00000000-0005-0000-0000-0000D1400000}"/>
    <cellStyle name="EYHeader1 2 3 2 15" xfId="16510" xr:uid="{00000000-0005-0000-0000-0000D2400000}"/>
    <cellStyle name="EYHeader1 2 3 2 15 2" xfId="16511" xr:uid="{00000000-0005-0000-0000-0000D3400000}"/>
    <cellStyle name="EYHeader1 2 3 2 15 2 2" xfId="16512" xr:uid="{00000000-0005-0000-0000-0000D4400000}"/>
    <cellStyle name="EYHeader1 2 3 2 15 3" xfId="16513" xr:uid="{00000000-0005-0000-0000-0000D5400000}"/>
    <cellStyle name="EYHeader1 2 3 2 16" xfId="16514" xr:uid="{00000000-0005-0000-0000-0000D6400000}"/>
    <cellStyle name="EYHeader1 2 3 2 16 2" xfId="16515" xr:uid="{00000000-0005-0000-0000-0000D7400000}"/>
    <cellStyle name="EYHeader1 2 3 2 16 2 2" xfId="16516" xr:uid="{00000000-0005-0000-0000-0000D8400000}"/>
    <cellStyle name="EYHeader1 2 3 2 16 3" xfId="16517" xr:uid="{00000000-0005-0000-0000-0000D9400000}"/>
    <cellStyle name="EYHeader1 2 3 2 17" xfId="16518" xr:uid="{00000000-0005-0000-0000-0000DA400000}"/>
    <cellStyle name="EYHeader1 2 3 2 17 2" xfId="16519" xr:uid="{00000000-0005-0000-0000-0000DB400000}"/>
    <cellStyle name="EYHeader1 2 3 2 17 2 2" xfId="16520" xr:uid="{00000000-0005-0000-0000-0000DC400000}"/>
    <cellStyle name="EYHeader1 2 3 2 17 3" xfId="16521" xr:uid="{00000000-0005-0000-0000-0000DD400000}"/>
    <cellStyle name="EYHeader1 2 3 2 18" xfId="16522" xr:uid="{00000000-0005-0000-0000-0000DE400000}"/>
    <cellStyle name="EYHeader1 2 3 2 18 2" xfId="16523" xr:uid="{00000000-0005-0000-0000-0000DF400000}"/>
    <cellStyle name="EYHeader1 2 3 2 18 2 2" xfId="16524" xr:uid="{00000000-0005-0000-0000-0000E0400000}"/>
    <cellStyle name="EYHeader1 2 3 2 18 3" xfId="16525" xr:uid="{00000000-0005-0000-0000-0000E1400000}"/>
    <cellStyle name="EYHeader1 2 3 2 19" xfId="16526" xr:uid="{00000000-0005-0000-0000-0000E2400000}"/>
    <cellStyle name="EYHeader1 2 3 2 19 2" xfId="16527" xr:uid="{00000000-0005-0000-0000-0000E3400000}"/>
    <cellStyle name="EYHeader1 2 3 2 19 2 2" xfId="16528" xr:uid="{00000000-0005-0000-0000-0000E4400000}"/>
    <cellStyle name="EYHeader1 2 3 2 19 3" xfId="16529" xr:uid="{00000000-0005-0000-0000-0000E5400000}"/>
    <cellStyle name="EYHeader1 2 3 2 2" xfId="16530" xr:uid="{00000000-0005-0000-0000-0000E6400000}"/>
    <cellStyle name="EYHeader1 2 3 2 2 2" xfId="16531" xr:uid="{00000000-0005-0000-0000-0000E7400000}"/>
    <cellStyle name="EYHeader1 2 3 2 2 2 2" xfId="16532" xr:uid="{00000000-0005-0000-0000-0000E8400000}"/>
    <cellStyle name="EYHeader1 2 3 2 2 3" xfId="16533" xr:uid="{00000000-0005-0000-0000-0000E9400000}"/>
    <cellStyle name="EYHeader1 2 3 2 2 4" xfId="16534" xr:uid="{00000000-0005-0000-0000-0000EA400000}"/>
    <cellStyle name="EYHeader1 2 3 2 20" xfId="16535" xr:uid="{00000000-0005-0000-0000-0000EB400000}"/>
    <cellStyle name="EYHeader1 2 3 2 20 2" xfId="16536" xr:uid="{00000000-0005-0000-0000-0000EC400000}"/>
    <cellStyle name="EYHeader1 2 3 2 21" xfId="16537" xr:uid="{00000000-0005-0000-0000-0000ED400000}"/>
    <cellStyle name="EYHeader1 2 3 2 3" xfId="16538" xr:uid="{00000000-0005-0000-0000-0000EE400000}"/>
    <cellStyle name="EYHeader1 2 3 2 3 2" xfId="16539" xr:uid="{00000000-0005-0000-0000-0000EF400000}"/>
    <cellStyle name="EYHeader1 2 3 2 3 2 2" xfId="16540" xr:uid="{00000000-0005-0000-0000-0000F0400000}"/>
    <cellStyle name="EYHeader1 2 3 2 3 3" xfId="16541" xr:uid="{00000000-0005-0000-0000-0000F1400000}"/>
    <cellStyle name="EYHeader1 2 3 2 4" xfId="16542" xr:uid="{00000000-0005-0000-0000-0000F2400000}"/>
    <cellStyle name="EYHeader1 2 3 2 4 2" xfId="16543" xr:uid="{00000000-0005-0000-0000-0000F3400000}"/>
    <cellStyle name="EYHeader1 2 3 2 4 2 2" xfId="16544" xr:uid="{00000000-0005-0000-0000-0000F4400000}"/>
    <cellStyle name="EYHeader1 2 3 2 4 3" xfId="16545" xr:uid="{00000000-0005-0000-0000-0000F5400000}"/>
    <cellStyle name="EYHeader1 2 3 2 5" xfId="16546" xr:uid="{00000000-0005-0000-0000-0000F6400000}"/>
    <cellStyle name="EYHeader1 2 3 2 5 2" xfId="16547" xr:uid="{00000000-0005-0000-0000-0000F7400000}"/>
    <cellStyle name="EYHeader1 2 3 2 5 2 2" xfId="16548" xr:uid="{00000000-0005-0000-0000-0000F8400000}"/>
    <cellStyle name="EYHeader1 2 3 2 5 3" xfId="16549" xr:uid="{00000000-0005-0000-0000-0000F9400000}"/>
    <cellStyle name="EYHeader1 2 3 2 6" xfId="16550" xr:uid="{00000000-0005-0000-0000-0000FA400000}"/>
    <cellStyle name="EYHeader1 2 3 2 6 2" xfId="16551" xr:uid="{00000000-0005-0000-0000-0000FB400000}"/>
    <cellStyle name="EYHeader1 2 3 2 6 2 2" xfId="16552" xr:uid="{00000000-0005-0000-0000-0000FC400000}"/>
    <cellStyle name="EYHeader1 2 3 2 6 3" xfId="16553" xr:uid="{00000000-0005-0000-0000-0000FD400000}"/>
    <cellStyle name="EYHeader1 2 3 2 7" xfId="16554" xr:uid="{00000000-0005-0000-0000-0000FE400000}"/>
    <cellStyle name="EYHeader1 2 3 2 7 2" xfId="16555" xr:uid="{00000000-0005-0000-0000-0000FF400000}"/>
    <cellStyle name="EYHeader1 2 3 2 7 2 2" xfId="16556" xr:uid="{00000000-0005-0000-0000-000000410000}"/>
    <cellStyle name="EYHeader1 2 3 2 7 3" xfId="16557" xr:uid="{00000000-0005-0000-0000-000001410000}"/>
    <cellStyle name="EYHeader1 2 3 2 8" xfId="16558" xr:uid="{00000000-0005-0000-0000-000002410000}"/>
    <cellStyle name="EYHeader1 2 3 2 8 2" xfId="16559" xr:uid="{00000000-0005-0000-0000-000003410000}"/>
    <cellStyle name="EYHeader1 2 3 2 8 2 2" xfId="16560" xr:uid="{00000000-0005-0000-0000-000004410000}"/>
    <cellStyle name="EYHeader1 2 3 2 8 3" xfId="16561" xr:uid="{00000000-0005-0000-0000-000005410000}"/>
    <cellStyle name="EYHeader1 2 3 2 9" xfId="16562" xr:uid="{00000000-0005-0000-0000-000006410000}"/>
    <cellStyle name="EYHeader1 2 3 2 9 2" xfId="16563" xr:uid="{00000000-0005-0000-0000-000007410000}"/>
    <cellStyle name="EYHeader1 2 3 2 9 2 2" xfId="16564" xr:uid="{00000000-0005-0000-0000-000008410000}"/>
    <cellStyle name="EYHeader1 2 3 2 9 3" xfId="16565" xr:uid="{00000000-0005-0000-0000-000009410000}"/>
    <cellStyle name="EYHeader1 2 3 3" xfId="16566" xr:uid="{00000000-0005-0000-0000-00000A410000}"/>
    <cellStyle name="EYHeader1 2 3 3 2" xfId="16567" xr:uid="{00000000-0005-0000-0000-00000B410000}"/>
    <cellStyle name="EYHeader1 2 3 3 2 2" xfId="16568" xr:uid="{00000000-0005-0000-0000-00000C410000}"/>
    <cellStyle name="EYHeader1 2 3 3 3" xfId="16569" xr:uid="{00000000-0005-0000-0000-00000D410000}"/>
    <cellStyle name="EYHeader1 2 3 3 4" xfId="16570" xr:uid="{00000000-0005-0000-0000-00000E410000}"/>
    <cellStyle name="EYHeader1 2 3 4" xfId="16571" xr:uid="{00000000-0005-0000-0000-00000F410000}"/>
    <cellStyle name="EYHeader1 2 3 4 2" xfId="16572" xr:uid="{00000000-0005-0000-0000-000010410000}"/>
    <cellStyle name="EYHeader1 2 3 4 2 2" xfId="16573" xr:uid="{00000000-0005-0000-0000-000011410000}"/>
    <cellStyle name="EYHeader1 2 3 4 3" xfId="16574" xr:uid="{00000000-0005-0000-0000-000012410000}"/>
    <cellStyle name="EYHeader1 2 3 5" xfId="16575" xr:uid="{00000000-0005-0000-0000-000013410000}"/>
    <cellStyle name="EYHeader1 2 3 5 2" xfId="16576" xr:uid="{00000000-0005-0000-0000-000014410000}"/>
    <cellStyle name="EYHeader1 2 3 5 2 2" xfId="16577" xr:uid="{00000000-0005-0000-0000-000015410000}"/>
    <cellStyle name="EYHeader1 2 3 5 3" xfId="16578" xr:uid="{00000000-0005-0000-0000-000016410000}"/>
    <cellStyle name="EYHeader1 2 3 6" xfId="16579" xr:uid="{00000000-0005-0000-0000-000017410000}"/>
    <cellStyle name="EYHeader1 2 3 6 2" xfId="16580" xr:uid="{00000000-0005-0000-0000-000018410000}"/>
    <cellStyle name="EYHeader1 2 3 6 2 2" xfId="16581" xr:uid="{00000000-0005-0000-0000-000019410000}"/>
    <cellStyle name="EYHeader1 2 3 6 3" xfId="16582" xr:uid="{00000000-0005-0000-0000-00001A410000}"/>
    <cellStyle name="EYHeader1 2 3 7" xfId="16583" xr:uid="{00000000-0005-0000-0000-00001B410000}"/>
    <cellStyle name="EYHeader1 2 3 7 2" xfId="16584" xr:uid="{00000000-0005-0000-0000-00001C410000}"/>
    <cellStyle name="EYHeader1 2 3 7 2 2" xfId="16585" xr:uid="{00000000-0005-0000-0000-00001D410000}"/>
    <cellStyle name="EYHeader1 2 3 7 3" xfId="16586" xr:uid="{00000000-0005-0000-0000-00001E410000}"/>
    <cellStyle name="EYHeader1 2 3 8" xfId="16587" xr:uid="{00000000-0005-0000-0000-00001F410000}"/>
    <cellStyle name="EYHeader1 2 3 8 2" xfId="16588" xr:uid="{00000000-0005-0000-0000-000020410000}"/>
    <cellStyle name="EYHeader1 2 3 9" xfId="16589" xr:uid="{00000000-0005-0000-0000-000021410000}"/>
    <cellStyle name="EYHeader1 2 4" xfId="16590" xr:uid="{00000000-0005-0000-0000-000022410000}"/>
    <cellStyle name="EYHeader1 2 4 10" xfId="16591" xr:uid="{00000000-0005-0000-0000-000023410000}"/>
    <cellStyle name="EYHeader1 2 4 10 2" xfId="16592" xr:uid="{00000000-0005-0000-0000-000024410000}"/>
    <cellStyle name="EYHeader1 2 4 10 2 2" xfId="16593" xr:uid="{00000000-0005-0000-0000-000025410000}"/>
    <cellStyle name="EYHeader1 2 4 10 3" xfId="16594" xr:uid="{00000000-0005-0000-0000-000026410000}"/>
    <cellStyle name="EYHeader1 2 4 11" xfId="16595" xr:uid="{00000000-0005-0000-0000-000027410000}"/>
    <cellStyle name="EYHeader1 2 4 11 2" xfId="16596" xr:uid="{00000000-0005-0000-0000-000028410000}"/>
    <cellStyle name="EYHeader1 2 4 11 2 2" xfId="16597" xr:uid="{00000000-0005-0000-0000-000029410000}"/>
    <cellStyle name="EYHeader1 2 4 11 3" xfId="16598" xr:uid="{00000000-0005-0000-0000-00002A410000}"/>
    <cellStyle name="EYHeader1 2 4 12" xfId="16599" xr:uid="{00000000-0005-0000-0000-00002B410000}"/>
    <cellStyle name="EYHeader1 2 4 12 2" xfId="16600" xr:uid="{00000000-0005-0000-0000-00002C410000}"/>
    <cellStyle name="EYHeader1 2 4 12 2 2" xfId="16601" xr:uid="{00000000-0005-0000-0000-00002D410000}"/>
    <cellStyle name="EYHeader1 2 4 12 3" xfId="16602" xr:uid="{00000000-0005-0000-0000-00002E410000}"/>
    <cellStyle name="EYHeader1 2 4 13" xfId="16603" xr:uid="{00000000-0005-0000-0000-00002F410000}"/>
    <cellStyle name="EYHeader1 2 4 13 2" xfId="16604" xr:uid="{00000000-0005-0000-0000-000030410000}"/>
    <cellStyle name="EYHeader1 2 4 13 2 2" xfId="16605" xr:uid="{00000000-0005-0000-0000-000031410000}"/>
    <cellStyle name="EYHeader1 2 4 13 3" xfId="16606" xr:uid="{00000000-0005-0000-0000-000032410000}"/>
    <cellStyle name="EYHeader1 2 4 14" xfId="16607" xr:uid="{00000000-0005-0000-0000-000033410000}"/>
    <cellStyle name="EYHeader1 2 4 14 2" xfId="16608" xr:uid="{00000000-0005-0000-0000-000034410000}"/>
    <cellStyle name="EYHeader1 2 4 14 2 2" xfId="16609" xr:uid="{00000000-0005-0000-0000-000035410000}"/>
    <cellStyle name="EYHeader1 2 4 14 3" xfId="16610" xr:uid="{00000000-0005-0000-0000-000036410000}"/>
    <cellStyle name="EYHeader1 2 4 15" xfId="16611" xr:uid="{00000000-0005-0000-0000-000037410000}"/>
    <cellStyle name="EYHeader1 2 4 15 2" xfId="16612" xr:uid="{00000000-0005-0000-0000-000038410000}"/>
    <cellStyle name="EYHeader1 2 4 15 2 2" xfId="16613" xr:uid="{00000000-0005-0000-0000-000039410000}"/>
    <cellStyle name="EYHeader1 2 4 15 3" xfId="16614" xr:uid="{00000000-0005-0000-0000-00003A410000}"/>
    <cellStyle name="EYHeader1 2 4 16" xfId="16615" xr:uid="{00000000-0005-0000-0000-00003B410000}"/>
    <cellStyle name="EYHeader1 2 4 16 2" xfId="16616" xr:uid="{00000000-0005-0000-0000-00003C410000}"/>
    <cellStyle name="EYHeader1 2 4 16 2 2" xfId="16617" xr:uid="{00000000-0005-0000-0000-00003D410000}"/>
    <cellStyle name="EYHeader1 2 4 16 3" xfId="16618" xr:uid="{00000000-0005-0000-0000-00003E410000}"/>
    <cellStyle name="EYHeader1 2 4 17" xfId="16619" xr:uid="{00000000-0005-0000-0000-00003F410000}"/>
    <cellStyle name="EYHeader1 2 4 17 2" xfId="16620" xr:uid="{00000000-0005-0000-0000-000040410000}"/>
    <cellStyle name="EYHeader1 2 4 17 2 2" xfId="16621" xr:uid="{00000000-0005-0000-0000-000041410000}"/>
    <cellStyle name="EYHeader1 2 4 17 3" xfId="16622" xr:uid="{00000000-0005-0000-0000-000042410000}"/>
    <cellStyle name="EYHeader1 2 4 18" xfId="16623" xr:uid="{00000000-0005-0000-0000-000043410000}"/>
    <cellStyle name="EYHeader1 2 4 18 2" xfId="16624" xr:uid="{00000000-0005-0000-0000-000044410000}"/>
    <cellStyle name="EYHeader1 2 4 18 2 2" xfId="16625" xr:uid="{00000000-0005-0000-0000-000045410000}"/>
    <cellStyle name="EYHeader1 2 4 18 3" xfId="16626" xr:uid="{00000000-0005-0000-0000-000046410000}"/>
    <cellStyle name="EYHeader1 2 4 19" xfId="16627" xr:uid="{00000000-0005-0000-0000-000047410000}"/>
    <cellStyle name="EYHeader1 2 4 19 2" xfId="16628" xr:uid="{00000000-0005-0000-0000-000048410000}"/>
    <cellStyle name="EYHeader1 2 4 19 2 2" xfId="16629" xr:uid="{00000000-0005-0000-0000-000049410000}"/>
    <cellStyle name="EYHeader1 2 4 19 3" xfId="16630" xr:uid="{00000000-0005-0000-0000-00004A410000}"/>
    <cellStyle name="EYHeader1 2 4 2" xfId="16631" xr:uid="{00000000-0005-0000-0000-00004B410000}"/>
    <cellStyle name="EYHeader1 2 4 2 10" xfId="16632" xr:uid="{00000000-0005-0000-0000-00004C410000}"/>
    <cellStyle name="EYHeader1 2 4 2 10 2" xfId="16633" xr:uid="{00000000-0005-0000-0000-00004D410000}"/>
    <cellStyle name="EYHeader1 2 4 2 10 2 2" xfId="16634" xr:uid="{00000000-0005-0000-0000-00004E410000}"/>
    <cellStyle name="EYHeader1 2 4 2 10 3" xfId="16635" xr:uid="{00000000-0005-0000-0000-00004F410000}"/>
    <cellStyle name="EYHeader1 2 4 2 11" xfId="16636" xr:uid="{00000000-0005-0000-0000-000050410000}"/>
    <cellStyle name="EYHeader1 2 4 2 11 2" xfId="16637" xr:uid="{00000000-0005-0000-0000-000051410000}"/>
    <cellStyle name="EYHeader1 2 4 2 11 2 2" xfId="16638" xr:uid="{00000000-0005-0000-0000-000052410000}"/>
    <cellStyle name="EYHeader1 2 4 2 11 3" xfId="16639" xr:uid="{00000000-0005-0000-0000-000053410000}"/>
    <cellStyle name="EYHeader1 2 4 2 12" xfId="16640" xr:uid="{00000000-0005-0000-0000-000054410000}"/>
    <cellStyle name="EYHeader1 2 4 2 12 2" xfId="16641" xr:uid="{00000000-0005-0000-0000-000055410000}"/>
    <cellStyle name="EYHeader1 2 4 2 12 2 2" xfId="16642" xr:uid="{00000000-0005-0000-0000-000056410000}"/>
    <cellStyle name="EYHeader1 2 4 2 12 3" xfId="16643" xr:uid="{00000000-0005-0000-0000-000057410000}"/>
    <cellStyle name="EYHeader1 2 4 2 13" xfId="16644" xr:uid="{00000000-0005-0000-0000-000058410000}"/>
    <cellStyle name="EYHeader1 2 4 2 13 2" xfId="16645" xr:uid="{00000000-0005-0000-0000-000059410000}"/>
    <cellStyle name="EYHeader1 2 4 2 13 2 2" xfId="16646" xr:uid="{00000000-0005-0000-0000-00005A410000}"/>
    <cellStyle name="EYHeader1 2 4 2 13 3" xfId="16647" xr:uid="{00000000-0005-0000-0000-00005B410000}"/>
    <cellStyle name="EYHeader1 2 4 2 14" xfId="16648" xr:uid="{00000000-0005-0000-0000-00005C410000}"/>
    <cellStyle name="EYHeader1 2 4 2 14 2" xfId="16649" xr:uid="{00000000-0005-0000-0000-00005D410000}"/>
    <cellStyle name="EYHeader1 2 4 2 14 2 2" xfId="16650" xr:uid="{00000000-0005-0000-0000-00005E410000}"/>
    <cellStyle name="EYHeader1 2 4 2 14 3" xfId="16651" xr:uid="{00000000-0005-0000-0000-00005F410000}"/>
    <cellStyle name="EYHeader1 2 4 2 15" xfId="16652" xr:uid="{00000000-0005-0000-0000-000060410000}"/>
    <cellStyle name="EYHeader1 2 4 2 15 2" xfId="16653" xr:uid="{00000000-0005-0000-0000-000061410000}"/>
    <cellStyle name="EYHeader1 2 4 2 15 2 2" xfId="16654" xr:uid="{00000000-0005-0000-0000-000062410000}"/>
    <cellStyle name="EYHeader1 2 4 2 15 3" xfId="16655" xr:uid="{00000000-0005-0000-0000-000063410000}"/>
    <cellStyle name="EYHeader1 2 4 2 16" xfId="16656" xr:uid="{00000000-0005-0000-0000-000064410000}"/>
    <cellStyle name="EYHeader1 2 4 2 16 2" xfId="16657" xr:uid="{00000000-0005-0000-0000-000065410000}"/>
    <cellStyle name="EYHeader1 2 4 2 16 2 2" xfId="16658" xr:uid="{00000000-0005-0000-0000-000066410000}"/>
    <cellStyle name="EYHeader1 2 4 2 16 3" xfId="16659" xr:uid="{00000000-0005-0000-0000-000067410000}"/>
    <cellStyle name="EYHeader1 2 4 2 17" xfId="16660" xr:uid="{00000000-0005-0000-0000-000068410000}"/>
    <cellStyle name="EYHeader1 2 4 2 17 2" xfId="16661" xr:uid="{00000000-0005-0000-0000-000069410000}"/>
    <cellStyle name="EYHeader1 2 4 2 17 2 2" xfId="16662" xr:uid="{00000000-0005-0000-0000-00006A410000}"/>
    <cellStyle name="EYHeader1 2 4 2 17 3" xfId="16663" xr:uid="{00000000-0005-0000-0000-00006B410000}"/>
    <cellStyle name="EYHeader1 2 4 2 18" xfId="16664" xr:uid="{00000000-0005-0000-0000-00006C410000}"/>
    <cellStyle name="EYHeader1 2 4 2 18 2" xfId="16665" xr:uid="{00000000-0005-0000-0000-00006D410000}"/>
    <cellStyle name="EYHeader1 2 4 2 18 2 2" xfId="16666" xr:uid="{00000000-0005-0000-0000-00006E410000}"/>
    <cellStyle name="EYHeader1 2 4 2 18 3" xfId="16667" xr:uid="{00000000-0005-0000-0000-00006F410000}"/>
    <cellStyle name="EYHeader1 2 4 2 19" xfId="16668" xr:uid="{00000000-0005-0000-0000-000070410000}"/>
    <cellStyle name="EYHeader1 2 4 2 19 2" xfId="16669" xr:uid="{00000000-0005-0000-0000-000071410000}"/>
    <cellStyle name="EYHeader1 2 4 2 19 2 2" xfId="16670" xr:uid="{00000000-0005-0000-0000-000072410000}"/>
    <cellStyle name="EYHeader1 2 4 2 19 3" xfId="16671" xr:uid="{00000000-0005-0000-0000-000073410000}"/>
    <cellStyle name="EYHeader1 2 4 2 2" xfId="16672" xr:uid="{00000000-0005-0000-0000-000074410000}"/>
    <cellStyle name="EYHeader1 2 4 2 2 2" xfId="16673" xr:uid="{00000000-0005-0000-0000-000075410000}"/>
    <cellStyle name="EYHeader1 2 4 2 2 2 2" xfId="16674" xr:uid="{00000000-0005-0000-0000-000076410000}"/>
    <cellStyle name="EYHeader1 2 4 2 2 3" xfId="16675" xr:uid="{00000000-0005-0000-0000-000077410000}"/>
    <cellStyle name="EYHeader1 2 4 2 20" xfId="16676" xr:uid="{00000000-0005-0000-0000-000078410000}"/>
    <cellStyle name="EYHeader1 2 4 2 20 2" xfId="16677" xr:uid="{00000000-0005-0000-0000-000079410000}"/>
    <cellStyle name="EYHeader1 2 4 2 21" xfId="16678" xr:uid="{00000000-0005-0000-0000-00007A410000}"/>
    <cellStyle name="EYHeader1 2 4 2 22" xfId="16679" xr:uid="{00000000-0005-0000-0000-00007B410000}"/>
    <cellStyle name="EYHeader1 2 4 2 3" xfId="16680" xr:uid="{00000000-0005-0000-0000-00007C410000}"/>
    <cellStyle name="EYHeader1 2 4 2 3 2" xfId="16681" xr:uid="{00000000-0005-0000-0000-00007D410000}"/>
    <cellStyle name="EYHeader1 2 4 2 3 2 2" xfId="16682" xr:uid="{00000000-0005-0000-0000-00007E410000}"/>
    <cellStyle name="EYHeader1 2 4 2 3 3" xfId="16683" xr:uid="{00000000-0005-0000-0000-00007F410000}"/>
    <cellStyle name="EYHeader1 2 4 2 4" xfId="16684" xr:uid="{00000000-0005-0000-0000-000080410000}"/>
    <cellStyle name="EYHeader1 2 4 2 4 2" xfId="16685" xr:uid="{00000000-0005-0000-0000-000081410000}"/>
    <cellStyle name="EYHeader1 2 4 2 4 2 2" xfId="16686" xr:uid="{00000000-0005-0000-0000-000082410000}"/>
    <cellStyle name="EYHeader1 2 4 2 4 3" xfId="16687" xr:uid="{00000000-0005-0000-0000-000083410000}"/>
    <cellStyle name="EYHeader1 2 4 2 5" xfId="16688" xr:uid="{00000000-0005-0000-0000-000084410000}"/>
    <cellStyle name="EYHeader1 2 4 2 5 2" xfId="16689" xr:uid="{00000000-0005-0000-0000-000085410000}"/>
    <cellStyle name="EYHeader1 2 4 2 5 2 2" xfId="16690" xr:uid="{00000000-0005-0000-0000-000086410000}"/>
    <cellStyle name="EYHeader1 2 4 2 5 3" xfId="16691" xr:uid="{00000000-0005-0000-0000-000087410000}"/>
    <cellStyle name="EYHeader1 2 4 2 6" xfId="16692" xr:uid="{00000000-0005-0000-0000-000088410000}"/>
    <cellStyle name="EYHeader1 2 4 2 6 2" xfId="16693" xr:uid="{00000000-0005-0000-0000-000089410000}"/>
    <cellStyle name="EYHeader1 2 4 2 6 2 2" xfId="16694" xr:uid="{00000000-0005-0000-0000-00008A410000}"/>
    <cellStyle name="EYHeader1 2 4 2 6 3" xfId="16695" xr:uid="{00000000-0005-0000-0000-00008B410000}"/>
    <cellStyle name="EYHeader1 2 4 2 7" xfId="16696" xr:uid="{00000000-0005-0000-0000-00008C410000}"/>
    <cellStyle name="EYHeader1 2 4 2 7 2" xfId="16697" xr:uid="{00000000-0005-0000-0000-00008D410000}"/>
    <cellStyle name="EYHeader1 2 4 2 7 2 2" xfId="16698" xr:uid="{00000000-0005-0000-0000-00008E410000}"/>
    <cellStyle name="EYHeader1 2 4 2 7 3" xfId="16699" xr:uid="{00000000-0005-0000-0000-00008F410000}"/>
    <cellStyle name="EYHeader1 2 4 2 8" xfId="16700" xr:uid="{00000000-0005-0000-0000-000090410000}"/>
    <cellStyle name="EYHeader1 2 4 2 8 2" xfId="16701" xr:uid="{00000000-0005-0000-0000-000091410000}"/>
    <cellStyle name="EYHeader1 2 4 2 8 2 2" xfId="16702" xr:uid="{00000000-0005-0000-0000-000092410000}"/>
    <cellStyle name="EYHeader1 2 4 2 8 3" xfId="16703" xr:uid="{00000000-0005-0000-0000-000093410000}"/>
    <cellStyle name="EYHeader1 2 4 2 9" xfId="16704" xr:uid="{00000000-0005-0000-0000-000094410000}"/>
    <cellStyle name="EYHeader1 2 4 2 9 2" xfId="16705" xr:uid="{00000000-0005-0000-0000-000095410000}"/>
    <cellStyle name="EYHeader1 2 4 2 9 2 2" xfId="16706" xr:uid="{00000000-0005-0000-0000-000096410000}"/>
    <cellStyle name="EYHeader1 2 4 2 9 3" xfId="16707" xr:uid="{00000000-0005-0000-0000-000097410000}"/>
    <cellStyle name="EYHeader1 2 4 20" xfId="16708" xr:uid="{00000000-0005-0000-0000-000098410000}"/>
    <cellStyle name="EYHeader1 2 4 20 2" xfId="16709" xr:uid="{00000000-0005-0000-0000-000099410000}"/>
    <cellStyle name="EYHeader1 2 4 20 2 2" xfId="16710" xr:uid="{00000000-0005-0000-0000-00009A410000}"/>
    <cellStyle name="EYHeader1 2 4 20 3" xfId="16711" xr:uid="{00000000-0005-0000-0000-00009B410000}"/>
    <cellStyle name="EYHeader1 2 4 21" xfId="16712" xr:uid="{00000000-0005-0000-0000-00009C410000}"/>
    <cellStyle name="EYHeader1 2 4 21 2" xfId="16713" xr:uid="{00000000-0005-0000-0000-00009D410000}"/>
    <cellStyle name="EYHeader1 2 4 22" xfId="16714" xr:uid="{00000000-0005-0000-0000-00009E410000}"/>
    <cellStyle name="EYHeader1 2 4 23" xfId="16715" xr:uid="{00000000-0005-0000-0000-00009F410000}"/>
    <cellStyle name="EYHeader1 2 4 3" xfId="16716" xr:uid="{00000000-0005-0000-0000-0000A0410000}"/>
    <cellStyle name="EYHeader1 2 4 3 2" xfId="16717" xr:uid="{00000000-0005-0000-0000-0000A1410000}"/>
    <cellStyle name="EYHeader1 2 4 3 2 2" xfId="16718" xr:uid="{00000000-0005-0000-0000-0000A2410000}"/>
    <cellStyle name="EYHeader1 2 4 3 3" xfId="16719" xr:uid="{00000000-0005-0000-0000-0000A3410000}"/>
    <cellStyle name="EYHeader1 2 4 4" xfId="16720" xr:uid="{00000000-0005-0000-0000-0000A4410000}"/>
    <cellStyle name="EYHeader1 2 4 4 2" xfId="16721" xr:uid="{00000000-0005-0000-0000-0000A5410000}"/>
    <cellStyle name="EYHeader1 2 4 4 2 2" xfId="16722" xr:uid="{00000000-0005-0000-0000-0000A6410000}"/>
    <cellStyle name="EYHeader1 2 4 4 3" xfId="16723" xr:uid="{00000000-0005-0000-0000-0000A7410000}"/>
    <cellStyle name="EYHeader1 2 4 5" xfId="16724" xr:uid="{00000000-0005-0000-0000-0000A8410000}"/>
    <cellStyle name="EYHeader1 2 4 5 2" xfId="16725" xr:uid="{00000000-0005-0000-0000-0000A9410000}"/>
    <cellStyle name="EYHeader1 2 4 5 2 2" xfId="16726" xr:uid="{00000000-0005-0000-0000-0000AA410000}"/>
    <cellStyle name="EYHeader1 2 4 5 3" xfId="16727" xr:uid="{00000000-0005-0000-0000-0000AB410000}"/>
    <cellStyle name="EYHeader1 2 4 6" xfId="16728" xr:uid="{00000000-0005-0000-0000-0000AC410000}"/>
    <cellStyle name="EYHeader1 2 4 6 2" xfId="16729" xr:uid="{00000000-0005-0000-0000-0000AD410000}"/>
    <cellStyle name="EYHeader1 2 4 6 2 2" xfId="16730" xr:uid="{00000000-0005-0000-0000-0000AE410000}"/>
    <cellStyle name="EYHeader1 2 4 6 3" xfId="16731" xr:uid="{00000000-0005-0000-0000-0000AF410000}"/>
    <cellStyle name="EYHeader1 2 4 7" xfId="16732" xr:uid="{00000000-0005-0000-0000-0000B0410000}"/>
    <cellStyle name="EYHeader1 2 4 7 2" xfId="16733" xr:uid="{00000000-0005-0000-0000-0000B1410000}"/>
    <cellStyle name="EYHeader1 2 4 7 2 2" xfId="16734" xr:uid="{00000000-0005-0000-0000-0000B2410000}"/>
    <cellStyle name="EYHeader1 2 4 7 3" xfId="16735" xr:uid="{00000000-0005-0000-0000-0000B3410000}"/>
    <cellStyle name="EYHeader1 2 4 8" xfId="16736" xr:uid="{00000000-0005-0000-0000-0000B4410000}"/>
    <cellStyle name="EYHeader1 2 4 8 2" xfId="16737" xr:uid="{00000000-0005-0000-0000-0000B5410000}"/>
    <cellStyle name="EYHeader1 2 4 8 2 2" xfId="16738" xr:uid="{00000000-0005-0000-0000-0000B6410000}"/>
    <cellStyle name="EYHeader1 2 4 8 3" xfId="16739" xr:uid="{00000000-0005-0000-0000-0000B7410000}"/>
    <cellStyle name="EYHeader1 2 4 9" xfId="16740" xr:uid="{00000000-0005-0000-0000-0000B8410000}"/>
    <cellStyle name="EYHeader1 2 4 9 2" xfId="16741" xr:uid="{00000000-0005-0000-0000-0000B9410000}"/>
    <cellStyle name="EYHeader1 2 4 9 2 2" xfId="16742" xr:uid="{00000000-0005-0000-0000-0000BA410000}"/>
    <cellStyle name="EYHeader1 2 4 9 3" xfId="16743" xr:uid="{00000000-0005-0000-0000-0000BB410000}"/>
    <cellStyle name="EYHeader1 2 5" xfId="16744" xr:uid="{00000000-0005-0000-0000-0000BC410000}"/>
    <cellStyle name="EYHeader1 2 5 10" xfId="16745" xr:uid="{00000000-0005-0000-0000-0000BD410000}"/>
    <cellStyle name="EYHeader1 2 5 10 2" xfId="16746" xr:uid="{00000000-0005-0000-0000-0000BE410000}"/>
    <cellStyle name="EYHeader1 2 5 10 2 2" xfId="16747" xr:uid="{00000000-0005-0000-0000-0000BF410000}"/>
    <cellStyle name="EYHeader1 2 5 10 3" xfId="16748" xr:uid="{00000000-0005-0000-0000-0000C0410000}"/>
    <cellStyle name="EYHeader1 2 5 11" xfId="16749" xr:uid="{00000000-0005-0000-0000-0000C1410000}"/>
    <cellStyle name="EYHeader1 2 5 11 2" xfId="16750" xr:uid="{00000000-0005-0000-0000-0000C2410000}"/>
    <cellStyle name="EYHeader1 2 5 11 2 2" xfId="16751" xr:uid="{00000000-0005-0000-0000-0000C3410000}"/>
    <cellStyle name="EYHeader1 2 5 11 3" xfId="16752" xr:uid="{00000000-0005-0000-0000-0000C4410000}"/>
    <cellStyle name="EYHeader1 2 5 12" xfId="16753" xr:uid="{00000000-0005-0000-0000-0000C5410000}"/>
    <cellStyle name="EYHeader1 2 5 12 2" xfId="16754" xr:uid="{00000000-0005-0000-0000-0000C6410000}"/>
    <cellStyle name="EYHeader1 2 5 12 2 2" xfId="16755" xr:uid="{00000000-0005-0000-0000-0000C7410000}"/>
    <cellStyle name="EYHeader1 2 5 12 3" xfId="16756" xr:uid="{00000000-0005-0000-0000-0000C8410000}"/>
    <cellStyle name="EYHeader1 2 5 13" xfId="16757" xr:uid="{00000000-0005-0000-0000-0000C9410000}"/>
    <cellStyle name="EYHeader1 2 5 13 2" xfId="16758" xr:uid="{00000000-0005-0000-0000-0000CA410000}"/>
    <cellStyle name="EYHeader1 2 5 13 2 2" xfId="16759" xr:uid="{00000000-0005-0000-0000-0000CB410000}"/>
    <cellStyle name="EYHeader1 2 5 13 3" xfId="16760" xr:uid="{00000000-0005-0000-0000-0000CC410000}"/>
    <cellStyle name="EYHeader1 2 5 14" xfId="16761" xr:uid="{00000000-0005-0000-0000-0000CD410000}"/>
    <cellStyle name="EYHeader1 2 5 14 2" xfId="16762" xr:uid="{00000000-0005-0000-0000-0000CE410000}"/>
    <cellStyle name="EYHeader1 2 5 14 2 2" xfId="16763" xr:uid="{00000000-0005-0000-0000-0000CF410000}"/>
    <cellStyle name="EYHeader1 2 5 14 3" xfId="16764" xr:uid="{00000000-0005-0000-0000-0000D0410000}"/>
    <cellStyle name="EYHeader1 2 5 15" xfId="16765" xr:uid="{00000000-0005-0000-0000-0000D1410000}"/>
    <cellStyle name="EYHeader1 2 5 15 2" xfId="16766" xr:uid="{00000000-0005-0000-0000-0000D2410000}"/>
    <cellStyle name="EYHeader1 2 5 15 2 2" xfId="16767" xr:uid="{00000000-0005-0000-0000-0000D3410000}"/>
    <cellStyle name="EYHeader1 2 5 15 3" xfId="16768" xr:uid="{00000000-0005-0000-0000-0000D4410000}"/>
    <cellStyle name="EYHeader1 2 5 16" xfId="16769" xr:uid="{00000000-0005-0000-0000-0000D5410000}"/>
    <cellStyle name="EYHeader1 2 5 16 2" xfId="16770" xr:uid="{00000000-0005-0000-0000-0000D6410000}"/>
    <cellStyle name="EYHeader1 2 5 16 2 2" xfId="16771" xr:uid="{00000000-0005-0000-0000-0000D7410000}"/>
    <cellStyle name="EYHeader1 2 5 16 3" xfId="16772" xr:uid="{00000000-0005-0000-0000-0000D8410000}"/>
    <cellStyle name="EYHeader1 2 5 17" xfId="16773" xr:uid="{00000000-0005-0000-0000-0000D9410000}"/>
    <cellStyle name="EYHeader1 2 5 17 2" xfId="16774" xr:uid="{00000000-0005-0000-0000-0000DA410000}"/>
    <cellStyle name="EYHeader1 2 5 17 2 2" xfId="16775" xr:uid="{00000000-0005-0000-0000-0000DB410000}"/>
    <cellStyle name="EYHeader1 2 5 17 3" xfId="16776" xr:uid="{00000000-0005-0000-0000-0000DC410000}"/>
    <cellStyle name="EYHeader1 2 5 18" xfId="16777" xr:uid="{00000000-0005-0000-0000-0000DD410000}"/>
    <cellStyle name="EYHeader1 2 5 18 2" xfId="16778" xr:uid="{00000000-0005-0000-0000-0000DE410000}"/>
    <cellStyle name="EYHeader1 2 5 18 2 2" xfId="16779" xr:uid="{00000000-0005-0000-0000-0000DF410000}"/>
    <cellStyle name="EYHeader1 2 5 18 3" xfId="16780" xr:uid="{00000000-0005-0000-0000-0000E0410000}"/>
    <cellStyle name="EYHeader1 2 5 19" xfId="16781" xr:uid="{00000000-0005-0000-0000-0000E1410000}"/>
    <cellStyle name="EYHeader1 2 5 19 2" xfId="16782" xr:uid="{00000000-0005-0000-0000-0000E2410000}"/>
    <cellStyle name="EYHeader1 2 5 19 2 2" xfId="16783" xr:uid="{00000000-0005-0000-0000-0000E3410000}"/>
    <cellStyle name="EYHeader1 2 5 19 3" xfId="16784" xr:uid="{00000000-0005-0000-0000-0000E4410000}"/>
    <cellStyle name="EYHeader1 2 5 2" xfId="16785" xr:uid="{00000000-0005-0000-0000-0000E5410000}"/>
    <cellStyle name="EYHeader1 2 5 2 2" xfId="16786" xr:uid="{00000000-0005-0000-0000-0000E6410000}"/>
    <cellStyle name="EYHeader1 2 5 2 2 2" xfId="16787" xr:uid="{00000000-0005-0000-0000-0000E7410000}"/>
    <cellStyle name="EYHeader1 2 5 2 3" xfId="16788" xr:uid="{00000000-0005-0000-0000-0000E8410000}"/>
    <cellStyle name="EYHeader1 2 5 20" xfId="16789" xr:uid="{00000000-0005-0000-0000-0000E9410000}"/>
    <cellStyle name="EYHeader1 2 5 20 2" xfId="16790" xr:uid="{00000000-0005-0000-0000-0000EA410000}"/>
    <cellStyle name="EYHeader1 2 5 21" xfId="16791" xr:uid="{00000000-0005-0000-0000-0000EB410000}"/>
    <cellStyle name="EYHeader1 2 5 22" xfId="16792" xr:uid="{00000000-0005-0000-0000-0000EC410000}"/>
    <cellStyle name="EYHeader1 2 5 3" xfId="16793" xr:uid="{00000000-0005-0000-0000-0000ED410000}"/>
    <cellStyle name="EYHeader1 2 5 3 2" xfId="16794" xr:uid="{00000000-0005-0000-0000-0000EE410000}"/>
    <cellStyle name="EYHeader1 2 5 3 2 2" xfId="16795" xr:uid="{00000000-0005-0000-0000-0000EF410000}"/>
    <cellStyle name="EYHeader1 2 5 3 3" xfId="16796" xr:uid="{00000000-0005-0000-0000-0000F0410000}"/>
    <cellStyle name="EYHeader1 2 5 4" xfId="16797" xr:uid="{00000000-0005-0000-0000-0000F1410000}"/>
    <cellStyle name="EYHeader1 2 5 4 2" xfId="16798" xr:uid="{00000000-0005-0000-0000-0000F2410000}"/>
    <cellStyle name="EYHeader1 2 5 4 2 2" xfId="16799" xr:uid="{00000000-0005-0000-0000-0000F3410000}"/>
    <cellStyle name="EYHeader1 2 5 4 3" xfId="16800" xr:uid="{00000000-0005-0000-0000-0000F4410000}"/>
    <cellStyle name="EYHeader1 2 5 5" xfId="16801" xr:uid="{00000000-0005-0000-0000-0000F5410000}"/>
    <cellStyle name="EYHeader1 2 5 5 2" xfId="16802" xr:uid="{00000000-0005-0000-0000-0000F6410000}"/>
    <cellStyle name="EYHeader1 2 5 5 2 2" xfId="16803" xr:uid="{00000000-0005-0000-0000-0000F7410000}"/>
    <cellStyle name="EYHeader1 2 5 5 3" xfId="16804" xr:uid="{00000000-0005-0000-0000-0000F8410000}"/>
    <cellStyle name="EYHeader1 2 5 6" xfId="16805" xr:uid="{00000000-0005-0000-0000-0000F9410000}"/>
    <cellStyle name="EYHeader1 2 5 6 2" xfId="16806" xr:uid="{00000000-0005-0000-0000-0000FA410000}"/>
    <cellStyle name="EYHeader1 2 5 6 2 2" xfId="16807" xr:uid="{00000000-0005-0000-0000-0000FB410000}"/>
    <cellStyle name="EYHeader1 2 5 6 3" xfId="16808" xr:uid="{00000000-0005-0000-0000-0000FC410000}"/>
    <cellStyle name="EYHeader1 2 5 7" xfId="16809" xr:uid="{00000000-0005-0000-0000-0000FD410000}"/>
    <cellStyle name="EYHeader1 2 5 7 2" xfId="16810" xr:uid="{00000000-0005-0000-0000-0000FE410000}"/>
    <cellStyle name="EYHeader1 2 5 7 2 2" xfId="16811" xr:uid="{00000000-0005-0000-0000-0000FF410000}"/>
    <cellStyle name="EYHeader1 2 5 7 3" xfId="16812" xr:uid="{00000000-0005-0000-0000-000000420000}"/>
    <cellStyle name="EYHeader1 2 5 8" xfId="16813" xr:uid="{00000000-0005-0000-0000-000001420000}"/>
    <cellStyle name="EYHeader1 2 5 8 2" xfId="16814" xr:uid="{00000000-0005-0000-0000-000002420000}"/>
    <cellStyle name="EYHeader1 2 5 8 2 2" xfId="16815" xr:uid="{00000000-0005-0000-0000-000003420000}"/>
    <cellStyle name="EYHeader1 2 5 8 3" xfId="16816" xr:uid="{00000000-0005-0000-0000-000004420000}"/>
    <cellStyle name="EYHeader1 2 5 9" xfId="16817" xr:uid="{00000000-0005-0000-0000-000005420000}"/>
    <cellStyle name="EYHeader1 2 5 9 2" xfId="16818" xr:uid="{00000000-0005-0000-0000-000006420000}"/>
    <cellStyle name="EYHeader1 2 5 9 2 2" xfId="16819" xr:uid="{00000000-0005-0000-0000-000007420000}"/>
    <cellStyle name="EYHeader1 2 5 9 3" xfId="16820" xr:uid="{00000000-0005-0000-0000-000008420000}"/>
    <cellStyle name="EYHeader1 2 6" xfId="16821" xr:uid="{00000000-0005-0000-0000-000009420000}"/>
    <cellStyle name="EYHeader1 2 6 2" xfId="16822" xr:uid="{00000000-0005-0000-0000-00000A420000}"/>
    <cellStyle name="EYHeader1 2 6 2 2" xfId="16823" xr:uid="{00000000-0005-0000-0000-00000B420000}"/>
    <cellStyle name="EYHeader1 2 6 3" xfId="16824" xr:uid="{00000000-0005-0000-0000-00000C420000}"/>
    <cellStyle name="EYHeader1 2 6 4" xfId="16825" xr:uid="{00000000-0005-0000-0000-00000D420000}"/>
    <cellStyle name="EYHeader1 2 7" xfId="16826" xr:uid="{00000000-0005-0000-0000-00000E420000}"/>
    <cellStyle name="EYHeader1 2 7 2" xfId="16827" xr:uid="{00000000-0005-0000-0000-00000F420000}"/>
    <cellStyle name="EYHeader1 2 7 2 2" xfId="16828" xr:uid="{00000000-0005-0000-0000-000010420000}"/>
    <cellStyle name="EYHeader1 2 7 3" xfId="16829" xr:uid="{00000000-0005-0000-0000-000011420000}"/>
    <cellStyle name="EYHeader1 2 8" xfId="16830" xr:uid="{00000000-0005-0000-0000-000012420000}"/>
    <cellStyle name="EYHeader1 2 8 2" xfId="16831" xr:uid="{00000000-0005-0000-0000-000013420000}"/>
    <cellStyle name="EYHeader1 2 8 2 2" xfId="16832" xr:uid="{00000000-0005-0000-0000-000014420000}"/>
    <cellStyle name="EYHeader1 2 8 3" xfId="16833" xr:uid="{00000000-0005-0000-0000-000015420000}"/>
    <cellStyle name="EYHeader1 2 9" xfId="16834" xr:uid="{00000000-0005-0000-0000-000016420000}"/>
    <cellStyle name="EYHeader1 2 9 2" xfId="16835" xr:uid="{00000000-0005-0000-0000-000017420000}"/>
    <cellStyle name="EYHeader1 2 9 2 2" xfId="16836" xr:uid="{00000000-0005-0000-0000-000018420000}"/>
    <cellStyle name="EYHeader1 2 9 3" xfId="16837" xr:uid="{00000000-0005-0000-0000-000019420000}"/>
    <cellStyle name="EYHeader1 3" xfId="16838" xr:uid="{00000000-0005-0000-0000-00001A420000}"/>
    <cellStyle name="EYHeader1 3 2" xfId="16839" xr:uid="{00000000-0005-0000-0000-00001B420000}"/>
    <cellStyle name="EYHeader1 3 2 10" xfId="16840" xr:uid="{00000000-0005-0000-0000-00001C420000}"/>
    <cellStyle name="EYHeader1 3 2 10 2" xfId="16841" xr:uid="{00000000-0005-0000-0000-00001D420000}"/>
    <cellStyle name="EYHeader1 3 2 10 2 2" xfId="16842" xr:uid="{00000000-0005-0000-0000-00001E420000}"/>
    <cellStyle name="EYHeader1 3 2 10 3" xfId="16843" xr:uid="{00000000-0005-0000-0000-00001F420000}"/>
    <cellStyle name="EYHeader1 3 2 11" xfId="16844" xr:uid="{00000000-0005-0000-0000-000020420000}"/>
    <cellStyle name="EYHeader1 3 2 11 2" xfId="16845" xr:uid="{00000000-0005-0000-0000-000021420000}"/>
    <cellStyle name="EYHeader1 3 2 11 2 2" xfId="16846" xr:uid="{00000000-0005-0000-0000-000022420000}"/>
    <cellStyle name="EYHeader1 3 2 11 3" xfId="16847" xr:uid="{00000000-0005-0000-0000-000023420000}"/>
    <cellStyle name="EYHeader1 3 2 12" xfId="16848" xr:uid="{00000000-0005-0000-0000-000024420000}"/>
    <cellStyle name="EYHeader1 3 2 12 2" xfId="16849" xr:uid="{00000000-0005-0000-0000-000025420000}"/>
    <cellStyle name="EYHeader1 3 2 12 2 2" xfId="16850" xr:uid="{00000000-0005-0000-0000-000026420000}"/>
    <cellStyle name="EYHeader1 3 2 12 3" xfId="16851" xr:uid="{00000000-0005-0000-0000-000027420000}"/>
    <cellStyle name="EYHeader1 3 2 13" xfId="16852" xr:uid="{00000000-0005-0000-0000-000028420000}"/>
    <cellStyle name="EYHeader1 3 2 13 2" xfId="16853" xr:uid="{00000000-0005-0000-0000-000029420000}"/>
    <cellStyle name="EYHeader1 3 2 13 2 2" xfId="16854" xr:uid="{00000000-0005-0000-0000-00002A420000}"/>
    <cellStyle name="EYHeader1 3 2 13 3" xfId="16855" xr:uid="{00000000-0005-0000-0000-00002B420000}"/>
    <cellStyle name="EYHeader1 3 2 14" xfId="16856" xr:uid="{00000000-0005-0000-0000-00002C420000}"/>
    <cellStyle name="EYHeader1 3 2 14 2" xfId="16857" xr:uid="{00000000-0005-0000-0000-00002D420000}"/>
    <cellStyle name="EYHeader1 3 2 14 2 2" xfId="16858" xr:uid="{00000000-0005-0000-0000-00002E420000}"/>
    <cellStyle name="EYHeader1 3 2 14 3" xfId="16859" xr:uid="{00000000-0005-0000-0000-00002F420000}"/>
    <cellStyle name="EYHeader1 3 2 15" xfId="16860" xr:uid="{00000000-0005-0000-0000-000030420000}"/>
    <cellStyle name="EYHeader1 3 2 15 2" xfId="16861" xr:uid="{00000000-0005-0000-0000-000031420000}"/>
    <cellStyle name="EYHeader1 3 2 15 2 2" xfId="16862" xr:uid="{00000000-0005-0000-0000-000032420000}"/>
    <cellStyle name="EYHeader1 3 2 15 3" xfId="16863" xr:uid="{00000000-0005-0000-0000-000033420000}"/>
    <cellStyle name="EYHeader1 3 2 16" xfId="16864" xr:uid="{00000000-0005-0000-0000-000034420000}"/>
    <cellStyle name="EYHeader1 3 2 16 2" xfId="16865" xr:uid="{00000000-0005-0000-0000-000035420000}"/>
    <cellStyle name="EYHeader1 3 2 16 2 2" xfId="16866" xr:uid="{00000000-0005-0000-0000-000036420000}"/>
    <cellStyle name="EYHeader1 3 2 16 3" xfId="16867" xr:uid="{00000000-0005-0000-0000-000037420000}"/>
    <cellStyle name="EYHeader1 3 2 17" xfId="16868" xr:uid="{00000000-0005-0000-0000-000038420000}"/>
    <cellStyle name="EYHeader1 3 2 17 2" xfId="16869" xr:uid="{00000000-0005-0000-0000-000039420000}"/>
    <cellStyle name="EYHeader1 3 2 17 2 2" xfId="16870" xr:uid="{00000000-0005-0000-0000-00003A420000}"/>
    <cellStyle name="EYHeader1 3 2 17 3" xfId="16871" xr:uid="{00000000-0005-0000-0000-00003B420000}"/>
    <cellStyle name="EYHeader1 3 2 18" xfId="16872" xr:uid="{00000000-0005-0000-0000-00003C420000}"/>
    <cellStyle name="EYHeader1 3 2 18 2" xfId="16873" xr:uid="{00000000-0005-0000-0000-00003D420000}"/>
    <cellStyle name="EYHeader1 3 2 18 2 2" xfId="16874" xr:uid="{00000000-0005-0000-0000-00003E420000}"/>
    <cellStyle name="EYHeader1 3 2 18 3" xfId="16875" xr:uid="{00000000-0005-0000-0000-00003F420000}"/>
    <cellStyle name="EYHeader1 3 2 19" xfId="16876" xr:uid="{00000000-0005-0000-0000-000040420000}"/>
    <cellStyle name="EYHeader1 3 2 19 2" xfId="16877" xr:uid="{00000000-0005-0000-0000-000041420000}"/>
    <cellStyle name="EYHeader1 3 2 19 2 2" xfId="16878" xr:uid="{00000000-0005-0000-0000-000042420000}"/>
    <cellStyle name="EYHeader1 3 2 19 3" xfId="16879" xr:uid="{00000000-0005-0000-0000-000043420000}"/>
    <cellStyle name="EYHeader1 3 2 2" xfId="16880" xr:uid="{00000000-0005-0000-0000-000044420000}"/>
    <cellStyle name="EYHeader1 3 2 2 2" xfId="16881" xr:uid="{00000000-0005-0000-0000-000045420000}"/>
    <cellStyle name="EYHeader1 3 2 2 2 2" xfId="16882" xr:uid="{00000000-0005-0000-0000-000046420000}"/>
    <cellStyle name="EYHeader1 3 2 2 2 2 2" xfId="16883" xr:uid="{00000000-0005-0000-0000-000047420000}"/>
    <cellStyle name="EYHeader1 3 2 2 2 2 3" xfId="16884" xr:uid="{00000000-0005-0000-0000-000048420000}"/>
    <cellStyle name="EYHeader1 3 2 2 3" xfId="16885" xr:uid="{00000000-0005-0000-0000-000049420000}"/>
    <cellStyle name="EYHeader1 3 2 2 3 2" xfId="16886" xr:uid="{00000000-0005-0000-0000-00004A420000}"/>
    <cellStyle name="EYHeader1 3 2 2 3 3" xfId="16887" xr:uid="{00000000-0005-0000-0000-00004B420000}"/>
    <cellStyle name="EYHeader1 3 2 2 4" xfId="16888" xr:uid="{00000000-0005-0000-0000-00004C420000}"/>
    <cellStyle name="EYHeader1 3 2 2 5" xfId="16889" xr:uid="{00000000-0005-0000-0000-00004D420000}"/>
    <cellStyle name="EYHeader1 3 2 20" xfId="16890" xr:uid="{00000000-0005-0000-0000-00004E420000}"/>
    <cellStyle name="EYHeader1 3 2 20 2" xfId="16891" xr:uid="{00000000-0005-0000-0000-00004F420000}"/>
    <cellStyle name="EYHeader1 3 2 21" xfId="16892" xr:uid="{00000000-0005-0000-0000-000050420000}"/>
    <cellStyle name="EYHeader1 3 2 21 2" xfId="16893" xr:uid="{00000000-0005-0000-0000-000051420000}"/>
    <cellStyle name="EYHeader1 3 2 22" xfId="16894" xr:uid="{00000000-0005-0000-0000-000052420000}"/>
    <cellStyle name="EYHeader1 3 2 3" xfId="16895" xr:uid="{00000000-0005-0000-0000-000053420000}"/>
    <cellStyle name="EYHeader1 3 2 3 2" xfId="16896" xr:uid="{00000000-0005-0000-0000-000054420000}"/>
    <cellStyle name="EYHeader1 3 2 3 2 2" xfId="16897" xr:uid="{00000000-0005-0000-0000-000055420000}"/>
    <cellStyle name="EYHeader1 3 2 3 3" xfId="16898" xr:uid="{00000000-0005-0000-0000-000056420000}"/>
    <cellStyle name="EYHeader1 3 2 3 4" xfId="16899" xr:uid="{00000000-0005-0000-0000-000057420000}"/>
    <cellStyle name="EYHeader1 3 2 4" xfId="16900" xr:uid="{00000000-0005-0000-0000-000058420000}"/>
    <cellStyle name="EYHeader1 3 2 4 2" xfId="16901" xr:uid="{00000000-0005-0000-0000-000059420000}"/>
    <cellStyle name="EYHeader1 3 2 4 2 2" xfId="16902" xr:uid="{00000000-0005-0000-0000-00005A420000}"/>
    <cellStyle name="EYHeader1 3 2 4 3" xfId="16903" xr:uid="{00000000-0005-0000-0000-00005B420000}"/>
    <cellStyle name="EYHeader1 3 2 5" xfId="16904" xr:uid="{00000000-0005-0000-0000-00005C420000}"/>
    <cellStyle name="EYHeader1 3 2 5 2" xfId="16905" xr:uid="{00000000-0005-0000-0000-00005D420000}"/>
    <cellStyle name="EYHeader1 3 2 5 2 2" xfId="16906" xr:uid="{00000000-0005-0000-0000-00005E420000}"/>
    <cellStyle name="EYHeader1 3 2 5 3" xfId="16907" xr:uid="{00000000-0005-0000-0000-00005F420000}"/>
    <cellStyle name="EYHeader1 3 2 6" xfId="16908" xr:uid="{00000000-0005-0000-0000-000060420000}"/>
    <cellStyle name="EYHeader1 3 2 6 2" xfId="16909" xr:uid="{00000000-0005-0000-0000-000061420000}"/>
    <cellStyle name="EYHeader1 3 2 6 2 2" xfId="16910" xr:uid="{00000000-0005-0000-0000-000062420000}"/>
    <cellStyle name="EYHeader1 3 2 6 3" xfId="16911" xr:uid="{00000000-0005-0000-0000-000063420000}"/>
    <cellStyle name="EYHeader1 3 2 7" xfId="16912" xr:uid="{00000000-0005-0000-0000-000064420000}"/>
    <cellStyle name="EYHeader1 3 2 7 2" xfId="16913" xr:uid="{00000000-0005-0000-0000-000065420000}"/>
    <cellStyle name="EYHeader1 3 2 7 2 2" xfId="16914" xr:uid="{00000000-0005-0000-0000-000066420000}"/>
    <cellStyle name="EYHeader1 3 2 7 3" xfId="16915" xr:uid="{00000000-0005-0000-0000-000067420000}"/>
    <cellStyle name="EYHeader1 3 2 8" xfId="16916" xr:uid="{00000000-0005-0000-0000-000068420000}"/>
    <cellStyle name="EYHeader1 3 2 8 2" xfId="16917" xr:uid="{00000000-0005-0000-0000-000069420000}"/>
    <cellStyle name="EYHeader1 3 2 8 2 2" xfId="16918" xr:uid="{00000000-0005-0000-0000-00006A420000}"/>
    <cellStyle name="EYHeader1 3 2 8 3" xfId="16919" xr:uid="{00000000-0005-0000-0000-00006B420000}"/>
    <cellStyle name="EYHeader1 3 2 9" xfId="16920" xr:uid="{00000000-0005-0000-0000-00006C420000}"/>
    <cellStyle name="EYHeader1 3 2 9 2" xfId="16921" xr:uid="{00000000-0005-0000-0000-00006D420000}"/>
    <cellStyle name="EYHeader1 3 2 9 2 2" xfId="16922" xr:uid="{00000000-0005-0000-0000-00006E420000}"/>
    <cellStyle name="EYHeader1 3 2 9 3" xfId="16923" xr:uid="{00000000-0005-0000-0000-00006F420000}"/>
    <cellStyle name="EYHeader1 3 3" xfId="16924" xr:uid="{00000000-0005-0000-0000-000070420000}"/>
    <cellStyle name="EYHeader1 3 3 2" xfId="16925" xr:uid="{00000000-0005-0000-0000-000071420000}"/>
    <cellStyle name="EYHeader1 3 3 2 2" xfId="16926" xr:uid="{00000000-0005-0000-0000-000072420000}"/>
    <cellStyle name="EYHeader1 3 3 2 2 2" xfId="16927" xr:uid="{00000000-0005-0000-0000-000073420000}"/>
    <cellStyle name="EYHeader1 3 3 2 2 3" xfId="16928" xr:uid="{00000000-0005-0000-0000-000074420000}"/>
    <cellStyle name="EYHeader1 3 3 3" xfId="16929" xr:uid="{00000000-0005-0000-0000-000075420000}"/>
    <cellStyle name="EYHeader1 3 3 3 2" xfId="16930" xr:uid="{00000000-0005-0000-0000-000076420000}"/>
    <cellStyle name="EYHeader1 3 3 3 3" xfId="16931" xr:uid="{00000000-0005-0000-0000-000077420000}"/>
    <cellStyle name="EYHeader1 3 3 4" xfId="16932" xr:uid="{00000000-0005-0000-0000-000078420000}"/>
    <cellStyle name="EYHeader1 3 3 5" xfId="16933" xr:uid="{00000000-0005-0000-0000-000079420000}"/>
    <cellStyle name="EYHeader1 3 4" xfId="16934" xr:uid="{00000000-0005-0000-0000-00007A420000}"/>
    <cellStyle name="EYHeader1 3 4 2" xfId="16935" xr:uid="{00000000-0005-0000-0000-00007B420000}"/>
    <cellStyle name="EYHeader1 3 4 2 2" xfId="16936" xr:uid="{00000000-0005-0000-0000-00007C420000}"/>
    <cellStyle name="EYHeader1 3 4 3" xfId="16937" xr:uid="{00000000-0005-0000-0000-00007D420000}"/>
    <cellStyle name="EYHeader1 3 4 4" xfId="16938" xr:uid="{00000000-0005-0000-0000-00007E420000}"/>
    <cellStyle name="EYHeader1 3 5" xfId="16939" xr:uid="{00000000-0005-0000-0000-00007F420000}"/>
    <cellStyle name="EYHeader1 3 5 2" xfId="16940" xr:uid="{00000000-0005-0000-0000-000080420000}"/>
    <cellStyle name="EYHeader1 3 5 2 2" xfId="16941" xr:uid="{00000000-0005-0000-0000-000081420000}"/>
    <cellStyle name="EYHeader1 3 5 3" xfId="16942" xr:uid="{00000000-0005-0000-0000-000082420000}"/>
    <cellStyle name="EYHeader1 3 6" xfId="16943" xr:uid="{00000000-0005-0000-0000-000083420000}"/>
    <cellStyle name="EYHeader1 3 6 2" xfId="16944" xr:uid="{00000000-0005-0000-0000-000084420000}"/>
    <cellStyle name="EYHeader1 3 6 2 2" xfId="16945" xr:uid="{00000000-0005-0000-0000-000085420000}"/>
    <cellStyle name="EYHeader1 3 6 3" xfId="16946" xr:uid="{00000000-0005-0000-0000-000086420000}"/>
    <cellStyle name="EYHeader1 3 7" xfId="16947" xr:uid="{00000000-0005-0000-0000-000087420000}"/>
    <cellStyle name="EYHeader1 3 7 2" xfId="16948" xr:uid="{00000000-0005-0000-0000-000088420000}"/>
    <cellStyle name="EYHeader1 3 7 2 2" xfId="16949" xr:uid="{00000000-0005-0000-0000-000089420000}"/>
    <cellStyle name="EYHeader1 3 7 3" xfId="16950" xr:uid="{00000000-0005-0000-0000-00008A420000}"/>
    <cellStyle name="EYHeader1 3 8" xfId="16951" xr:uid="{00000000-0005-0000-0000-00008B420000}"/>
    <cellStyle name="EYHeader1 3 8 2" xfId="16952" xr:uid="{00000000-0005-0000-0000-00008C420000}"/>
    <cellStyle name="EYHeader1 3 9" xfId="16953" xr:uid="{00000000-0005-0000-0000-00008D420000}"/>
    <cellStyle name="EYHeader1 4" xfId="16954" xr:uid="{00000000-0005-0000-0000-00008E420000}"/>
    <cellStyle name="EYHeader1 4 2" xfId="16955" xr:uid="{00000000-0005-0000-0000-00008F420000}"/>
    <cellStyle name="EYHeader1 4 2 10" xfId="16956" xr:uid="{00000000-0005-0000-0000-000090420000}"/>
    <cellStyle name="EYHeader1 4 2 10 2" xfId="16957" xr:uid="{00000000-0005-0000-0000-000091420000}"/>
    <cellStyle name="EYHeader1 4 2 10 2 2" xfId="16958" xr:uid="{00000000-0005-0000-0000-000092420000}"/>
    <cellStyle name="EYHeader1 4 2 10 3" xfId="16959" xr:uid="{00000000-0005-0000-0000-000093420000}"/>
    <cellStyle name="EYHeader1 4 2 11" xfId="16960" xr:uid="{00000000-0005-0000-0000-000094420000}"/>
    <cellStyle name="EYHeader1 4 2 11 2" xfId="16961" xr:uid="{00000000-0005-0000-0000-000095420000}"/>
    <cellStyle name="EYHeader1 4 2 11 2 2" xfId="16962" xr:uid="{00000000-0005-0000-0000-000096420000}"/>
    <cellStyle name="EYHeader1 4 2 11 3" xfId="16963" xr:uid="{00000000-0005-0000-0000-000097420000}"/>
    <cellStyle name="EYHeader1 4 2 12" xfId="16964" xr:uid="{00000000-0005-0000-0000-000098420000}"/>
    <cellStyle name="EYHeader1 4 2 12 2" xfId="16965" xr:uid="{00000000-0005-0000-0000-000099420000}"/>
    <cellStyle name="EYHeader1 4 2 12 2 2" xfId="16966" xr:uid="{00000000-0005-0000-0000-00009A420000}"/>
    <cellStyle name="EYHeader1 4 2 12 3" xfId="16967" xr:uid="{00000000-0005-0000-0000-00009B420000}"/>
    <cellStyle name="EYHeader1 4 2 13" xfId="16968" xr:uid="{00000000-0005-0000-0000-00009C420000}"/>
    <cellStyle name="EYHeader1 4 2 13 2" xfId="16969" xr:uid="{00000000-0005-0000-0000-00009D420000}"/>
    <cellStyle name="EYHeader1 4 2 13 2 2" xfId="16970" xr:uid="{00000000-0005-0000-0000-00009E420000}"/>
    <cellStyle name="EYHeader1 4 2 13 3" xfId="16971" xr:uid="{00000000-0005-0000-0000-00009F420000}"/>
    <cellStyle name="EYHeader1 4 2 14" xfId="16972" xr:uid="{00000000-0005-0000-0000-0000A0420000}"/>
    <cellStyle name="EYHeader1 4 2 14 2" xfId="16973" xr:uid="{00000000-0005-0000-0000-0000A1420000}"/>
    <cellStyle name="EYHeader1 4 2 14 2 2" xfId="16974" xr:uid="{00000000-0005-0000-0000-0000A2420000}"/>
    <cellStyle name="EYHeader1 4 2 14 3" xfId="16975" xr:uid="{00000000-0005-0000-0000-0000A3420000}"/>
    <cellStyle name="EYHeader1 4 2 15" xfId="16976" xr:uid="{00000000-0005-0000-0000-0000A4420000}"/>
    <cellStyle name="EYHeader1 4 2 15 2" xfId="16977" xr:uid="{00000000-0005-0000-0000-0000A5420000}"/>
    <cellStyle name="EYHeader1 4 2 15 2 2" xfId="16978" xr:uid="{00000000-0005-0000-0000-0000A6420000}"/>
    <cellStyle name="EYHeader1 4 2 15 3" xfId="16979" xr:uid="{00000000-0005-0000-0000-0000A7420000}"/>
    <cellStyle name="EYHeader1 4 2 16" xfId="16980" xr:uid="{00000000-0005-0000-0000-0000A8420000}"/>
    <cellStyle name="EYHeader1 4 2 16 2" xfId="16981" xr:uid="{00000000-0005-0000-0000-0000A9420000}"/>
    <cellStyle name="EYHeader1 4 2 16 2 2" xfId="16982" xr:uid="{00000000-0005-0000-0000-0000AA420000}"/>
    <cellStyle name="EYHeader1 4 2 16 3" xfId="16983" xr:uid="{00000000-0005-0000-0000-0000AB420000}"/>
    <cellStyle name="EYHeader1 4 2 17" xfId="16984" xr:uid="{00000000-0005-0000-0000-0000AC420000}"/>
    <cellStyle name="EYHeader1 4 2 17 2" xfId="16985" xr:uid="{00000000-0005-0000-0000-0000AD420000}"/>
    <cellStyle name="EYHeader1 4 2 17 2 2" xfId="16986" xr:uid="{00000000-0005-0000-0000-0000AE420000}"/>
    <cellStyle name="EYHeader1 4 2 17 3" xfId="16987" xr:uid="{00000000-0005-0000-0000-0000AF420000}"/>
    <cellStyle name="EYHeader1 4 2 18" xfId="16988" xr:uid="{00000000-0005-0000-0000-0000B0420000}"/>
    <cellStyle name="EYHeader1 4 2 18 2" xfId="16989" xr:uid="{00000000-0005-0000-0000-0000B1420000}"/>
    <cellStyle name="EYHeader1 4 2 18 2 2" xfId="16990" xr:uid="{00000000-0005-0000-0000-0000B2420000}"/>
    <cellStyle name="EYHeader1 4 2 18 3" xfId="16991" xr:uid="{00000000-0005-0000-0000-0000B3420000}"/>
    <cellStyle name="EYHeader1 4 2 19" xfId="16992" xr:uid="{00000000-0005-0000-0000-0000B4420000}"/>
    <cellStyle name="EYHeader1 4 2 19 2" xfId="16993" xr:uid="{00000000-0005-0000-0000-0000B5420000}"/>
    <cellStyle name="EYHeader1 4 2 19 2 2" xfId="16994" xr:uid="{00000000-0005-0000-0000-0000B6420000}"/>
    <cellStyle name="EYHeader1 4 2 19 3" xfId="16995" xr:uid="{00000000-0005-0000-0000-0000B7420000}"/>
    <cellStyle name="EYHeader1 4 2 2" xfId="16996" xr:uid="{00000000-0005-0000-0000-0000B8420000}"/>
    <cellStyle name="EYHeader1 4 2 2 2" xfId="16997" xr:uid="{00000000-0005-0000-0000-0000B9420000}"/>
    <cellStyle name="EYHeader1 4 2 2 2 2" xfId="16998" xr:uid="{00000000-0005-0000-0000-0000BA420000}"/>
    <cellStyle name="EYHeader1 4 2 2 2 2 2" xfId="16999" xr:uid="{00000000-0005-0000-0000-0000BB420000}"/>
    <cellStyle name="EYHeader1 4 2 2 2 2 3" xfId="17000" xr:uid="{00000000-0005-0000-0000-0000BC420000}"/>
    <cellStyle name="EYHeader1 4 2 2 3" xfId="17001" xr:uid="{00000000-0005-0000-0000-0000BD420000}"/>
    <cellStyle name="EYHeader1 4 2 2 3 2" xfId="17002" xr:uid="{00000000-0005-0000-0000-0000BE420000}"/>
    <cellStyle name="EYHeader1 4 2 2 3 3" xfId="17003" xr:uid="{00000000-0005-0000-0000-0000BF420000}"/>
    <cellStyle name="EYHeader1 4 2 2 4" xfId="17004" xr:uid="{00000000-0005-0000-0000-0000C0420000}"/>
    <cellStyle name="EYHeader1 4 2 2 5" xfId="17005" xr:uid="{00000000-0005-0000-0000-0000C1420000}"/>
    <cellStyle name="EYHeader1 4 2 20" xfId="17006" xr:uid="{00000000-0005-0000-0000-0000C2420000}"/>
    <cellStyle name="EYHeader1 4 2 20 2" xfId="17007" xr:uid="{00000000-0005-0000-0000-0000C3420000}"/>
    <cellStyle name="EYHeader1 4 2 21" xfId="17008" xr:uid="{00000000-0005-0000-0000-0000C4420000}"/>
    <cellStyle name="EYHeader1 4 2 3" xfId="17009" xr:uid="{00000000-0005-0000-0000-0000C5420000}"/>
    <cellStyle name="EYHeader1 4 2 3 2" xfId="17010" xr:uid="{00000000-0005-0000-0000-0000C6420000}"/>
    <cellStyle name="EYHeader1 4 2 3 2 2" xfId="17011" xr:uid="{00000000-0005-0000-0000-0000C7420000}"/>
    <cellStyle name="EYHeader1 4 2 3 3" xfId="17012" xr:uid="{00000000-0005-0000-0000-0000C8420000}"/>
    <cellStyle name="EYHeader1 4 2 3 4" xfId="17013" xr:uid="{00000000-0005-0000-0000-0000C9420000}"/>
    <cellStyle name="EYHeader1 4 2 4" xfId="17014" xr:uid="{00000000-0005-0000-0000-0000CA420000}"/>
    <cellStyle name="EYHeader1 4 2 4 2" xfId="17015" xr:uid="{00000000-0005-0000-0000-0000CB420000}"/>
    <cellStyle name="EYHeader1 4 2 4 2 2" xfId="17016" xr:uid="{00000000-0005-0000-0000-0000CC420000}"/>
    <cellStyle name="EYHeader1 4 2 4 3" xfId="17017" xr:uid="{00000000-0005-0000-0000-0000CD420000}"/>
    <cellStyle name="EYHeader1 4 2 5" xfId="17018" xr:uid="{00000000-0005-0000-0000-0000CE420000}"/>
    <cellStyle name="EYHeader1 4 2 5 2" xfId="17019" xr:uid="{00000000-0005-0000-0000-0000CF420000}"/>
    <cellStyle name="EYHeader1 4 2 5 2 2" xfId="17020" xr:uid="{00000000-0005-0000-0000-0000D0420000}"/>
    <cellStyle name="EYHeader1 4 2 5 3" xfId="17021" xr:uid="{00000000-0005-0000-0000-0000D1420000}"/>
    <cellStyle name="EYHeader1 4 2 6" xfId="17022" xr:uid="{00000000-0005-0000-0000-0000D2420000}"/>
    <cellStyle name="EYHeader1 4 2 6 2" xfId="17023" xr:uid="{00000000-0005-0000-0000-0000D3420000}"/>
    <cellStyle name="EYHeader1 4 2 6 2 2" xfId="17024" xr:uid="{00000000-0005-0000-0000-0000D4420000}"/>
    <cellStyle name="EYHeader1 4 2 6 3" xfId="17025" xr:uid="{00000000-0005-0000-0000-0000D5420000}"/>
    <cellStyle name="EYHeader1 4 2 7" xfId="17026" xr:uid="{00000000-0005-0000-0000-0000D6420000}"/>
    <cellStyle name="EYHeader1 4 2 7 2" xfId="17027" xr:uid="{00000000-0005-0000-0000-0000D7420000}"/>
    <cellStyle name="EYHeader1 4 2 7 2 2" xfId="17028" xr:uid="{00000000-0005-0000-0000-0000D8420000}"/>
    <cellStyle name="EYHeader1 4 2 7 3" xfId="17029" xr:uid="{00000000-0005-0000-0000-0000D9420000}"/>
    <cellStyle name="EYHeader1 4 2 8" xfId="17030" xr:uid="{00000000-0005-0000-0000-0000DA420000}"/>
    <cellStyle name="EYHeader1 4 2 8 2" xfId="17031" xr:uid="{00000000-0005-0000-0000-0000DB420000}"/>
    <cellStyle name="EYHeader1 4 2 8 2 2" xfId="17032" xr:uid="{00000000-0005-0000-0000-0000DC420000}"/>
    <cellStyle name="EYHeader1 4 2 8 3" xfId="17033" xr:uid="{00000000-0005-0000-0000-0000DD420000}"/>
    <cellStyle name="EYHeader1 4 2 9" xfId="17034" xr:uid="{00000000-0005-0000-0000-0000DE420000}"/>
    <cellStyle name="EYHeader1 4 2 9 2" xfId="17035" xr:uid="{00000000-0005-0000-0000-0000DF420000}"/>
    <cellStyle name="EYHeader1 4 2 9 2 2" xfId="17036" xr:uid="{00000000-0005-0000-0000-0000E0420000}"/>
    <cellStyle name="EYHeader1 4 2 9 3" xfId="17037" xr:uid="{00000000-0005-0000-0000-0000E1420000}"/>
    <cellStyle name="EYHeader1 4 3" xfId="17038" xr:uid="{00000000-0005-0000-0000-0000E2420000}"/>
    <cellStyle name="EYHeader1 4 3 2" xfId="17039" xr:uid="{00000000-0005-0000-0000-0000E3420000}"/>
    <cellStyle name="EYHeader1 4 3 2 2" xfId="17040" xr:uid="{00000000-0005-0000-0000-0000E4420000}"/>
    <cellStyle name="EYHeader1 4 3 2 2 2" xfId="17041" xr:uid="{00000000-0005-0000-0000-0000E5420000}"/>
    <cellStyle name="EYHeader1 4 3 2 2 3" xfId="17042" xr:uid="{00000000-0005-0000-0000-0000E6420000}"/>
    <cellStyle name="EYHeader1 4 3 3" xfId="17043" xr:uid="{00000000-0005-0000-0000-0000E7420000}"/>
    <cellStyle name="EYHeader1 4 3 3 2" xfId="17044" xr:uid="{00000000-0005-0000-0000-0000E8420000}"/>
    <cellStyle name="EYHeader1 4 3 3 3" xfId="17045" xr:uid="{00000000-0005-0000-0000-0000E9420000}"/>
    <cellStyle name="EYHeader1 4 3 4" xfId="17046" xr:uid="{00000000-0005-0000-0000-0000EA420000}"/>
    <cellStyle name="EYHeader1 4 3 5" xfId="17047" xr:uid="{00000000-0005-0000-0000-0000EB420000}"/>
    <cellStyle name="EYHeader1 4 4" xfId="17048" xr:uid="{00000000-0005-0000-0000-0000EC420000}"/>
    <cellStyle name="EYHeader1 4 4 2" xfId="17049" xr:uid="{00000000-0005-0000-0000-0000ED420000}"/>
    <cellStyle name="EYHeader1 4 4 2 2" xfId="17050" xr:uid="{00000000-0005-0000-0000-0000EE420000}"/>
    <cellStyle name="EYHeader1 4 4 3" xfId="17051" xr:uid="{00000000-0005-0000-0000-0000EF420000}"/>
    <cellStyle name="EYHeader1 4 4 4" xfId="17052" xr:uid="{00000000-0005-0000-0000-0000F0420000}"/>
    <cellStyle name="EYHeader1 4 5" xfId="17053" xr:uid="{00000000-0005-0000-0000-0000F1420000}"/>
    <cellStyle name="EYHeader1 4 5 2" xfId="17054" xr:uid="{00000000-0005-0000-0000-0000F2420000}"/>
    <cellStyle name="EYHeader1 4 5 2 2" xfId="17055" xr:uid="{00000000-0005-0000-0000-0000F3420000}"/>
    <cellStyle name="EYHeader1 4 5 3" xfId="17056" xr:uid="{00000000-0005-0000-0000-0000F4420000}"/>
    <cellStyle name="EYHeader1 4 6" xfId="17057" xr:uid="{00000000-0005-0000-0000-0000F5420000}"/>
    <cellStyle name="EYHeader1 4 6 2" xfId="17058" xr:uid="{00000000-0005-0000-0000-0000F6420000}"/>
    <cellStyle name="EYHeader1 4 6 2 2" xfId="17059" xr:uid="{00000000-0005-0000-0000-0000F7420000}"/>
    <cellStyle name="EYHeader1 4 6 3" xfId="17060" xr:uid="{00000000-0005-0000-0000-0000F8420000}"/>
    <cellStyle name="EYHeader1 4 7" xfId="17061" xr:uid="{00000000-0005-0000-0000-0000F9420000}"/>
    <cellStyle name="EYHeader1 4 7 2" xfId="17062" xr:uid="{00000000-0005-0000-0000-0000FA420000}"/>
    <cellStyle name="EYHeader1 4 7 2 2" xfId="17063" xr:uid="{00000000-0005-0000-0000-0000FB420000}"/>
    <cellStyle name="EYHeader1 4 7 3" xfId="17064" xr:uid="{00000000-0005-0000-0000-0000FC420000}"/>
    <cellStyle name="EYHeader1 4 8" xfId="17065" xr:uid="{00000000-0005-0000-0000-0000FD420000}"/>
    <cellStyle name="EYHeader1 4 8 2" xfId="17066" xr:uid="{00000000-0005-0000-0000-0000FE420000}"/>
    <cellStyle name="EYHeader1 4 9" xfId="17067" xr:uid="{00000000-0005-0000-0000-0000FF420000}"/>
    <cellStyle name="EYHeader1 5" xfId="17068" xr:uid="{00000000-0005-0000-0000-000000430000}"/>
    <cellStyle name="EYHeader1 5 10" xfId="17069" xr:uid="{00000000-0005-0000-0000-000001430000}"/>
    <cellStyle name="EYHeader1 5 10 2" xfId="17070" xr:uid="{00000000-0005-0000-0000-000002430000}"/>
    <cellStyle name="EYHeader1 5 10 2 2" xfId="17071" xr:uid="{00000000-0005-0000-0000-000003430000}"/>
    <cellStyle name="EYHeader1 5 10 3" xfId="17072" xr:uid="{00000000-0005-0000-0000-000004430000}"/>
    <cellStyle name="EYHeader1 5 11" xfId="17073" xr:uid="{00000000-0005-0000-0000-000005430000}"/>
    <cellStyle name="EYHeader1 5 11 2" xfId="17074" xr:uid="{00000000-0005-0000-0000-000006430000}"/>
    <cellStyle name="EYHeader1 5 11 2 2" xfId="17075" xr:uid="{00000000-0005-0000-0000-000007430000}"/>
    <cellStyle name="EYHeader1 5 11 3" xfId="17076" xr:uid="{00000000-0005-0000-0000-000008430000}"/>
    <cellStyle name="EYHeader1 5 12" xfId="17077" xr:uid="{00000000-0005-0000-0000-000009430000}"/>
    <cellStyle name="EYHeader1 5 12 2" xfId="17078" xr:uid="{00000000-0005-0000-0000-00000A430000}"/>
    <cellStyle name="EYHeader1 5 12 2 2" xfId="17079" xr:uid="{00000000-0005-0000-0000-00000B430000}"/>
    <cellStyle name="EYHeader1 5 12 3" xfId="17080" xr:uid="{00000000-0005-0000-0000-00000C430000}"/>
    <cellStyle name="EYHeader1 5 13" xfId="17081" xr:uid="{00000000-0005-0000-0000-00000D430000}"/>
    <cellStyle name="EYHeader1 5 13 2" xfId="17082" xr:uid="{00000000-0005-0000-0000-00000E430000}"/>
    <cellStyle name="EYHeader1 5 13 2 2" xfId="17083" xr:uid="{00000000-0005-0000-0000-00000F430000}"/>
    <cellStyle name="EYHeader1 5 13 3" xfId="17084" xr:uid="{00000000-0005-0000-0000-000010430000}"/>
    <cellStyle name="EYHeader1 5 14" xfId="17085" xr:uid="{00000000-0005-0000-0000-000011430000}"/>
    <cellStyle name="EYHeader1 5 14 2" xfId="17086" xr:uid="{00000000-0005-0000-0000-000012430000}"/>
    <cellStyle name="EYHeader1 5 14 2 2" xfId="17087" xr:uid="{00000000-0005-0000-0000-000013430000}"/>
    <cellStyle name="EYHeader1 5 14 3" xfId="17088" xr:uid="{00000000-0005-0000-0000-000014430000}"/>
    <cellStyle name="EYHeader1 5 15" xfId="17089" xr:uid="{00000000-0005-0000-0000-000015430000}"/>
    <cellStyle name="EYHeader1 5 15 2" xfId="17090" xr:uid="{00000000-0005-0000-0000-000016430000}"/>
    <cellStyle name="EYHeader1 5 15 2 2" xfId="17091" xr:uid="{00000000-0005-0000-0000-000017430000}"/>
    <cellStyle name="EYHeader1 5 15 3" xfId="17092" xr:uid="{00000000-0005-0000-0000-000018430000}"/>
    <cellStyle name="EYHeader1 5 16" xfId="17093" xr:uid="{00000000-0005-0000-0000-000019430000}"/>
    <cellStyle name="EYHeader1 5 16 2" xfId="17094" xr:uid="{00000000-0005-0000-0000-00001A430000}"/>
    <cellStyle name="EYHeader1 5 16 2 2" xfId="17095" xr:uid="{00000000-0005-0000-0000-00001B430000}"/>
    <cellStyle name="EYHeader1 5 16 3" xfId="17096" xr:uid="{00000000-0005-0000-0000-00001C430000}"/>
    <cellStyle name="EYHeader1 5 17" xfId="17097" xr:uid="{00000000-0005-0000-0000-00001D430000}"/>
    <cellStyle name="EYHeader1 5 17 2" xfId="17098" xr:uid="{00000000-0005-0000-0000-00001E430000}"/>
    <cellStyle name="EYHeader1 5 17 2 2" xfId="17099" xr:uid="{00000000-0005-0000-0000-00001F430000}"/>
    <cellStyle name="EYHeader1 5 17 3" xfId="17100" xr:uid="{00000000-0005-0000-0000-000020430000}"/>
    <cellStyle name="EYHeader1 5 18" xfId="17101" xr:uid="{00000000-0005-0000-0000-000021430000}"/>
    <cellStyle name="EYHeader1 5 18 2" xfId="17102" xr:uid="{00000000-0005-0000-0000-000022430000}"/>
    <cellStyle name="EYHeader1 5 18 2 2" xfId="17103" xr:uid="{00000000-0005-0000-0000-000023430000}"/>
    <cellStyle name="EYHeader1 5 18 3" xfId="17104" xr:uid="{00000000-0005-0000-0000-000024430000}"/>
    <cellStyle name="EYHeader1 5 19" xfId="17105" xr:uid="{00000000-0005-0000-0000-000025430000}"/>
    <cellStyle name="EYHeader1 5 19 2" xfId="17106" xr:uid="{00000000-0005-0000-0000-000026430000}"/>
    <cellStyle name="EYHeader1 5 19 2 2" xfId="17107" xr:uid="{00000000-0005-0000-0000-000027430000}"/>
    <cellStyle name="EYHeader1 5 19 3" xfId="17108" xr:uid="{00000000-0005-0000-0000-000028430000}"/>
    <cellStyle name="EYHeader1 5 2" xfId="17109" xr:uid="{00000000-0005-0000-0000-000029430000}"/>
    <cellStyle name="EYHeader1 5 2 10" xfId="17110" xr:uid="{00000000-0005-0000-0000-00002A430000}"/>
    <cellStyle name="EYHeader1 5 2 10 2" xfId="17111" xr:uid="{00000000-0005-0000-0000-00002B430000}"/>
    <cellStyle name="EYHeader1 5 2 10 2 2" xfId="17112" xr:uid="{00000000-0005-0000-0000-00002C430000}"/>
    <cellStyle name="EYHeader1 5 2 10 3" xfId="17113" xr:uid="{00000000-0005-0000-0000-00002D430000}"/>
    <cellStyle name="EYHeader1 5 2 11" xfId="17114" xr:uid="{00000000-0005-0000-0000-00002E430000}"/>
    <cellStyle name="EYHeader1 5 2 11 2" xfId="17115" xr:uid="{00000000-0005-0000-0000-00002F430000}"/>
    <cellStyle name="EYHeader1 5 2 11 2 2" xfId="17116" xr:uid="{00000000-0005-0000-0000-000030430000}"/>
    <cellStyle name="EYHeader1 5 2 11 3" xfId="17117" xr:uid="{00000000-0005-0000-0000-000031430000}"/>
    <cellStyle name="EYHeader1 5 2 12" xfId="17118" xr:uid="{00000000-0005-0000-0000-000032430000}"/>
    <cellStyle name="EYHeader1 5 2 12 2" xfId="17119" xr:uid="{00000000-0005-0000-0000-000033430000}"/>
    <cellStyle name="EYHeader1 5 2 12 2 2" xfId="17120" xr:uid="{00000000-0005-0000-0000-000034430000}"/>
    <cellStyle name="EYHeader1 5 2 12 3" xfId="17121" xr:uid="{00000000-0005-0000-0000-000035430000}"/>
    <cellStyle name="EYHeader1 5 2 13" xfId="17122" xr:uid="{00000000-0005-0000-0000-000036430000}"/>
    <cellStyle name="EYHeader1 5 2 13 2" xfId="17123" xr:uid="{00000000-0005-0000-0000-000037430000}"/>
    <cellStyle name="EYHeader1 5 2 13 2 2" xfId="17124" xr:uid="{00000000-0005-0000-0000-000038430000}"/>
    <cellStyle name="EYHeader1 5 2 13 3" xfId="17125" xr:uid="{00000000-0005-0000-0000-000039430000}"/>
    <cellStyle name="EYHeader1 5 2 14" xfId="17126" xr:uid="{00000000-0005-0000-0000-00003A430000}"/>
    <cellStyle name="EYHeader1 5 2 14 2" xfId="17127" xr:uid="{00000000-0005-0000-0000-00003B430000}"/>
    <cellStyle name="EYHeader1 5 2 14 2 2" xfId="17128" xr:uid="{00000000-0005-0000-0000-00003C430000}"/>
    <cellStyle name="EYHeader1 5 2 14 3" xfId="17129" xr:uid="{00000000-0005-0000-0000-00003D430000}"/>
    <cellStyle name="EYHeader1 5 2 15" xfId="17130" xr:uid="{00000000-0005-0000-0000-00003E430000}"/>
    <cellStyle name="EYHeader1 5 2 15 2" xfId="17131" xr:uid="{00000000-0005-0000-0000-00003F430000}"/>
    <cellStyle name="EYHeader1 5 2 15 2 2" xfId="17132" xr:uid="{00000000-0005-0000-0000-000040430000}"/>
    <cellStyle name="EYHeader1 5 2 15 3" xfId="17133" xr:uid="{00000000-0005-0000-0000-000041430000}"/>
    <cellStyle name="EYHeader1 5 2 16" xfId="17134" xr:uid="{00000000-0005-0000-0000-000042430000}"/>
    <cellStyle name="EYHeader1 5 2 16 2" xfId="17135" xr:uid="{00000000-0005-0000-0000-000043430000}"/>
    <cellStyle name="EYHeader1 5 2 16 2 2" xfId="17136" xr:uid="{00000000-0005-0000-0000-000044430000}"/>
    <cellStyle name="EYHeader1 5 2 16 3" xfId="17137" xr:uid="{00000000-0005-0000-0000-000045430000}"/>
    <cellStyle name="EYHeader1 5 2 17" xfId="17138" xr:uid="{00000000-0005-0000-0000-000046430000}"/>
    <cellStyle name="EYHeader1 5 2 17 2" xfId="17139" xr:uid="{00000000-0005-0000-0000-000047430000}"/>
    <cellStyle name="EYHeader1 5 2 17 2 2" xfId="17140" xr:uid="{00000000-0005-0000-0000-000048430000}"/>
    <cellStyle name="EYHeader1 5 2 17 3" xfId="17141" xr:uid="{00000000-0005-0000-0000-000049430000}"/>
    <cellStyle name="EYHeader1 5 2 18" xfId="17142" xr:uid="{00000000-0005-0000-0000-00004A430000}"/>
    <cellStyle name="EYHeader1 5 2 18 2" xfId="17143" xr:uid="{00000000-0005-0000-0000-00004B430000}"/>
    <cellStyle name="EYHeader1 5 2 18 2 2" xfId="17144" xr:uid="{00000000-0005-0000-0000-00004C430000}"/>
    <cellStyle name="EYHeader1 5 2 18 3" xfId="17145" xr:uid="{00000000-0005-0000-0000-00004D430000}"/>
    <cellStyle name="EYHeader1 5 2 19" xfId="17146" xr:uid="{00000000-0005-0000-0000-00004E430000}"/>
    <cellStyle name="EYHeader1 5 2 19 2" xfId="17147" xr:uid="{00000000-0005-0000-0000-00004F430000}"/>
    <cellStyle name="EYHeader1 5 2 19 2 2" xfId="17148" xr:uid="{00000000-0005-0000-0000-000050430000}"/>
    <cellStyle name="EYHeader1 5 2 19 3" xfId="17149" xr:uid="{00000000-0005-0000-0000-000051430000}"/>
    <cellStyle name="EYHeader1 5 2 2" xfId="17150" xr:uid="{00000000-0005-0000-0000-000052430000}"/>
    <cellStyle name="EYHeader1 5 2 2 2" xfId="17151" xr:uid="{00000000-0005-0000-0000-000053430000}"/>
    <cellStyle name="EYHeader1 5 2 2 2 2" xfId="17152" xr:uid="{00000000-0005-0000-0000-000054430000}"/>
    <cellStyle name="EYHeader1 5 2 2 2 3" xfId="17153" xr:uid="{00000000-0005-0000-0000-000055430000}"/>
    <cellStyle name="EYHeader1 5 2 2 3" xfId="17154" xr:uid="{00000000-0005-0000-0000-000056430000}"/>
    <cellStyle name="EYHeader1 5 2 20" xfId="17155" xr:uid="{00000000-0005-0000-0000-000057430000}"/>
    <cellStyle name="EYHeader1 5 2 20 2" xfId="17156" xr:uid="{00000000-0005-0000-0000-000058430000}"/>
    <cellStyle name="EYHeader1 5 2 21" xfId="17157" xr:uid="{00000000-0005-0000-0000-000059430000}"/>
    <cellStyle name="EYHeader1 5 2 22" xfId="17158" xr:uid="{00000000-0005-0000-0000-00005A430000}"/>
    <cellStyle name="EYHeader1 5 2 3" xfId="17159" xr:uid="{00000000-0005-0000-0000-00005B430000}"/>
    <cellStyle name="EYHeader1 5 2 3 2" xfId="17160" xr:uid="{00000000-0005-0000-0000-00005C430000}"/>
    <cellStyle name="EYHeader1 5 2 3 2 2" xfId="17161" xr:uid="{00000000-0005-0000-0000-00005D430000}"/>
    <cellStyle name="EYHeader1 5 2 3 3" xfId="17162" xr:uid="{00000000-0005-0000-0000-00005E430000}"/>
    <cellStyle name="EYHeader1 5 2 3 4" xfId="17163" xr:uid="{00000000-0005-0000-0000-00005F430000}"/>
    <cellStyle name="EYHeader1 5 2 4" xfId="17164" xr:uid="{00000000-0005-0000-0000-000060430000}"/>
    <cellStyle name="EYHeader1 5 2 4 2" xfId="17165" xr:uid="{00000000-0005-0000-0000-000061430000}"/>
    <cellStyle name="EYHeader1 5 2 4 2 2" xfId="17166" xr:uid="{00000000-0005-0000-0000-000062430000}"/>
    <cellStyle name="EYHeader1 5 2 4 3" xfId="17167" xr:uid="{00000000-0005-0000-0000-000063430000}"/>
    <cellStyle name="EYHeader1 5 2 5" xfId="17168" xr:uid="{00000000-0005-0000-0000-000064430000}"/>
    <cellStyle name="EYHeader1 5 2 5 2" xfId="17169" xr:uid="{00000000-0005-0000-0000-000065430000}"/>
    <cellStyle name="EYHeader1 5 2 5 2 2" xfId="17170" xr:uid="{00000000-0005-0000-0000-000066430000}"/>
    <cellStyle name="EYHeader1 5 2 5 3" xfId="17171" xr:uid="{00000000-0005-0000-0000-000067430000}"/>
    <cellStyle name="EYHeader1 5 2 6" xfId="17172" xr:uid="{00000000-0005-0000-0000-000068430000}"/>
    <cellStyle name="EYHeader1 5 2 6 2" xfId="17173" xr:uid="{00000000-0005-0000-0000-000069430000}"/>
    <cellStyle name="EYHeader1 5 2 6 2 2" xfId="17174" xr:uid="{00000000-0005-0000-0000-00006A430000}"/>
    <cellStyle name="EYHeader1 5 2 6 3" xfId="17175" xr:uid="{00000000-0005-0000-0000-00006B430000}"/>
    <cellStyle name="EYHeader1 5 2 7" xfId="17176" xr:uid="{00000000-0005-0000-0000-00006C430000}"/>
    <cellStyle name="EYHeader1 5 2 7 2" xfId="17177" xr:uid="{00000000-0005-0000-0000-00006D430000}"/>
    <cellStyle name="EYHeader1 5 2 7 2 2" xfId="17178" xr:uid="{00000000-0005-0000-0000-00006E430000}"/>
    <cellStyle name="EYHeader1 5 2 7 3" xfId="17179" xr:uid="{00000000-0005-0000-0000-00006F430000}"/>
    <cellStyle name="EYHeader1 5 2 8" xfId="17180" xr:uid="{00000000-0005-0000-0000-000070430000}"/>
    <cellStyle name="EYHeader1 5 2 8 2" xfId="17181" xr:uid="{00000000-0005-0000-0000-000071430000}"/>
    <cellStyle name="EYHeader1 5 2 8 2 2" xfId="17182" xr:uid="{00000000-0005-0000-0000-000072430000}"/>
    <cellStyle name="EYHeader1 5 2 8 3" xfId="17183" xr:uid="{00000000-0005-0000-0000-000073430000}"/>
    <cellStyle name="EYHeader1 5 2 9" xfId="17184" xr:uid="{00000000-0005-0000-0000-000074430000}"/>
    <cellStyle name="EYHeader1 5 2 9 2" xfId="17185" xr:uid="{00000000-0005-0000-0000-000075430000}"/>
    <cellStyle name="EYHeader1 5 2 9 2 2" xfId="17186" xr:uid="{00000000-0005-0000-0000-000076430000}"/>
    <cellStyle name="EYHeader1 5 2 9 3" xfId="17187" xr:uid="{00000000-0005-0000-0000-000077430000}"/>
    <cellStyle name="EYHeader1 5 20" xfId="17188" xr:uid="{00000000-0005-0000-0000-000078430000}"/>
    <cellStyle name="EYHeader1 5 20 2" xfId="17189" xr:uid="{00000000-0005-0000-0000-000079430000}"/>
    <cellStyle name="EYHeader1 5 20 2 2" xfId="17190" xr:uid="{00000000-0005-0000-0000-00007A430000}"/>
    <cellStyle name="EYHeader1 5 20 3" xfId="17191" xr:uid="{00000000-0005-0000-0000-00007B430000}"/>
    <cellStyle name="EYHeader1 5 21" xfId="17192" xr:uid="{00000000-0005-0000-0000-00007C430000}"/>
    <cellStyle name="EYHeader1 5 21 2" xfId="17193" xr:uid="{00000000-0005-0000-0000-00007D430000}"/>
    <cellStyle name="EYHeader1 5 22" xfId="17194" xr:uid="{00000000-0005-0000-0000-00007E430000}"/>
    <cellStyle name="EYHeader1 5 3" xfId="17195" xr:uid="{00000000-0005-0000-0000-00007F430000}"/>
    <cellStyle name="EYHeader1 5 3 2" xfId="17196" xr:uid="{00000000-0005-0000-0000-000080430000}"/>
    <cellStyle name="EYHeader1 5 3 2 2" xfId="17197" xr:uid="{00000000-0005-0000-0000-000081430000}"/>
    <cellStyle name="EYHeader1 5 3 3" xfId="17198" xr:uid="{00000000-0005-0000-0000-000082430000}"/>
    <cellStyle name="EYHeader1 5 3 4" xfId="17199" xr:uid="{00000000-0005-0000-0000-000083430000}"/>
    <cellStyle name="EYHeader1 5 4" xfId="17200" xr:uid="{00000000-0005-0000-0000-000084430000}"/>
    <cellStyle name="EYHeader1 5 4 2" xfId="17201" xr:uid="{00000000-0005-0000-0000-000085430000}"/>
    <cellStyle name="EYHeader1 5 4 2 2" xfId="17202" xr:uid="{00000000-0005-0000-0000-000086430000}"/>
    <cellStyle name="EYHeader1 5 4 3" xfId="17203" xr:uid="{00000000-0005-0000-0000-000087430000}"/>
    <cellStyle name="EYHeader1 5 5" xfId="17204" xr:uid="{00000000-0005-0000-0000-000088430000}"/>
    <cellStyle name="EYHeader1 5 5 2" xfId="17205" xr:uid="{00000000-0005-0000-0000-000089430000}"/>
    <cellStyle name="EYHeader1 5 5 2 2" xfId="17206" xr:uid="{00000000-0005-0000-0000-00008A430000}"/>
    <cellStyle name="EYHeader1 5 5 3" xfId="17207" xr:uid="{00000000-0005-0000-0000-00008B430000}"/>
    <cellStyle name="EYHeader1 5 6" xfId="17208" xr:uid="{00000000-0005-0000-0000-00008C430000}"/>
    <cellStyle name="EYHeader1 5 6 2" xfId="17209" xr:uid="{00000000-0005-0000-0000-00008D430000}"/>
    <cellStyle name="EYHeader1 5 6 2 2" xfId="17210" xr:uid="{00000000-0005-0000-0000-00008E430000}"/>
    <cellStyle name="EYHeader1 5 6 3" xfId="17211" xr:uid="{00000000-0005-0000-0000-00008F430000}"/>
    <cellStyle name="EYHeader1 5 7" xfId="17212" xr:uid="{00000000-0005-0000-0000-000090430000}"/>
    <cellStyle name="EYHeader1 5 7 2" xfId="17213" xr:uid="{00000000-0005-0000-0000-000091430000}"/>
    <cellStyle name="EYHeader1 5 7 2 2" xfId="17214" xr:uid="{00000000-0005-0000-0000-000092430000}"/>
    <cellStyle name="EYHeader1 5 7 3" xfId="17215" xr:uid="{00000000-0005-0000-0000-000093430000}"/>
    <cellStyle name="EYHeader1 5 8" xfId="17216" xr:uid="{00000000-0005-0000-0000-000094430000}"/>
    <cellStyle name="EYHeader1 5 8 2" xfId="17217" xr:uid="{00000000-0005-0000-0000-000095430000}"/>
    <cellStyle name="EYHeader1 5 8 2 2" xfId="17218" xr:uid="{00000000-0005-0000-0000-000096430000}"/>
    <cellStyle name="EYHeader1 5 8 3" xfId="17219" xr:uid="{00000000-0005-0000-0000-000097430000}"/>
    <cellStyle name="EYHeader1 5 9" xfId="17220" xr:uid="{00000000-0005-0000-0000-000098430000}"/>
    <cellStyle name="EYHeader1 5 9 2" xfId="17221" xr:uid="{00000000-0005-0000-0000-000099430000}"/>
    <cellStyle name="EYHeader1 5 9 2 2" xfId="17222" xr:uid="{00000000-0005-0000-0000-00009A430000}"/>
    <cellStyle name="EYHeader1 5 9 3" xfId="17223" xr:uid="{00000000-0005-0000-0000-00009B430000}"/>
    <cellStyle name="EYHeader1 6" xfId="17224" xr:uid="{00000000-0005-0000-0000-00009C430000}"/>
    <cellStyle name="EYHeader1 6 2" xfId="17225" xr:uid="{00000000-0005-0000-0000-00009D430000}"/>
    <cellStyle name="EYHeader1 6 2 2" xfId="17226" xr:uid="{00000000-0005-0000-0000-00009E430000}"/>
    <cellStyle name="EYHeader1 6 2 2 2" xfId="17227" xr:uid="{00000000-0005-0000-0000-00009F430000}"/>
    <cellStyle name="EYHeader1 6 2 2 3" xfId="17228" xr:uid="{00000000-0005-0000-0000-0000A0430000}"/>
    <cellStyle name="EYHeader1 6 3" xfId="17229" xr:uid="{00000000-0005-0000-0000-0000A1430000}"/>
    <cellStyle name="EYHeader1 6 3 2" xfId="17230" xr:uid="{00000000-0005-0000-0000-0000A2430000}"/>
    <cellStyle name="EYHeader1 6 3 3" xfId="17231" xr:uid="{00000000-0005-0000-0000-0000A3430000}"/>
    <cellStyle name="EYHeader1 6 4" xfId="17232" xr:uid="{00000000-0005-0000-0000-0000A4430000}"/>
    <cellStyle name="EYHeader1 6 5" xfId="17233" xr:uid="{00000000-0005-0000-0000-0000A5430000}"/>
    <cellStyle name="EYHeader1 7" xfId="17234" xr:uid="{00000000-0005-0000-0000-0000A6430000}"/>
    <cellStyle name="EYHeader1 7 2" xfId="17235" xr:uid="{00000000-0005-0000-0000-0000A7430000}"/>
    <cellStyle name="EYHeader1 7 2 2" xfId="17236" xr:uid="{00000000-0005-0000-0000-0000A8430000}"/>
    <cellStyle name="EYHeader1 7 3" xfId="17237" xr:uid="{00000000-0005-0000-0000-0000A9430000}"/>
    <cellStyle name="EYHeader1 7 4" xfId="17238" xr:uid="{00000000-0005-0000-0000-0000AA430000}"/>
    <cellStyle name="EYHeader1 8" xfId="17239" xr:uid="{00000000-0005-0000-0000-0000AB430000}"/>
    <cellStyle name="EYHeader1 8 2" xfId="17240" xr:uid="{00000000-0005-0000-0000-0000AC430000}"/>
    <cellStyle name="EYHeader1 8 2 2" xfId="17241" xr:uid="{00000000-0005-0000-0000-0000AD430000}"/>
    <cellStyle name="EYHeader1 8 3" xfId="17242" xr:uid="{00000000-0005-0000-0000-0000AE430000}"/>
    <cellStyle name="EYHeader1 9" xfId="17243" xr:uid="{00000000-0005-0000-0000-0000AF430000}"/>
    <cellStyle name="EYHeader1 9 2" xfId="17244" xr:uid="{00000000-0005-0000-0000-0000B0430000}"/>
    <cellStyle name="EYHeader1 9 2 2" xfId="17245" xr:uid="{00000000-0005-0000-0000-0000B1430000}"/>
    <cellStyle name="EYHeader1 9 3" xfId="17246" xr:uid="{00000000-0005-0000-0000-0000B2430000}"/>
    <cellStyle name="EYHeader2" xfId="17247" xr:uid="{00000000-0005-0000-0000-0000B3430000}"/>
    <cellStyle name="EYInputValue" xfId="17248" xr:uid="{00000000-0005-0000-0000-0000B4430000}"/>
    <cellStyle name="EYPercent" xfId="17249" xr:uid="{00000000-0005-0000-0000-0000B5430000}"/>
    <cellStyle name="F2" xfId="17250" xr:uid="{00000000-0005-0000-0000-0000B6430000}"/>
    <cellStyle name="F3" xfId="17251" xr:uid="{00000000-0005-0000-0000-0000B7430000}"/>
    <cellStyle name="F4" xfId="17252" xr:uid="{00000000-0005-0000-0000-0000B8430000}"/>
    <cellStyle name="F5" xfId="17253" xr:uid="{00000000-0005-0000-0000-0000B9430000}"/>
    <cellStyle name="F6" xfId="17254" xr:uid="{00000000-0005-0000-0000-0000BA430000}"/>
    <cellStyle name="F7" xfId="17255" xr:uid="{00000000-0005-0000-0000-0000BB430000}"/>
    <cellStyle name="F8" xfId="17256" xr:uid="{00000000-0005-0000-0000-0000BC430000}"/>
    <cellStyle name="Feeder Field" xfId="17257" xr:uid="{00000000-0005-0000-0000-0000BD430000}"/>
    <cellStyle name="Feeder Field 10" xfId="17258" xr:uid="{00000000-0005-0000-0000-0000BE430000}"/>
    <cellStyle name="Feeder Field 10 2" xfId="17259" xr:uid="{00000000-0005-0000-0000-0000BF430000}"/>
    <cellStyle name="Feeder Field 10 2 2" xfId="17260" xr:uid="{00000000-0005-0000-0000-0000C0430000}"/>
    <cellStyle name="Feeder Field 10 3" xfId="17261" xr:uid="{00000000-0005-0000-0000-0000C1430000}"/>
    <cellStyle name="Feeder Field 11" xfId="17262" xr:uid="{00000000-0005-0000-0000-0000C2430000}"/>
    <cellStyle name="Feeder Field 11 2" xfId="17263" xr:uid="{00000000-0005-0000-0000-0000C3430000}"/>
    <cellStyle name="Feeder Field 11 2 2" xfId="17264" xr:uid="{00000000-0005-0000-0000-0000C4430000}"/>
    <cellStyle name="Feeder Field 11 3" xfId="17265" xr:uid="{00000000-0005-0000-0000-0000C5430000}"/>
    <cellStyle name="Feeder Field 12" xfId="17266" xr:uid="{00000000-0005-0000-0000-0000C6430000}"/>
    <cellStyle name="Feeder Field 12 2" xfId="17267" xr:uid="{00000000-0005-0000-0000-0000C7430000}"/>
    <cellStyle name="Feeder Field 12 2 2" xfId="17268" xr:uid="{00000000-0005-0000-0000-0000C8430000}"/>
    <cellStyle name="Feeder Field 12 3" xfId="17269" xr:uid="{00000000-0005-0000-0000-0000C9430000}"/>
    <cellStyle name="Feeder Field 13" xfId="17270" xr:uid="{00000000-0005-0000-0000-0000CA430000}"/>
    <cellStyle name="Feeder Field 13 2" xfId="17271" xr:uid="{00000000-0005-0000-0000-0000CB430000}"/>
    <cellStyle name="Feeder Field 13 2 2" xfId="17272" xr:uid="{00000000-0005-0000-0000-0000CC430000}"/>
    <cellStyle name="Feeder Field 13 3" xfId="17273" xr:uid="{00000000-0005-0000-0000-0000CD430000}"/>
    <cellStyle name="Feeder Field 14" xfId="17274" xr:uid="{00000000-0005-0000-0000-0000CE430000}"/>
    <cellStyle name="Feeder Field 14 2" xfId="17275" xr:uid="{00000000-0005-0000-0000-0000CF430000}"/>
    <cellStyle name="Feeder Field 14 2 2" xfId="17276" xr:uid="{00000000-0005-0000-0000-0000D0430000}"/>
    <cellStyle name="Feeder Field 14 3" xfId="17277" xr:uid="{00000000-0005-0000-0000-0000D1430000}"/>
    <cellStyle name="Feeder Field 15" xfId="17278" xr:uid="{00000000-0005-0000-0000-0000D2430000}"/>
    <cellStyle name="Feeder Field 15 2" xfId="17279" xr:uid="{00000000-0005-0000-0000-0000D3430000}"/>
    <cellStyle name="Feeder Field 15 2 2" xfId="17280" xr:uid="{00000000-0005-0000-0000-0000D4430000}"/>
    <cellStyle name="Feeder Field 15 3" xfId="17281" xr:uid="{00000000-0005-0000-0000-0000D5430000}"/>
    <cellStyle name="Feeder Field 16" xfId="17282" xr:uid="{00000000-0005-0000-0000-0000D6430000}"/>
    <cellStyle name="Feeder Field 16 2" xfId="17283" xr:uid="{00000000-0005-0000-0000-0000D7430000}"/>
    <cellStyle name="Feeder Field 16 2 2" xfId="17284" xr:uid="{00000000-0005-0000-0000-0000D8430000}"/>
    <cellStyle name="Feeder Field 16 3" xfId="17285" xr:uid="{00000000-0005-0000-0000-0000D9430000}"/>
    <cellStyle name="Feeder Field 17" xfId="17286" xr:uid="{00000000-0005-0000-0000-0000DA430000}"/>
    <cellStyle name="Feeder Field 17 2" xfId="17287" xr:uid="{00000000-0005-0000-0000-0000DB430000}"/>
    <cellStyle name="Feeder Field 17 2 2" xfId="17288" xr:uid="{00000000-0005-0000-0000-0000DC430000}"/>
    <cellStyle name="Feeder Field 17 3" xfId="17289" xr:uid="{00000000-0005-0000-0000-0000DD430000}"/>
    <cellStyle name="Feeder Field 18" xfId="17290" xr:uid="{00000000-0005-0000-0000-0000DE430000}"/>
    <cellStyle name="Feeder Field 18 2" xfId="17291" xr:uid="{00000000-0005-0000-0000-0000DF430000}"/>
    <cellStyle name="Feeder Field 18 2 2" xfId="17292" xr:uid="{00000000-0005-0000-0000-0000E0430000}"/>
    <cellStyle name="Feeder Field 18 3" xfId="17293" xr:uid="{00000000-0005-0000-0000-0000E1430000}"/>
    <cellStyle name="Feeder Field 19" xfId="17294" xr:uid="{00000000-0005-0000-0000-0000E2430000}"/>
    <cellStyle name="Feeder Field 19 2" xfId="17295" xr:uid="{00000000-0005-0000-0000-0000E3430000}"/>
    <cellStyle name="Feeder Field 19 2 2" xfId="17296" xr:uid="{00000000-0005-0000-0000-0000E4430000}"/>
    <cellStyle name="Feeder Field 19 3" xfId="17297" xr:uid="{00000000-0005-0000-0000-0000E5430000}"/>
    <cellStyle name="Feeder Field 2" xfId="17298" xr:uid="{00000000-0005-0000-0000-0000E6430000}"/>
    <cellStyle name="Feeder Field 2 10" xfId="17299" xr:uid="{00000000-0005-0000-0000-0000E7430000}"/>
    <cellStyle name="Feeder Field 2 10 2" xfId="17300" xr:uid="{00000000-0005-0000-0000-0000E8430000}"/>
    <cellStyle name="Feeder Field 2 10 2 2" xfId="17301" xr:uid="{00000000-0005-0000-0000-0000E9430000}"/>
    <cellStyle name="Feeder Field 2 10 3" xfId="17302" xr:uid="{00000000-0005-0000-0000-0000EA430000}"/>
    <cellStyle name="Feeder Field 2 11" xfId="17303" xr:uid="{00000000-0005-0000-0000-0000EB430000}"/>
    <cellStyle name="Feeder Field 2 11 2" xfId="17304" xr:uid="{00000000-0005-0000-0000-0000EC430000}"/>
    <cellStyle name="Feeder Field 2 11 2 2" xfId="17305" xr:uid="{00000000-0005-0000-0000-0000ED430000}"/>
    <cellStyle name="Feeder Field 2 11 3" xfId="17306" xr:uid="{00000000-0005-0000-0000-0000EE430000}"/>
    <cellStyle name="Feeder Field 2 12" xfId="17307" xr:uid="{00000000-0005-0000-0000-0000EF430000}"/>
    <cellStyle name="Feeder Field 2 12 2" xfId="17308" xr:uid="{00000000-0005-0000-0000-0000F0430000}"/>
    <cellStyle name="Feeder Field 2 12 2 2" xfId="17309" xr:uid="{00000000-0005-0000-0000-0000F1430000}"/>
    <cellStyle name="Feeder Field 2 12 3" xfId="17310" xr:uid="{00000000-0005-0000-0000-0000F2430000}"/>
    <cellStyle name="Feeder Field 2 13" xfId="17311" xr:uid="{00000000-0005-0000-0000-0000F3430000}"/>
    <cellStyle name="Feeder Field 2 13 2" xfId="17312" xr:uid="{00000000-0005-0000-0000-0000F4430000}"/>
    <cellStyle name="Feeder Field 2 13 2 2" xfId="17313" xr:uid="{00000000-0005-0000-0000-0000F5430000}"/>
    <cellStyle name="Feeder Field 2 13 3" xfId="17314" xr:uid="{00000000-0005-0000-0000-0000F6430000}"/>
    <cellStyle name="Feeder Field 2 14" xfId="17315" xr:uid="{00000000-0005-0000-0000-0000F7430000}"/>
    <cellStyle name="Feeder Field 2 14 2" xfId="17316" xr:uid="{00000000-0005-0000-0000-0000F8430000}"/>
    <cellStyle name="Feeder Field 2 14 2 2" xfId="17317" xr:uid="{00000000-0005-0000-0000-0000F9430000}"/>
    <cellStyle name="Feeder Field 2 14 3" xfId="17318" xr:uid="{00000000-0005-0000-0000-0000FA430000}"/>
    <cellStyle name="Feeder Field 2 15" xfId="17319" xr:uid="{00000000-0005-0000-0000-0000FB430000}"/>
    <cellStyle name="Feeder Field 2 15 2" xfId="17320" xr:uid="{00000000-0005-0000-0000-0000FC430000}"/>
    <cellStyle name="Feeder Field 2 15 2 2" xfId="17321" xr:uid="{00000000-0005-0000-0000-0000FD430000}"/>
    <cellStyle name="Feeder Field 2 15 3" xfId="17322" xr:uid="{00000000-0005-0000-0000-0000FE430000}"/>
    <cellStyle name="Feeder Field 2 16" xfId="17323" xr:uid="{00000000-0005-0000-0000-0000FF430000}"/>
    <cellStyle name="Feeder Field 2 16 2" xfId="17324" xr:uid="{00000000-0005-0000-0000-000000440000}"/>
    <cellStyle name="Feeder Field 2 16 2 2" xfId="17325" xr:uid="{00000000-0005-0000-0000-000001440000}"/>
    <cellStyle name="Feeder Field 2 16 3" xfId="17326" xr:uid="{00000000-0005-0000-0000-000002440000}"/>
    <cellStyle name="Feeder Field 2 17" xfId="17327" xr:uid="{00000000-0005-0000-0000-000003440000}"/>
    <cellStyle name="Feeder Field 2 17 2" xfId="17328" xr:uid="{00000000-0005-0000-0000-000004440000}"/>
    <cellStyle name="Feeder Field 2 17 2 2" xfId="17329" xr:uid="{00000000-0005-0000-0000-000005440000}"/>
    <cellStyle name="Feeder Field 2 17 3" xfId="17330" xr:uid="{00000000-0005-0000-0000-000006440000}"/>
    <cellStyle name="Feeder Field 2 18" xfId="17331" xr:uid="{00000000-0005-0000-0000-000007440000}"/>
    <cellStyle name="Feeder Field 2 18 2" xfId="17332" xr:uid="{00000000-0005-0000-0000-000008440000}"/>
    <cellStyle name="Feeder Field 2 18 2 2" xfId="17333" xr:uid="{00000000-0005-0000-0000-000009440000}"/>
    <cellStyle name="Feeder Field 2 18 3" xfId="17334" xr:uid="{00000000-0005-0000-0000-00000A440000}"/>
    <cellStyle name="Feeder Field 2 19" xfId="17335" xr:uid="{00000000-0005-0000-0000-00000B440000}"/>
    <cellStyle name="Feeder Field 2 19 2" xfId="17336" xr:uid="{00000000-0005-0000-0000-00000C440000}"/>
    <cellStyle name="Feeder Field 2 19 2 2" xfId="17337" xr:uid="{00000000-0005-0000-0000-00000D440000}"/>
    <cellStyle name="Feeder Field 2 19 3" xfId="17338" xr:uid="{00000000-0005-0000-0000-00000E440000}"/>
    <cellStyle name="Feeder Field 2 2" xfId="17339" xr:uid="{00000000-0005-0000-0000-00000F440000}"/>
    <cellStyle name="Feeder Field 2 2 10" xfId="17340" xr:uid="{00000000-0005-0000-0000-000010440000}"/>
    <cellStyle name="Feeder Field 2 2 10 2" xfId="17341" xr:uid="{00000000-0005-0000-0000-000011440000}"/>
    <cellStyle name="Feeder Field 2 2 10 2 2" xfId="17342" xr:uid="{00000000-0005-0000-0000-000012440000}"/>
    <cellStyle name="Feeder Field 2 2 10 3" xfId="17343" xr:uid="{00000000-0005-0000-0000-000013440000}"/>
    <cellStyle name="Feeder Field 2 2 11" xfId="17344" xr:uid="{00000000-0005-0000-0000-000014440000}"/>
    <cellStyle name="Feeder Field 2 2 11 2" xfId="17345" xr:uid="{00000000-0005-0000-0000-000015440000}"/>
    <cellStyle name="Feeder Field 2 2 11 2 2" xfId="17346" xr:uid="{00000000-0005-0000-0000-000016440000}"/>
    <cellStyle name="Feeder Field 2 2 11 3" xfId="17347" xr:uid="{00000000-0005-0000-0000-000017440000}"/>
    <cellStyle name="Feeder Field 2 2 12" xfId="17348" xr:uid="{00000000-0005-0000-0000-000018440000}"/>
    <cellStyle name="Feeder Field 2 2 12 2" xfId="17349" xr:uid="{00000000-0005-0000-0000-000019440000}"/>
    <cellStyle name="Feeder Field 2 2 12 2 2" xfId="17350" xr:uid="{00000000-0005-0000-0000-00001A440000}"/>
    <cellStyle name="Feeder Field 2 2 12 3" xfId="17351" xr:uid="{00000000-0005-0000-0000-00001B440000}"/>
    <cellStyle name="Feeder Field 2 2 13" xfId="17352" xr:uid="{00000000-0005-0000-0000-00001C440000}"/>
    <cellStyle name="Feeder Field 2 2 13 2" xfId="17353" xr:uid="{00000000-0005-0000-0000-00001D440000}"/>
    <cellStyle name="Feeder Field 2 2 13 2 2" xfId="17354" xr:uid="{00000000-0005-0000-0000-00001E440000}"/>
    <cellStyle name="Feeder Field 2 2 13 3" xfId="17355" xr:uid="{00000000-0005-0000-0000-00001F440000}"/>
    <cellStyle name="Feeder Field 2 2 14" xfId="17356" xr:uid="{00000000-0005-0000-0000-000020440000}"/>
    <cellStyle name="Feeder Field 2 2 14 2" xfId="17357" xr:uid="{00000000-0005-0000-0000-000021440000}"/>
    <cellStyle name="Feeder Field 2 2 14 2 2" xfId="17358" xr:uid="{00000000-0005-0000-0000-000022440000}"/>
    <cellStyle name="Feeder Field 2 2 14 3" xfId="17359" xr:uid="{00000000-0005-0000-0000-000023440000}"/>
    <cellStyle name="Feeder Field 2 2 15" xfId="17360" xr:uid="{00000000-0005-0000-0000-000024440000}"/>
    <cellStyle name="Feeder Field 2 2 15 2" xfId="17361" xr:uid="{00000000-0005-0000-0000-000025440000}"/>
    <cellStyle name="Feeder Field 2 2 15 2 2" xfId="17362" xr:uid="{00000000-0005-0000-0000-000026440000}"/>
    <cellStyle name="Feeder Field 2 2 15 3" xfId="17363" xr:uid="{00000000-0005-0000-0000-000027440000}"/>
    <cellStyle name="Feeder Field 2 2 16" xfId="17364" xr:uid="{00000000-0005-0000-0000-000028440000}"/>
    <cellStyle name="Feeder Field 2 2 16 2" xfId="17365" xr:uid="{00000000-0005-0000-0000-000029440000}"/>
    <cellStyle name="Feeder Field 2 2 16 2 2" xfId="17366" xr:uid="{00000000-0005-0000-0000-00002A440000}"/>
    <cellStyle name="Feeder Field 2 2 16 3" xfId="17367" xr:uid="{00000000-0005-0000-0000-00002B440000}"/>
    <cellStyle name="Feeder Field 2 2 17" xfId="17368" xr:uid="{00000000-0005-0000-0000-00002C440000}"/>
    <cellStyle name="Feeder Field 2 2 17 2" xfId="17369" xr:uid="{00000000-0005-0000-0000-00002D440000}"/>
    <cellStyle name="Feeder Field 2 2 17 2 2" xfId="17370" xr:uid="{00000000-0005-0000-0000-00002E440000}"/>
    <cellStyle name="Feeder Field 2 2 17 3" xfId="17371" xr:uid="{00000000-0005-0000-0000-00002F440000}"/>
    <cellStyle name="Feeder Field 2 2 18" xfId="17372" xr:uid="{00000000-0005-0000-0000-000030440000}"/>
    <cellStyle name="Feeder Field 2 2 18 2" xfId="17373" xr:uid="{00000000-0005-0000-0000-000031440000}"/>
    <cellStyle name="Feeder Field 2 2 19" xfId="17374" xr:uid="{00000000-0005-0000-0000-000032440000}"/>
    <cellStyle name="Feeder Field 2 2 2" xfId="17375" xr:uid="{00000000-0005-0000-0000-000033440000}"/>
    <cellStyle name="Feeder Field 2 2 2 10" xfId="17376" xr:uid="{00000000-0005-0000-0000-000034440000}"/>
    <cellStyle name="Feeder Field 2 2 2 10 2" xfId="17377" xr:uid="{00000000-0005-0000-0000-000035440000}"/>
    <cellStyle name="Feeder Field 2 2 2 10 2 2" xfId="17378" xr:uid="{00000000-0005-0000-0000-000036440000}"/>
    <cellStyle name="Feeder Field 2 2 2 10 3" xfId="17379" xr:uid="{00000000-0005-0000-0000-000037440000}"/>
    <cellStyle name="Feeder Field 2 2 2 11" xfId="17380" xr:uid="{00000000-0005-0000-0000-000038440000}"/>
    <cellStyle name="Feeder Field 2 2 2 11 2" xfId="17381" xr:uid="{00000000-0005-0000-0000-000039440000}"/>
    <cellStyle name="Feeder Field 2 2 2 11 2 2" xfId="17382" xr:uid="{00000000-0005-0000-0000-00003A440000}"/>
    <cellStyle name="Feeder Field 2 2 2 11 3" xfId="17383" xr:uid="{00000000-0005-0000-0000-00003B440000}"/>
    <cellStyle name="Feeder Field 2 2 2 12" xfId="17384" xr:uid="{00000000-0005-0000-0000-00003C440000}"/>
    <cellStyle name="Feeder Field 2 2 2 12 2" xfId="17385" xr:uid="{00000000-0005-0000-0000-00003D440000}"/>
    <cellStyle name="Feeder Field 2 2 2 12 2 2" xfId="17386" xr:uid="{00000000-0005-0000-0000-00003E440000}"/>
    <cellStyle name="Feeder Field 2 2 2 12 3" xfId="17387" xr:uid="{00000000-0005-0000-0000-00003F440000}"/>
    <cellStyle name="Feeder Field 2 2 2 13" xfId="17388" xr:uid="{00000000-0005-0000-0000-000040440000}"/>
    <cellStyle name="Feeder Field 2 2 2 13 2" xfId="17389" xr:uid="{00000000-0005-0000-0000-000041440000}"/>
    <cellStyle name="Feeder Field 2 2 2 13 2 2" xfId="17390" xr:uid="{00000000-0005-0000-0000-000042440000}"/>
    <cellStyle name="Feeder Field 2 2 2 13 3" xfId="17391" xr:uid="{00000000-0005-0000-0000-000043440000}"/>
    <cellStyle name="Feeder Field 2 2 2 14" xfId="17392" xr:uid="{00000000-0005-0000-0000-000044440000}"/>
    <cellStyle name="Feeder Field 2 2 2 14 2" xfId="17393" xr:uid="{00000000-0005-0000-0000-000045440000}"/>
    <cellStyle name="Feeder Field 2 2 2 14 2 2" xfId="17394" xr:uid="{00000000-0005-0000-0000-000046440000}"/>
    <cellStyle name="Feeder Field 2 2 2 14 3" xfId="17395" xr:uid="{00000000-0005-0000-0000-000047440000}"/>
    <cellStyle name="Feeder Field 2 2 2 15" xfId="17396" xr:uid="{00000000-0005-0000-0000-000048440000}"/>
    <cellStyle name="Feeder Field 2 2 2 15 2" xfId="17397" xr:uid="{00000000-0005-0000-0000-000049440000}"/>
    <cellStyle name="Feeder Field 2 2 2 15 2 2" xfId="17398" xr:uid="{00000000-0005-0000-0000-00004A440000}"/>
    <cellStyle name="Feeder Field 2 2 2 15 3" xfId="17399" xr:uid="{00000000-0005-0000-0000-00004B440000}"/>
    <cellStyle name="Feeder Field 2 2 2 16" xfId="17400" xr:uid="{00000000-0005-0000-0000-00004C440000}"/>
    <cellStyle name="Feeder Field 2 2 2 16 2" xfId="17401" xr:uid="{00000000-0005-0000-0000-00004D440000}"/>
    <cellStyle name="Feeder Field 2 2 2 16 2 2" xfId="17402" xr:uid="{00000000-0005-0000-0000-00004E440000}"/>
    <cellStyle name="Feeder Field 2 2 2 16 3" xfId="17403" xr:uid="{00000000-0005-0000-0000-00004F440000}"/>
    <cellStyle name="Feeder Field 2 2 2 17" xfId="17404" xr:uid="{00000000-0005-0000-0000-000050440000}"/>
    <cellStyle name="Feeder Field 2 2 2 17 2" xfId="17405" xr:uid="{00000000-0005-0000-0000-000051440000}"/>
    <cellStyle name="Feeder Field 2 2 2 17 2 2" xfId="17406" xr:uid="{00000000-0005-0000-0000-000052440000}"/>
    <cellStyle name="Feeder Field 2 2 2 17 3" xfId="17407" xr:uid="{00000000-0005-0000-0000-000053440000}"/>
    <cellStyle name="Feeder Field 2 2 2 18" xfId="17408" xr:uid="{00000000-0005-0000-0000-000054440000}"/>
    <cellStyle name="Feeder Field 2 2 2 18 2" xfId="17409" xr:uid="{00000000-0005-0000-0000-000055440000}"/>
    <cellStyle name="Feeder Field 2 2 2 18 2 2" xfId="17410" xr:uid="{00000000-0005-0000-0000-000056440000}"/>
    <cellStyle name="Feeder Field 2 2 2 18 3" xfId="17411" xr:uid="{00000000-0005-0000-0000-000057440000}"/>
    <cellStyle name="Feeder Field 2 2 2 19" xfId="17412" xr:uid="{00000000-0005-0000-0000-000058440000}"/>
    <cellStyle name="Feeder Field 2 2 2 19 2" xfId="17413" xr:uid="{00000000-0005-0000-0000-000059440000}"/>
    <cellStyle name="Feeder Field 2 2 2 19 2 2" xfId="17414" xr:uid="{00000000-0005-0000-0000-00005A440000}"/>
    <cellStyle name="Feeder Field 2 2 2 19 3" xfId="17415" xr:uid="{00000000-0005-0000-0000-00005B440000}"/>
    <cellStyle name="Feeder Field 2 2 2 2" xfId="17416" xr:uid="{00000000-0005-0000-0000-00005C440000}"/>
    <cellStyle name="Feeder Field 2 2 2 2 2" xfId="17417" xr:uid="{00000000-0005-0000-0000-00005D440000}"/>
    <cellStyle name="Feeder Field 2 2 2 2 2 2" xfId="17418" xr:uid="{00000000-0005-0000-0000-00005E440000}"/>
    <cellStyle name="Feeder Field 2 2 2 2 2 3" xfId="17419" xr:uid="{00000000-0005-0000-0000-00005F440000}"/>
    <cellStyle name="Feeder Field 2 2 2 2 3" xfId="17420" xr:uid="{00000000-0005-0000-0000-000060440000}"/>
    <cellStyle name="Feeder Field 2 2 2 2 3 2" xfId="17421" xr:uid="{00000000-0005-0000-0000-000061440000}"/>
    <cellStyle name="Feeder Field 2 2 2 2 4" xfId="17422" xr:uid="{00000000-0005-0000-0000-000062440000}"/>
    <cellStyle name="Feeder Field 2 2 2 20" xfId="17423" xr:uid="{00000000-0005-0000-0000-000063440000}"/>
    <cellStyle name="Feeder Field 2 2 2 20 2" xfId="17424" xr:uid="{00000000-0005-0000-0000-000064440000}"/>
    <cellStyle name="Feeder Field 2 2 2 20 2 2" xfId="17425" xr:uid="{00000000-0005-0000-0000-000065440000}"/>
    <cellStyle name="Feeder Field 2 2 2 20 3" xfId="17426" xr:uid="{00000000-0005-0000-0000-000066440000}"/>
    <cellStyle name="Feeder Field 2 2 2 21" xfId="17427" xr:uid="{00000000-0005-0000-0000-000067440000}"/>
    <cellStyle name="Feeder Field 2 2 2 21 2" xfId="17428" xr:uid="{00000000-0005-0000-0000-000068440000}"/>
    <cellStyle name="Feeder Field 2 2 2 22" xfId="17429" xr:uid="{00000000-0005-0000-0000-000069440000}"/>
    <cellStyle name="Feeder Field 2 2 2 23" xfId="17430" xr:uid="{00000000-0005-0000-0000-00006A440000}"/>
    <cellStyle name="Feeder Field 2 2 2 3" xfId="17431" xr:uid="{00000000-0005-0000-0000-00006B440000}"/>
    <cellStyle name="Feeder Field 2 2 2 3 2" xfId="17432" xr:uid="{00000000-0005-0000-0000-00006C440000}"/>
    <cellStyle name="Feeder Field 2 2 2 3 2 2" xfId="17433" xr:uid="{00000000-0005-0000-0000-00006D440000}"/>
    <cellStyle name="Feeder Field 2 2 2 3 3" xfId="17434" xr:uid="{00000000-0005-0000-0000-00006E440000}"/>
    <cellStyle name="Feeder Field 2 2 2 3 4" xfId="17435" xr:uid="{00000000-0005-0000-0000-00006F440000}"/>
    <cellStyle name="Feeder Field 2 2 2 4" xfId="17436" xr:uid="{00000000-0005-0000-0000-000070440000}"/>
    <cellStyle name="Feeder Field 2 2 2 4 2" xfId="17437" xr:uid="{00000000-0005-0000-0000-000071440000}"/>
    <cellStyle name="Feeder Field 2 2 2 4 2 2" xfId="17438" xr:uid="{00000000-0005-0000-0000-000072440000}"/>
    <cellStyle name="Feeder Field 2 2 2 4 3" xfId="17439" xr:uid="{00000000-0005-0000-0000-000073440000}"/>
    <cellStyle name="Feeder Field 2 2 2 4 4" xfId="17440" xr:uid="{00000000-0005-0000-0000-000074440000}"/>
    <cellStyle name="Feeder Field 2 2 2 5" xfId="17441" xr:uid="{00000000-0005-0000-0000-000075440000}"/>
    <cellStyle name="Feeder Field 2 2 2 5 2" xfId="17442" xr:uid="{00000000-0005-0000-0000-000076440000}"/>
    <cellStyle name="Feeder Field 2 2 2 5 2 2" xfId="17443" xr:uid="{00000000-0005-0000-0000-000077440000}"/>
    <cellStyle name="Feeder Field 2 2 2 5 3" xfId="17444" xr:uid="{00000000-0005-0000-0000-000078440000}"/>
    <cellStyle name="Feeder Field 2 2 2 6" xfId="17445" xr:uid="{00000000-0005-0000-0000-000079440000}"/>
    <cellStyle name="Feeder Field 2 2 2 6 2" xfId="17446" xr:uid="{00000000-0005-0000-0000-00007A440000}"/>
    <cellStyle name="Feeder Field 2 2 2 6 2 2" xfId="17447" xr:uid="{00000000-0005-0000-0000-00007B440000}"/>
    <cellStyle name="Feeder Field 2 2 2 6 3" xfId="17448" xr:uid="{00000000-0005-0000-0000-00007C440000}"/>
    <cellStyle name="Feeder Field 2 2 2 7" xfId="17449" xr:uid="{00000000-0005-0000-0000-00007D440000}"/>
    <cellStyle name="Feeder Field 2 2 2 7 2" xfId="17450" xr:uid="{00000000-0005-0000-0000-00007E440000}"/>
    <cellStyle name="Feeder Field 2 2 2 7 2 2" xfId="17451" xr:uid="{00000000-0005-0000-0000-00007F440000}"/>
    <cellStyle name="Feeder Field 2 2 2 7 3" xfId="17452" xr:uid="{00000000-0005-0000-0000-000080440000}"/>
    <cellStyle name="Feeder Field 2 2 2 8" xfId="17453" xr:uid="{00000000-0005-0000-0000-000081440000}"/>
    <cellStyle name="Feeder Field 2 2 2 8 2" xfId="17454" xr:uid="{00000000-0005-0000-0000-000082440000}"/>
    <cellStyle name="Feeder Field 2 2 2 8 2 2" xfId="17455" xr:uid="{00000000-0005-0000-0000-000083440000}"/>
    <cellStyle name="Feeder Field 2 2 2 8 3" xfId="17456" xr:uid="{00000000-0005-0000-0000-000084440000}"/>
    <cellStyle name="Feeder Field 2 2 2 9" xfId="17457" xr:uid="{00000000-0005-0000-0000-000085440000}"/>
    <cellStyle name="Feeder Field 2 2 2 9 2" xfId="17458" xr:uid="{00000000-0005-0000-0000-000086440000}"/>
    <cellStyle name="Feeder Field 2 2 2 9 2 2" xfId="17459" xr:uid="{00000000-0005-0000-0000-000087440000}"/>
    <cellStyle name="Feeder Field 2 2 2 9 3" xfId="17460" xr:uid="{00000000-0005-0000-0000-000088440000}"/>
    <cellStyle name="Feeder Field 2 2 20" xfId="17461" xr:uid="{00000000-0005-0000-0000-000089440000}"/>
    <cellStyle name="Feeder Field 2 2 3" xfId="17462" xr:uid="{00000000-0005-0000-0000-00008A440000}"/>
    <cellStyle name="Feeder Field 2 2 3 2" xfId="17463" xr:uid="{00000000-0005-0000-0000-00008B440000}"/>
    <cellStyle name="Feeder Field 2 2 3 2 2" xfId="17464" xr:uid="{00000000-0005-0000-0000-00008C440000}"/>
    <cellStyle name="Feeder Field 2 2 3 2 3" xfId="17465" xr:uid="{00000000-0005-0000-0000-00008D440000}"/>
    <cellStyle name="Feeder Field 2 2 3 3" xfId="17466" xr:uid="{00000000-0005-0000-0000-00008E440000}"/>
    <cellStyle name="Feeder Field 2 2 3 3 2" xfId="17467" xr:uid="{00000000-0005-0000-0000-00008F440000}"/>
    <cellStyle name="Feeder Field 2 2 3 4" xfId="17468" xr:uid="{00000000-0005-0000-0000-000090440000}"/>
    <cellStyle name="Feeder Field 2 2 4" xfId="17469" xr:uid="{00000000-0005-0000-0000-000091440000}"/>
    <cellStyle name="Feeder Field 2 2 4 2" xfId="17470" xr:uid="{00000000-0005-0000-0000-000092440000}"/>
    <cellStyle name="Feeder Field 2 2 4 2 2" xfId="17471" xr:uid="{00000000-0005-0000-0000-000093440000}"/>
    <cellStyle name="Feeder Field 2 2 4 3" xfId="17472" xr:uid="{00000000-0005-0000-0000-000094440000}"/>
    <cellStyle name="Feeder Field 2 2 4 4" xfId="17473" xr:uid="{00000000-0005-0000-0000-000095440000}"/>
    <cellStyle name="Feeder Field 2 2 5" xfId="17474" xr:uid="{00000000-0005-0000-0000-000096440000}"/>
    <cellStyle name="Feeder Field 2 2 5 2" xfId="17475" xr:uid="{00000000-0005-0000-0000-000097440000}"/>
    <cellStyle name="Feeder Field 2 2 5 2 2" xfId="17476" xr:uid="{00000000-0005-0000-0000-000098440000}"/>
    <cellStyle name="Feeder Field 2 2 5 3" xfId="17477" xr:uid="{00000000-0005-0000-0000-000099440000}"/>
    <cellStyle name="Feeder Field 2 2 5 4" xfId="17478" xr:uid="{00000000-0005-0000-0000-00009A440000}"/>
    <cellStyle name="Feeder Field 2 2 6" xfId="17479" xr:uid="{00000000-0005-0000-0000-00009B440000}"/>
    <cellStyle name="Feeder Field 2 2 6 2" xfId="17480" xr:uid="{00000000-0005-0000-0000-00009C440000}"/>
    <cellStyle name="Feeder Field 2 2 6 2 2" xfId="17481" xr:uid="{00000000-0005-0000-0000-00009D440000}"/>
    <cellStyle name="Feeder Field 2 2 6 3" xfId="17482" xr:uid="{00000000-0005-0000-0000-00009E440000}"/>
    <cellStyle name="Feeder Field 2 2 7" xfId="17483" xr:uid="{00000000-0005-0000-0000-00009F440000}"/>
    <cellStyle name="Feeder Field 2 2 7 2" xfId="17484" xr:uid="{00000000-0005-0000-0000-0000A0440000}"/>
    <cellStyle name="Feeder Field 2 2 7 2 2" xfId="17485" xr:uid="{00000000-0005-0000-0000-0000A1440000}"/>
    <cellStyle name="Feeder Field 2 2 7 3" xfId="17486" xr:uid="{00000000-0005-0000-0000-0000A2440000}"/>
    <cellStyle name="Feeder Field 2 2 8" xfId="17487" xr:uid="{00000000-0005-0000-0000-0000A3440000}"/>
    <cellStyle name="Feeder Field 2 2 8 2" xfId="17488" xr:uid="{00000000-0005-0000-0000-0000A4440000}"/>
    <cellStyle name="Feeder Field 2 2 8 2 2" xfId="17489" xr:uid="{00000000-0005-0000-0000-0000A5440000}"/>
    <cellStyle name="Feeder Field 2 2 8 3" xfId="17490" xr:uid="{00000000-0005-0000-0000-0000A6440000}"/>
    <cellStyle name="Feeder Field 2 2 9" xfId="17491" xr:uid="{00000000-0005-0000-0000-0000A7440000}"/>
    <cellStyle name="Feeder Field 2 2 9 2" xfId="17492" xr:uid="{00000000-0005-0000-0000-0000A8440000}"/>
    <cellStyle name="Feeder Field 2 2 9 2 2" xfId="17493" xr:uid="{00000000-0005-0000-0000-0000A9440000}"/>
    <cellStyle name="Feeder Field 2 2 9 3" xfId="17494" xr:uid="{00000000-0005-0000-0000-0000AA440000}"/>
    <cellStyle name="Feeder Field 2 20" xfId="17495" xr:uid="{00000000-0005-0000-0000-0000AB440000}"/>
    <cellStyle name="Feeder Field 2 20 2" xfId="17496" xr:uid="{00000000-0005-0000-0000-0000AC440000}"/>
    <cellStyle name="Feeder Field 2 20 2 2" xfId="17497" xr:uid="{00000000-0005-0000-0000-0000AD440000}"/>
    <cellStyle name="Feeder Field 2 20 3" xfId="17498" xr:uid="{00000000-0005-0000-0000-0000AE440000}"/>
    <cellStyle name="Feeder Field 2 21" xfId="17499" xr:uid="{00000000-0005-0000-0000-0000AF440000}"/>
    <cellStyle name="Feeder Field 2 21 2" xfId="17500" xr:uid="{00000000-0005-0000-0000-0000B0440000}"/>
    <cellStyle name="Feeder Field 2 22" xfId="17501" xr:uid="{00000000-0005-0000-0000-0000B1440000}"/>
    <cellStyle name="Feeder Field 2 23" xfId="17502" xr:uid="{00000000-0005-0000-0000-0000B2440000}"/>
    <cellStyle name="Feeder Field 2 3" xfId="17503" xr:uid="{00000000-0005-0000-0000-0000B3440000}"/>
    <cellStyle name="Feeder Field 2 3 10" xfId="17504" xr:uid="{00000000-0005-0000-0000-0000B4440000}"/>
    <cellStyle name="Feeder Field 2 3 10 2" xfId="17505" xr:uid="{00000000-0005-0000-0000-0000B5440000}"/>
    <cellStyle name="Feeder Field 2 3 10 2 2" xfId="17506" xr:uid="{00000000-0005-0000-0000-0000B6440000}"/>
    <cellStyle name="Feeder Field 2 3 10 3" xfId="17507" xr:uid="{00000000-0005-0000-0000-0000B7440000}"/>
    <cellStyle name="Feeder Field 2 3 11" xfId="17508" xr:uid="{00000000-0005-0000-0000-0000B8440000}"/>
    <cellStyle name="Feeder Field 2 3 11 2" xfId="17509" xr:uid="{00000000-0005-0000-0000-0000B9440000}"/>
    <cellStyle name="Feeder Field 2 3 11 2 2" xfId="17510" xr:uid="{00000000-0005-0000-0000-0000BA440000}"/>
    <cellStyle name="Feeder Field 2 3 11 3" xfId="17511" xr:uid="{00000000-0005-0000-0000-0000BB440000}"/>
    <cellStyle name="Feeder Field 2 3 12" xfId="17512" xr:uid="{00000000-0005-0000-0000-0000BC440000}"/>
    <cellStyle name="Feeder Field 2 3 12 2" xfId="17513" xr:uid="{00000000-0005-0000-0000-0000BD440000}"/>
    <cellStyle name="Feeder Field 2 3 12 2 2" xfId="17514" xr:uid="{00000000-0005-0000-0000-0000BE440000}"/>
    <cellStyle name="Feeder Field 2 3 12 3" xfId="17515" xr:uid="{00000000-0005-0000-0000-0000BF440000}"/>
    <cellStyle name="Feeder Field 2 3 13" xfId="17516" xr:uid="{00000000-0005-0000-0000-0000C0440000}"/>
    <cellStyle name="Feeder Field 2 3 13 2" xfId="17517" xr:uid="{00000000-0005-0000-0000-0000C1440000}"/>
    <cellStyle name="Feeder Field 2 3 13 2 2" xfId="17518" xr:uid="{00000000-0005-0000-0000-0000C2440000}"/>
    <cellStyle name="Feeder Field 2 3 13 3" xfId="17519" xr:uid="{00000000-0005-0000-0000-0000C3440000}"/>
    <cellStyle name="Feeder Field 2 3 14" xfId="17520" xr:uid="{00000000-0005-0000-0000-0000C4440000}"/>
    <cellStyle name="Feeder Field 2 3 14 2" xfId="17521" xr:uid="{00000000-0005-0000-0000-0000C5440000}"/>
    <cellStyle name="Feeder Field 2 3 14 2 2" xfId="17522" xr:uid="{00000000-0005-0000-0000-0000C6440000}"/>
    <cellStyle name="Feeder Field 2 3 14 3" xfId="17523" xr:uid="{00000000-0005-0000-0000-0000C7440000}"/>
    <cellStyle name="Feeder Field 2 3 15" xfId="17524" xr:uid="{00000000-0005-0000-0000-0000C8440000}"/>
    <cellStyle name="Feeder Field 2 3 15 2" xfId="17525" xr:uid="{00000000-0005-0000-0000-0000C9440000}"/>
    <cellStyle name="Feeder Field 2 3 15 2 2" xfId="17526" xr:uid="{00000000-0005-0000-0000-0000CA440000}"/>
    <cellStyle name="Feeder Field 2 3 15 3" xfId="17527" xr:uid="{00000000-0005-0000-0000-0000CB440000}"/>
    <cellStyle name="Feeder Field 2 3 16" xfId="17528" xr:uid="{00000000-0005-0000-0000-0000CC440000}"/>
    <cellStyle name="Feeder Field 2 3 16 2" xfId="17529" xr:uid="{00000000-0005-0000-0000-0000CD440000}"/>
    <cellStyle name="Feeder Field 2 3 16 2 2" xfId="17530" xr:uid="{00000000-0005-0000-0000-0000CE440000}"/>
    <cellStyle name="Feeder Field 2 3 16 3" xfId="17531" xr:uid="{00000000-0005-0000-0000-0000CF440000}"/>
    <cellStyle name="Feeder Field 2 3 17" xfId="17532" xr:uid="{00000000-0005-0000-0000-0000D0440000}"/>
    <cellStyle name="Feeder Field 2 3 17 2" xfId="17533" xr:uid="{00000000-0005-0000-0000-0000D1440000}"/>
    <cellStyle name="Feeder Field 2 3 17 2 2" xfId="17534" xr:uid="{00000000-0005-0000-0000-0000D2440000}"/>
    <cellStyle name="Feeder Field 2 3 17 3" xfId="17535" xr:uid="{00000000-0005-0000-0000-0000D3440000}"/>
    <cellStyle name="Feeder Field 2 3 18" xfId="17536" xr:uid="{00000000-0005-0000-0000-0000D4440000}"/>
    <cellStyle name="Feeder Field 2 3 18 2" xfId="17537" xr:uid="{00000000-0005-0000-0000-0000D5440000}"/>
    <cellStyle name="Feeder Field 2 3 19" xfId="17538" xr:uid="{00000000-0005-0000-0000-0000D6440000}"/>
    <cellStyle name="Feeder Field 2 3 2" xfId="17539" xr:uid="{00000000-0005-0000-0000-0000D7440000}"/>
    <cellStyle name="Feeder Field 2 3 2 10" xfId="17540" xr:uid="{00000000-0005-0000-0000-0000D8440000}"/>
    <cellStyle name="Feeder Field 2 3 2 10 2" xfId="17541" xr:uid="{00000000-0005-0000-0000-0000D9440000}"/>
    <cellStyle name="Feeder Field 2 3 2 10 2 2" xfId="17542" xr:uid="{00000000-0005-0000-0000-0000DA440000}"/>
    <cellStyle name="Feeder Field 2 3 2 10 3" xfId="17543" xr:uid="{00000000-0005-0000-0000-0000DB440000}"/>
    <cellStyle name="Feeder Field 2 3 2 11" xfId="17544" xr:uid="{00000000-0005-0000-0000-0000DC440000}"/>
    <cellStyle name="Feeder Field 2 3 2 11 2" xfId="17545" xr:uid="{00000000-0005-0000-0000-0000DD440000}"/>
    <cellStyle name="Feeder Field 2 3 2 11 2 2" xfId="17546" xr:uid="{00000000-0005-0000-0000-0000DE440000}"/>
    <cellStyle name="Feeder Field 2 3 2 11 3" xfId="17547" xr:uid="{00000000-0005-0000-0000-0000DF440000}"/>
    <cellStyle name="Feeder Field 2 3 2 12" xfId="17548" xr:uid="{00000000-0005-0000-0000-0000E0440000}"/>
    <cellStyle name="Feeder Field 2 3 2 12 2" xfId="17549" xr:uid="{00000000-0005-0000-0000-0000E1440000}"/>
    <cellStyle name="Feeder Field 2 3 2 12 2 2" xfId="17550" xr:uid="{00000000-0005-0000-0000-0000E2440000}"/>
    <cellStyle name="Feeder Field 2 3 2 12 3" xfId="17551" xr:uid="{00000000-0005-0000-0000-0000E3440000}"/>
    <cellStyle name="Feeder Field 2 3 2 13" xfId="17552" xr:uid="{00000000-0005-0000-0000-0000E4440000}"/>
    <cellStyle name="Feeder Field 2 3 2 13 2" xfId="17553" xr:uid="{00000000-0005-0000-0000-0000E5440000}"/>
    <cellStyle name="Feeder Field 2 3 2 13 2 2" xfId="17554" xr:uid="{00000000-0005-0000-0000-0000E6440000}"/>
    <cellStyle name="Feeder Field 2 3 2 13 3" xfId="17555" xr:uid="{00000000-0005-0000-0000-0000E7440000}"/>
    <cellStyle name="Feeder Field 2 3 2 14" xfId="17556" xr:uid="{00000000-0005-0000-0000-0000E8440000}"/>
    <cellStyle name="Feeder Field 2 3 2 14 2" xfId="17557" xr:uid="{00000000-0005-0000-0000-0000E9440000}"/>
    <cellStyle name="Feeder Field 2 3 2 14 2 2" xfId="17558" xr:uid="{00000000-0005-0000-0000-0000EA440000}"/>
    <cellStyle name="Feeder Field 2 3 2 14 3" xfId="17559" xr:uid="{00000000-0005-0000-0000-0000EB440000}"/>
    <cellStyle name="Feeder Field 2 3 2 15" xfId="17560" xr:uid="{00000000-0005-0000-0000-0000EC440000}"/>
    <cellStyle name="Feeder Field 2 3 2 15 2" xfId="17561" xr:uid="{00000000-0005-0000-0000-0000ED440000}"/>
    <cellStyle name="Feeder Field 2 3 2 15 2 2" xfId="17562" xr:uid="{00000000-0005-0000-0000-0000EE440000}"/>
    <cellStyle name="Feeder Field 2 3 2 15 3" xfId="17563" xr:uid="{00000000-0005-0000-0000-0000EF440000}"/>
    <cellStyle name="Feeder Field 2 3 2 16" xfId="17564" xr:uid="{00000000-0005-0000-0000-0000F0440000}"/>
    <cellStyle name="Feeder Field 2 3 2 16 2" xfId="17565" xr:uid="{00000000-0005-0000-0000-0000F1440000}"/>
    <cellStyle name="Feeder Field 2 3 2 16 2 2" xfId="17566" xr:uid="{00000000-0005-0000-0000-0000F2440000}"/>
    <cellStyle name="Feeder Field 2 3 2 16 3" xfId="17567" xr:uid="{00000000-0005-0000-0000-0000F3440000}"/>
    <cellStyle name="Feeder Field 2 3 2 17" xfId="17568" xr:uid="{00000000-0005-0000-0000-0000F4440000}"/>
    <cellStyle name="Feeder Field 2 3 2 17 2" xfId="17569" xr:uid="{00000000-0005-0000-0000-0000F5440000}"/>
    <cellStyle name="Feeder Field 2 3 2 17 2 2" xfId="17570" xr:uid="{00000000-0005-0000-0000-0000F6440000}"/>
    <cellStyle name="Feeder Field 2 3 2 17 3" xfId="17571" xr:uid="{00000000-0005-0000-0000-0000F7440000}"/>
    <cellStyle name="Feeder Field 2 3 2 18" xfId="17572" xr:uid="{00000000-0005-0000-0000-0000F8440000}"/>
    <cellStyle name="Feeder Field 2 3 2 18 2" xfId="17573" xr:uid="{00000000-0005-0000-0000-0000F9440000}"/>
    <cellStyle name="Feeder Field 2 3 2 18 2 2" xfId="17574" xr:uid="{00000000-0005-0000-0000-0000FA440000}"/>
    <cellStyle name="Feeder Field 2 3 2 18 3" xfId="17575" xr:uid="{00000000-0005-0000-0000-0000FB440000}"/>
    <cellStyle name="Feeder Field 2 3 2 19" xfId="17576" xr:uid="{00000000-0005-0000-0000-0000FC440000}"/>
    <cellStyle name="Feeder Field 2 3 2 19 2" xfId="17577" xr:uid="{00000000-0005-0000-0000-0000FD440000}"/>
    <cellStyle name="Feeder Field 2 3 2 19 2 2" xfId="17578" xr:uid="{00000000-0005-0000-0000-0000FE440000}"/>
    <cellStyle name="Feeder Field 2 3 2 19 3" xfId="17579" xr:uid="{00000000-0005-0000-0000-0000FF440000}"/>
    <cellStyle name="Feeder Field 2 3 2 2" xfId="17580" xr:uid="{00000000-0005-0000-0000-000000450000}"/>
    <cellStyle name="Feeder Field 2 3 2 2 2" xfId="17581" xr:uid="{00000000-0005-0000-0000-000001450000}"/>
    <cellStyle name="Feeder Field 2 3 2 2 2 2" xfId="17582" xr:uid="{00000000-0005-0000-0000-000002450000}"/>
    <cellStyle name="Feeder Field 2 3 2 2 3" xfId="17583" xr:uid="{00000000-0005-0000-0000-000003450000}"/>
    <cellStyle name="Feeder Field 2 3 2 2 4" xfId="17584" xr:uid="{00000000-0005-0000-0000-000004450000}"/>
    <cellStyle name="Feeder Field 2 3 2 20" xfId="17585" xr:uid="{00000000-0005-0000-0000-000005450000}"/>
    <cellStyle name="Feeder Field 2 3 2 20 2" xfId="17586" xr:uid="{00000000-0005-0000-0000-000006450000}"/>
    <cellStyle name="Feeder Field 2 3 2 20 2 2" xfId="17587" xr:uid="{00000000-0005-0000-0000-000007450000}"/>
    <cellStyle name="Feeder Field 2 3 2 20 3" xfId="17588" xr:uid="{00000000-0005-0000-0000-000008450000}"/>
    <cellStyle name="Feeder Field 2 3 2 21" xfId="17589" xr:uid="{00000000-0005-0000-0000-000009450000}"/>
    <cellStyle name="Feeder Field 2 3 2 21 2" xfId="17590" xr:uid="{00000000-0005-0000-0000-00000A450000}"/>
    <cellStyle name="Feeder Field 2 3 2 22" xfId="17591" xr:uid="{00000000-0005-0000-0000-00000B450000}"/>
    <cellStyle name="Feeder Field 2 3 2 23" xfId="17592" xr:uid="{00000000-0005-0000-0000-00000C450000}"/>
    <cellStyle name="Feeder Field 2 3 2 3" xfId="17593" xr:uid="{00000000-0005-0000-0000-00000D450000}"/>
    <cellStyle name="Feeder Field 2 3 2 3 2" xfId="17594" xr:uid="{00000000-0005-0000-0000-00000E450000}"/>
    <cellStyle name="Feeder Field 2 3 2 3 2 2" xfId="17595" xr:uid="{00000000-0005-0000-0000-00000F450000}"/>
    <cellStyle name="Feeder Field 2 3 2 3 3" xfId="17596" xr:uid="{00000000-0005-0000-0000-000010450000}"/>
    <cellStyle name="Feeder Field 2 3 2 3 4" xfId="17597" xr:uid="{00000000-0005-0000-0000-000011450000}"/>
    <cellStyle name="Feeder Field 2 3 2 4" xfId="17598" xr:uid="{00000000-0005-0000-0000-000012450000}"/>
    <cellStyle name="Feeder Field 2 3 2 4 2" xfId="17599" xr:uid="{00000000-0005-0000-0000-000013450000}"/>
    <cellStyle name="Feeder Field 2 3 2 4 2 2" xfId="17600" xr:uid="{00000000-0005-0000-0000-000014450000}"/>
    <cellStyle name="Feeder Field 2 3 2 4 3" xfId="17601" xr:uid="{00000000-0005-0000-0000-000015450000}"/>
    <cellStyle name="Feeder Field 2 3 2 5" xfId="17602" xr:uid="{00000000-0005-0000-0000-000016450000}"/>
    <cellStyle name="Feeder Field 2 3 2 5 2" xfId="17603" xr:uid="{00000000-0005-0000-0000-000017450000}"/>
    <cellStyle name="Feeder Field 2 3 2 5 2 2" xfId="17604" xr:uid="{00000000-0005-0000-0000-000018450000}"/>
    <cellStyle name="Feeder Field 2 3 2 5 3" xfId="17605" xr:uid="{00000000-0005-0000-0000-000019450000}"/>
    <cellStyle name="Feeder Field 2 3 2 6" xfId="17606" xr:uid="{00000000-0005-0000-0000-00001A450000}"/>
    <cellStyle name="Feeder Field 2 3 2 6 2" xfId="17607" xr:uid="{00000000-0005-0000-0000-00001B450000}"/>
    <cellStyle name="Feeder Field 2 3 2 6 2 2" xfId="17608" xr:uid="{00000000-0005-0000-0000-00001C450000}"/>
    <cellStyle name="Feeder Field 2 3 2 6 3" xfId="17609" xr:uid="{00000000-0005-0000-0000-00001D450000}"/>
    <cellStyle name="Feeder Field 2 3 2 7" xfId="17610" xr:uid="{00000000-0005-0000-0000-00001E450000}"/>
    <cellStyle name="Feeder Field 2 3 2 7 2" xfId="17611" xr:uid="{00000000-0005-0000-0000-00001F450000}"/>
    <cellStyle name="Feeder Field 2 3 2 7 2 2" xfId="17612" xr:uid="{00000000-0005-0000-0000-000020450000}"/>
    <cellStyle name="Feeder Field 2 3 2 7 3" xfId="17613" xr:uid="{00000000-0005-0000-0000-000021450000}"/>
    <cellStyle name="Feeder Field 2 3 2 8" xfId="17614" xr:uid="{00000000-0005-0000-0000-000022450000}"/>
    <cellStyle name="Feeder Field 2 3 2 8 2" xfId="17615" xr:uid="{00000000-0005-0000-0000-000023450000}"/>
    <cellStyle name="Feeder Field 2 3 2 8 2 2" xfId="17616" xr:uid="{00000000-0005-0000-0000-000024450000}"/>
    <cellStyle name="Feeder Field 2 3 2 8 3" xfId="17617" xr:uid="{00000000-0005-0000-0000-000025450000}"/>
    <cellStyle name="Feeder Field 2 3 2 9" xfId="17618" xr:uid="{00000000-0005-0000-0000-000026450000}"/>
    <cellStyle name="Feeder Field 2 3 2 9 2" xfId="17619" xr:uid="{00000000-0005-0000-0000-000027450000}"/>
    <cellStyle name="Feeder Field 2 3 2 9 2 2" xfId="17620" xr:uid="{00000000-0005-0000-0000-000028450000}"/>
    <cellStyle name="Feeder Field 2 3 2 9 3" xfId="17621" xr:uid="{00000000-0005-0000-0000-000029450000}"/>
    <cellStyle name="Feeder Field 2 3 20" xfId="17622" xr:uid="{00000000-0005-0000-0000-00002A450000}"/>
    <cellStyle name="Feeder Field 2 3 3" xfId="17623" xr:uid="{00000000-0005-0000-0000-00002B450000}"/>
    <cellStyle name="Feeder Field 2 3 3 2" xfId="17624" xr:uid="{00000000-0005-0000-0000-00002C450000}"/>
    <cellStyle name="Feeder Field 2 3 3 2 2" xfId="17625" xr:uid="{00000000-0005-0000-0000-00002D450000}"/>
    <cellStyle name="Feeder Field 2 3 3 3" xfId="17626" xr:uid="{00000000-0005-0000-0000-00002E450000}"/>
    <cellStyle name="Feeder Field 2 3 3 4" xfId="17627" xr:uid="{00000000-0005-0000-0000-00002F450000}"/>
    <cellStyle name="Feeder Field 2 3 4" xfId="17628" xr:uid="{00000000-0005-0000-0000-000030450000}"/>
    <cellStyle name="Feeder Field 2 3 4 2" xfId="17629" xr:uid="{00000000-0005-0000-0000-000031450000}"/>
    <cellStyle name="Feeder Field 2 3 4 2 2" xfId="17630" xr:uid="{00000000-0005-0000-0000-000032450000}"/>
    <cellStyle name="Feeder Field 2 3 4 3" xfId="17631" xr:uid="{00000000-0005-0000-0000-000033450000}"/>
    <cellStyle name="Feeder Field 2 3 4 4" xfId="17632" xr:uid="{00000000-0005-0000-0000-000034450000}"/>
    <cellStyle name="Feeder Field 2 3 5" xfId="17633" xr:uid="{00000000-0005-0000-0000-000035450000}"/>
    <cellStyle name="Feeder Field 2 3 5 2" xfId="17634" xr:uid="{00000000-0005-0000-0000-000036450000}"/>
    <cellStyle name="Feeder Field 2 3 5 2 2" xfId="17635" xr:uid="{00000000-0005-0000-0000-000037450000}"/>
    <cellStyle name="Feeder Field 2 3 5 3" xfId="17636" xr:uid="{00000000-0005-0000-0000-000038450000}"/>
    <cellStyle name="Feeder Field 2 3 6" xfId="17637" xr:uid="{00000000-0005-0000-0000-000039450000}"/>
    <cellStyle name="Feeder Field 2 3 6 2" xfId="17638" xr:uid="{00000000-0005-0000-0000-00003A450000}"/>
    <cellStyle name="Feeder Field 2 3 6 2 2" xfId="17639" xr:uid="{00000000-0005-0000-0000-00003B450000}"/>
    <cellStyle name="Feeder Field 2 3 6 3" xfId="17640" xr:uid="{00000000-0005-0000-0000-00003C450000}"/>
    <cellStyle name="Feeder Field 2 3 7" xfId="17641" xr:uid="{00000000-0005-0000-0000-00003D450000}"/>
    <cellStyle name="Feeder Field 2 3 7 2" xfId="17642" xr:uid="{00000000-0005-0000-0000-00003E450000}"/>
    <cellStyle name="Feeder Field 2 3 7 2 2" xfId="17643" xr:uid="{00000000-0005-0000-0000-00003F450000}"/>
    <cellStyle name="Feeder Field 2 3 7 3" xfId="17644" xr:uid="{00000000-0005-0000-0000-000040450000}"/>
    <cellStyle name="Feeder Field 2 3 8" xfId="17645" xr:uid="{00000000-0005-0000-0000-000041450000}"/>
    <cellStyle name="Feeder Field 2 3 8 2" xfId="17646" xr:uid="{00000000-0005-0000-0000-000042450000}"/>
    <cellStyle name="Feeder Field 2 3 8 2 2" xfId="17647" xr:uid="{00000000-0005-0000-0000-000043450000}"/>
    <cellStyle name="Feeder Field 2 3 8 3" xfId="17648" xr:uid="{00000000-0005-0000-0000-000044450000}"/>
    <cellStyle name="Feeder Field 2 3 9" xfId="17649" xr:uid="{00000000-0005-0000-0000-000045450000}"/>
    <cellStyle name="Feeder Field 2 3 9 2" xfId="17650" xr:uid="{00000000-0005-0000-0000-000046450000}"/>
    <cellStyle name="Feeder Field 2 3 9 2 2" xfId="17651" xr:uid="{00000000-0005-0000-0000-000047450000}"/>
    <cellStyle name="Feeder Field 2 3 9 3" xfId="17652" xr:uid="{00000000-0005-0000-0000-000048450000}"/>
    <cellStyle name="Feeder Field 2 4" xfId="17653" xr:uid="{00000000-0005-0000-0000-000049450000}"/>
    <cellStyle name="Feeder Field 2 4 10" xfId="17654" xr:uid="{00000000-0005-0000-0000-00004A450000}"/>
    <cellStyle name="Feeder Field 2 4 10 2" xfId="17655" xr:uid="{00000000-0005-0000-0000-00004B450000}"/>
    <cellStyle name="Feeder Field 2 4 10 2 2" xfId="17656" xr:uid="{00000000-0005-0000-0000-00004C450000}"/>
    <cellStyle name="Feeder Field 2 4 10 3" xfId="17657" xr:uid="{00000000-0005-0000-0000-00004D450000}"/>
    <cellStyle name="Feeder Field 2 4 11" xfId="17658" xr:uid="{00000000-0005-0000-0000-00004E450000}"/>
    <cellStyle name="Feeder Field 2 4 11 2" xfId="17659" xr:uid="{00000000-0005-0000-0000-00004F450000}"/>
    <cellStyle name="Feeder Field 2 4 11 2 2" xfId="17660" xr:uid="{00000000-0005-0000-0000-000050450000}"/>
    <cellStyle name="Feeder Field 2 4 11 3" xfId="17661" xr:uid="{00000000-0005-0000-0000-000051450000}"/>
    <cellStyle name="Feeder Field 2 4 12" xfId="17662" xr:uid="{00000000-0005-0000-0000-000052450000}"/>
    <cellStyle name="Feeder Field 2 4 12 2" xfId="17663" xr:uid="{00000000-0005-0000-0000-000053450000}"/>
    <cellStyle name="Feeder Field 2 4 12 2 2" xfId="17664" xr:uid="{00000000-0005-0000-0000-000054450000}"/>
    <cellStyle name="Feeder Field 2 4 12 3" xfId="17665" xr:uid="{00000000-0005-0000-0000-000055450000}"/>
    <cellStyle name="Feeder Field 2 4 13" xfId="17666" xr:uid="{00000000-0005-0000-0000-000056450000}"/>
    <cellStyle name="Feeder Field 2 4 13 2" xfId="17667" xr:uid="{00000000-0005-0000-0000-000057450000}"/>
    <cellStyle name="Feeder Field 2 4 13 2 2" xfId="17668" xr:uid="{00000000-0005-0000-0000-000058450000}"/>
    <cellStyle name="Feeder Field 2 4 13 3" xfId="17669" xr:uid="{00000000-0005-0000-0000-000059450000}"/>
    <cellStyle name="Feeder Field 2 4 14" xfId="17670" xr:uid="{00000000-0005-0000-0000-00005A450000}"/>
    <cellStyle name="Feeder Field 2 4 14 2" xfId="17671" xr:uid="{00000000-0005-0000-0000-00005B450000}"/>
    <cellStyle name="Feeder Field 2 4 14 2 2" xfId="17672" xr:uid="{00000000-0005-0000-0000-00005C450000}"/>
    <cellStyle name="Feeder Field 2 4 14 3" xfId="17673" xr:uid="{00000000-0005-0000-0000-00005D450000}"/>
    <cellStyle name="Feeder Field 2 4 15" xfId="17674" xr:uid="{00000000-0005-0000-0000-00005E450000}"/>
    <cellStyle name="Feeder Field 2 4 15 2" xfId="17675" xr:uid="{00000000-0005-0000-0000-00005F450000}"/>
    <cellStyle name="Feeder Field 2 4 15 2 2" xfId="17676" xr:uid="{00000000-0005-0000-0000-000060450000}"/>
    <cellStyle name="Feeder Field 2 4 15 3" xfId="17677" xr:uid="{00000000-0005-0000-0000-000061450000}"/>
    <cellStyle name="Feeder Field 2 4 16" xfId="17678" xr:uid="{00000000-0005-0000-0000-000062450000}"/>
    <cellStyle name="Feeder Field 2 4 16 2" xfId="17679" xr:uid="{00000000-0005-0000-0000-000063450000}"/>
    <cellStyle name="Feeder Field 2 4 16 2 2" xfId="17680" xr:uid="{00000000-0005-0000-0000-000064450000}"/>
    <cellStyle name="Feeder Field 2 4 16 3" xfId="17681" xr:uid="{00000000-0005-0000-0000-000065450000}"/>
    <cellStyle name="Feeder Field 2 4 17" xfId="17682" xr:uid="{00000000-0005-0000-0000-000066450000}"/>
    <cellStyle name="Feeder Field 2 4 17 2" xfId="17683" xr:uid="{00000000-0005-0000-0000-000067450000}"/>
    <cellStyle name="Feeder Field 2 4 17 2 2" xfId="17684" xr:uid="{00000000-0005-0000-0000-000068450000}"/>
    <cellStyle name="Feeder Field 2 4 17 3" xfId="17685" xr:uid="{00000000-0005-0000-0000-000069450000}"/>
    <cellStyle name="Feeder Field 2 4 18" xfId="17686" xr:uid="{00000000-0005-0000-0000-00006A450000}"/>
    <cellStyle name="Feeder Field 2 4 18 2" xfId="17687" xr:uid="{00000000-0005-0000-0000-00006B450000}"/>
    <cellStyle name="Feeder Field 2 4 18 2 2" xfId="17688" xr:uid="{00000000-0005-0000-0000-00006C450000}"/>
    <cellStyle name="Feeder Field 2 4 18 3" xfId="17689" xr:uid="{00000000-0005-0000-0000-00006D450000}"/>
    <cellStyle name="Feeder Field 2 4 19" xfId="17690" xr:uid="{00000000-0005-0000-0000-00006E450000}"/>
    <cellStyle name="Feeder Field 2 4 19 2" xfId="17691" xr:uid="{00000000-0005-0000-0000-00006F450000}"/>
    <cellStyle name="Feeder Field 2 4 19 2 2" xfId="17692" xr:uid="{00000000-0005-0000-0000-000070450000}"/>
    <cellStyle name="Feeder Field 2 4 19 3" xfId="17693" xr:uid="{00000000-0005-0000-0000-000071450000}"/>
    <cellStyle name="Feeder Field 2 4 2" xfId="17694" xr:uid="{00000000-0005-0000-0000-000072450000}"/>
    <cellStyle name="Feeder Field 2 4 2 10" xfId="17695" xr:uid="{00000000-0005-0000-0000-000073450000}"/>
    <cellStyle name="Feeder Field 2 4 2 10 2" xfId="17696" xr:uid="{00000000-0005-0000-0000-000074450000}"/>
    <cellStyle name="Feeder Field 2 4 2 10 2 2" xfId="17697" xr:uid="{00000000-0005-0000-0000-000075450000}"/>
    <cellStyle name="Feeder Field 2 4 2 10 3" xfId="17698" xr:uid="{00000000-0005-0000-0000-000076450000}"/>
    <cellStyle name="Feeder Field 2 4 2 11" xfId="17699" xr:uid="{00000000-0005-0000-0000-000077450000}"/>
    <cellStyle name="Feeder Field 2 4 2 11 2" xfId="17700" xr:uid="{00000000-0005-0000-0000-000078450000}"/>
    <cellStyle name="Feeder Field 2 4 2 11 2 2" xfId="17701" xr:uid="{00000000-0005-0000-0000-000079450000}"/>
    <cellStyle name="Feeder Field 2 4 2 11 3" xfId="17702" xr:uid="{00000000-0005-0000-0000-00007A450000}"/>
    <cellStyle name="Feeder Field 2 4 2 12" xfId="17703" xr:uid="{00000000-0005-0000-0000-00007B450000}"/>
    <cellStyle name="Feeder Field 2 4 2 12 2" xfId="17704" xr:uid="{00000000-0005-0000-0000-00007C450000}"/>
    <cellStyle name="Feeder Field 2 4 2 12 2 2" xfId="17705" xr:uid="{00000000-0005-0000-0000-00007D450000}"/>
    <cellStyle name="Feeder Field 2 4 2 12 3" xfId="17706" xr:uid="{00000000-0005-0000-0000-00007E450000}"/>
    <cellStyle name="Feeder Field 2 4 2 13" xfId="17707" xr:uid="{00000000-0005-0000-0000-00007F450000}"/>
    <cellStyle name="Feeder Field 2 4 2 13 2" xfId="17708" xr:uid="{00000000-0005-0000-0000-000080450000}"/>
    <cellStyle name="Feeder Field 2 4 2 13 2 2" xfId="17709" xr:uid="{00000000-0005-0000-0000-000081450000}"/>
    <cellStyle name="Feeder Field 2 4 2 13 3" xfId="17710" xr:uid="{00000000-0005-0000-0000-000082450000}"/>
    <cellStyle name="Feeder Field 2 4 2 14" xfId="17711" xr:uid="{00000000-0005-0000-0000-000083450000}"/>
    <cellStyle name="Feeder Field 2 4 2 14 2" xfId="17712" xr:uid="{00000000-0005-0000-0000-000084450000}"/>
    <cellStyle name="Feeder Field 2 4 2 14 2 2" xfId="17713" xr:uid="{00000000-0005-0000-0000-000085450000}"/>
    <cellStyle name="Feeder Field 2 4 2 14 3" xfId="17714" xr:uid="{00000000-0005-0000-0000-000086450000}"/>
    <cellStyle name="Feeder Field 2 4 2 15" xfId="17715" xr:uid="{00000000-0005-0000-0000-000087450000}"/>
    <cellStyle name="Feeder Field 2 4 2 15 2" xfId="17716" xr:uid="{00000000-0005-0000-0000-000088450000}"/>
    <cellStyle name="Feeder Field 2 4 2 15 2 2" xfId="17717" xr:uid="{00000000-0005-0000-0000-000089450000}"/>
    <cellStyle name="Feeder Field 2 4 2 15 3" xfId="17718" xr:uid="{00000000-0005-0000-0000-00008A450000}"/>
    <cellStyle name="Feeder Field 2 4 2 16" xfId="17719" xr:uid="{00000000-0005-0000-0000-00008B450000}"/>
    <cellStyle name="Feeder Field 2 4 2 16 2" xfId="17720" xr:uid="{00000000-0005-0000-0000-00008C450000}"/>
    <cellStyle name="Feeder Field 2 4 2 16 2 2" xfId="17721" xr:uid="{00000000-0005-0000-0000-00008D450000}"/>
    <cellStyle name="Feeder Field 2 4 2 16 3" xfId="17722" xr:uid="{00000000-0005-0000-0000-00008E450000}"/>
    <cellStyle name="Feeder Field 2 4 2 17" xfId="17723" xr:uid="{00000000-0005-0000-0000-00008F450000}"/>
    <cellStyle name="Feeder Field 2 4 2 17 2" xfId="17724" xr:uid="{00000000-0005-0000-0000-000090450000}"/>
    <cellStyle name="Feeder Field 2 4 2 17 2 2" xfId="17725" xr:uid="{00000000-0005-0000-0000-000091450000}"/>
    <cellStyle name="Feeder Field 2 4 2 17 3" xfId="17726" xr:uid="{00000000-0005-0000-0000-000092450000}"/>
    <cellStyle name="Feeder Field 2 4 2 18" xfId="17727" xr:uid="{00000000-0005-0000-0000-000093450000}"/>
    <cellStyle name="Feeder Field 2 4 2 18 2" xfId="17728" xr:uid="{00000000-0005-0000-0000-000094450000}"/>
    <cellStyle name="Feeder Field 2 4 2 18 2 2" xfId="17729" xr:uid="{00000000-0005-0000-0000-000095450000}"/>
    <cellStyle name="Feeder Field 2 4 2 18 3" xfId="17730" xr:uid="{00000000-0005-0000-0000-000096450000}"/>
    <cellStyle name="Feeder Field 2 4 2 19" xfId="17731" xr:uid="{00000000-0005-0000-0000-000097450000}"/>
    <cellStyle name="Feeder Field 2 4 2 19 2" xfId="17732" xr:uid="{00000000-0005-0000-0000-000098450000}"/>
    <cellStyle name="Feeder Field 2 4 2 19 2 2" xfId="17733" xr:uid="{00000000-0005-0000-0000-000099450000}"/>
    <cellStyle name="Feeder Field 2 4 2 19 3" xfId="17734" xr:uid="{00000000-0005-0000-0000-00009A450000}"/>
    <cellStyle name="Feeder Field 2 4 2 2" xfId="17735" xr:uid="{00000000-0005-0000-0000-00009B450000}"/>
    <cellStyle name="Feeder Field 2 4 2 2 2" xfId="17736" xr:uid="{00000000-0005-0000-0000-00009C450000}"/>
    <cellStyle name="Feeder Field 2 4 2 2 2 2" xfId="17737" xr:uid="{00000000-0005-0000-0000-00009D450000}"/>
    <cellStyle name="Feeder Field 2 4 2 2 3" xfId="17738" xr:uid="{00000000-0005-0000-0000-00009E450000}"/>
    <cellStyle name="Feeder Field 2 4 2 2 4" xfId="17739" xr:uid="{00000000-0005-0000-0000-00009F450000}"/>
    <cellStyle name="Feeder Field 2 4 2 20" xfId="17740" xr:uid="{00000000-0005-0000-0000-0000A0450000}"/>
    <cellStyle name="Feeder Field 2 4 2 20 2" xfId="17741" xr:uid="{00000000-0005-0000-0000-0000A1450000}"/>
    <cellStyle name="Feeder Field 2 4 2 20 2 2" xfId="17742" xr:uid="{00000000-0005-0000-0000-0000A2450000}"/>
    <cellStyle name="Feeder Field 2 4 2 20 3" xfId="17743" xr:uid="{00000000-0005-0000-0000-0000A3450000}"/>
    <cellStyle name="Feeder Field 2 4 2 21" xfId="17744" xr:uid="{00000000-0005-0000-0000-0000A4450000}"/>
    <cellStyle name="Feeder Field 2 4 2 21 2" xfId="17745" xr:uid="{00000000-0005-0000-0000-0000A5450000}"/>
    <cellStyle name="Feeder Field 2 4 2 22" xfId="17746" xr:uid="{00000000-0005-0000-0000-0000A6450000}"/>
    <cellStyle name="Feeder Field 2 4 2 23" xfId="17747" xr:uid="{00000000-0005-0000-0000-0000A7450000}"/>
    <cellStyle name="Feeder Field 2 4 2 3" xfId="17748" xr:uid="{00000000-0005-0000-0000-0000A8450000}"/>
    <cellStyle name="Feeder Field 2 4 2 3 2" xfId="17749" xr:uid="{00000000-0005-0000-0000-0000A9450000}"/>
    <cellStyle name="Feeder Field 2 4 2 3 2 2" xfId="17750" xr:uid="{00000000-0005-0000-0000-0000AA450000}"/>
    <cellStyle name="Feeder Field 2 4 2 3 3" xfId="17751" xr:uid="{00000000-0005-0000-0000-0000AB450000}"/>
    <cellStyle name="Feeder Field 2 4 2 4" xfId="17752" xr:uid="{00000000-0005-0000-0000-0000AC450000}"/>
    <cellStyle name="Feeder Field 2 4 2 4 2" xfId="17753" xr:uid="{00000000-0005-0000-0000-0000AD450000}"/>
    <cellStyle name="Feeder Field 2 4 2 4 2 2" xfId="17754" xr:uid="{00000000-0005-0000-0000-0000AE450000}"/>
    <cellStyle name="Feeder Field 2 4 2 4 3" xfId="17755" xr:uid="{00000000-0005-0000-0000-0000AF450000}"/>
    <cellStyle name="Feeder Field 2 4 2 5" xfId="17756" xr:uid="{00000000-0005-0000-0000-0000B0450000}"/>
    <cellStyle name="Feeder Field 2 4 2 5 2" xfId="17757" xr:uid="{00000000-0005-0000-0000-0000B1450000}"/>
    <cellStyle name="Feeder Field 2 4 2 5 2 2" xfId="17758" xr:uid="{00000000-0005-0000-0000-0000B2450000}"/>
    <cellStyle name="Feeder Field 2 4 2 5 3" xfId="17759" xr:uid="{00000000-0005-0000-0000-0000B3450000}"/>
    <cellStyle name="Feeder Field 2 4 2 6" xfId="17760" xr:uid="{00000000-0005-0000-0000-0000B4450000}"/>
    <cellStyle name="Feeder Field 2 4 2 6 2" xfId="17761" xr:uid="{00000000-0005-0000-0000-0000B5450000}"/>
    <cellStyle name="Feeder Field 2 4 2 6 2 2" xfId="17762" xr:uid="{00000000-0005-0000-0000-0000B6450000}"/>
    <cellStyle name="Feeder Field 2 4 2 6 3" xfId="17763" xr:uid="{00000000-0005-0000-0000-0000B7450000}"/>
    <cellStyle name="Feeder Field 2 4 2 7" xfId="17764" xr:uid="{00000000-0005-0000-0000-0000B8450000}"/>
    <cellStyle name="Feeder Field 2 4 2 7 2" xfId="17765" xr:uid="{00000000-0005-0000-0000-0000B9450000}"/>
    <cellStyle name="Feeder Field 2 4 2 7 2 2" xfId="17766" xr:uid="{00000000-0005-0000-0000-0000BA450000}"/>
    <cellStyle name="Feeder Field 2 4 2 7 3" xfId="17767" xr:uid="{00000000-0005-0000-0000-0000BB450000}"/>
    <cellStyle name="Feeder Field 2 4 2 8" xfId="17768" xr:uid="{00000000-0005-0000-0000-0000BC450000}"/>
    <cellStyle name="Feeder Field 2 4 2 8 2" xfId="17769" xr:uid="{00000000-0005-0000-0000-0000BD450000}"/>
    <cellStyle name="Feeder Field 2 4 2 8 2 2" xfId="17770" xr:uid="{00000000-0005-0000-0000-0000BE450000}"/>
    <cellStyle name="Feeder Field 2 4 2 8 3" xfId="17771" xr:uid="{00000000-0005-0000-0000-0000BF450000}"/>
    <cellStyle name="Feeder Field 2 4 2 9" xfId="17772" xr:uid="{00000000-0005-0000-0000-0000C0450000}"/>
    <cellStyle name="Feeder Field 2 4 2 9 2" xfId="17773" xr:uid="{00000000-0005-0000-0000-0000C1450000}"/>
    <cellStyle name="Feeder Field 2 4 2 9 2 2" xfId="17774" xr:uid="{00000000-0005-0000-0000-0000C2450000}"/>
    <cellStyle name="Feeder Field 2 4 2 9 3" xfId="17775" xr:uid="{00000000-0005-0000-0000-0000C3450000}"/>
    <cellStyle name="Feeder Field 2 4 20" xfId="17776" xr:uid="{00000000-0005-0000-0000-0000C4450000}"/>
    <cellStyle name="Feeder Field 2 4 20 2" xfId="17777" xr:uid="{00000000-0005-0000-0000-0000C5450000}"/>
    <cellStyle name="Feeder Field 2 4 20 2 2" xfId="17778" xr:uid="{00000000-0005-0000-0000-0000C6450000}"/>
    <cellStyle name="Feeder Field 2 4 20 3" xfId="17779" xr:uid="{00000000-0005-0000-0000-0000C7450000}"/>
    <cellStyle name="Feeder Field 2 4 21" xfId="17780" xr:uid="{00000000-0005-0000-0000-0000C8450000}"/>
    <cellStyle name="Feeder Field 2 4 21 2" xfId="17781" xr:uid="{00000000-0005-0000-0000-0000C9450000}"/>
    <cellStyle name="Feeder Field 2 4 21 2 2" xfId="17782" xr:uid="{00000000-0005-0000-0000-0000CA450000}"/>
    <cellStyle name="Feeder Field 2 4 21 3" xfId="17783" xr:uid="{00000000-0005-0000-0000-0000CB450000}"/>
    <cellStyle name="Feeder Field 2 4 22" xfId="17784" xr:uid="{00000000-0005-0000-0000-0000CC450000}"/>
    <cellStyle name="Feeder Field 2 4 22 2" xfId="17785" xr:uid="{00000000-0005-0000-0000-0000CD450000}"/>
    <cellStyle name="Feeder Field 2 4 23" xfId="17786" xr:uid="{00000000-0005-0000-0000-0000CE450000}"/>
    <cellStyle name="Feeder Field 2 4 24" xfId="17787" xr:uid="{00000000-0005-0000-0000-0000CF450000}"/>
    <cellStyle name="Feeder Field 2 4 3" xfId="17788" xr:uid="{00000000-0005-0000-0000-0000D0450000}"/>
    <cellStyle name="Feeder Field 2 4 3 2" xfId="17789" xr:uid="{00000000-0005-0000-0000-0000D1450000}"/>
    <cellStyle name="Feeder Field 2 4 3 2 2" xfId="17790" xr:uid="{00000000-0005-0000-0000-0000D2450000}"/>
    <cellStyle name="Feeder Field 2 4 3 3" xfId="17791" xr:uid="{00000000-0005-0000-0000-0000D3450000}"/>
    <cellStyle name="Feeder Field 2 4 3 4" xfId="17792" xr:uid="{00000000-0005-0000-0000-0000D4450000}"/>
    <cellStyle name="Feeder Field 2 4 4" xfId="17793" xr:uid="{00000000-0005-0000-0000-0000D5450000}"/>
    <cellStyle name="Feeder Field 2 4 4 2" xfId="17794" xr:uid="{00000000-0005-0000-0000-0000D6450000}"/>
    <cellStyle name="Feeder Field 2 4 4 2 2" xfId="17795" xr:uid="{00000000-0005-0000-0000-0000D7450000}"/>
    <cellStyle name="Feeder Field 2 4 4 3" xfId="17796" xr:uid="{00000000-0005-0000-0000-0000D8450000}"/>
    <cellStyle name="Feeder Field 2 4 4 4" xfId="17797" xr:uid="{00000000-0005-0000-0000-0000D9450000}"/>
    <cellStyle name="Feeder Field 2 4 5" xfId="17798" xr:uid="{00000000-0005-0000-0000-0000DA450000}"/>
    <cellStyle name="Feeder Field 2 4 5 2" xfId="17799" xr:uid="{00000000-0005-0000-0000-0000DB450000}"/>
    <cellStyle name="Feeder Field 2 4 5 2 2" xfId="17800" xr:uid="{00000000-0005-0000-0000-0000DC450000}"/>
    <cellStyle name="Feeder Field 2 4 5 3" xfId="17801" xr:uid="{00000000-0005-0000-0000-0000DD450000}"/>
    <cellStyle name="Feeder Field 2 4 6" xfId="17802" xr:uid="{00000000-0005-0000-0000-0000DE450000}"/>
    <cellStyle name="Feeder Field 2 4 6 2" xfId="17803" xr:uid="{00000000-0005-0000-0000-0000DF450000}"/>
    <cellStyle name="Feeder Field 2 4 6 2 2" xfId="17804" xr:uid="{00000000-0005-0000-0000-0000E0450000}"/>
    <cellStyle name="Feeder Field 2 4 6 3" xfId="17805" xr:uid="{00000000-0005-0000-0000-0000E1450000}"/>
    <cellStyle name="Feeder Field 2 4 7" xfId="17806" xr:uid="{00000000-0005-0000-0000-0000E2450000}"/>
    <cellStyle name="Feeder Field 2 4 7 2" xfId="17807" xr:uid="{00000000-0005-0000-0000-0000E3450000}"/>
    <cellStyle name="Feeder Field 2 4 7 2 2" xfId="17808" xr:uid="{00000000-0005-0000-0000-0000E4450000}"/>
    <cellStyle name="Feeder Field 2 4 7 3" xfId="17809" xr:uid="{00000000-0005-0000-0000-0000E5450000}"/>
    <cellStyle name="Feeder Field 2 4 8" xfId="17810" xr:uid="{00000000-0005-0000-0000-0000E6450000}"/>
    <cellStyle name="Feeder Field 2 4 8 2" xfId="17811" xr:uid="{00000000-0005-0000-0000-0000E7450000}"/>
    <cellStyle name="Feeder Field 2 4 8 2 2" xfId="17812" xr:uid="{00000000-0005-0000-0000-0000E8450000}"/>
    <cellStyle name="Feeder Field 2 4 8 3" xfId="17813" xr:uid="{00000000-0005-0000-0000-0000E9450000}"/>
    <cellStyle name="Feeder Field 2 4 9" xfId="17814" xr:uid="{00000000-0005-0000-0000-0000EA450000}"/>
    <cellStyle name="Feeder Field 2 4 9 2" xfId="17815" xr:uid="{00000000-0005-0000-0000-0000EB450000}"/>
    <cellStyle name="Feeder Field 2 4 9 2 2" xfId="17816" xr:uid="{00000000-0005-0000-0000-0000EC450000}"/>
    <cellStyle name="Feeder Field 2 4 9 3" xfId="17817" xr:uid="{00000000-0005-0000-0000-0000ED450000}"/>
    <cellStyle name="Feeder Field 2 5" xfId="17818" xr:uid="{00000000-0005-0000-0000-0000EE450000}"/>
    <cellStyle name="Feeder Field 2 5 10" xfId="17819" xr:uid="{00000000-0005-0000-0000-0000EF450000}"/>
    <cellStyle name="Feeder Field 2 5 10 2" xfId="17820" xr:uid="{00000000-0005-0000-0000-0000F0450000}"/>
    <cellStyle name="Feeder Field 2 5 10 2 2" xfId="17821" xr:uid="{00000000-0005-0000-0000-0000F1450000}"/>
    <cellStyle name="Feeder Field 2 5 10 3" xfId="17822" xr:uid="{00000000-0005-0000-0000-0000F2450000}"/>
    <cellStyle name="Feeder Field 2 5 11" xfId="17823" xr:uid="{00000000-0005-0000-0000-0000F3450000}"/>
    <cellStyle name="Feeder Field 2 5 11 2" xfId="17824" xr:uid="{00000000-0005-0000-0000-0000F4450000}"/>
    <cellStyle name="Feeder Field 2 5 11 2 2" xfId="17825" xr:uid="{00000000-0005-0000-0000-0000F5450000}"/>
    <cellStyle name="Feeder Field 2 5 11 3" xfId="17826" xr:uid="{00000000-0005-0000-0000-0000F6450000}"/>
    <cellStyle name="Feeder Field 2 5 12" xfId="17827" xr:uid="{00000000-0005-0000-0000-0000F7450000}"/>
    <cellStyle name="Feeder Field 2 5 12 2" xfId="17828" xr:uid="{00000000-0005-0000-0000-0000F8450000}"/>
    <cellStyle name="Feeder Field 2 5 12 2 2" xfId="17829" xr:uid="{00000000-0005-0000-0000-0000F9450000}"/>
    <cellStyle name="Feeder Field 2 5 12 3" xfId="17830" xr:uid="{00000000-0005-0000-0000-0000FA450000}"/>
    <cellStyle name="Feeder Field 2 5 13" xfId="17831" xr:uid="{00000000-0005-0000-0000-0000FB450000}"/>
    <cellStyle name="Feeder Field 2 5 13 2" xfId="17832" xr:uid="{00000000-0005-0000-0000-0000FC450000}"/>
    <cellStyle name="Feeder Field 2 5 13 2 2" xfId="17833" xr:uid="{00000000-0005-0000-0000-0000FD450000}"/>
    <cellStyle name="Feeder Field 2 5 13 3" xfId="17834" xr:uid="{00000000-0005-0000-0000-0000FE450000}"/>
    <cellStyle name="Feeder Field 2 5 14" xfId="17835" xr:uid="{00000000-0005-0000-0000-0000FF450000}"/>
    <cellStyle name="Feeder Field 2 5 14 2" xfId="17836" xr:uid="{00000000-0005-0000-0000-000000460000}"/>
    <cellStyle name="Feeder Field 2 5 14 2 2" xfId="17837" xr:uid="{00000000-0005-0000-0000-000001460000}"/>
    <cellStyle name="Feeder Field 2 5 14 3" xfId="17838" xr:uid="{00000000-0005-0000-0000-000002460000}"/>
    <cellStyle name="Feeder Field 2 5 15" xfId="17839" xr:uid="{00000000-0005-0000-0000-000003460000}"/>
    <cellStyle name="Feeder Field 2 5 15 2" xfId="17840" xr:uid="{00000000-0005-0000-0000-000004460000}"/>
    <cellStyle name="Feeder Field 2 5 15 2 2" xfId="17841" xr:uid="{00000000-0005-0000-0000-000005460000}"/>
    <cellStyle name="Feeder Field 2 5 15 3" xfId="17842" xr:uid="{00000000-0005-0000-0000-000006460000}"/>
    <cellStyle name="Feeder Field 2 5 16" xfId="17843" xr:uid="{00000000-0005-0000-0000-000007460000}"/>
    <cellStyle name="Feeder Field 2 5 16 2" xfId="17844" xr:uid="{00000000-0005-0000-0000-000008460000}"/>
    <cellStyle name="Feeder Field 2 5 16 2 2" xfId="17845" xr:uid="{00000000-0005-0000-0000-000009460000}"/>
    <cellStyle name="Feeder Field 2 5 16 3" xfId="17846" xr:uid="{00000000-0005-0000-0000-00000A460000}"/>
    <cellStyle name="Feeder Field 2 5 17" xfId="17847" xr:uid="{00000000-0005-0000-0000-00000B460000}"/>
    <cellStyle name="Feeder Field 2 5 17 2" xfId="17848" xr:uid="{00000000-0005-0000-0000-00000C460000}"/>
    <cellStyle name="Feeder Field 2 5 17 2 2" xfId="17849" xr:uid="{00000000-0005-0000-0000-00000D460000}"/>
    <cellStyle name="Feeder Field 2 5 17 3" xfId="17850" xr:uid="{00000000-0005-0000-0000-00000E460000}"/>
    <cellStyle name="Feeder Field 2 5 18" xfId="17851" xr:uid="{00000000-0005-0000-0000-00000F460000}"/>
    <cellStyle name="Feeder Field 2 5 18 2" xfId="17852" xr:uid="{00000000-0005-0000-0000-000010460000}"/>
    <cellStyle name="Feeder Field 2 5 18 2 2" xfId="17853" xr:uid="{00000000-0005-0000-0000-000011460000}"/>
    <cellStyle name="Feeder Field 2 5 18 3" xfId="17854" xr:uid="{00000000-0005-0000-0000-000012460000}"/>
    <cellStyle name="Feeder Field 2 5 19" xfId="17855" xr:uid="{00000000-0005-0000-0000-000013460000}"/>
    <cellStyle name="Feeder Field 2 5 19 2" xfId="17856" xr:uid="{00000000-0005-0000-0000-000014460000}"/>
    <cellStyle name="Feeder Field 2 5 19 2 2" xfId="17857" xr:uid="{00000000-0005-0000-0000-000015460000}"/>
    <cellStyle name="Feeder Field 2 5 19 3" xfId="17858" xr:uid="{00000000-0005-0000-0000-000016460000}"/>
    <cellStyle name="Feeder Field 2 5 2" xfId="17859" xr:uid="{00000000-0005-0000-0000-000017460000}"/>
    <cellStyle name="Feeder Field 2 5 2 2" xfId="17860" xr:uid="{00000000-0005-0000-0000-000018460000}"/>
    <cellStyle name="Feeder Field 2 5 2 2 2" xfId="17861" xr:uid="{00000000-0005-0000-0000-000019460000}"/>
    <cellStyle name="Feeder Field 2 5 2 3" xfId="17862" xr:uid="{00000000-0005-0000-0000-00001A460000}"/>
    <cellStyle name="Feeder Field 2 5 2 4" xfId="17863" xr:uid="{00000000-0005-0000-0000-00001B460000}"/>
    <cellStyle name="Feeder Field 2 5 20" xfId="17864" xr:uid="{00000000-0005-0000-0000-00001C460000}"/>
    <cellStyle name="Feeder Field 2 5 20 2" xfId="17865" xr:uid="{00000000-0005-0000-0000-00001D460000}"/>
    <cellStyle name="Feeder Field 2 5 20 2 2" xfId="17866" xr:uid="{00000000-0005-0000-0000-00001E460000}"/>
    <cellStyle name="Feeder Field 2 5 20 3" xfId="17867" xr:uid="{00000000-0005-0000-0000-00001F460000}"/>
    <cellStyle name="Feeder Field 2 5 21" xfId="17868" xr:uid="{00000000-0005-0000-0000-000020460000}"/>
    <cellStyle name="Feeder Field 2 5 21 2" xfId="17869" xr:uid="{00000000-0005-0000-0000-000021460000}"/>
    <cellStyle name="Feeder Field 2 5 22" xfId="17870" xr:uid="{00000000-0005-0000-0000-000022460000}"/>
    <cellStyle name="Feeder Field 2 5 23" xfId="17871" xr:uid="{00000000-0005-0000-0000-000023460000}"/>
    <cellStyle name="Feeder Field 2 5 3" xfId="17872" xr:uid="{00000000-0005-0000-0000-000024460000}"/>
    <cellStyle name="Feeder Field 2 5 3 2" xfId="17873" xr:uid="{00000000-0005-0000-0000-000025460000}"/>
    <cellStyle name="Feeder Field 2 5 3 2 2" xfId="17874" xr:uid="{00000000-0005-0000-0000-000026460000}"/>
    <cellStyle name="Feeder Field 2 5 3 3" xfId="17875" xr:uid="{00000000-0005-0000-0000-000027460000}"/>
    <cellStyle name="Feeder Field 2 5 4" xfId="17876" xr:uid="{00000000-0005-0000-0000-000028460000}"/>
    <cellStyle name="Feeder Field 2 5 4 2" xfId="17877" xr:uid="{00000000-0005-0000-0000-000029460000}"/>
    <cellStyle name="Feeder Field 2 5 4 2 2" xfId="17878" xr:uid="{00000000-0005-0000-0000-00002A460000}"/>
    <cellStyle name="Feeder Field 2 5 4 3" xfId="17879" xr:uid="{00000000-0005-0000-0000-00002B460000}"/>
    <cellStyle name="Feeder Field 2 5 5" xfId="17880" xr:uid="{00000000-0005-0000-0000-00002C460000}"/>
    <cellStyle name="Feeder Field 2 5 5 2" xfId="17881" xr:uid="{00000000-0005-0000-0000-00002D460000}"/>
    <cellStyle name="Feeder Field 2 5 5 2 2" xfId="17882" xr:uid="{00000000-0005-0000-0000-00002E460000}"/>
    <cellStyle name="Feeder Field 2 5 5 3" xfId="17883" xr:uid="{00000000-0005-0000-0000-00002F460000}"/>
    <cellStyle name="Feeder Field 2 5 6" xfId="17884" xr:uid="{00000000-0005-0000-0000-000030460000}"/>
    <cellStyle name="Feeder Field 2 5 6 2" xfId="17885" xr:uid="{00000000-0005-0000-0000-000031460000}"/>
    <cellStyle name="Feeder Field 2 5 6 2 2" xfId="17886" xr:uid="{00000000-0005-0000-0000-000032460000}"/>
    <cellStyle name="Feeder Field 2 5 6 3" xfId="17887" xr:uid="{00000000-0005-0000-0000-000033460000}"/>
    <cellStyle name="Feeder Field 2 5 7" xfId="17888" xr:uid="{00000000-0005-0000-0000-000034460000}"/>
    <cellStyle name="Feeder Field 2 5 7 2" xfId="17889" xr:uid="{00000000-0005-0000-0000-000035460000}"/>
    <cellStyle name="Feeder Field 2 5 7 2 2" xfId="17890" xr:uid="{00000000-0005-0000-0000-000036460000}"/>
    <cellStyle name="Feeder Field 2 5 7 3" xfId="17891" xr:uid="{00000000-0005-0000-0000-000037460000}"/>
    <cellStyle name="Feeder Field 2 5 8" xfId="17892" xr:uid="{00000000-0005-0000-0000-000038460000}"/>
    <cellStyle name="Feeder Field 2 5 8 2" xfId="17893" xr:uid="{00000000-0005-0000-0000-000039460000}"/>
    <cellStyle name="Feeder Field 2 5 8 2 2" xfId="17894" xr:uid="{00000000-0005-0000-0000-00003A460000}"/>
    <cellStyle name="Feeder Field 2 5 8 3" xfId="17895" xr:uid="{00000000-0005-0000-0000-00003B460000}"/>
    <cellStyle name="Feeder Field 2 5 9" xfId="17896" xr:uid="{00000000-0005-0000-0000-00003C460000}"/>
    <cellStyle name="Feeder Field 2 5 9 2" xfId="17897" xr:uid="{00000000-0005-0000-0000-00003D460000}"/>
    <cellStyle name="Feeder Field 2 5 9 2 2" xfId="17898" xr:uid="{00000000-0005-0000-0000-00003E460000}"/>
    <cellStyle name="Feeder Field 2 5 9 3" xfId="17899" xr:uid="{00000000-0005-0000-0000-00003F460000}"/>
    <cellStyle name="Feeder Field 2 6" xfId="17900" xr:uid="{00000000-0005-0000-0000-000040460000}"/>
    <cellStyle name="Feeder Field 2 6 2" xfId="17901" xr:uid="{00000000-0005-0000-0000-000041460000}"/>
    <cellStyle name="Feeder Field 2 6 2 2" xfId="17902" xr:uid="{00000000-0005-0000-0000-000042460000}"/>
    <cellStyle name="Feeder Field 2 6 3" xfId="17903" xr:uid="{00000000-0005-0000-0000-000043460000}"/>
    <cellStyle name="Feeder Field 2 6 4" xfId="17904" xr:uid="{00000000-0005-0000-0000-000044460000}"/>
    <cellStyle name="Feeder Field 2 7" xfId="17905" xr:uid="{00000000-0005-0000-0000-000045460000}"/>
    <cellStyle name="Feeder Field 2 7 2" xfId="17906" xr:uid="{00000000-0005-0000-0000-000046460000}"/>
    <cellStyle name="Feeder Field 2 7 2 2" xfId="17907" xr:uid="{00000000-0005-0000-0000-000047460000}"/>
    <cellStyle name="Feeder Field 2 7 3" xfId="17908" xr:uid="{00000000-0005-0000-0000-000048460000}"/>
    <cellStyle name="Feeder Field 2 8" xfId="17909" xr:uid="{00000000-0005-0000-0000-000049460000}"/>
    <cellStyle name="Feeder Field 2 8 2" xfId="17910" xr:uid="{00000000-0005-0000-0000-00004A460000}"/>
    <cellStyle name="Feeder Field 2 8 2 2" xfId="17911" xr:uid="{00000000-0005-0000-0000-00004B460000}"/>
    <cellStyle name="Feeder Field 2 8 3" xfId="17912" xr:uid="{00000000-0005-0000-0000-00004C460000}"/>
    <cellStyle name="Feeder Field 2 9" xfId="17913" xr:uid="{00000000-0005-0000-0000-00004D460000}"/>
    <cellStyle name="Feeder Field 2 9 2" xfId="17914" xr:uid="{00000000-0005-0000-0000-00004E460000}"/>
    <cellStyle name="Feeder Field 2 9 2 2" xfId="17915" xr:uid="{00000000-0005-0000-0000-00004F460000}"/>
    <cellStyle name="Feeder Field 2 9 3" xfId="17916" xr:uid="{00000000-0005-0000-0000-000050460000}"/>
    <cellStyle name="Feeder Field 20" xfId="17917" xr:uid="{00000000-0005-0000-0000-000051460000}"/>
    <cellStyle name="Feeder Field 20 2" xfId="17918" xr:uid="{00000000-0005-0000-0000-000052460000}"/>
    <cellStyle name="Feeder Field 20 2 2" xfId="17919" xr:uid="{00000000-0005-0000-0000-000053460000}"/>
    <cellStyle name="Feeder Field 20 3" xfId="17920" xr:uid="{00000000-0005-0000-0000-000054460000}"/>
    <cellStyle name="Feeder Field 21" xfId="17921" xr:uid="{00000000-0005-0000-0000-000055460000}"/>
    <cellStyle name="Feeder Field 21 2" xfId="17922" xr:uid="{00000000-0005-0000-0000-000056460000}"/>
    <cellStyle name="Feeder Field 21 2 2" xfId="17923" xr:uid="{00000000-0005-0000-0000-000057460000}"/>
    <cellStyle name="Feeder Field 21 3" xfId="17924" xr:uid="{00000000-0005-0000-0000-000058460000}"/>
    <cellStyle name="Feeder Field 22" xfId="17925" xr:uid="{00000000-0005-0000-0000-000059460000}"/>
    <cellStyle name="Feeder Field 22 2" xfId="17926" xr:uid="{00000000-0005-0000-0000-00005A460000}"/>
    <cellStyle name="Feeder Field 23" xfId="17927" xr:uid="{00000000-0005-0000-0000-00005B460000}"/>
    <cellStyle name="Feeder Field 24" xfId="17928" xr:uid="{00000000-0005-0000-0000-00005C460000}"/>
    <cellStyle name="Feeder Field 25" xfId="17929" xr:uid="{00000000-0005-0000-0000-00005D460000}"/>
    <cellStyle name="Feeder Field 26" xfId="17930" xr:uid="{00000000-0005-0000-0000-00005E460000}"/>
    <cellStyle name="Feeder Field 27" xfId="17931" xr:uid="{00000000-0005-0000-0000-00005F460000}"/>
    <cellStyle name="Feeder Field 3" xfId="17932" xr:uid="{00000000-0005-0000-0000-000060460000}"/>
    <cellStyle name="Feeder Field 3 10" xfId="17933" xr:uid="{00000000-0005-0000-0000-000061460000}"/>
    <cellStyle name="Feeder Field 3 10 2" xfId="17934" xr:uid="{00000000-0005-0000-0000-000062460000}"/>
    <cellStyle name="Feeder Field 3 10 2 2" xfId="17935" xr:uid="{00000000-0005-0000-0000-000063460000}"/>
    <cellStyle name="Feeder Field 3 10 3" xfId="17936" xr:uid="{00000000-0005-0000-0000-000064460000}"/>
    <cellStyle name="Feeder Field 3 11" xfId="17937" xr:uid="{00000000-0005-0000-0000-000065460000}"/>
    <cellStyle name="Feeder Field 3 11 2" xfId="17938" xr:uid="{00000000-0005-0000-0000-000066460000}"/>
    <cellStyle name="Feeder Field 3 11 2 2" xfId="17939" xr:uid="{00000000-0005-0000-0000-000067460000}"/>
    <cellStyle name="Feeder Field 3 11 3" xfId="17940" xr:uid="{00000000-0005-0000-0000-000068460000}"/>
    <cellStyle name="Feeder Field 3 12" xfId="17941" xr:uid="{00000000-0005-0000-0000-000069460000}"/>
    <cellStyle name="Feeder Field 3 12 2" xfId="17942" xr:uid="{00000000-0005-0000-0000-00006A460000}"/>
    <cellStyle name="Feeder Field 3 12 2 2" xfId="17943" xr:uid="{00000000-0005-0000-0000-00006B460000}"/>
    <cellStyle name="Feeder Field 3 12 3" xfId="17944" xr:uid="{00000000-0005-0000-0000-00006C460000}"/>
    <cellStyle name="Feeder Field 3 13" xfId="17945" xr:uid="{00000000-0005-0000-0000-00006D460000}"/>
    <cellStyle name="Feeder Field 3 13 2" xfId="17946" xr:uid="{00000000-0005-0000-0000-00006E460000}"/>
    <cellStyle name="Feeder Field 3 13 2 2" xfId="17947" xr:uid="{00000000-0005-0000-0000-00006F460000}"/>
    <cellStyle name="Feeder Field 3 13 3" xfId="17948" xr:uid="{00000000-0005-0000-0000-000070460000}"/>
    <cellStyle name="Feeder Field 3 14" xfId="17949" xr:uid="{00000000-0005-0000-0000-000071460000}"/>
    <cellStyle name="Feeder Field 3 14 2" xfId="17950" xr:uid="{00000000-0005-0000-0000-000072460000}"/>
    <cellStyle name="Feeder Field 3 14 2 2" xfId="17951" xr:uid="{00000000-0005-0000-0000-000073460000}"/>
    <cellStyle name="Feeder Field 3 14 3" xfId="17952" xr:uid="{00000000-0005-0000-0000-000074460000}"/>
    <cellStyle name="Feeder Field 3 15" xfId="17953" xr:uid="{00000000-0005-0000-0000-000075460000}"/>
    <cellStyle name="Feeder Field 3 15 2" xfId="17954" xr:uid="{00000000-0005-0000-0000-000076460000}"/>
    <cellStyle name="Feeder Field 3 15 2 2" xfId="17955" xr:uid="{00000000-0005-0000-0000-000077460000}"/>
    <cellStyle name="Feeder Field 3 15 3" xfId="17956" xr:uid="{00000000-0005-0000-0000-000078460000}"/>
    <cellStyle name="Feeder Field 3 16" xfId="17957" xr:uid="{00000000-0005-0000-0000-000079460000}"/>
    <cellStyle name="Feeder Field 3 16 2" xfId="17958" xr:uid="{00000000-0005-0000-0000-00007A460000}"/>
    <cellStyle name="Feeder Field 3 16 2 2" xfId="17959" xr:uid="{00000000-0005-0000-0000-00007B460000}"/>
    <cellStyle name="Feeder Field 3 16 3" xfId="17960" xr:uid="{00000000-0005-0000-0000-00007C460000}"/>
    <cellStyle name="Feeder Field 3 17" xfId="17961" xr:uid="{00000000-0005-0000-0000-00007D460000}"/>
    <cellStyle name="Feeder Field 3 17 2" xfId="17962" xr:uid="{00000000-0005-0000-0000-00007E460000}"/>
    <cellStyle name="Feeder Field 3 17 2 2" xfId="17963" xr:uid="{00000000-0005-0000-0000-00007F460000}"/>
    <cellStyle name="Feeder Field 3 17 3" xfId="17964" xr:uid="{00000000-0005-0000-0000-000080460000}"/>
    <cellStyle name="Feeder Field 3 18" xfId="17965" xr:uid="{00000000-0005-0000-0000-000081460000}"/>
    <cellStyle name="Feeder Field 3 18 2" xfId="17966" xr:uid="{00000000-0005-0000-0000-000082460000}"/>
    <cellStyle name="Feeder Field 3 19" xfId="17967" xr:uid="{00000000-0005-0000-0000-000083460000}"/>
    <cellStyle name="Feeder Field 3 2" xfId="17968" xr:uid="{00000000-0005-0000-0000-000084460000}"/>
    <cellStyle name="Feeder Field 3 2 10" xfId="17969" xr:uid="{00000000-0005-0000-0000-000085460000}"/>
    <cellStyle name="Feeder Field 3 2 10 2" xfId="17970" xr:uid="{00000000-0005-0000-0000-000086460000}"/>
    <cellStyle name="Feeder Field 3 2 10 2 2" xfId="17971" xr:uid="{00000000-0005-0000-0000-000087460000}"/>
    <cellStyle name="Feeder Field 3 2 10 3" xfId="17972" xr:uid="{00000000-0005-0000-0000-000088460000}"/>
    <cellStyle name="Feeder Field 3 2 11" xfId="17973" xr:uid="{00000000-0005-0000-0000-000089460000}"/>
    <cellStyle name="Feeder Field 3 2 11 2" xfId="17974" xr:uid="{00000000-0005-0000-0000-00008A460000}"/>
    <cellStyle name="Feeder Field 3 2 11 2 2" xfId="17975" xr:uid="{00000000-0005-0000-0000-00008B460000}"/>
    <cellStyle name="Feeder Field 3 2 11 3" xfId="17976" xr:uid="{00000000-0005-0000-0000-00008C460000}"/>
    <cellStyle name="Feeder Field 3 2 12" xfId="17977" xr:uid="{00000000-0005-0000-0000-00008D460000}"/>
    <cellStyle name="Feeder Field 3 2 12 2" xfId="17978" xr:uid="{00000000-0005-0000-0000-00008E460000}"/>
    <cellStyle name="Feeder Field 3 2 12 2 2" xfId="17979" xr:uid="{00000000-0005-0000-0000-00008F460000}"/>
    <cellStyle name="Feeder Field 3 2 12 3" xfId="17980" xr:uid="{00000000-0005-0000-0000-000090460000}"/>
    <cellStyle name="Feeder Field 3 2 13" xfId="17981" xr:uid="{00000000-0005-0000-0000-000091460000}"/>
    <cellStyle name="Feeder Field 3 2 13 2" xfId="17982" xr:uid="{00000000-0005-0000-0000-000092460000}"/>
    <cellStyle name="Feeder Field 3 2 13 2 2" xfId="17983" xr:uid="{00000000-0005-0000-0000-000093460000}"/>
    <cellStyle name="Feeder Field 3 2 13 3" xfId="17984" xr:uid="{00000000-0005-0000-0000-000094460000}"/>
    <cellStyle name="Feeder Field 3 2 14" xfId="17985" xr:uid="{00000000-0005-0000-0000-000095460000}"/>
    <cellStyle name="Feeder Field 3 2 14 2" xfId="17986" xr:uid="{00000000-0005-0000-0000-000096460000}"/>
    <cellStyle name="Feeder Field 3 2 14 2 2" xfId="17987" xr:uid="{00000000-0005-0000-0000-000097460000}"/>
    <cellStyle name="Feeder Field 3 2 14 3" xfId="17988" xr:uid="{00000000-0005-0000-0000-000098460000}"/>
    <cellStyle name="Feeder Field 3 2 15" xfId="17989" xr:uid="{00000000-0005-0000-0000-000099460000}"/>
    <cellStyle name="Feeder Field 3 2 15 2" xfId="17990" xr:uid="{00000000-0005-0000-0000-00009A460000}"/>
    <cellStyle name="Feeder Field 3 2 15 2 2" xfId="17991" xr:uid="{00000000-0005-0000-0000-00009B460000}"/>
    <cellStyle name="Feeder Field 3 2 15 3" xfId="17992" xr:uid="{00000000-0005-0000-0000-00009C460000}"/>
    <cellStyle name="Feeder Field 3 2 16" xfId="17993" xr:uid="{00000000-0005-0000-0000-00009D460000}"/>
    <cellStyle name="Feeder Field 3 2 16 2" xfId="17994" xr:uid="{00000000-0005-0000-0000-00009E460000}"/>
    <cellStyle name="Feeder Field 3 2 16 2 2" xfId="17995" xr:uid="{00000000-0005-0000-0000-00009F460000}"/>
    <cellStyle name="Feeder Field 3 2 16 3" xfId="17996" xr:uid="{00000000-0005-0000-0000-0000A0460000}"/>
    <cellStyle name="Feeder Field 3 2 17" xfId="17997" xr:uid="{00000000-0005-0000-0000-0000A1460000}"/>
    <cellStyle name="Feeder Field 3 2 17 2" xfId="17998" xr:uid="{00000000-0005-0000-0000-0000A2460000}"/>
    <cellStyle name="Feeder Field 3 2 17 2 2" xfId="17999" xr:uid="{00000000-0005-0000-0000-0000A3460000}"/>
    <cellStyle name="Feeder Field 3 2 17 3" xfId="18000" xr:uid="{00000000-0005-0000-0000-0000A4460000}"/>
    <cellStyle name="Feeder Field 3 2 18" xfId="18001" xr:uid="{00000000-0005-0000-0000-0000A5460000}"/>
    <cellStyle name="Feeder Field 3 2 18 2" xfId="18002" xr:uid="{00000000-0005-0000-0000-0000A6460000}"/>
    <cellStyle name="Feeder Field 3 2 18 2 2" xfId="18003" xr:uid="{00000000-0005-0000-0000-0000A7460000}"/>
    <cellStyle name="Feeder Field 3 2 18 3" xfId="18004" xr:uid="{00000000-0005-0000-0000-0000A8460000}"/>
    <cellStyle name="Feeder Field 3 2 19" xfId="18005" xr:uid="{00000000-0005-0000-0000-0000A9460000}"/>
    <cellStyle name="Feeder Field 3 2 19 2" xfId="18006" xr:uid="{00000000-0005-0000-0000-0000AA460000}"/>
    <cellStyle name="Feeder Field 3 2 19 2 2" xfId="18007" xr:uid="{00000000-0005-0000-0000-0000AB460000}"/>
    <cellStyle name="Feeder Field 3 2 19 3" xfId="18008" xr:uid="{00000000-0005-0000-0000-0000AC460000}"/>
    <cellStyle name="Feeder Field 3 2 2" xfId="18009" xr:uid="{00000000-0005-0000-0000-0000AD460000}"/>
    <cellStyle name="Feeder Field 3 2 2 2" xfId="18010" xr:uid="{00000000-0005-0000-0000-0000AE460000}"/>
    <cellStyle name="Feeder Field 3 2 2 2 2" xfId="18011" xr:uid="{00000000-0005-0000-0000-0000AF460000}"/>
    <cellStyle name="Feeder Field 3 2 2 2 2 2" xfId="18012" xr:uid="{00000000-0005-0000-0000-0000B0460000}"/>
    <cellStyle name="Feeder Field 3 2 2 2 3" xfId="18013" xr:uid="{00000000-0005-0000-0000-0000B1460000}"/>
    <cellStyle name="Feeder Field 3 2 2 2 4" xfId="18014" xr:uid="{00000000-0005-0000-0000-0000B2460000}"/>
    <cellStyle name="Feeder Field 3 2 2 3" xfId="18015" xr:uid="{00000000-0005-0000-0000-0000B3460000}"/>
    <cellStyle name="Feeder Field 3 2 2 3 2" xfId="18016" xr:uid="{00000000-0005-0000-0000-0000B4460000}"/>
    <cellStyle name="Feeder Field 3 2 2 4" xfId="18017" xr:uid="{00000000-0005-0000-0000-0000B5460000}"/>
    <cellStyle name="Feeder Field 3 2 2 5" xfId="18018" xr:uid="{00000000-0005-0000-0000-0000B6460000}"/>
    <cellStyle name="Feeder Field 3 2 20" xfId="18019" xr:uid="{00000000-0005-0000-0000-0000B7460000}"/>
    <cellStyle name="Feeder Field 3 2 20 2" xfId="18020" xr:uid="{00000000-0005-0000-0000-0000B8460000}"/>
    <cellStyle name="Feeder Field 3 2 20 2 2" xfId="18021" xr:uid="{00000000-0005-0000-0000-0000B9460000}"/>
    <cellStyle name="Feeder Field 3 2 20 3" xfId="18022" xr:uid="{00000000-0005-0000-0000-0000BA460000}"/>
    <cellStyle name="Feeder Field 3 2 21" xfId="18023" xr:uid="{00000000-0005-0000-0000-0000BB460000}"/>
    <cellStyle name="Feeder Field 3 2 21 2" xfId="18024" xr:uid="{00000000-0005-0000-0000-0000BC460000}"/>
    <cellStyle name="Feeder Field 3 2 22" xfId="18025" xr:uid="{00000000-0005-0000-0000-0000BD460000}"/>
    <cellStyle name="Feeder Field 3 2 23" xfId="18026" xr:uid="{00000000-0005-0000-0000-0000BE460000}"/>
    <cellStyle name="Feeder Field 3 2 3" xfId="18027" xr:uid="{00000000-0005-0000-0000-0000BF460000}"/>
    <cellStyle name="Feeder Field 3 2 3 2" xfId="18028" xr:uid="{00000000-0005-0000-0000-0000C0460000}"/>
    <cellStyle name="Feeder Field 3 2 3 2 2" xfId="18029" xr:uid="{00000000-0005-0000-0000-0000C1460000}"/>
    <cellStyle name="Feeder Field 3 2 3 2 3" xfId="18030" xr:uid="{00000000-0005-0000-0000-0000C2460000}"/>
    <cellStyle name="Feeder Field 3 2 3 3" xfId="18031" xr:uid="{00000000-0005-0000-0000-0000C3460000}"/>
    <cellStyle name="Feeder Field 3 2 3 3 2" xfId="18032" xr:uid="{00000000-0005-0000-0000-0000C4460000}"/>
    <cellStyle name="Feeder Field 3 2 3 4" xfId="18033" xr:uid="{00000000-0005-0000-0000-0000C5460000}"/>
    <cellStyle name="Feeder Field 3 2 4" xfId="18034" xr:uid="{00000000-0005-0000-0000-0000C6460000}"/>
    <cellStyle name="Feeder Field 3 2 4 2" xfId="18035" xr:uid="{00000000-0005-0000-0000-0000C7460000}"/>
    <cellStyle name="Feeder Field 3 2 4 2 2" xfId="18036" xr:uid="{00000000-0005-0000-0000-0000C8460000}"/>
    <cellStyle name="Feeder Field 3 2 4 3" xfId="18037" xr:uid="{00000000-0005-0000-0000-0000C9460000}"/>
    <cellStyle name="Feeder Field 3 2 4 4" xfId="18038" xr:uid="{00000000-0005-0000-0000-0000CA460000}"/>
    <cellStyle name="Feeder Field 3 2 5" xfId="18039" xr:uid="{00000000-0005-0000-0000-0000CB460000}"/>
    <cellStyle name="Feeder Field 3 2 5 2" xfId="18040" xr:uid="{00000000-0005-0000-0000-0000CC460000}"/>
    <cellStyle name="Feeder Field 3 2 5 2 2" xfId="18041" xr:uid="{00000000-0005-0000-0000-0000CD460000}"/>
    <cellStyle name="Feeder Field 3 2 5 3" xfId="18042" xr:uid="{00000000-0005-0000-0000-0000CE460000}"/>
    <cellStyle name="Feeder Field 3 2 5 4" xfId="18043" xr:uid="{00000000-0005-0000-0000-0000CF460000}"/>
    <cellStyle name="Feeder Field 3 2 6" xfId="18044" xr:uid="{00000000-0005-0000-0000-0000D0460000}"/>
    <cellStyle name="Feeder Field 3 2 6 2" xfId="18045" xr:uid="{00000000-0005-0000-0000-0000D1460000}"/>
    <cellStyle name="Feeder Field 3 2 6 2 2" xfId="18046" xr:uid="{00000000-0005-0000-0000-0000D2460000}"/>
    <cellStyle name="Feeder Field 3 2 6 3" xfId="18047" xr:uid="{00000000-0005-0000-0000-0000D3460000}"/>
    <cellStyle name="Feeder Field 3 2 7" xfId="18048" xr:uid="{00000000-0005-0000-0000-0000D4460000}"/>
    <cellStyle name="Feeder Field 3 2 7 2" xfId="18049" xr:uid="{00000000-0005-0000-0000-0000D5460000}"/>
    <cellStyle name="Feeder Field 3 2 7 2 2" xfId="18050" xr:uid="{00000000-0005-0000-0000-0000D6460000}"/>
    <cellStyle name="Feeder Field 3 2 7 3" xfId="18051" xr:uid="{00000000-0005-0000-0000-0000D7460000}"/>
    <cellStyle name="Feeder Field 3 2 8" xfId="18052" xr:uid="{00000000-0005-0000-0000-0000D8460000}"/>
    <cellStyle name="Feeder Field 3 2 8 2" xfId="18053" xr:uid="{00000000-0005-0000-0000-0000D9460000}"/>
    <cellStyle name="Feeder Field 3 2 8 2 2" xfId="18054" xr:uid="{00000000-0005-0000-0000-0000DA460000}"/>
    <cellStyle name="Feeder Field 3 2 8 3" xfId="18055" xr:uid="{00000000-0005-0000-0000-0000DB460000}"/>
    <cellStyle name="Feeder Field 3 2 9" xfId="18056" xr:uid="{00000000-0005-0000-0000-0000DC460000}"/>
    <cellStyle name="Feeder Field 3 2 9 2" xfId="18057" xr:uid="{00000000-0005-0000-0000-0000DD460000}"/>
    <cellStyle name="Feeder Field 3 2 9 2 2" xfId="18058" xr:uid="{00000000-0005-0000-0000-0000DE460000}"/>
    <cellStyle name="Feeder Field 3 2 9 3" xfId="18059" xr:uid="{00000000-0005-0000-0000-0000DF460000}"/>
    <cellStyle name="Feeder Field 3 20" xfId="18060" xr:uid="{00000000-0005-0000-0000-0000E0460000}"/>
    <cellStyle name="Feeder Field 3 3" xfId="18061" xr:uid="{00000000-0005-0000-0000-0000E1460000}"/>
    <cellStyle name="Feeder Field 3 3 2" xfId="18062" xr:uid="{00000000-0005-0000-0000-0000E2460000}"/>
    <cellStyle name="Feeder Field 3 3 2 2" xfId="18063" xr:uid="{00000000-0005-0000-0000-0000E3460000}"/>
    <cellStyle name="Feeder Field 3 3 2 2 2" xfId="18064" xr:uid="{00000000-0005-0000-0000-0000E4460000}"/>
    <cellStyle name="Feeder Field 3 3 2 3" xfId="18065" xr:uid="{00000000-0005-0000-0000-0000E5460000}"/>
    <cellStyle name="Feeder Field 3 3 2 4" xfId="18066" xr:uid="{00000000-0005-0000-0000-0000E6460000}"/>
    <cellStyle name="Feeder Field 3 3 3" xfId="18067" xr:uid="{00000000-0005-0000-0000-0000E7460000}"/>
    <cellStyle name="Feeder Field 3 3 3 2" xfId="18068" xr:uid="{00000000-0005-0000-0000-0000E8460000}"/>
    <cellStyle name="Feeder Field 3 3 4" xfId="18069" xr:uid="{00000000-0005-0000-0000-0000E9460000}"/>
    <cellStyle name="Feeder Field 3 3 5" xfId="18070" xr:uid="{00000000-0005-0000-0000-0000EA460000}"/>
    <cellStyle name="Feeder Field 3 4" xfId="18071" xr:uid="{00000000-0005-0000-0000-0000EB460000}"/>
    <cellStyle name="Feeder Field 3 4 2" xfId="18072" xr:uid="{00000000-0005-0000-0000-0000EC460000}"/>
    <cellStyle name="Feeder Field 3 4 2 2" xfId="18073" xr:uid="{00000000-0005-0000-0000-0000ED460000}"/>
    <cellStyle name="Feeder Field 3 4 2 3" xfId="18074" xr:uid="{00000000-0005-0000-0000-0000EE460000}"/>
    <cellStyle name="Feeder Field 3 4 3" xfId="18075" xr:uid="{00000000-0005-0000-0000-0000EF460000}"/>
    <cellStyle name="Feeder Field 3 4 3 2" xfId="18076" xr:uid="{00000000-0005-0000-0000-0000F0460000}"/>
    <cellStyle name="Feeder Field 3 4 4" xfId="18077" xr:uid="{00000000-0005-0000-0000-0000F1460000}"/>
    <cellStyle name="Feeder Field 3 5" xfId="18078" xr:uid="{00000000-0005-0000-0000-0000F2460000}"/>
    <cellStyle name="Feeder Field 3 5 2" xfId="18079" xr:uid="{00000000-0005-0000-0000-0000F3460000}"/>
    <cellStyle name="Feeder Field 3 5 2 2" xfId="18080" xr:uid="{00000000-0005-0000-0000-0000F4460000}"/>
    <cellStyle name="Feeder Field 3 5 2 3" xfId="18081" xr:uid="{00000000-0005-0000-0000-0000F5460000}"/>
    <cellStyle name="Feeder Field 3 5 3" xfId="18082" xr:uid="{00000000-0005-0000-0000-0000F6460000}"/>
    <cellStyle name="Feeder Field 3 5 4" xfId="18083" xr:uid="{00000000-0005-0000-0000-0000F7460000}"/>
    <cellStyle name="Feeder Field 3 6" xfId="18084" xr:uid="{00000000-0005-0000-0000-0000F8460000}"/>
    <cellStyle name="Feeder Field 3 6 2" xfId="18085" xr:uid="{00000000-0005-0000-0000-0000F9460000}"/>
    <cellStyle name="Feeder Field 3 6 2 2" xfId="18086" xr:uid="{00000000-0005-0000-0000-0000FA460000}"/>
    <cellStyle name="Feeder Field 3 6 3" xfId="18087" xr:uid="{00000000-0005-0000-0000-0000FB460000}"/>
    <cellStyle name="Feeder Field 3 6 4" xfId="18088" xr:uid="{00000000-0005-0000-0000-0000FC460000}"/>
    <cellStyle name="Feeder Field 3 7" xfId="18089" xr:uid="{00000000-0005-0000-0000-0000FD460000}"/>
    <cellStyle name="Feeder Field 3 7 2" xfId="18090" xr:uid="{00000000-0005-0000-0000-0000FE460000}"/>
    <cellStyle name="Feeder Field 3 7 2 2" xfId="18091" xr:uid="{00000000-0005-0000-0000-0000FF460000}"/>
    <cellStyle name="Feeder Field 3 7 3" xfId="18092" xr:uid="{00000000-0005-0000-0000-000000470000}"/>
    <cellStyle name="Feeder Field 3 8" xfId="18093" xr:uid="{00000000-0005-0000-0000-000001470000}"/>
    <cellStyle name="Feeder Field 3 8 2" xfId="18094" xr:uid="{00000000-0005-0000-0000-000002470000}"/>
    <cellStyle name="Feeder Field 3 8 2 2" xfId="18095" xr:uid="{00000000-0005-0000-0000-000003470000}"/>
    <cellStyle name="Feeder Field 3 8 3" xfId="18096" xr:uid="{00000000-0005-0000-0000-000004470000}"/>
    <cellStyle name="Feeder Field 3 9" xfId="18097" xr:uid="{00000000-0005-0000-0000-000005470000}"/>
    <cellStyle name="Feeder Field 3 9 2" xfId="18098" xr:uid="{00000000-0005-0000-0000-000006470000}"/>
    <cellStyle name="Feeder Field 3 9 2 2" xfId="18099" xr:uid="{00000000-0005-0000-0000-000007470000}"/>
    <cellStyle name="Feeder Field 3 9 3" xfId="18100" xr:uid="{00000000-0005-0000-0000-000008470000}"/>
    <cellStyle name="Feeder Field 4" xfId="18101" xr:uid="{00000000-0005-0000-0000-000009470000}"/>
    <cellStyle name="Feeder Field 4 10" xfId="18102" xr:uid="{00000000-0005-0000-0000-00000A470000}"/>
    <cellStyle name="Feeder Field 4 10 2" xfId="18103" xr:uid="{00000000-0005-0000-0000-00000B470000}"/>
    <cellStyle name="Feeder Field 4 10 2 2" xfId="18104" xr:uid="{00000000-0005-0000-0000-00000C470000}"/>
    <cellStyle name="Feeder Field 4 10 3" xfId="18105" xr:uid="{00000000-0005-0000-0000-00000D470000}"/>
    <cellStyle name="Feeder Field 4 11" xfId="18106" xr:uid="{00000000-0005-0000-0000-00000E470000}"/>
    <cellStyle name="Feeder Field 4 11 2" xfId="18107" xr:uid="{00000000-0005-0000-0000-00000F470000}"/>
    <cellStyle name="Feeder Field 4 11 2 2" xfId="18108" xr:uid="{00000000-0005-0000-0000-000010470000}"/>
    <cellStyle name="Feeder Field 4 11 3" xfId="18109" xr:uid="{00000000-0005-0000-0000-000011470000}"/>
    <cellStyle name="Feeder Field 4 12" xfId="18110" xr:uid="{00000000-0005-0000-0000-000012470000}"/>
    <cellStyle name="Feeder Field 4 12 2" xfId="18111" xr:uid="{00000000-0005-0000-0000-000013470000}"/>
    <cellStyle name="Feeder Field 4 12 2 2" xfId="18112" xr:uid="{00000000-0005-0000-0000-000014470000}"/>
    <cellStyle name="Feeder Field 4 12 3" xfId="18113" xr:uid="{00000000-0005-0000-0000-000015470000}"/>
    <cellStyle name="Feeder Field 4 13" xfId="18114" xr:uid="{00000000-0005-0000-0000-000016470000}"/>
    <cellStyle name="Feeder Field 4 13 2" xfId="18115" xr:uid="{00000000-0005-0000-0000-000017470000}"/>
    <cellStyle name="Feeder Field 4 13 2 2" xfId="18116" xr:uid="{00000000-0005-0000-0000-000018470000}"/>
    <cellStyle name="Feeder Field 4 13 3" xfId="18117" xr:uid="{00000000-0005-0000-0000-000019470000}"/>
    <cellStyle name="Feeder Field 4 14" xfId="18118" xr:uid="{00000000-0005-0000-0000-00001A470000}"/>
    <cellStyle name="Feeder Field 4 14 2" xfId="18119" xr:uid="{00000000-0005-0000-0000-00001B470000}"/>
    <cellStyle name="Feeder Field 4 14 2 2" xfId="18120" xr:uid="{00000000-0005-0000-0000-00001C470000}"/>
    <cellStyle name="Feeder Field 4 14 3" xfId="18121" xr:uid="{00000000-0005-0000-0000-00001D470000}"/>
    <cellStyle name="Feeder Field 4 15" xfId="18122" xr:uid="{00000000-0005-0000-0000-00001E470000}"/>
    <cellStyle name="Feeder Field 4 15 2" xfId="18123" xr:uid="{00000000-0005-0000-0000-00001F470000}"/>
    <cellStyle name="Feeder Field 4 15 2 2" xfId="18124" xr:uid="{00000000-0005-0000-0000-000020470000}"/>
    <cellStyle name="Feeder Field 4 15 3" xfId="18125" xr:uid="{00000000-0005-0000-0000-000021470000}"/>
    <cellStyle name="Feeder Field 4 16" xfId="18126" xr:uid="{00000000-0005-0000-0000-000022470000}"/>
    <cellStyle name="Feeder Field 4 16 2" xfId="18127" xr:uid="{00000000-0005-0000-0000-000023470000}"/>
    <cellStyle name="Feeder Field 4 16 2 2" xfId="18128" xr:uid="{00000000-0005-0000-0000-000024470000}"/>
    <cellStyle name="Feeder Field 4 16 3" xfId="18129" xr:uid="{00000000-0005-0000-0000-000025470000}"/>
    <cellStyle name="Feeder Field 4 17" xfId="18130" xr:uid="{00000000-0005-0000-0000-000026470000}"/>
    <cellStyle name="Feeder Field 4 17 2" xfId="18131" xr:uid="{00000000-0005-0000-0000-000027470000}"/>
    <cellStyle name="Feeder Field 4 17 2 2" xfId="18132" xr:uid="{00000000-0005-0000-0000-000028470000}"/>
    <cellStyle name="Feeder Field 4 17 3" xfId="18133" xr:uid="{00000000-0005-0000-0000-000029470000}"/>
    <cellStyle name="Feeder Field 4 18" xfId="18134" xr:uid="{00000000-0005-0000-0000-00002A470000}"/>
    <cellStyle name="Feeder Field 4 18 2" xfId="18135" xr:uid="{00000000-0005-0000-0000-00002B470000}"/>
    <cellStyle name="Feeder Field 4 19" xfId="18136" xr:uid="{00000000-0005-0000-0000-00002C470000}"/>
    <cellStyle name="Feeder Field 4 2" xfId="18137" xr:uid="{00000000-0005-0000-0000-00002D470000}"/>
    <cellStyle name="Feeder Field 4 2 10" xfId="18138" xr:uid="{00000000-0005-0000-0000-00002E470000}"/>
    <cellStyle name="Feeder Field 4 2 10 2" xfId="18139" xr:uid="{00000000-0005-0000-0000-00002F470000}"/>
    <cellStyle name="Feeder Field 4 2 10 2 2" xfId="18140" xr:uid="{00000000-0005-0000-0000-000030470000}"/>
    <cellStyle name="Feeder Field 4 2 10 3" xfId="18141" xr:uid="{00000000-0005-0000-0000-000031470000}"/>
    <cellStyle name="Feeder Field 4 2 11" xfId="18142" xr:uid="{00000000-0005-0000-0000-000032470000}"/>
    <cellStyle name="Feeder Field 4 2 11 2" xfId="18143" xr:uid="{00000000-0005-0000-0000-000033470000}"/>
    <cellStyle name="Feeder Field 4 2 11 2 2" xfId="18144" xr:uid="{00000000-0005-0000-0000-000034470000}"/>
    <cellStyle name="Feeder Field 4 2 11 3" xfId="18145" xr:uid="{00000000-0005-0000-0000-000035470000}"/>
    <cellStyle name="Feeder Field 4 2 12" xfId="18146" xr:uid="{00000000-0005-0000-0000-000036470000}"/>
    <cellStyle name="Feeder Field 4 2 12 2" xfId="18147" xr:uid="{00000000-0005-0000-0000-000037470000}"/>
    <cellStyle name="Feeder Field 4 2 12 2 2" xfId="18148" xr:uid="{00000000-0005-0000-0000-000038470000}"/>
    <cellStyle name="Feeder Field 4 2 12 3" xfId="18149" xr:uid="{00000000-0005-0000-0000-000039470000}"/>
    <cellStyle name="Feeder Field 4 2 13" xfId="18150" xr:uid="{00000000-0005-0000-0000-00003A470000}"/>
    <cellStyle name="Feeder Field 4 2 13 2" xfId="18151" xr:uid="{00000000-0005-0000-0000-00003B470000}"/>
    <cellStyle name="Feeder Field 4 2 13 2 2" xfId="18152" xr:uid="{00000000-0005-0000-0000-00003C470000}"/>
    <cellStyle name="Feeder Field 4 2 13 3" xfId="18153" xr:uid="{00000000-0005-0000-0000-00003D470000}"/>
    <cellStyle name="Feeder Field 4 2 14" xfId="18154" xr:uid="{00000000-0005-0000-0000-00003E470000}"/>
    <cellStyle name="Feeder Field 4 2 14 2" xfId="18155" xr:uid="{00000000-0005-0000-0000-00003F470000}"/>
    <cellStyle name="Feeder Field 4 2 14 2 2" xfId="18156" xr:uid="{00000000-0005-0000-0000-000040470000}"/>
    <cellStyle name="Feeder Field 4 2 14 3" xfId="18157" xr:uid="{00000000-0005-0000-0000-000041470000}"/>
    <cellStyle name="Feeder Field 4 2 15" xfId="18158" xr:uid="{00000000-0005-0000-0000-000042470000}"/>
    <cellStyle name="Feeder Field 4 2 15 2" xfId="18159" xr:uid="{00000000-0005-0000-0000-000043470000}"/>
    <cellStyle name="Feeder Field 4 2 15 2 2" xfId="18160" xr:uid="{00000000-0005-0000-0000-000044470000}"/>
    <cellStyle name="Feeder Field 4 2 15 3" xfId="18161" xr:uid="{00000000-0005-0000-0000-000045470000}"/>
    <cellStyle name="Feeder Field 4 2 16" xfId="18162" xr:uid="{00000000-0005-0000-0000-000046470000}"/>
    <cellStyle name="Feeder Field 4 2 16 2" xfId="18163" xr:uid="{00000000-0005-0000-0000-000047470000}"/>
    <cellStyle name="Feeder Field 4 2 16 2 2" xfId="18164" xr:uid="{00000000-0005-0000-0000-000048470000}"/>
    <cellStyle name="Feeder Field 4 2 16 3" xfId="18165" xr:uid="{00000000-0005-0000-0000-000049470000}"/>
    <cellStyle name="Feeder Field 4 2 17" xfId="18166" xr:uid="{00000000-0005-0000-0000-00004A470000}"/>
    <cellStyle name="Feeder Field 4 2 17 2" xfId="18167" xr:uid="{00000000-0005-0000-0000-00004B470000}"/>
    <cellStyle name="Feeder Field 4 2 17 2 2" xfId="18168" xr:uid="{00000000-0005-0000-0000-00004C470000}"/>
    <cellStyle name="Feeder Field 4 2 17 3" xfId="18169" xr:uid="{00000000-0005-0000-0000-00004D470000}"/>
    <cellStyle name="Feeder Field 4 2 18" xfId="18170" xr:uid="{00000000-0005-0000-0000-00004E470000}"/>
    <cellStyle name="Feeder Field 4 2 18 2" xfId="18171" xr:uid="{00000000-0005-0000-0000-00004F470000}"/>
    <cellStyle name="Feeder Field 4 2 18 2 2" xfId="18172" xr:uid="{00000000-0005-0000-0000-000050470000}"/>
    <cellStyle name="Feeder Field 4 2 18 3" xfId="18173" xr:uid="{00000000-0005-0000-0000-000051470000}"/>
    <cellStyle name="Feeder Field 4 2 19" xfId="18174" xr:uid="{00000000-0005-0000-0000-000052470000}"/>
    <cellStyle name="Feeder Field 4 2 19 2" xfId="18175" xr:uid="{00000000-0005-0000-0000-000053470000}"/>
    <cellStyle name="Feeder Field 4 2 19 2 2" xfId="18176" xr:uid="{00000000-0005-0000-0000-000054470000}"/>
    <cellStyle name="Feeder Field 4 2 19 3" xfId="18177" xr:uid="{00000000-0005-0000-0000-000055470000}"/>
    <cellStyle name="Feeder Field 4 2 2" xfId="18178" xr:uid="{00000000-0005-0000-0000-000056470000}"/>
    <cellStyle name="Feeder Field 4 2 2 2" xfId="18179" xr:uid="{00000000-0005-0000-0000-000057470000}"/>
    <cellStyle name="Feeder Field 4 2 2 2 2" xfId="18180" xr:uid="{00000000-0005-0000-0000-000058470000}"/>
    <cellStyle name="Feeder Field 4 2 2 2 2 2" xfId="18181" xr:uid="{00000000-0005-0000-0000-000059470000}"/>
    <cellStyle name="Feeder Field 4 2 2 2 3" xfId="18182" xr:uid="{00000000-0005-0000-0000-00005A470000}"/>
    <cellStyle name="Feeder Field 4 2 2 2 4" xfId="18183" xr:uid="{00000000-0005-0000-0000-00005B470000}"/>
    <cellStyle name="Feeder Field 4 2 2 3" xfId="18184" xr:uid="{00000000-0005-0000-0000-00005C470000}"/>
    <cellStyle name="Feeder Field 4 2 2 3 2" xfId="18185" xr:uid="{00000000-0005-0000-0000-00005D470000}"/>
    <cellStyle name="Feeder Field 4 2 2 4" xfId="18186" xr:uid="{00000000-0005-0000-0000-00005E470000}"/>
    <cellStyle name="Feeder Field 4 2 2 5" xfId="18187" xr:uid="{00000000-0005-0000-0000-00005F470000}"/>
    <cellStyle name="Feeder Field 4 2 20" xfId="18188" xr:uid="{00000000-0005-0000-0000-000060470000}"/>
    <cellStyle name="Feeder Field 4 2 20 2" xfId="18189" xr:uid="{00000000-0005-0000-0000-000061470000}"/>
    <cellStyle name="Feeder Field 4 2 20 2 2" xfId="18190" xr:uid="{00000000-0005-0000-0000-000062470000}"/>
    <cellStyle name="Feeder Field 4 2 20 3" xfId="18191" xr:uid="{00000000-0005-0000-0000-000063470000}"/>
    <cellStyle name="Feeder Field 4 2 21" xfId="18192" xr:uid="{00000000-0005-0000-0000-000064470000}"/>
    <cellStyle name="Feeder Field 4 2 21 2" xfId="18193" xr:uid="{00000000-0005-0000-0000-000065470000}"/>
    <cellStyle name="Feeder Field 4 2 22" xfId="18194" xr:uid="{00000000-0005-0000-0000-000066470000}"/>
    <cellStyle name="Feeder Field 4 2 23" xfId="18195" xr:uid="{00000000-0005-0000-0000-000067470000}"/>
    <cellStyle name="Feeder Field 4 2 3" xfId="18196" xr:uid="{00000000-0005-0000-0000-000068470000}"/>
    <cellStyle name="Feeder Field 4 2 3 2" xfId="18197" xr:uid="{00000000-0005-0000-0000-000069470000}"/>
    <cellStyle name="Feeder Field 4 2 3 2 2" xfId="18198" xr:uid="{00000000-0005-0000-0000-00006A470000}"/>
    <cellStyle name="Feeder Field 4 2 3 2 3" xfId="18199" xr:uid="{00000000-0005-0000-0000-00006B470000}"/>
    <cellStyle name="Feeder Field 4 2 3 3" xfId="18200" xr:uid="{00000000-0005-0000-0000-00006C470000}"/>
    <cellStyle name="Feeder Field 4 2 3 3 2" xfId="18201" xr:uid="{00000000-0005-0000-0000-00006D470000}"/>
    <cellStyle name="Feeder Field 4 2 3 4" xfId="18202" xr:uid="{00000000-0005-0000-0000-00006E470000}"/>
    <cellStyle name="Feeder Field 4 2 4" xfId="18203" xr:uid="{00000000-0005-0000-0000-00006F470000}"/>
    <cellStyle name="Feeder Field 4 2 4 2" xfId="18204" xr:uid="{00000000-0005-0000-0000-000070470000}"/>
    <cellStyle name="Feeder Field 4 2 4 2 2" xfId="18205" xr:uid="{00000000-0005-0000-0000-000071470000}"/>
    <cellStyle name="Feeder Field 4 2 4 3" xfId="18206" xr:uid="{00000000-0005-0000-0000-000072470000}"/>
    <cellStyle name="Feeder Field 4 2 4 4" xfId="18207" xr:uid="{00000000-0005-0000-0000-000073470000}"/>
    <cellStyle name="Feeder Field 4 2 5" xfId="18208" xr:uid="{00000000-0005-0000-0000-000074470000}"/>
    <cellStyle name="Feeder Field 4 2 5 2" xfId="18209" xr:uid="{00000000-0005-0000-0000-000075470000}"/>
    <cellStyle name="Feeder Field 4 2 5 2 2" xfId="18210" xr:uid="{00000000-0005-0000-0000-000076470000}"/>
    <cellStyle name="Feeder Field 4 2 5 3" xfId="18211" xr:uid="{00000000-0005-0000-0000-000077470000}"/>
    <cellStyle name="Feeder Field 4 2 5 4" xfId="18212" xr:uid="{00000000-0005-0000-0000-000078470000}"/>
    <cellStyle name="Feeder Field 4 2 6" xfId="18213" xr:uid="{00000000-0005-0000-0000-000079470000}"/>
    <cellStyle name="Feeder Field 4 2 6 2" xfId="18214" xr:uid="{00000000-0005-0000-0000-00007A470000}"/>
    <cellStyle name="Feeder Field 4 2 6 2 2" xfId="18215" xr:uid="{00000000-0005-0000-0000-00007B470000}"/>
    <cellStyle name="Feeder Field 4 2 6 3" xfId="18216" xr:uid="{00000000-0005-0000-0000-00007C470000}"/>
    <cellStyle name="Feeder Field 4 2 7" xfId="18217" xr:uid="{00000000-0005-0000-0000-00007D470000}"/>
    <cellStyle name="Feeder Field 4 2 7 2" xfId="18218" xr:uid="{00000000-0005-0000-0000-00007E470000}"/>
    <cellStyle name="Feeder Field 4 2 7 2 2" xfId="18219" xr:uid="{00000000-0005-0000-0000-00007F470000}"/>
    <cellStyle name="Feeder Field 4 2 7 3" xfId="18220" xr:uid="{00000000-0005-0000-0000-000080470000}"/>
    <cellStyle name="Feeder Field 4 2 8" xfId="18221" xr:uid="{00000000-0005-0000-0000-000081470000}"/>
    <cellStyle name="Feeder Field 4 2 8 2" xfId="18222" xr:uid="{00000000-0005-0000-0000-000082470000}"/>
    <cellStyle name="Feeder Field 4 2 8 2 2" xfId="18223" xr:uid="{00000000-0005-0000-0000-000083470000}"/>
    <cellStyle name="Feeder Field 4 2 8 3" xfId="18224" xr:uid="{00000000-0005-0000-0000-000084470000}"/>
    <cellStyle name="Feeder Field 4 2 9" xfId="18225" xr:uid="{00000000-0005-0000-0000-000085470000}"/>
    <cellStyle name="Feeder Field 4 2 9 2" xfId="18226" xr:uid="{00000000-0005-0000-0000-000086470000}"/>
    <cellStyle name="Feeder Field 4 2 9 2 2" xfId="18227" xr:uid="{00000000-0005-0000-0000-000087470000}"/>
    <cellStyle name="Feeder Field 4 2 9 3" xfId="18228" xr:uid="{00000000-0005-0000-0000-000088470000}"/>
    <cellStyle name="Feeder Field 4 20" xfId="18229" xr:uid="{00000000-0005-0000-0000-000089470000}"/>
    <cellStyle name="Feeder Field 4 3" xfId="18230" xr:uid="{00000000-0005-0000-0000-00008A470000}"/>
    <cellStyle name="Feeder Field 4 3 2" xfId="18231" xr:uid="{00000000-0005-0000-0000-00008B470000}"/>
    <cellStyle name="Feeder Field 4 3 2 2" xfId="18232" xr:uid="{00000000-0005-0000-0000-00008C470000}"/>
    <cellStyle name="Feeder Field 4 3 2 2 2" xfId="18233" xr:uid="{00000000-0005-0000-0000-00008D470000}"/>
    <cellStyle name="Feeder Field 4 3 2 3" xfId="18234" xr:uid="{00000000-0005-0000-0000-00008E470000}"/>
    <cellStyle name="Feeder Field 4 3 2 4" xfId="18235" xr:uid="{00000000-0005-0000-0000-00008F470000}"/>
    <cellStyle name="Feeder Field 4 3 3" xfId="18236" xr:uid="{00000000-0005-0000-0000-000090470000}"/>
    <cellStyle name="Feeder Field 4 3 3 2" xfId="18237" xr:uid="{00000000-0005-0000-0000-000091470000}"/>
    <cellStyle name="Feeder Field 4 3 4" xfId="18238" xr:uid="{00000000-0005-0000-0000-000092470000}"/>
    <cellStyle name="Feeder Field 4 3 5" xfId="18239" xr:uid="{00000000-0005-0000-0000-000093470000}"/>
    <cellStyle name="Feeder Field 4 4" xfId="18240" xr:uid="{00000000-0005-0000-0000-000094470000}"/>
    <cellStyle name="Feeder Field 4 4 2" xfId="18241" xr:uid="{00000000-0005-0000-0000-000095470000}"/>
    <cellStyle name="Feeder Field 4 4 2 2" xfId="18242" xr:uid="{00000000-0005-0000-0000-000096470000}"/>
    <cellStyle name="Feeder Field 4 4 2 3" xfId="18243" xr:uid="{00000000-0005-0000-0000-000097470000}"/>
    <cellStyle name="Feeder Field 4 4 3" xfId="18244" xr:uid="{00000000-0005-0000-0000-000098470000}"/>
    <cellStyle name="Feeder Field 4 4 3 2" xfId="18245" xr:uid="{00000000-0005-0000-0000-000099470000}"/>
    <cellStyle name="Feeder Field 4 4 4" xfId="18246" xr:uid="{00000000-0005-0000-0000-00009A470000}"/>
    <cellStyle name="Feeder Field 4 5" xfId="18247" xr:uid="{00000000-0005-0000-0000-00009B470000}"/>
    <cellStyle name="Feeder Field 4 5 2" xfId="18248" xr:uid="{00000000-0005-0000-0000-00009C470000}"/>
    <cellStyle name="Feeder Field 4 5 2 2" xfId="18249" xr:uid="{00000000-0005-0000-0000-00009D470000}"/>
    <cellStyle name="Feeder Field 4 5 2 3" xfId="18250" xr:uid="{00000000-0005-0000-0000-00009E470000}"/>
    <cellStyle name="Feeder Field 4 5 3" xfId="18251" xr:uid="{00000000-0005-0000-0000-00009F470000}"/>
    <cellStyle name="Feeder Field 4 5 4" xfId="18252" xr:uid="{00000000-0005-0000-0000-0000A0470000}"/>
    <cellStyle name="Feeder Field 4 6" xfId="18253" xr:uid="{00000000-0005-0000-0000-0000A1470000}"/>
    <cellStyle name="Feeder Field 4 6 2" xfId="18254" xr:uid="{00000000-0005-0000-0000-0000A2470000}"/>
    <cellStyle name="Feeder Field 4 6 2 2" xfId="18255" xr:uid="{00000000-0005-0000-0000-0000A3470000}"/>
    <cellStyle name="Feeder Field 4 6 3" xfId="18256" xr:uid="{00000000-0005-0000-0000-0000A4470000}"/>
    <cellStyle name="Feeder Field 4 6 4" xfId="18257" xr:uid="{00000000-0005-0000-0000-0000A5470000}"/>
    <cellStyle name="Feeder Field 4 7" xfId="18258" xr:uid="{00000000-0005-0000-0000-0000A6470000}"/>
    <cellStyle name="Feeder Field 4 7 2" xfId="18259" xr:uid="{00000000-0005-0000-0000-0000A7470000}"/>
    <cellStyle name="Feeder Field 4 7 2 2" xfId="18260" xr:uid="{00000000-0005-0000-0000-0000A8470000}"/>
    <cellStyle name="Feeder Field 4 7 3" xfId="18261" xr:uid="{00000000-0005-0000-0000-0000A9470000}"/>
    <cellStyle name="Feeder Field 4 8" xfId="18262" xr:uid="{00000000-0005-0000-0000-0000AA470000}"/>
    <cellStyle name="Feeder Field 4 8 2" xfId="18263" xr:uid="{00000000-0005-0000-0000-0000AB470000}"/>
    <cellStyle name="Feeder Field 4 8 2 2" xfId="18264" xr:uid="{00000000-0005-0000-0000-0000AC470000}"/>
    <cellStyle name="Feeder Field 4 8 3" xfId="18265" xr:uid="{00000000-0005-0000-0000-0000AD470000}"/>
    <cellStyle name="Feeder Field 4 9" xfId="18266" xr:uid="{00000000-0005-0000-0000-0000AE470000}"/>
    <cellStyle name="Feeder Field 4 9 2" xfId="18267" xr:uid="{00000000-0005-0000-0000-0000AF470000}"/>
    <cellStyle name="Feeder Field 4 9 2 2" xfId="18268" xr:uid="{00000000-0005-0000-0000-0000B0470000}"/>
    <cellStyle name="Feeder Field 4 9 3" xfId="18269" xr:uid="{00000000-0005-0000-0000-0000B1470000}"/>
    <cellStyle name="Feeder Field 5" xfId="18270" xr:uid="{00000000-0005-0000-0000-0000B2470000}"/>
    <cellStyle name="Feeder Field 5 10" xfId="18271" xr:uid="{00000000-0005-0000-0000-0000B3470000}"/>
    <cellStyle name="Feeder Field 5 10 2" xfId="18272" xr:uid="{00000000-0005-0000-0000-0000B4470000}"/>
    <cellStyle name="Feeder Field 5 10 2 2" xfId="18273" xr:uid="{00000000-0005-0000-0000-0000B5470000}"/>
    <cellStyle name="Feeder Field 5 10 3" xfId="18274" xr:uid="{00000000-0005-0000-0000-0000B6470000}"/>
    <cellStyle name="Feeder Field 5 11" xfId="18275" xr:uid="{00000000-0005-0000-0000-0000B7470000}"/>
    <cellStyle name="Feeder Field 5 11 2" xfId="18276" xr:uid="{00000000-0005-0000-0000-0000B8470000}"/>
    <cellStyle name="Feeder Field 5 11 2 2" xfId="18277" xr:uid="{00000000-0005-0000-0000-0000B9470000}"/>
    <cellStyle name="Feeder Field 5 11 3" xfId="18278" xr:uid="{00000000-0005-0000-0000-0000BA470000}"/>
    <cellStyle name="Feeder Field 5 12" xfId="18279" xr:uid="{00000000-0005-0000-0000-0000BB470000}"/>
    <cellStyle name="Feeder Field 5 12 2" xfId="18280" xr:uid="{00000000-0005-0000-0000-0000BC470000}"/>
    <cellStyle name="Feeder Field 5 12 2 2" xfId="18281" xr:uid="{00000000-0005-0000-0000-0000BD470000}"/>
    <cellStyle name="Feeder Field 5 12 3" xfId="18282" xr:uid="{00000000-0005-0000-0000-0000BE470000}"/>
    <cellStyle name="Feeder Field 5 13" xfId="18283" xr:uid="{00000000-0005-0000-0000-0000BF470000}"/>
    <cellStyle name="Feeder Field 5 13 2" xfId="18284" xr:uid="{00000000-0005-0000-0000-0000C0470000}"/>
    <cellStyle name="Feeder Field 5 13 2 2" xfId="18285" xr:uid="{00000000-0005-0000-0000-0000C1470000}"/>
    <cellStyle name="Feeder Field 5 13 3" xfId="18286" xr:uid="{00000000-0005-0000-0000-0000C2470000}"/>
    <cellStyle name="Feeder Field 5 14" xfId="18287" xr:uid="{00000000-0005-0000-0000-0000C3470000}"/>
    <cellStyle name="Feeder Field 5 14 2" xfId="18288" xr:uid="{00000000-0005-0000-0000-0000C4470000}"/>
    <cellStyle name="Feeder Field 5 14 2 2" xfId="18289" xr:uid="{00000000-0005-0000-0000-0000C5470000}"/>
    <cellStyle name="Feeder Field 5 14 3" xfId="18290" xr:uid="{00000000-0005-0000-0000-0000C6470000}"/>
    <cellStyle name="Feeder Field 5 15" xfId="18291" xr:uid="{00000000-0005-0000-0000-0000C7470000}"/>
    <cellStyle name="Feeder Field 5 15 2" xfId="18292" xr:uid="{00000000-0005-0000-0000-0000C8470000}"/>
    <cellStyle name="Feeder Field 5 15 2 2" xfId="18293" xr:uid="{00000000-0005-0000-0000-0000C9470000}"/>
    <cellStyle name="Feeder Field 5 15 3" xfId="18294" xr:uid="{00000000-0005-0000-0000-0000CA470000}"/>
    <cellStyle name="Feeder Field 5 16" xfId="18295" xr:uid="{00000000-0005-0000-0000-0000CB470000}"/>
    <cellStyle name="Feeder Field 5 16 2" xfId="18296" xr:uid="{00000000-0005-0000-0000-0000CC470000}"/>
    <cellStyle name="Feeder Field 5 16 2 2" xfId="18297" xr:uid="{00000000-0005-0000-0000-0000CD470000}"/>
    <cellStyle name="Feeder Field 5 16 3" xfId="18298" xr:uid="{00000000-0005-0000-0000-0000CE470000}"/>
    <cellStyle name="Feeder Field 5 17" xfId="18299" xr:uid="{00000000-0005-0000-0000-0000CF470000}"/>
    <cellStyle name="Feeder Field 5 17 2" xfId="18300" xr:uid="{00000000-0005-0000-0000-0000D0470000}"/>
    <cellStyle name="Feeder Field 5 17 2 2" xfId="18301" xr:uid="{00000000-0005-0000-0000-0000D1470000}"/>
    <cellStyle name="Feeder Field 5 17 3" xfId="18302" xr:uid="{00000000-0005-0000-0000-0000D2470000}"/>
    <cellStyle name="Feeder Field 5 18" xfId="18303" xr:uid="{00000000-0005-0000-0000-0000D3470000}"/>
    <cellStyle name="Feeder Field 5 18 2" xfId="18304" xr:uid="{00000000-0005-0000-0000-0000D4470000}"/>
    <cellStyle name="Feeder Field 5 18 2 2" xfId="18305" xr:uid="{00000000-0005-0000-0000-0000D5470000}"/>
    <cellStyle name="Feeder Field 5 18 3" xfId="18306" xr:uid="{00000000-0005-0000-0000-0000D6470000}"/>
    <cellStyle name="Feeder Field 5 19" xfId="18307" xr:uid="{00000000-0005-0000-0000-0000D7470000}"/>
    <cellStyle name="Feeder Field 5 19 2" xfId="18308" xr:uid="{00000000-0005-0000-0000-0000D8470000}"/>
    <cellStyle name="Feeder Field 5 19 2 2" xfId="18309" xr:uid="{00000000-0005-0000-0000-0000D9470000}"/>
    <cellStyle name="Feeder Field 5 19 3" xfId="18310" xr:uid="{00000000-0005-0000-0000-0000DA470000}"/>
    <cellStyle name="Feeder Field 5 2" xfId="18311" xr:uid="{00000000-0005-0000-0000-0000DB470000}"/>
    <cellStyle name="Feeder Field 5 2 10" xfId="18312" xr:uid="{00000000-0005-0000-0000-0000DC470000}"/>
    <cellStyle name="Feeder Field 5 2 10 2" xfId="18313" xr:uid="{00000000-0005-0000-0000-0000DD470000}"/>
    <cellStyle name="Feeder Field 5 2 10 2 2" xfId="18314" xr:uid="{00000000-0005-0000-0000-0000DE470000}"/>
    <cellStyle name="Feeder Field 5 2 10 3" xfId="18315" xr:uid="{00000000-0005-0000-0000-0000DF470000}"/>
    <cellStyle name="Feeder Field 5 2 11" xfId="18316" xr:uid="{00000000-0005-0000-0000-0000E0470000}"/>
    <cellStyle name="Feeder Field 5 2 11 2" xfId="18317" xr:uid="{00000000-0005-0000-0000-0000E1470000}"/>
    <cellStyle name="Feeder Field 5 2 11 2 2" xfId="18318" xr:uid="{00000000-0005-0000-0000-0000E2470000}"/>
    <cellStyle name="Feeder Field 5 2 11 3" xfId="18319" xr:uid="{00000000-0005-0000-0000-0000E3470000}"/>
    <cellStyle name="Feeder Field 5 2 12" xfId="18320" xr:uid="{00000000-0005-0000-0000-0000E4470000}"/>
    <cellStyle name="Feeder Field 5 2 12 2" xfId="18321" xr:uid="{00000000-0005-0000-0000-0000E5470000}"/>
    <cellStyle name="Feeder Field 5 2 12 2 2" xfId="18322" xr:uid="{00000000-0005-0000-0000-0000E6470000}"/>
    <cellStyle name="Feeder Field 5 2 12 3" xfId="18323" xr:uid="{00000000-0005-0000-0000-0000E7470000}"/>
    <cellStyle name="Feeder Field 5 2 13" xfId="18324" xr:uid="{00000000-0005-0000-0000-0000E8470000}"/>
    <cellStyle name="Feeder Field 5 2 13 2" xfId="18325" xr:uid="{00000000-0005-0000-0000-0000E9470000}"/>
    <cellStyle name="Feeder Field 5 2 13 2 2" xfId="18326" xr:uid="{00000000-0005-0000-0000-0000EA470000}"/>
    <cellStyle name="Feeder Field 5 2 13 3" xfId="18327" xr:uid="{00000000-0005-0000-0000-0000EB470000}"/>
    <cellStyle name="Feeder Field 5 2 14" xfId="18328" xr:uid="{00000000-0005-0000-0000-0000EC470000}"/>
    <cellStyle name="Feeder Field 5 2 14 2" xfId="18329" xr:uid="{00000000-0005-0000-0000-0000ED470000}"/>
    <cellStyle name="Feeder Field 5 2 14 2 2" xfId="18330" xr:uid="{00000000-0005-0000-0000-0000EE470000}"/>
    <cellStyle name="Feeder Field 5 2 14 3" xfId="18331" xr:uid="{00000000-0005-0000-0000-0000EF470000}"/>
    <cellStyle name="Feeder Field 5 2 15" xfId="18332" xr:uid="{00000000-0005-0000-0000-0000F0470000}"/>
    <cellStyle name="Feeder Field 5 2 15 2" xfId="18333" xr:uid="{00000000-0005-0000-0000-0000F1470000}"/>
    <cellStyle name="Feeder Field 5 2 15 2 2" xfId="18334" xr:uid="{00000000-0005-0000-0000-0000F2470000}"/>
    <cellStyle name="Feeder Field 5 2 15 3" xfId="18335" xr:uid="{00000000-0005-0000-0000-0000F3470000}"/>
    <cellStyle name="Feeder Field 5 2 16" xfId="18336" xr:uid="{00000000-0005-0000-0000-0000F4470000}"/>
    <cellStyle name="Feeder Field 5 2 16 2" xfId="18337" xr:uid="{00000000-0005-0000-0000-0000F5470000}"/>
    <cellStyle name="Feeder Field 5 2 16 2 2" xfId="18338" xr:uid="{00000000-0005-0000-0000-0000F6470000}"/>
    <cellStyle name="Feeder Field 5 2 16 3" xfId="18339" xr:uid="{00000000-0005-0000-0000-0000F7470000}"/>
    <cellStyle name="Feeder Field 5 2 17" xfId="18340" xr:uid="{00000000-0005-0000-0000-0000F8470000}"/>
    <cellStyle name="Feeder Field 5 2 17 2" xfId="18341" xr:uid="{00000000-0005-0000-0000-0000F9470000}"/>
    <cellStyle name="Feeder Field 5 2 17 2 2" xfId="18342" xr:uid="{00000000-0005-0000-0000-0000FA470000}"/>
    <cellStyle name="Feeder Field 5 2 17 3" xfId="18343" xr:uid="{00000000-0005-0000-0000-0000FB470000}"/>
    <cellStyle name="Feeder Field 5 2 18" xfId="18344" xr:uid="{00000000-0005-0000-0000-0000FC470000}"/>
    <cellStyle name="Feeder Field 5 2 18 2" xfId="18345" xr:uid="{00000000-0005-0000-0000-0000FD470000}"/>
    <cellStyle name="Feeder Field 5 2 18 2 2" xfId="18346" xr:uid="{00000000-0005-0000-0000-0000FE470000}"/>
    <cellStyle name="Feeder Field 5 2 18 3" xfId="18347" xr:uid="{00000000-0005-0000-0000-0000FF470000}"/>
    <cellStyle name="Feeder Field 5 2 19" xfId="18348" xr:uid="{00000000-0005-0000-0000-000000480000}"/>
    <cellStyle name="Feeder Field 5 2 19 2" xfId="18349" xr:uid="{00000000-0005-0000-0000-000001480000}"/>
    <cellStyle name="Feeder Field 5 2 19 2 2" xfId="18350" xr:uid="{00000000-0005-0000-0000-000002480000}"/>
    <cellStyle name="Feeder Field 5 2 19 3" xfId="18351" xr:uid="{00000000-0005-0000-0000-000003480000}"/>
    <cellStyle name="Feeder Field 5 2 2" xfId="18352" xr:uid="{00000000-0005-0000-0000-000004480000}"/>
    <cellStyle name="Feeder Field 5 2 2 2" xfId="18353" xr:uid="{00000000-0005-0000-0000-000005480000}"/>
    <cellStyle name="Feeder Field 5 2 2 2 2" xfId="18354" xr:uid="{00000000-0005-0000-0000-000006480000}"/>
    <cellStyle name="Feeder Field 5 2 2 2 3" xfId="18355" xr:uid="{00000000-0005-0000-0000-000007480000}"/>
    <cellStyle name="Feeder Field 5 2 2 3" xfId="18356" xr:uid="{00000000-0005-0000-0000-000008480000}"/>
    <cellStyle name="Feeder Field 5 2 2 3 2" xfId="18357" xr:uid="{00000000-0005-0000-0000-000009480000}"/>
    <cellStyle name="Feeder Field 5 2 2 4" xfId="18358" xr:uid="{00000000-0005-0000-0000-00000A480000}"/>
    <cellStyle name="Feeder Field 5 2 20" xfId="18359" xr:uid="{00000000-0005-0000-0000-00000B480000}"/>
    <cellStyle name="Feeder Field 5 2 20 2" xfId="18360" xr:uid="{00000000-0005-0000-0000-00000C480000}"/>
    <cellStyle name="Feeder Field 5 2 20 2 2" xfId="18361" xr:uid="{00000000-0005-0000-0000-00000D480000}"/>
    <cellStyle name="Feeder Field 5 2 20 3" xfId="18362" xr:uid="{00000000-0005-0000-0000-00000E480000}"/>
    <cellStyle name="Feeder Field 5 2 21" xfId="18363" xr:uid="{00000000-0005-0000-0000-00000F480000}"/>
    <cellStyle name="Feeder Field 5 2 21 2" xfId="18364" xr:uid="{00000000-0005-0000-0000-000010480000}"/>
    <cellStyle name="Feeder Field 5 2 22" xfId="18365" xr:uid="{00000000-0005-0000-0000-000011480000}"/>
    <cellStyle name="Feeder Field 5 2 23" xfId="18366" xr:uid="{00000000-0005-0000-0000-000012480000}"/>
    <cellStyle name="Feeder Field 5 2 3" xfId="18367" xr:uid="{00000000-0005-0000-0000-000013480000}"/>
    <cellStyle name="Feeder Field 5 2 3 2" xfId="18368" xr:uid="{00000000-0005-0000-0000-000014480000}"/>
    <cellStyle name="Feeder Field 5 2 3 2 2" xfId="18369" xr:uid="{00000000-0005-0000-0000-000015480000}"/>
    <cellStyle name="Feeder Field 5 2 3 3" xfId="18370" xr:uid="{00000000-0005-0000-0000-000016480000}"/>
    <cellStyle name="Feeder Field 5 2 3 4" xfId="18371" xr:uid="{00000000-0005-0000-0000-000017480000}"/>
    <cellStyle name="Feeder Field 5 2 4" xfId="18372" xr:uid="{00000000-0005-0000-0000-000018480000}"/>
    <cellStyle name="Feeder Field 5 2 4 2" xfId="18373" xr:uid="{00000000-0005-0000-0000-000019480000}"/>
    <cellStyle name="Feeder Field 5 2 4 2 2" xfId="18374" xr:uid="{00000000-0005-0000-0000-00001A480000}"/>
    <cellStyle name="Feeder Field 5 2 4 3" xfId="18375" xr:uid="{00000000-0005-0000-0000-00001B480000}"/>
    <cellStyle name="Feeder Field 5 2 4 4" xfId="18376" xr:uid="{00000000-0005-0000-0000-00001C480000}"/>
    <cellStyle name="Feeder Field 5 2 5" xfId="18377" xr:uid="{00000000-0005-0000-0000-00001D480000}"/>
    <cellStyle name="Feeder Field 5 2 5 2" xfId="18378" xr:uid="{00000000-0005-0000-0000-00001E480000}"/>
    <cellStyle name="Feeder Field 5 2 5 2 2" xfId="18379" xr:uid="{00000000-0005-0000-0000-00001F480000}"/>
    <cellStyle name="Feeder Field 5 2 5 3" xfId="18380" xr:uid="{00000000-0005-0000-0000-000020480000}"/>
    <cellStyle name="Feeder Field 5 2 6" xfId="18381" xr:uid="{00000000-0005-0000-0000-000021480000}"/>
    <cellStyle name="Feeder Field 5 2 6 2" xfId="18382" xr:uid="{00000000-0005-0000-0000-000022480000}"/>
    <cellStyle name="Feeder Field 5 2 6 2 2" xfId="18383" xr:uid="{00000000-0005-0000-0000-000023480000}"/>
    <cellStyle name="Feeder Field 5 2 6 3" xfId="18384" xr:uid="{00000000-0005-0000-0000-000024480000}"/>
    <cellStyle name="Feeder Field 5 2 7" xfId="18385" xr:uid="{00000000-0005-0000-0000-000025480000}"/>
    <cellStyle name="Feeder Field 5 2 7 2" xfId="18386" xr:uid="{00000000-0005-0000-0000-000026480000}"/>
    <cellStyle name="Feeder Field 5 2 7 2 2" xfId="18387" xr:uid="{00000000-0005-0000-0000-000027480000}"/>
    <cellStyle name="Feeder Field 5 2 7 3" xfId="18388" xr:uid="{00000000-0005-0000-0000-000028480000}"/>
    <cellStyle name="Feeder Field 5 2 8" xfId="18389" xr:uid="{00000000-0005-0000-0000-000029480000}"/>
    <cellStyle name="Feeder Field 5 2 8 2" xfId="18390" xr:uid="{00000000-0005-0000-0000-00002A480000}"/>
    <cellStyle name="Feeder Field 5 2 8 2 2" xfId="18391" xr:uid="{00000000-0005-0000-0000-00002B480000}"/>
    <cellStyle name="Feeder Field 5 2 8 3" xfId="18392" xr:uid="{00000000-0005-0000-0000-00002C480000}"/>
    <cellStyle name="Feeder Field 5 2 9" xfId="18393" xr:uid="{00000000-0005-0000-0000-00002D480000}"/>
    <cellStyle name="Feeder Field 5 2 9 2" xfId="18394" xr:uid="{00000000-0005-0000-0000-00002E480000}"/>
    <cellStyle name="Feeder Field 5 2 9 2 2" xfId="18395" xr:uid="{00000000-0005-0000-0000-00002F480000}"/>
    <cellStyle name="Feeder Field 5 2 9 3" xfId="18396" xr:uid="{00000000-0005-0000-0000-000030480000}"/>
    <cellStyle name="Feeder Field 5 20" xfId="18397" xr:uid="{00000000-0005-0000-0000-000031480000}"/>
    <cellStyle name="Feeder Field 5 20 2" xfId="18398" xr:uid="{00000000-0005-0000-0000-000032480000}"/>
    <cellStyle name="Feeder Field 5 20 2 2" xfId="18399" xr:uid="{00000000-0005-0000-0000-000033480000}"/>
    <cellStyle name="Feeder Field 5 20 3" xfId="18400" xr:uid="{00000000-0005-0000-0000-000034480000}"/>
    <cellStyle name="Feeder Field 5 21" xfId="18401" xr:uid="{00000000-0005-0000-0000-000035480000}"/>
    <cellStyle name="Feeder Field 5 21 2" xfId="18402" xr:uid="{00000000-0005-0000-0000-000036480000}"/>
    <cellStyle name="Feeder Field 5 21 2 2" xfId="18403" xr:uid="{00000000-0005-0000-0000-000037480000}"/>
    <cellStyle name="Feeder Field 5 21 3" xfId="18404" xr:uid="{00000000-0005-0000-0000-000038480000}"/>
    <cellStyle name="Feeder Field 5 22" xfId="18405" xr:uid="{00000000-0005-0000-0000-000039480000}"/>
    <cellStyle name="Feeder Field 5 22 2" xfId="18406" xr:uid="{00000000-0005-0000-0000-00003A480000}"/>
    <cellStyle name="Feeder Field 5 23" xfId="18407" xr:uid="{00000000-0005-0000-0000-00003B480000}"/>
    <cellStyle name="Feeder Field 5 24" xfId="18408" xr:uid="{00000000-0005-0000-0000-00003C480000}"/>
    <cellStyle name="Feeder Field 5 3" xfId="18409" xr:uid="{00000000-0005-0000-0000-00003D480000}"/>
    <cellStyle name="Feeder Field 5 3 2" xfId="18410" xr:uid="{00000000-0005-0000-0000-00003E480000}"/>
    <cellStyle name="Feeder Field 5 3 2 2" xfId="18411" xr:uid="{00000000-0005-0000-0000-00003F480000}"/>
    <cellStyle name="Feeder Field 5 3 2 3" xfId="18412" xr:uid="{00000000-0005-0000-0000-000040480000}"/>
    <cellStyle name="Feeder Field 5 3 3" xfId="18413" xr:uid="{00000000-0005-0000-0000-000041480000}"/>
    <cellStyle name="Feeder Field 5 3 3 2" xfId="18414" xr:uid="{00000000-0005-0000-0000-000042480000}"/>
    <cellStyle name="Feeder Field 5 3 4" xfId="18415" xr:uid="{00000000-0005-0000-0000-000043480000}"/>
    <cellStyle name="Feeder Field 5 4" xfId="18416" xr:uid="{00000000-0005-0000-0000-000044480000}"/>
    <cellStyle name="Feeder Field 5 4 2" xfId="18417" xr:uid="{00000000-0005-0000-0000-000045480000}"/>
    <cellStyle name="Feeder Field 5 4 2 2" xfId="18418" xr:uid="{00000000-0005-0000-0000-000046480000}"/>
    <cellStyle name="Feeder Field 5 4 3" xfId="18419" xr:uid="{00000000-0005-0000-0000-000047480000}"/>
    <cellStyle name="Feeder Field 5 4 4" xfId="18420" xr:uid="{00000000-0005-0000-0000-000048480000}"/>
    <cellStyle name="Feeder Field 5 5" xfId="18421" xr:uid="{00000000-0005-0000-0000-000049480000}"/>
    <cellStyle name="Feeder Field 5 5 2" xfId="18422" xr:uid="{00000000-0005-0000-0000-00004A480000}"/>
    <cellStyle name="Feeder Field 5 5 2 2" xfId="18423" xr:uid="{00000000-0005-0000-0000-00004B480000}"/>
    <cellStyle name="Feeder Field 5 5 3" xfId="18424" xr:uid="{00000000-0005-0000-0000-00004C480000}"/>
    <cellStyle name="Feeder Field 5 5 4" xfId="18425" xr:uid="{00000000-0005-0000-0000-00004D480000}"/>
    <cellStyle name="Feeder Field 5 6" xfId="18426" xr:uid="{00000000-0005-0000-0000-00004E480000}"/>
    <cellStyle name="Feeder Field 5 6 2" xfId="18427" xr:uid="{00000000-0005-0000-0000-00004F480000}"/>
    <cellStyle name="Feeder Field 5 6 2 2" xfId="18428" xr:uid="{00000000-0005-0000-0000-000050480000}"/>
    <cellStyle name="Feeder Field 5 6 3" xfId="18429" xr:uid="{00000000-0005-0000-0000-000051480000}"/>
    <cellStyle name="Feeder Field 5 7" xfId="18430" xr:uid="{00000000-0005-0000-0000-000052480000}"/>
    <cellStyle name="Feeder Field 5 7 2" xfId="18431" xr:uid="{00000000-0005-0000-0000-000053480000}"/>
    <cellStyle name="Feeder Field 5 7 2 2" xfId="18432" xr:uid="{00000000-0005-0000-0000-000054480000}"/>
    <cellStyle name="Feeder Field 5 7 3" xfId="18433" xr:uid="{00000000-0005-0000-0000-000055480000}"/>
    <cellStyle name="Feeder Field 5 8" xfId="18434" xr:uid="{00000000-0005-0000-0000-000056480000}"/>
    <cellStyle name="Feeder Field 5 8 2" xfId="18435" xr:uid="{00000000-0005-0000-0000-000057480000}"/>
    <cellStyle name="Feeder Field 5 8 2 2" xfId="18436" xr:uid="{00000000-0005-0000-0000-000058480000}"/>
    <cellStyle name="Feeder Field 5 8 3" xfId="18437" xr:uid="{00000000-0005-0000-0000-000059480000}"/>
    <cellStyle name="Feeder Field 5 9" xfId="18438" xr:uid="{00000000-0005-0000-0000-00005A480000}"/>
    <cellStyle name="Feeder Field 5 9 2" xfId="18439" xr:uid="{00000000-0005-0000-0000-00005B480000}"/>
    <cellStyle name="Feeder Field 5 9 2 2" xfId="18440" xr:uid="{00000000-0005-0000-0000-00005C480000}"/>
    <cellStyle name="Feeder Field 5 9 3" xfId="18441" xr:uid="{00000000-0005-0000-0000-00005D480000}"/>
    <cellStyle name="Feeder Field 6" xfId="18442" xr:uid="{00000000-0005-0000-0000-00005E480000}"/>
    <cellStyle name="Feeder Field 6 10" xfId="18443" xr:uid="{00000000-0005-0000-0000-00005F480000}"/>
    <cellStyle name="Feeder Field 6 10 2" xfId="18444" xr:uid="{00000000-0005-0000-0000-000060480000}"/>
    <cellStyle name="Feeder Field 6 10 2 2" xfId="18445" xr:uid="{00000000-0005-0000-0000-000061480000}"/>
    <cellStyle name="Feeder Field 6 10 3" xfId="18446" xr:uid="{00000000-0005-0000-0000-000062480000}"/>
    <cellStyle name="Feeder Field 6 11" xfId="18447" xr:uid="{00000000-0005-0000-0000-000063480000}"/>
    <cellStyle name="Feeder Field 6 11 2" xfId="18448" xr:uid="{00000000-0005-0000-0000-000064480000}"/>
    <cellStyle name="Feeder Field 6 11 2 2" xfId="18449" xr:uid="{00000000-0005-0000-0000-000065480000}"/>
    <cellStyle name="Feeder Field 6 11 3" xfId="18450" xr:uid="{00000000-0005-0000-0000-000066480000}"/>
    <cellStyle name="Feeder Field 6 12" xfId="18451" xr:uid="{00000000-0005-0000-0000-000067480000}"/>
    <cellStyle name="Feeder Field 6 12 2" xfId="18452" xr:uid="{00000000-0005-0000-0000-000068480000}"/>
    <cellStyle name="Feeder Field 6 12 2 2" xfId="18453" xr:uid="{00000000-0005-0000-0000-000069480000}"/>
    <cellStyle name="Feeder Field 6 12 3" xfId="18454" xr:uid="{00000000-0005-0000-0000-00006A480000}"/>
    <cellStyle name="Feeder Field 6 13" xfId="18455" xr:uid="{00000000-0005-0000-0000-00006B480000}"/>
    <cellStyle name="Feeder Field 6 13 2" xfId="18456" xr:uid="{00000000-0005-0000-0000-00006C480000}"/>
    <cellStyle name="Feeder Field 6 13 2 2" xfId="18457" xr:uid="{00000000-0005-0000-0000-00006D480000}"/>
    <cellStyle name="Feeder Field 6 13 3" xfId="18458" xr:uid="{00000000-0005-0000-0000-00006E480000}"/>
    <cellStyle name="Feeder Field 6 14" xfId="18459" xr:uid="{00000000-0005-0000-0000-00006F480000}"/>
    <cellStyle name="Feeder Field 6 14 2" xfId="18460" xr:uid="{00000000-0005-0000-0000-000070480000}"/>
    <cellStyle name="Feeder Field 6 14 2 2" xfId="18461" xr:uid="{00000000-0005-0000-0000-000071480000}"/>
    <cellStyle name="Feeder Field 6 14 3" xfId="18462" xr:uid="{00000000-0005-0000-0000-000072480000}"/>
    <cellStyle name="Feeder Field 6 15" xfId="18463" xr:uid="{00000000-0005-0000-0000-000073480000}"/>
    <cellStyle name="Feeder Field 6 15 2" xfId="18464" xr:uid="{00000000-0005-0000-0000-000074480000}"/>
    <cellStyle name="Feeder Field 6 15 2 2" xfId="18465" xr:uid="{00000000-0005-0000-0000-000075480000}"/>
    <cellStyle name="Feeder Field 6 15 3" xfId="18466" xr:uid="{00000000-0005-0000-0000-000076480000}"/>
    <cellStyle name="Feeder Field 6 16" xfId="18467" xr:uid="{00000000-0005-0000-0000-000077480000}"/>
    <cellStyle name="Feeder Field 6 16 2" xfId="18468" xr:uid="{00000000-0005-0000-0000-000078480000}"/>
    <cellStyle name="Feeder Field 6 16 2 2" xfId="18469" xr:uid="{00000000-0005-0000-0000-000079480000}"/>
    <cellStyle name="Feeder Field 6 16 3" xfId="18470" xr:uid="{00000000-0005-0000-0000-00007A480000}"/>
    <cellStyle name="Feeder Field 6 17" xfId="18471" xr:uid="{00000000-0005-0000-0000-00007B480000}"/>
    <cellStyle name="Feeder Field 6 17 2" xfId="18472" xr:uid="{00000000-0005-0000-0000-00007C480000}"/>
    <cellStyle name="Feeder Field 6 17 2 2" xfId="18473" xr:uid="{00000000-0005-0000-0000-00007D480000}"/>
    <cellStyle name="Feeder Field 6 17 3" xfId="18474" xr:uid="{00000000-0005-0000-0000-00007E480000}"/>
    <cellStyle name="Feeder Field 6 18" xfId="18475" xr:uid="{00000000-0005-0000-0000-00007F480000}"/>
    <cellStyle name="Feeder Field 6 18 2" xfId="18476" xr:uid="{00000000-0005-0000-0000-000080480000}"/>
    <cellStyle name="Feeder Field 6 18 2 2" xfId="18477" xr:uid="{00000000-0005-0000-0000-000081480000}"/>
    <cellStyle name="Feeder Field 6 18 3" xfId="18478" xr:uid="{00000000-0005-0000-0000-000082480000}"/>
    <cellStyle name="Feeder Field 6 19" xfId="18479" xr:uid="{00000000-0005-0000-0000-000083480000}"/>
    <cellStyle name="Feeder Field 6 19 2" xfId="18480" xr:uid="{00000000-0005-0000-0000-000084480000}"/>
    <cellStyle name="Feeder Field 6 19 2 2" xfId="18481" xr:uid="{00000000-0005-0000-0000-000085480000}"/>
    <cellStyle name="Feeder Field 6 19 3" xfId="18482" xr:uid="{00000000-0005-0000-0000-000086480000}"/>
    <cellStyle name="Feeder Field 6 2" xfId="18483" xr:uid="{00000000-0005-0000-0000-000087480000}"/>
    <cellStyle name="Feeder Field 6 2 2" xfId="18484" xr:uid="{00000000-0005-0000-0000-000088480000}"/>
    <cellStyle name="Feeder Field 6 2 2 2" xfId="18485" xr:uid="{00000000-0005-0000-0000-000089480000}"/>
    <cellStyle name="Feeder Field 6 2 2 3" xfId="18486" xr:uid="{00000000-0005-0000-0000-00008A480000}"/>
    <cellStyle name="Feeder Field 6 2 3" xfId="18487" xr:uid="{00000000-0005-0000-0000-00008B480000}"/>
    <cellStyle name="Feeder Field 6 2 3 2" xfId="18488" xr:uid="{00000000-0005-0000-0000-00008C480000}"/>
    <cellStyle name="Feeder Field 6 2 4" xfId="18489" xr:uid="{00000000-0005-0000-0000-00008D480000}"/>
    <cellStyle name="Feeder Field 6 20" xfId="18490" xr:uid="{00000000-0005-0000-0000-00008E480000}"/>
    <cellStyle name="Feeder Field 6 20 2" xfId="18491" xr:uid="{00000000-0005-0000-0000-00008F480000}"/>
    <cellStyle name="Feeder Field 6 20 2 2" xfId="18492" xr:uid="{00000000-0005-0000-0000-000090480000}"/>
    <cellStyle name="Feeder Field 6 20 3" xfId="18493" xr:uid="{00000000-0005-0000-0000-000091480000}"/>
    <cellStyle name="Feeder Field 6 21" xfId="18494" xr:uid="{00000000-0005-0000-0000-000092480000}"/>
    <cellStyle name="Feeder Field 6 21 2" xfId="18495" xr:uid="{00000000-0005-0000-0000-000093480000}"/>
    <cellStyle name="Feeder Field 6 22" xfId="18496" xr:uid="{00000000-0005-0000-0000-000094480000}"/>
    <cellStyle name="Feeder Field 6 23" xfId="18497" xr:uid="{00000000-0005-0000-0000-000095480000}"/>
    <cellStyle name="Feeder Field 6 3" xfId="18498" xr:uid="{00000000-0005-0000-0000-000096480000}"/>
    <cellStyle name="Feeder Field 6 3 2" xfId="18499" xr:uid="{00000000-0005-0000-0000-000097480000}"/>
    <cellStyle name="Feeder Field 6 3 2 2" xfId="18500" xr:uid="{00000000-0005-0000-0000-000098480000}"/>
    <cellStyle name="Feeder Field 6 3 3" xfId="18501" xr:uid="{00000000-0005-0000-0000-000099480000}"/>
    <cellStyle name="Feeder Field 6 3 4" xfId="18502" xr:uid="{00000000-0005-0000-0000-00009A480000}"/>
    <cellStyle name="Feeder Field 6 4" xfId="18503" xr:uid="{00000000-0005-0000-0000-00009B480000}"/>
    <cellStyle name="Feeder Field 6 4 2" xfId="18504" xr:uid="{00000000-0005-0000-0000-00009C480000}"/>
    <cellStyle name="Feeder Field 6 4 2 2" xfId="18505" xr:uid="{00000000-0005-0000-0000-00009D480000}"/>
    <cellStyle name="Feeder Field 6 4 3" xfId="18506" xr:uid="{00000000-0005-0000-0000-00009E480000}"/>
    <cellStyle name="Feeder Field 6 4 4" xfId="18507" xr:uid="{00000000-0005-0000-0000-00009F480000}"/>
    <cellStyle name="Feeder Field 6 5" xfId="18508" xr:uid="{00000000-0005-0000-0000-0000A0480000}"/>
    <cellStyle name="Feeder Field 6 5 2" xfId="18509" xr:uid="{00000000-0005-0000-0000-0000A1480000}"/>
    <cellStyle name="Feeder Field 6 5 2 2" xfId="18510" xr:uid="{00000000-0005-0000-0000-0000A2480000}"/>
    <cellStyle name="Feeder Field 6 5 3" xfId="18511" xr:uid="{00000000-0005-0000-0000-0000A3480000}"/>
    <cellStyle name="Feeder Field 6 6" xfId="18512" xr:uid="{00000000-0005-0000-0000-0000A4480000}"/>
    <cellStyle name="Feeder Field 6 6 2" xfId="18513" xr:uid="{00000000-0005-0000-0000-0000A5480000}"/>
    <cellStyle name="Feeder Field 6 6 2 2" xfId="18514" xr:uid="{00000000-0005-0000-0000-0000A6480000}"/>
    <cellStyle name="Feeder Field 6 6 3" xfId="18515" xr:uid="{00000000-0005-0000-0000-0000A7480000}"/>
    <cellStyle name="Feeder Field 6 7" xfId="18516" xr:uid="{00000000-0005-0000-0000-0000A8480000}"/>
    <cellStyle name="Feeder Field 6 7 2" xfId="18517" xr:uid="{00000000-0005-0000-0000-0000A9480000}"/>
    <cellStyle name="Feeder Field 6 7 2 2" xfId="18518" xr:uid="{00000000-0005-0000-0000-0000AA480000}"/>
    <cellStyle name="Feeder Field 6 7 3" xfId="18519" xr:uid="{00000000-0005-0000-0000-0000AB480000}"/>
    <cellStyle name="Feeder Field 6 8" xfId="18520" xr:uid="{00000000-0005-0000-0000-0000AC480000}"/>
    <cellStyle name="Feeder Field 6 8 2" xfId="18521" xr:uid="{00000000-0005-0000-0000-0000AD480000}"/>
    <cellStyle name="Feeder Field 6 8 2 2" xfId="18522" xr:uid="{00000000-0005-0000-0000-0000AE480000}"/>
    <cellStyle name="Feeder Field 6 8 3" xfId="18523" xr:uid="{00000000-0005-0000-0000-0000AF480000}"/>
    <cellStyle name="Feeder Field 6 9" xfId="18524" xr:uid="{00000000-0005-0000-0000-0000B0480000}"/>
    <cellStyle name="Feeder Field 6 9 2" xfId="18525" xr:uid="{00000000-0005-0000-0000-0000B1480000}"/>
    <cellStyle name="Feeder Field 6 9 2 2" xfId="18526" xr:uid="{00000000-0005-0000-0000-0000B2480000}"/>
    <cellStyle name="Feeder Field 6 9 3" xfId="18527" xr:uid="{00000000-0005-0000-0000-0000B3480000}"/>
    <cellStyle name="Feeder Field 7" xfId="18528" xr:uid="{00000000-0005-0000-0000-0000B4480000}"/>
    <cellStyle name="Feeder Field 7 2" xfId="18529" xr:uid="{00000000-0005-0000-0000-0000B5480000}"/>
    <cellStyle name="Feeder Field 7 2 2" xfId="18530" xr:uid="{00000000-0005-0000-0000-0000B6480000}"/>
    <cellStyle name="Feeder Field 7 2 3" xfId="18531" xr:uid="{00000000-0005-0000-0000-0000B7480000}"/>
    <cellStyle name="Feeder Field 7 3" xfId="18532" xr:uid="{00000000-0005-0000-0000-0000B8480000}"/>
    <cellStyle name="Feeder Field 7 3 2" xfId="18533" xr:uid="{00000000-0005-0000-0000-0000B9480000}"/>
    <cellStyle name="Feeder Field 7 4" xfId="18534" xr:uid="{00000000-0005-0000-0000-0000BA480000}"/>
    <cellStyle name="Feeder Field 8" xfId="18535" xr:uid="{00000000-0005-0000-0000-0000BB480000}"/>
    <cellStyle name="Feeder Field 8 2" xfId="18536" xr:uid="{00000000-0005-0000-0000-0000BC480000}"/>
    <cellStyle name="Feeder Field 8 2 2" xfId="18537" xr:uid="{00000000-0005-0000-0000-0000BD480000}"/>
    <cellStyle name="Feeder Field 8 2 3" xfId="18538" xr:uid="{00000000-0005-0000-0000-0000BE480000}"/>
    <cellStyle name="Feeder Field 8 3" xfId="18539" xr:uid="{00000000-0005-0000-0000-0000BF480000}"/>
    <cellStyle name="Feeder Field 8 4" xfId="18540" xr:uid="{00000000-0005-0000-0000-0000C0480000}"/>
    <cellStyle name="Feeder Field 9" xfId="18541" xr:uid="{00000000-0005-0000-0000-0000C1480000}"/>
    <cellStyle name="Feeder Field 9 2" xfId="18542" xr:uid="{00000000-0005-0000-0000-0000C2480000}"/>
    <cellStyle name="Feeder Field 9 2 2" xfId="18543" xr:uid="{00000000-0005-0000-0000-0000C3480000}"/>
    <cellStyle name="Feeder Field 9 3" xfId="18544" xr:uid="{00000000-0005-0000-0000-0000C4480000}"/>
    <cellStyle name="Feeder Field 9 4" xfId="18545" xr:uid="{00000000-0005-0000-0000-0000C5480000}"/>
    <cellStyle name="Fijo" xfId="18546" xr:uid="{00000000-0005-0000-0000-0000C6480000}"/>
    <cellStyle name="Finance" xfId="18547" xr:uid="{00000000-0005-0000-0000-0000C7480000}"/>
    <cellStyle name="Financiero" xfId="18548" xr:uid="{00000000-0005-0000-0000-0000C8480000}"/>
    <cellStyle name="Fixed" xfId="18549" xr:uid="{00000000-0005-0000-0000-0000C9480000}"/>
    <cellStyle name="Flag" xfId="18550" xr:uid="{00000000-0005-0000-0000-0000CA480000}"/>
    <cellStyle name="Flash" xfId="18551" xr:uid="{00000000-0005-0000-0000-0000CB480000}"/>
    <cellStyle name="Fonts" xfId="18552" xr:uid="{00000000-0005-0000-0000-0000CC480000}"/>
    <cellStyle name="Footer SBILogo1" xfId="18553" xr:uid="{00000000-0005-0000-0000-0000CD480000}"/>
    <cellStyle name="Footer SBILogo2" xfId="18554" xr:uid="{00000000-0005-0000-0000-0000CE480000}"/>
    <cellStyle name="Footnote" xfId="18555" xr:uid="{00000000-0005-0000-0000-0000CF480000}"/>
    <cellStyle name="footnote ref" xfId="18556" xr:uid="{00000000-0005-0000-0000-0000D0480000}"/>
    <cellStyle name="Footnote Reference" xfId="18557" xr:uid="{00000000-0005-0000-0000-0000D1480000}"/>
    <cellStyle name="footnote text" xfId="18558" xr:uid="{00000000-0005-0000-0000-0000D2480000}"/>
    <cellStyle name="Footnote_% Change" xfId="18559" xr:uid="{00000000-0005-0000-0000-0000D3480000}"/>
    <cellStyle name="General" xfId="18560" xr:uid="{00000000-0005-0000-0000-0000D4480000}"/>
    <cellStyle name="General 2" xfId="18561" xr:uid="{00000000-0005-0000-0000-0000D5480000}"/>
    <cellStyle name="General 3" xfId="18562" xr:uid="{00000000-0005-0000-0000-0000D6480000}"/>
    <cellStyle name="General 4" xfId="18563" xr:uid="{00000000-0005-0000-0000-0000D7480000}"/>
    <cellStyle name="Good 2" xfId="18564" xr:uid="{00000000-0005-0000-0000-0000D8480000}"/>
    <cellStyle name="Good 3" xfId="18565" xr:uid="{00000000-0005-0000-0000-0000D9480000}"/>
    <cellStyle name="Good 4" xfId="18566" xr:uid="{00000000-0005-0000-0000-0000DA480000}"/>
    <cellStyle name="Good 5" xfId="18567" xr:uid="{00000000-0005-0000-0000-0000DB480000}"/>
    <cellStyle name="Good 6" xfId="18568" xr:uid="{00000000-0005-0000-0000-0000DC480000}"/>
    <cellStyle name="Good 7" xfId="18569" xr:uid="{00000000-0005-0000-0000-0000DD480000}"/>
    <cellStyle name="Grey" xfId="18570" xr:uid="{00000000-0005-0000-0000-0000DE480000}"/>
    <cellStyle name="Greyed" xfId="18571" xr:uid="{00000000-0005-0000-0000-0000DF480000}"/>
    <cellStyle name="Greyed 2" xfId="18572" xr:uid="{00000000-0005-0000-0000-0000E0480000}"/>
    <cellStyle name="Greyed 3" xfId="18573" xr:uid="{00000000-0005-0000-0000-0000E1480000}"/>
    <cellStyle name="Greyed out" xfId="18574" xr:uid="{00000000-0005-0000-0000-0000E2480000}"/>
    <cellStyle name="Greyed_5A4 PCT Slides 2010-11" xfId="18575" xr:uid="{00000000-0005-0000-0000-0000E3480000}"/>
    <cellStyle name="Group" xfId="18576" xr:uid="{00000000-0005-0000-0000-0000E4480000}"/>
    <cellStyle name="GroupNote" xfId="18577" xr:uid="{00000000-0005-0000-0000-0000E5480000}"/>
    <cellStyle name="H1" xfId="18578" xr:uid="{00000000-0005-0000-0000-0000E6480000}"/>
    <cellStyle name="H2" xfId="18579" xr:uid="{00000000-0005-0000-0000-0000E7480000}"/>
    <cellStyle name="H3" xfId="18580" xr:uid="{00000000-0005-0000-0000-0000E8480000}"/>
    <cellStyle name="H3Bold" xfId="18581" xr:uid="{00000000-0005-0000-0000-0000E9480000}"/>
    <cellStyle name="Hard Percent" xfId="18582" xr:uid="{00000000-0005-0000-0000-0000EA480000}"/>
    <cellStyle name="Header" xfId="18583" xr:uid="{00000000-0005-0000-0000-0000EB480000}"/>
    <cellStyle name="Header Draft Stamp" xfId="18584" xr:uid="{00000000-0005-0000-0000-0000EC480000}"/>
    <cellStyle name="Header_% Change" xfId="18585" xr:uid="{00000000-0005-0000-0000-0000ED480000}"/>
    <cellStyle name="Header0" xfId="18586" xr:uid="{00000000-0005-0000-0000-0000EE480000}"/>
    <cellStyle name="Header1" xfId="18587" xr:uid="{00000000-0005-0000-0000-0000EF480000}"/>
    <cellStyle name="Header2" xfId="18588" xr:uid="{00000000-0005-0000-0000-0000F0480000}"/>
    <cellStyle name="HeaderGrant" xfId="18589" xr:uid="{00000000-0005-0000-0000-0000F1480000}"/>
    <cellStyle name="HeaderLabel" xfId="18590" xr:uid="{00000000-0005-0000-0000-0000F2480000}"/>
    <cellStyle name="HeaderLEA" xfId="18591" xr:uid="{00000000-0005-0000-0000-0000F3480000}"/>
    <cellStyle name="HeaderText" xfId="18592" xr:uid="{00000000-0005-0000-0000-0000F4480000}"/>
    <cellStyle name="Heading" xfId="18593" xr:uid="{00000000-0005-0000-0000-0000F5480000}"/>
    <cellStyle name="Heading 1 2" xfId="18594" xr:uid="{00000000-0005-0000-0000-0000F6480000}"/>
    <cellStyle name="Heading 1 2 2" xfId="18595" xr:uid="{00000000-0005-0000-0000-0000F7480000}"/>
    <cellStyle name="Heading 1 2_asset sales" xfId="18596" xr:uid="{00000000-0005-0000-0000-0000F8480000}"/>
    <cellStyle name="Heading 1 3" xfId="18597" xr:uid="{00000000-0005-0000-0000-0000F9480000}"/>
    <cellStyle name="Heading 1 3 2" xfId="18598" xr:uid="{00000000-0005-0000-0000-0000FA480000}"/>
    <cellStyle name="Heading 1 4" xfId="18599" xr:uid="{00000000-0005-0000-0000-0000FB480000}"/>
    <cellStyle name="Heading 1 4 2" xfId="18600" xr:uid="{00000000-0005-0000-0000-0000FC480000}"/>
    <cellStyle name="Heading 1 5" xfId="18601" xr:uid="{00000000-0005-0000-0000-0000FD480000}"/>
    <cellStyle name="Heading 1 5 2" xfId="18602" xr:uid="{00000000-0005-0000-0000-0000FE480000}"/>
    <cellStyle name="Heading 1 5 3" xfId="50474" xr:uid="{00000000-0005-0000-0000-0000FF480000}"/>
    <cellStyle name="Heading 1 6" xfId="18603" xr:uid="{00000000-0005-0000-0000-000000490000}"/>
    <cellStyle name="Heading 1 7" xfId="18604" xr:uid="{00000000-0005-0000-0000-000001490000}"/>
    <cellStyle name="Heading 1 Above" xfId="18605" xr:uid="{00000000-0005-0000-0000-000002490000}"/>
    <cellStyle name="Heading 1+" xfId="18606" xr:uid="{00000000-0005-0000-0000-000003490000}"/>
    <cellStyle name="Heading 2 2" xfId="18607" xr:uid="{00000000-0005-0000-0000-000004490000}"/>
    <cellStyle name="Heading 2 3" xfId="18608" xr:uid="{00000000-0005-0000-0000-000005490000}"/>
    <cellStyle name="Heading 2 3 2" xfId="18609" xr:uid="{00000000-0005-0000-0000-000006490000}"/>
    <cellStyle name="Heading 2 4" xfId="18610" xr:uid="{00000000-0005-0000-0000-000007490000}"/>
    <cellStyle name="Heading 2 4 2" xfId="18611" xr:uid="{00000000-0005-0000-0000-000008490000}"/>
    <cellStyle name="Heading 2 4 3" xfId="50475" xr:uid="{00000000-0005-0000-0000-000009490000}"/>
    <cellStyle name="Heading 2 5" xfId="18612" xr:uid="{00000000-0005-0000-0000-00000A490000}"/>
    <cellStyle name="Heading 2 6" xfId="18613" xr:uid="{00000000-0005-0000-0000-00000B490000}"/>
    <cellStyle name="Heading 2 7" xfId="18614" xr:uid="{00000000-0005-0000-0000-00000C490000}"/>
    <cellStyle name="Heading 2 Below" xfId="18615" xr:uid="{00000000-0005-0000-0000-00000D490000}"/>
    <cellStyle name="Heading 2+" xfId="18616" xr:uid="{00000000-0005-0000-0000-00000E490000}"/>
    <cellStyle name="Heading 3 2" xfId="18617" xr:uid="{00000000-0005-0000-0000-00000F490000}"/>
    <cellStyle name="Heading 3 2 2" xfId="18618" xr:uid="{00000000-0005-0000-0000-000010490000}"/>
    <cellStyle name="Heading 3 2 3" xfId="50476" xr:uid="{00000000-0005-0000-0000-000011490000}"/>
    <cellStyle name="Heading 3 3" xfId="18619" xr:uid="{00000000-0005-0000-0000-000012490000}"/>
    <cellStyle name="Heading 3 3 2" xfId="18620" xr:uid="{00000000-0005-0000-0000-000013490000}"/>
    <cellStyle name="Heading 3 4" xfId="18621" xr:uid="{00000000-0005-0000-0000-000014490000}"/>
    <cellStyle name="Heading 3 4 2" xfId="18622" xr:uid="{00000000-0005-0000-0000-000015490000}"/>
    <cellStyle name="Heading 3 4 3" xfId="50477" xr:uid="{00000000-0005-0000-0000-000016490000}"/>
    <cellStyle name="Heading 3 4 4" xfId="50478" xr:uid="{00000000-0005-0000-0000-000017490000}"/>
    <cellStyle name="Heading 3 5" xfId="18623" xr:uid="{00000000-0005-0000-0000-000018490000}"/>
    <cellStyle name="Heading 3 6" xfId="18624" xr:uid="{00000000-0005-0000-0000-000019490000}"/>
    <cellStyle name="Heading 3 7" xfId="18625" xr:uid="{00000000-0005-0000-0000-00001A490000}"/>
    <cellStyle name="Heading 3 8" xfId="50479" xr:uid="{00000000-0005-0000-0000-00001B490000}"/>
    <cellStyle name="Heading 3 9" xfId="50480" xr:uid="{00000000-0005-0000-0000-00001C490000}"/>
    <cellStyle name="Heading 3+" xfId="18626" xr:uid="{00000000-0005-0000-0000-00001D490000}"/>
    <cellStyle name="Heading 4 2" xfId="18627" xr:uid="{00000000-0005-0000-0000-00001E490000}"/>
    <cellStyle name="Heading 4 3" xfId="18628" xr:uid="{00000000-0005-0000-0000-00001F490000}"/>
    <cellStyle name="Heading 4 3 2" xfId="18629" xr:uid="{00000000-0005-0000-0000-000020490000}"/>
    <cellStyle name="Heading 4 4" xfId="18630" xr:uid="{00000000-0005-0000-0000-000021490000}"/>
    <cellStyle name="Heading 4 4 2" xfId="18631" xr:uid="{00000000-0005-0000-0000-000022490000}"/>
    <cellStyle name="Heading 4 4 3" xfId="50481" xr:uid="{00000000-0005-0000-0000-000023490000}"/>
    <cellStyle name="Heading 4 5" xfId="18632" xr:uid="{00000000-0005-0000-0000-000024490000}"/>
    <cellStyle name="Heading 4 6" xfId="18633" xr:uid="{00000000-0005-0000-0000-000025490000}"/>
    <cellStyle name="Heading 4 7" xfId="18634" xr:uid="{00000000-0005-0000-0000-000026490000}"/>
    <cellStyle name="Heading 5" xfId="18635" xr:uid="{00000000-0005-0000-0000-000027490000}"/>
    <cellStyle name="Heading 6" xfId="18636" xr:uid="{00000000-0005-0000-0000-000028490000}"/>
    <cellStyle name="Heading 7" xfId="18637" xr:uid="{00000000-0005-0000-0000-000029490000}"/>
    <cellStyle name="Heading 8" xfId="18638" xr:uid="{00000000-0005-0000-0000-00002A490000}"/>
    <cellStyle name="Heading1" xfId="18639" xr:uid="{00000000-0005-0000-0000-00002B490000}"/>
    <cellStyle name="Heading2" xfId="18640" xr:uid="{00000000-0005-0000-0000-00002C490000}"/>
    <cellStyle name="Heading3" xfId="18641" xr:uid="{00000000-0005-0000-0000-00002D490000}"/>
    <cellStyle name="Heading4" xfId="18642" xr:uid="{00000000-0005-0000-0000-00002E490000}"/>
    <cellStyle name="Heading5" xfId="18643" xr:uid="{00000000-0005-0000-0000-00002F490000}"/>
    <cellStyle name="Headings" xfId="18644" xr:uid="{00000000-0005-0000-0000-000030490000}"/>
    <cellStyle name="Horizontal" xfId="18645" xr:uid="{00000000-0005-0000-0000-000031490000}"/>
    <cellStyle name="Hyperlink 2" xfId="18646" xr:uid="{00000000-0005-0000-0000-000032490000}"/>
    <cellStyle name="Hyperlink 2 2" xfId="18647" xr:uid="{00000000-0005-0000-0000-000033490000}"/>
    <cellStyle name="Hyperlink 2 2 2" xfId="18648" xr:uid="{00000000-0005-0000-0000-000034490000}"/>
    <cellStyle name="Hyperlink 2 2 3" xfId="18649" xr:uid="{00000000-0005-0000-0000-000035490000}"/>
    <cellStyle name="Hyperlink 2 2 4" xfId="18650" xr:uid="{00000000-0005-0000-0000-000036490000}"/>
    <cellStyle name="Hyperlink 2 3" xfId="18651" xr:uid="{00000000-0005-0000-0000-000037490000}"/>
    <cellStyle name="Hyperlink 2 3 2" xfId="18652" xr:uid="{00000000-0005-0000-0000-000038490000}"/>
    <cellStyle name="Hyperlink 2 4" xfId="18653" xr:uid="{00000000-0005-0000-0000-000039490000}"/>
    <cellStyle name="Hyperlink 2 5" xfId="50482" xr:uid="{00000000-0005-0000-0000-00003A490000}"/>
    <cellStyle name="Hyperlink 3" xfId="18654" xr:uid="{00000000-0005-0000-0000-00003B490000}"/>
    <cellStyle name="Hyperlink 3 2" xfId="18655" xr:uid="{00000000-0005-0000-0000-00003C490000}"/>
    <cellStyle name="Hyperlink 3 3" xfId="18656" xr:uid="{00000000-0005-0000-0000-00003D490000}"/>
    <cellStyle name="Hyperlink 3 4" xfId="18657" xr:uid="{00000000-0005-0000-0000-00003E490000}"/>
    <cellStyle name="Hyperlink 4" xfId="18658" xr:uid="{00000000-0005-0000-0000-00003F490000}"/>
    <cellStyle name="Hyperlink 4 2" xfId="18659" xr:uid="{00000000-0005-0000-0000-000040490000}"/>
    <cellStyle name="Hyperlink 4 3" xfId="18660" xr:uid="{00000000-0005-0000-0000-000041490000}"/>
    <cellStyle name="Hyperlink 4 4" xfId="50483" xr:uid="{00000000-0005-0000-0000-000042490000}"/>
    <cellStyle name="Hyperlink 5" xfId="18661" xr:uid="{00000000-0005-0000-0000-000043490000}"/>
    <cellStyle name="Hyperlink 6" xfId="18662" xr:uid="{00000000-0005-0000-0000-000044490000}"/>
    <cellStyle name="Hyperlink 7" xfId="18663" xr:uid="{00000000-0005-0000-0000-000045490000}"/>
    <cellStyle name="Hyperlink 8" xfId="18664" xr:uid="{00000000-0005-0000-0000-000046490000}"/>
    <cellStyle name="I'm here now" xfId="18665" xr:uid="{00000000-0005-0000-0000-000048490000}"/>
    <cellStyle name="Imported" xfId="18666" xr:uid="{00000000-0005-0000-0000-000049490000}"/>
    <cellStyle name="IndentedPlain" xfId="18667" xr:uid="{00000000-0005-0000-0000-00004A490000}"/>
    <cellStyle name="Information" xfId="18668" xr:uid="{00000000-0005-0000-0000-00004B490000}"/>
    <cellStyle name="Input [yellow]" xfId="18669" xr:uid="{00000000-0005-0000-0000-00004C490000}"/>
    <cellStyle name="Input [yellow] 2" xfId="50484" xr:uid="{00000000-0005-0000-0000-00004D490000}"/>
    <cellStyle name="Input [yellow] 3" xfId="50485" xr:uid="{00000000-0005-0000-0000-00004E490000}"/>
    <cellStyle name="Input 1" xfId="18670" xr:uid="{00000000-0005-0000-0000-00004F490000}"/>
    <cellStyle name="Input 10" xfId="18671" xr:uid="{00000000-0005-0000-0000-000050490000}"/>
    <cellStyle name="Input 10 2" xfId="50486" xr:uid="{00000000-0005-0000-0000-000051490000}"/>
    <cellStyle name="Input 10 3" xfId="50487" xr:uid="{00000000-0005-0000-0000-000052490000}"/>
    <cellStyle name="Input 10 4" xfId="50488" xr:uid="{00000000-0005-0000-0000-000053490000}"/>
    <cellStyle name="Input 10 5" xfId="50489" xr:uid="{00000000-0005-0000-0000-000054490000}"/>
    <cellStyle name="Input 11" xfId="18672" xr:uid="{00000000-0005-0000-0000-000055490000}"/>
    <cellStyle name="Input 11 2" xfId="50490" xr:uid="{00000000-0005-0000-0000-000056490000}"/>
    <cellStyle name="Input 11 3" xfId="50491" xr:uid="{00000000-0005-0000-0000-000057490000}"/>
    <cellStyle name="Input 11 4" xfId="50492" xr:uid="{00000000-0005-0000-0000-000058490000}"/>
    <cellStyle name="Input 11 5" xfId="50493" xr:uid="{00000000-0005-0000-0000-000059490000}"/>
    <cellStyle name="Input 12" xfId="18673" xr:uid="{00000000-0005-0000-0000-00005A490000}"/>
    <cellStyle name="Input 12 2" xfId="50494" xr:uid="{00000000-0005-0000-0000-00005B490000}"/>
    <cellStyle name="Input 12 3" xfId="50495" xr:uid="{00000000-0005-0000-0000-00005C490000}"/>
    <cellStyle name="Input 12 4" xfId="50496" xr:uid="{00000000-0005-0000-0000-00005D490000}"/>
    <cellStyle name="Input 12 5" xfId="50497" xr:uid="{00000000-0005-0000-0000-00005E490000}"/>
    <cellStyle name="Input 13" xfId="18674" xr:uid="{00000000-0005-0000-0000-00005F490000}"/>
    <cellStyle name="Input 13 2" xfId="50498" xr:uid="{00000000-0005-0000-0000-000060490000}"/>
    <cellStyle name="Input 13 3" xfId="50499" xr:uid="{00000000-0005-0000-0000-000061490000}"/>
    <cellStyle name="Input 13 4" xfId="50500" xr:uid="{00000000-0005-0000-0000-000062490000}"/>
    <cellStyle name="Input 13 5" xfId="50501" xr:uid="{00000000-0005-0000-0000-000063490000}"/>
    <cellStyle name="Input 14" xfId="18675" xr:uid="{00000000-0005-0000-0000-000064490000}"/>
    <cellStyle name="Input 14 2" xfId="50502" xr:uid="{00000000-0005-0000-0000-000065490000}"/>
    <cellStyle name="Input 14 3" xfId="50503" xr:uid="{00000000-0005-0000-0000-000066490000}"/>
    <cellStyle name="Input 14 4" xfId="50504" xr:uid="{00000000-0005-0000-0000-000067490000}"/>
    <cellStyle name="Input 14 5" xfId="50505" xr:uid="{00000000-0005-0000-0000-000068490000}"/>
    <cellStyle name="Input 15" xfId="18676" xr:uid="{00000000-0005-0000-0000-000069490000}"/>
    <cellStyle name="Input 15 2" xfId="50506" xr:uid="{00000000-0005-0000-0000-00006A490000}"/>
    <cellStyle name="Input 15 3" xfId="50507" xr:uid="{00000000-0005-0000-0000-00006B490000}"/>
    <cellStyle name="Input 15 4" xfId="50508" xr:uid="{00000000-0005-0000-0000-00006C490000}"/>
    <cellStyle name="Input 15 5" xfId="50509" xr:uid="{00000000-0005-0000-0000-00006D490000}"/>
    <cellStyle name="Input 16" xfId="18677" xr:uid="{00000000-0005-0000-0000-00006E490000}"/>
    <cellStyle name="Input 16 2" xfId="50510" xr:uid="{00000000-0005-0000-0000-00006F490000}"/>
    <cellStyle name="Input 16 3" xfId="50511" xr:uid="{00000000-0005-0000-0000-000070490000}"/>
    <cellStyle name="Input 16 4" xfId="50512" xr:uid="{00000000-0005-0000-0000-000071490000}"/>
    <cellStyle name="Input 16 5" xfId="50513" xr:uid="{00000000-0005-0000-0000-000072490000}"/>
    <cellStyle name="Input 17" xfId="18678" xr:uid="{00000000-0005-0000-0000-000073490000}"/>
    <cellStyle name="Input 17 2" xfId="50514" xr:uid="{00000000-0005-0000-0000-000074490000}"/>
    <cellStyle name="Input 17 3" xfId="50515" xr:uid="{00000000-0005-0000-0000-000075490000}"/>
    <cellStyle name="Input 17 4" xfId="50516" xr:uid="{00000000-0005-0000-0000-000076490000}"/>
    <cellStyle name="Input 17 5" xfId="50517" xr:uid="{00000000-0005-0000-0000-000077490000}"/>
    <cellStyle name="Input 18" xfId="18679" xr:uid="{00000000-0005-0000-0000-000078490000}"/>
    <cellStyle name="Input 18 2" xfId="50518" xr:uid="{00000000-0005-0000-0000-000079490000}"/>
    <cellStyle name="Input 18 3" xfId="50519" xr:uid="{00000000-0005-0000-0000-00007A490000}"/>
    <cellStyle name="Input 18 4" xfId="50520" xr:uid="{00000000-0005-0000-0000-00007B490000}"/>
    <cellStyle name="Input 18 5" xfId="50521" xr:uid="{00000000-0005-0000-0000-00007C490000}"/>
    <cellStyle name="Input 19" xfId="18680" xr:uid="{00000000-0005-0000-0000-00007D490000}"/>
    <cellStyle name="Input 19 2" xfId="50522" xr:uid="{00000000-0005-0000-0000-00007E490000}"/>
    <cellStyle name="Input 19 3" xfId="50523" xr:uid="{00000000-0005-0000-0000-00007F490000}"/>
    <cellStyle name="Input 19 4" xfId="50524" xr:uid="{00000000-0005-0000-0000-000080490000}"/>
    <cellStyle name="Input 19 5" xfId="50525" xr:uid="{00000000-0005-0000-0000-000081490000}"/>
    <cellStyle name="Input 2" xfId="18681" xr:uid="{00000000-0005-0000-0000-000082490000}"/>
    <cellStyle name="Input 2 10" xfId="18682" xr:uid="{00000000-0005-0000-0000-000083490000}"/>
    <cellStyle name="Input 2 10 10" xfId="18683" xr:uid="{00000000-0005-0000-0000-000084490000}"/>
    <cellStyle name="Input 2 10 10 2" xfId="18684" xr:uid="{00000000-0005-0000-0000-000085490000}"/>
    <cellStyle name="Input 2 10 10 2 2" xfId="18685" xr:uid="{00000000-0005-0000-0000-000086490000}"/>
    <cellStyle name="Input 2 10 10 3" xfId="18686" xr:uid="{00000000-0005-0000-0000-000087490000}"/>
    <cellStyle name="Input 2 10 11" xfId="18687" xr:uid="{00000000-0005-0000-0000-000088490000}"/>
    <cellStyle name="Input 2 10 11 2" xfId="18688" xr:uid="{00000000-0005-0000-0000-000089490000}"/>
    <cellStyle name="Input 2 10 11 2 2" xfId="18689" xr:uid="{00000000-0005-0000-0000-00008A490000}"/>
    <cellStyle name="Input 2 10 11 3" xfId="18690" xr:uid="{00000000-0005-0000-0000-00008B490000}"/>
    <cellStyle name="Input 2 10 12" xfId="18691" xr:uid="{00000000-0005-0000-0000-00008C490000}"/>
    <cellStyle name="Input 2 10 12 2" xfId="18692" xr:uid="{00000000-0005-0000-0000-00008D490000}"/>
    <cellStyle name="Input 2 10 12 2 2" xfId="18693" xr:uid="{00000000-0005-0000-0000-00008E490000}"/>
    <cellStyle name="Input 2 10 12 3" xfId="18694" xr:uid="{00000000-0005-0000-0000-00008F490000}"/>
    <cellStyle name="Input 2 10 13" xfId="18695" xr:uid="{00000000-0005-0000-0000-000090490000}"/>
    <cellStyle name="Input 2 10 13 2" xfId="18696" xr:uid="{00000000-0005-0000-0000-000091490000}"/>
    <cellStyle name="Input 2 10 13 2 2" xfId="18697" xr:uid="{00000000-0005-0000-0000-000092490000}"/>
    <cellStyle name="Input 2 10 13 3" xfId="18698" xr:uid="{00000000-0005-0000-0000-000093490000}"/>
    <cellStyle name="Input 2 10 14" xfId="18699" xr:uid="{00000000-0005-0000-0000-000094490000}"/>
    <cellStyle name="Input 2 10 14 2" xfId="18700" xr:uid="{00000000-0005-0000-0000-000095490000}"/>
    <cellStyle name="Input 2 10 14 2 2" xfId="18701" xr:uid="{00000000-0005-0000-0000-000096490000}"/>
    <cellStyle name="Input 2 10 14 3" xfId="18702" xr:uid="{00000000-0005-0000-0000-000097490000}"/>
    <cellStyle name="Input 2 10 15" xfId="18703" xr:uid="{00000000-0005-0000-0000-000098490000}"/>
    <cellStyle name="Input 2 10 15 2" xfId="18704" xr:uid="{00000000-0005-0000-0000-000099490000}"/>
    <cellStyle name="Input 2 10 15 2 2" xfId="18705" xr:uid="{00000000-0005-0000-0000-00009A490000}"/>
    <cellStyle name="Input 2 10 15 3" xfId="18706" xr:uid="{00000000-0005-0000-0000-00009B490000}"/>
    <cellStyle name="Input 2 10 16" xfId="18707" xr:uid="{00000000-0005-0000-0000-00009C490000}"/>
    <cellStyle name="Input 2 10 16 2" xfId="18708" xr:uid="{00000000-0005-0000-0000-00009D490000}"/>
    <cellStyle name="Input 2 10 16 2 2" xfId="18709" xr:uid="{00000000-0005-0000-0000-00009E490000}"/>
    <cellStyle name="Input 2 10 16 3" xfId="18710" xr:uid="{00000000-0005-0000-0000-00009F490000}"/>
    <cellStyle name="Input 2 10 17" xfId="18711" xr:uid="{00000000-0005-0000-0000-0000A0490000}"/>
    <cellStyle name="Input 2 10 17 2" xfId="18712" xr:uid="{00000000-0005-0000-0000-0000A1490000}"/>
    <cellStyle name="Input 2 10 17 2 2" xfId="18713" xr:uid="{00000000-0005-0000-0000-0000A2490000}"/>
    <cellStyle name="Input 2 10 17 3" xfId="18714" xr:uid="{00000000-0005-0000-0000-0000A3490000}"/>
    <cellStyle name="Input 2 10 18" xfId="18715" xr:uid="{00000000-0005-0000-0000-0000A4490000}"/>
    <cellStyle name="Input 2 10 18 2" xfId="18716" xr:uid="{00000000-0005-0000-0000-0000A5490000}"/>
    <cellStyle name="Input 2 10 18 2 2" xfId="18717" xr:uid="{00000000-0005-0000-0000-0000A6490000}"/>
    <cellStyle name="Input 2 10 18 3" xfId="18718" xr:uid="{00000000-0005-0000-0000-0000A7490000}"/>
    <cellStyle name="Input 2 10 19" xfId="18719" xr:uid="{00000000-0005-0000-0000-0000A8490000}"/>
    <cellStyle name="Input 2 10 19 2" xfId="18720" xr:uid="{00000000-0005-0000-0000-0000A9490000}"/>
    <cellStyle name="Input 2 10 19 2 2" xfId="18721" xr:uid="{00000000-0005-0000-0000-0000AA490000}"/>
    <cellStyle name="Input 2 10 19 3" xfId="18722" xr:uid="{00000000-0005-0000-0000-0000AB490000}"/>
    <cellStyle name="Input 2 10 2" xfId="18723" xr:uid="{00000000-0005-0000-0000-0000AC490000}"/>
    <cellStyle name="Input 2 10 2 10" xfId="18724" xr:uid="{00000000-0005-0000-0000-0000AD490000}"/>
    <cellStyle name="Input 2 10 2 10 2" xfId="18725" xr:uid="{00000000-0005-0000-0000-0000AE490000}"/>
    <cellStyle name="Input 2 10 2 10 2 2" xfId="18726" xr:uid="{00000000-0005-0000-0000-0000AF490000}"/>
    <cellStyle name="Input 2 10 2 10 3" xfId="18727" xr:uid="{00000000-0005-0000-0000-0000B0490000}"/>
    <cellStyle name="Input 2 10 2 11" xfId="18728" xr:uid="{00000000-0005-0000-0000-0000B1490000}"/>
    <cellStyle name="Input 2 10 2 11 2" xfId="18729" xr:uid="{00000000-0005-0000-0000-0000B2490000}"/>
    <cellStyle name="Input 2 10 2 11 2 2" xfId="18730" xr:uid="{00000000-0005-0000-0000-0000B3490000}"/>
    <cellStyle name="Input 2 10 2 11 3" xfId="18731" xr:uid="{00000000-0005-0000-0000-0000B4490000}"/>
    <cellStyle name="Input 2 10 2 12" xfId="18732" xr:uid="{00000000-0005-0000-0000-0000B5490000}"/>
    <cellStyle name="Input 2 10 2 12 2" xfId="18733" xr:uid="{00000000-0005-0000-0000-0000B6490000}"/>
    <cellStyle name="Input 2 10 2 12 2 2" xfId="18734" xr:uid="{00000000-0005-0000-0000-0000B7490000}"/>
    <cellStyle name="Input 2 10 2 12 3" xfId="18735" xr:uid="{00000000-0005-0000-0000-0000B8490000}"/>
    <cellStyle name="Input 2 10 2 13" xfId="18736" xr:uid="{00000000-0005-0000-0000-0000B9490000}"/>
    <cellStyle name="Input 2 10 2 13 2" xfId="18737" xr:uid="{00000000-0005-0000-0000-0000BA490000}"/>
    <cellStyle name="Input 2 10 2 13 2 2" xfId="18738" xr:uid="{00000000-0005-0000-0000-0000BB490000}"/>
    <cellStyle name="Input 2 10 2 13 3" xfId="18739" xr:uid="{00000000-0005-0000-0000-0000BC490000}"/>
    <cellStyle name="Input 2 10 2 14" xfId="18740" xr:uid="{00000000-0005-0000-0000-0000BD490000}"/>
    <cellStyle name="Input 2 10 2 14 2" xfId="18741" xr:uid="{00000000-0005-0000-0000-0000BE490000}"/>
    <cellStyle name="Input 2 10 2 14 2 2" xfId="18742" xr:uid="{00000000-0005-0000-0000-0000BF490000}"/>
    <cellStyle name="Input 2 10 2 14 3" xfId="18743" xr:uid="{00000000-0005-0000-0000-0000C0490000}"/>
    <cellStyle name="Input 2 10 2 15" xfId="18744" xr:uid="{00000000-0005-0000-0000-0000C1490000}"/>
    <cellStyle name="Input 2 10 2 15 2" xfId="18745" xr:uid="{00000000-0005-0000-0000-0000C2490000}"/>
    <cellStyle name="Input 2 10 2 15 2 2" xfId="18746" xr:uid="{00000000-0005-0000-0000-0000C3490000}"/>
    <cellStyle name="Input 2 10 2 15 3" xfId="18747" xr:uid="{00000000-0005-0000-0000-0000C4490000}"/>
    <cellStyle name="Input 2 10 2 16" xfId="18748" xr:uid="{00000000-0005-0000-0000-0000C5490000}"/>
    <cellStyle name="Input 2 10 2 16 2" xfId="18749" xr:uid="{00000000-0005-0000-0000-0000C6490000}"/>
    <cellStyle name="Input 2 10 2 16 2 2" xfId="18750" xr:uid="{00000000-0005-0000-0000-0000C7490000}"/>
    <cellStyle name="Input 2 10 2 16 3" xfId="18751" xr:uid="{00000000-0005-0000-0000-0000C8490000}"/>
    <cellStyle name="Input 2 10 2 17" xfId="18752" xr:uid="{00000000-0005-0000-0000-0000C9490000}"/>
    <cellStyle name="Input 2 10 2 17 2" xfId="18753" xr:uid="{00000000-0005-0000-0000-0000CA490000}"/>
    <cellStyle name="Input 2 10 2 17 2 2" xfId="18754" xr:uid="{00000000-0005-0000-0000-0000CB490000}"/>
    <cellStyle name="Input 2 10 2 17 3" xfId="18755" xr:uid="{00000000-0005-0000-0000-0000CC490000}"/>
    <cellStyle name="Input 2 10 2 18" xfId="18756" xr:uid="{00000000-0005-0000-0000-0000CD490000}"/>
    <cellStyle name="Input 2 10 2 18 2" xfId="18757" xr:uid="{00000000-0005-0000-0000-0000CE490000}"/>
    <cellStyle name="Input 2 10 2 18 2 2" xfId="18758" xr:uid="{00000000-0005-0000-0000-0000CF490000}"/>
    <cellStyle name="Input 2 10 2 18 3" xfId="18759" xr:uid="{00000000-0005-0000-0000-0000D0490000}"/>
    <cellStyle name="Input 2 10 2 19" xfId="18760" xr:uid="{00000000-0005-0000-0000-0000D1490000}"/>
    <cellStyle name="Input 2 10 2 19 2" xfId="18761" xr:uid="{00000000-0005-0000-0000-0000D2490000}"/>
    <cellStyle name="Input 2 10 2 19 2 2" xfId="18762" xr:uid="{00000000-0005-0000-0000-0000D3490000}"/>
    <cellStyle name="Input 2 10 2 19 3" xfId="18763" xr:uid="{00000000-0005-0000-0000-0000D4490000}"/>
    <cellStyle name="Input 2 10 2 2" xfId="18764" xr:uid="{00000000-0005-0000-0000-0000D5490000}"/>
    <cellStyle name="Input 2 10 2 2 2" xfId="18765" xr:uid="{00000000-0005-0000-0000-0000D6490000}"/>
    <cellStyle name="Input 2 10 2 2 2 2" xfId="18766" xr:uid="{00000000-0005-0000-0000-0000D7490000}"/>
    <cellStyle name="Input 2 10 2 2 2 3" xfId="18767" xr:uid="{00000000-0005-0000-0000-0000D8490000}"/>
    <cellStyle name="Input 2 10 2 2 3" xfId="18768" xr:uid="{00000000-0005-0000-0000-0000D9490000}"/>
    <cellStyle name="Input 2 10 2 2 3 2" xfId="18769" xr:uid="{00000000-0005-0000-0000-0000DA490000}"/>
    <cellStyle name="Input 2 10 2 2 4" xfId="18770" xr:uid="{00000000-0005-0000-0000-0000DB490000}"/>
    <cellStyle name="Input 2 10 2 20" xfId="18771" xr:uid="{00000000-0005-0000-0000-0000DC490000}"/>
    <cellStyle name="Input 2 10 2 20 2" xfId="18772" xr:uid="{00000000-0005-0000-0000-0000DD490000}"/>
    <cellStyle name="Input 2 10 2 20 2 2" xfId="18773" xr:uid="{00000000-0005-0000-0000-0000DE490000}"/>
    <cellStyle name="Input 2 10 2 20 3" xfId="18774" xr:uid="{00000000-0005-0000-0000-0000DF490000}"/>
    <cellStyle name="Input 2 10 2 21" xfId="18775" xr:uid="{00000000-0005-0000-0000-0000E0490000}"/>
    <cellStyle name="Input 2 10 2 21 2" xfId="18776" xr:uid="{00000000-0005-0000-0000-0000E1490000}"/>
    <cellStyle name="Input 2 10 2 22" xfId="18777" xr:uid="{00000000-0005-0000-0000-0000E2490000}"/>
    <cellStyle name="Input 2 10 2 23" xfId="18778" xr:uid="{00000000-0005-0000-0000-0000E3490000}"/>
    <cellStyle name="Input 2 10 2 3" xfId="18779" xr:uid="{00000000-0005-0000-0000-0000E4490000}"/>
    <cellStyle name="Input 2 10 2 3 2" xfId="18780" xr:uid="{00000000-0005-0000-0000-0000E5490000}"/>
    <cellStyle name="Input 2 10 2 3 2 2" xfId="18781" xr:uid="{00000000-0005-0000-0000-0000E6490000}"/>
    <cellStyle name="Input 2 10 2 3 3" xfId="18782" xr:uid="{00000000-0005-0000-0000-0000E7490000}"/>
    <cellStyle name="Input 2 10 2 3 4" xfId="18783" xr:uid="{00000000-0005-0000-0000-0000E8490000}"/>
    <cellStyle name="Input 2 10 2 4" xfId="18784" xr:uid="{00000000-0005-0000-0000-0000E9490000}"/>
    <cellStyle name="Input 2 10 2 4 2" xfId="18785" xr:uid="{00000000-0005-0000-0000-0000EA490000}"/>
    <cellStyle name="Input 2 10 2 4 2 2" xfId="18786" xr:uid="{00000000-0005-0000-0000-0000EB490000}"/>
    <cellStyle name="Input 2 10 2 4 3" xfId="18787" xr:uid="{00000000-0005-0000-0000-0000EC490000}"/>
    <cellStyle name="Input 2 10 2 4 4" xfId="18788" xr:uid="{00000000-0005-0000-0000-0000ED490000}"/>
    <cellStyle name="Input 2 10 2 5" xfId="18789" xr:uid="{00000000-0005-0000-0000-0000EE490000}"/>
    <cellStyle name="Input 2 10 2 5 2" xfId="18790" xr:uid="{00000000-0005-0000-0000-0000EF490000}"/>
    <cellStyle name="Input 2 10 2 5 2 2" xfId="18791" xr:uid="{00000000-0005-0000-0000-0000F0490000}"/>
    <cellStyle name="Input 2 10 2 5 3" xfId="18792" xr:uid="{00000000-0005-0000-0000-0000F1490000}"/>
    <cellStyle name="Input 2 10 2 6" xfId="18793" xr:uid="{00000000-0005-0000-0000-0000F2490000}"/>
    <cellStyle name="Input 2 10 2 6 2" xfId="18794" xr:uid="{00000000-0005-0000-0000-0000F3490000}"/>
    <cellStyle name="Input 2 10 2 6 2 2" xfId="18795" xr:uid="{00000000-0005-0000-0000-0000F4490000}"/>
    <cellStyle name="Input 2 10 2 6 3" xfId="18796" xr:uid="{00000000-0005-0000-0000-0000F5490000}"/>
    <cellStyle name="Input 2 10 2 7" xfId="18797" xr:uid="{00000000-0005-0000-0000-0000F6490000}"/>
    <cellStyle name="Input 2 10 2 7 2" xfId="18798" xr:uid="{00000000-0005-0000-0000-0000F7490000}"/>
    <cellStyle name="Input 2 10 2 7 2 2" xfId="18799" xr:uid="{00000000-0005-0000-0000-0000F8490000}"/>
    <cellStyle name="Input 2 10 2 7 3" xfId="18800" xr:uid="{00000000-0005-0000-0000-0000F9490000}"/>
    <cellStyle name="Input 2 10 2 8" xfId="18801" xr:uid="{00000000-0005-0000-0000-0000FA490000}"/>
    <cellStyle name="Input 2 10 2 8 2" xfId="18802" xr:uid="{00000000-0005-0000-0000-0000FB490000}"/>
    <cellStyle name="Input 2 10 2 8 2 2" xfId="18803" xr:uid="{00000000-0005-0000-0000-0000FC490000}"/>
    <cellStyle name="Input 2 10 2 8 3" xfId="18804" xr:uid="{00000000-0005-0000-0000-0000FD490000}"/>
    <cellStyle name="Input 2 10 2 9" xfId="18805" xr:uid="{00000000-0005-0000-0000-0000FE490000}"/>
    <cellStyle name="Input 2 10 2 9 2" xfId="18806" xr:uid="{00000000-0005-0000-0000-0000FF490000}"/>
    <cellStyle name="Input 2 10 2 9 2 2" xfId="18807" xr:uid="{00000000-0005-0000-0000-0000004A0000}"/>
    <cellStyle name="Input 2 10 2 9 3" xfId="18808" xr:uid="{00000000-0005-0000-0000-0000014A0000}"/>
    <cellStyle name="Input 2 10 20" xfId="18809" xr:uid="{00000000-0005-0000-0000-0000024A0000}"/>
    <cellStyle name="Input 2 10 20 2" xfId="18810" xr:uid="{00000000-0005-0000-0000-0000034A0000}"/>
    <cellStyle name="Input 2 10 20 2 2" xfId="18811" xr:uid="{00000000-0005-0000-0000-0000044A0000}"/>
    <cellStyle name="Input 2 10 20 3" xfId="18812" xr:uid="{00000000-0005-0000-0000-0000054A0000}"/>
    <cellStyle name="Input 2 10 21" xfId="18813" xr:uid="{00000000-0005-0000-0000-0000064A0000}"/>
    <cellStyle name="Input 2 10 21 2" xfId="18814" xr:uid="{00000000-0005-0000-0000-0000074A0000}"/>
    <cellStyle name="Input 2 10 21 2 2" xfId="18815" xr:uid="{00000000-0005-0000-0000-0000084A0000}"/>
    <cellStyle name="Input 2 10 21 3" xfId="18816" xr:uid="{00000000-0005-0000-0000-0000094A0000}"/>
    <cellStyle name="Input 2 10 22" xfId="18817" xr:uid="{00000000-0005-0000-0000-00000A4A0000}"/>
    <cellStyle name="Input 2 10 22 2" xfId="18818" xr:uid="{00000000-0005-0000-0000-00000B4A0000}"/>
    <cellStyle name="Input 2 10 23" xfId="18819" xr:uid="{00000000-0005-0000-0000-00000C4A0000}"/>
    <cellStyle name="Input 2 10 24" xfId="18820" xr:uid="{00000000-0005-0000-0000-00000D4A0000}"/>
    <cellStyle name="Input 2 10 3" xfId="18821" xr:uid="{00000000-0005-0000-0000-00000E4A0000}"/>
    <cellStyle name="Input 2 10 3 2" xfId="18822" xr:uid="{00000000-0005-0000-0000-00000F4A0000}"/>
    <cellStyle name="Input 2 10 3 2 2" xfId="18823" xr:uid="{00000000-0005-0000-0000-0000104A0000}"/>
    <cellStyle name="Input 2 10 3 2 3" xfId="18824" xr:uid="{00000000-0005-0000-0000-0000114A0000}"/>
    <cellStyle name="Input 2 10 3 3" xfId="18825" xr:uid="{00000000-0005-0000-0000-0000124A0000}"/>
    <cellStyle name="Input 2 10 3 3 2" xfId="18826" xr:uid="{00000000-0005-0000-0000-0000134A0000}"/>
    <cellStyle name="Input 2 10 3 4" xfId="18827" xr:uid="{00000000-0005-0000-0000-0000144A0000}"/>
    <cellStyle name="Input 2 10 4" xfId="18828" xr:uid="{00000000-0005-0000-0000-0000154A0000}"/>
    <cellStyle name="Input 2 10 4 2" xfId="18829" xr:uid="{00000000-0005-0000-0000-0000164A0000}"/>
    <cellStyle name="Input 2 10 4 2 2" xfId="18830" xr:uid="{00000000-0005-0000-0000-0000174A0000}"/>
    <cellStyle name="Input 2 10 4 3" xfId="18831" xr:uid="{00000000-0005-0000-0000-0000184A0000}"/>
    <cellStyle name="Input 2 10 4 4" xfId="18832" xr:uid="{00000000-0005-0000-0000-0000194A0000}"/>
    <cellStyle name="Input 2 10 5" xfId="18833" xr:uid="{00000000-0005-0000-0000-00001A4A0000}"/>
    <cellStyle name="Input 2 10 5 2" xfId="18834" xr:uid="{00000000-0005-0000-0000-00001B4A0000}"/>
    <cellStyle name="Input 2 10 5 2 2" xfId="18835" xr:uid="{00000000-0005-0000-0000-00001C4A0000}"/>
    <cellStyle name="Input 2 10 5 3" xfId="18836" xr:uid="{00000000-0005-0000-0000-00001D4A0000}"/>
    <cellStyle name="Input 2 10 5 4" xfId="18837" xr:uid="{00000000-0005-0000-0000-00001E4A0000}"/>
    <cellStyle name="Input 2 10 6" xfId="18838" xr:uid="{00000000-0005-0000-0000-00001F4A0000}"/>
    <cellStyle name="Input 2 10 6 2" xfId="18839" xr:uid="{00000000-0005-0000-0000-0000204A0000}"/>
    <cellStyle name="Input 2 10 6 2 2" xfId="18840" xr:uid="{00000000-0005-0000-0000-0000214A0000}"/>
    <cellStyle name="Input 2 10 6 3" xfId="18841" xr:uid="{00000000-0005-0000-0000-0000224A0000}"/>
    <cellStyle name="Input 2 10 7" xfId="18842" xr:uid="{00000000-0005-0000-0000-0000234A0000}"/>
    <cellStyle name="Input 2 10 7 2" xfId="18843" xr:uid="{00000000-0005-0000-0000-0000244A0000}"/>
    <cellStyle name="Input 2 10 7 2 2" xfId="18844" xr:uid="{00000000-0005-0000-0000-0000254A0000}"/>
    <cellStyle name="Input 2 10 7 3" xfId="18845" xr:uid="{00000000-0005-0000-0000-0000264A0000}"/>
    <cellStyle name="Input 2 10 8" xfId="18846" xr:uid="{00000000-0005-0000-0000-0000274A0000}"/>
    <cellStyle name="Input 2 10 8 2" xfId="18847" xr:uid="{00000000-0005-0000-0000-0000284A0000}"/>
    <cellStyle name="Input 2 10 8 2 2" xfId="18848" xr:uid="{00000000-0005-0000-0000-0000294A0000}"/>
    <cellStyle name="Input 2 10 8 3" xfId="18849" xr:uid="{00000000-0005-0000-0000-00002A4A0000}"/>
    <cellStyle name="Input 2 10 9" xfId="18850" xr:uid="{00000000-0005-0000-0000-00002B4A0000}"/>
    <cellStyle name="Input 2 10 9 2" xfId="18851" xr:uid="{00000000-0005-0000-0000-00002C4A0000}"/>
    <cellStyle name="Input 2 10 9 2 2" xfId="18852" xr:uid="{00000000-0005-0000-0000-00002D4A0000}"/>
    <cellStyle name="Input 2 10 9 3" xfId="18853" xr:uid="{00000000-0005-0000-0000-00002E4A0000}"/>
    <cellStyle name="Input 2 11" xfId="18854" xr:uid="{00000000-0005-0000-0000-00002F4A0000}"/>
    <cellStyle name="Input 2 11 10" xfId="18855" xr:uid="{00000000-0005-0000-0000-0000304A0000}"/>
    <cellStyle name="Input 2 11 10 2" xfId="18856" xr:uid="{00000000-0005-0000-0000-0000314A0000}"/>
    <cellStyle name="Input 2 11 10 2 2" xfId="18857" xr:uid="{00000000-0005-0000-0000-0000324A0000}"/>
    <cellStyle name="Input 2 11 10 3" xfId="18858" xr:uid="{00000000-0005-0000-0000-0000334A0000}"/>
    <cellStyle name="Input 2 11 11" xfId="18859" xr:uid="{00000000-0005-0000-0000-0000344A0000}"/>
    <cellStyle name="Input 2 11 11 2" xfId="18860" xr:uid="{00000000-0005-0000-0000-0000354A0000}"/>
    <cellStyle name="Input 2 11 11 2 2" xfId="18861" xr:uid="{00000000-0005-0000-0000-0000364A0000}"/>
    <cellStyle name="Input 2 11 11 3" xfId="18862" xr:uid="{00000000-0005-0000-0000-0000374A0000}"/>
    <cellStyle name="Input 2 11 12" xfId="18863" xr:uid="{00000000-0005-0000-0000-0000384A0000}"/>
    <cellStyle name="Input 2 11 12 2" xfId="18864" xr:uid="{00000000-0005-0000-0000-0000394A0000}"/>
    <cellStyle name="Input 2 11 12 2 2" xfId="18865" xr:uid="{00000000-0005-0000-0000-00003A4A0000}"/>
    <cellStyle name="Input 2 11 12 3" xfId="18866" xr:uid="{00000000-0005-0000-0000-00003B4A0000}"/>
    <cellStyle name="Input 2 11 13" xfId="18867" xr:uid="{00000000-0005-0000-0000-00003C4A0000}"/>
    <cellStyle name="Input 2 11 13 2" xfId="18868" xr:uid="{00000000-0005-0000-0000-00003D4A0000}"/>
    <cellStyle name="Input 2 11 13 2 2" xfId="18869" xr:uid="{00000000-0005-0000-0000-00003E4A0000}"/>
    <cellStyle name="Input 2 11 13 3" xfId="18870" xr:uid="{00000000-0005-0000-0000-00003F4A0000}"/>
    <cellStyle name="Input 2 11 14" xfId="18871" xr:uid="{00000000-0005-0000-0000-0000404A0000}"/>
    <cellStyle name="Input 2 11 14 2" xfId="18872" xr:uid="{00000000-0005-0000-0000-0000414A0000}"/>
    <cellStyle name="Input 2 11 14 2 2" xfId="18873" xr:uid="{00000000-0005-0000-0000-0000424A0000}"/>
    <cellStyle name="Input 2 11 14 3" xfId="18874" xr:uid="{00000000-0005-0000-0000-0000434A0000}"/>
    <cellStyle name="Input 2 11 15" xfId="18875" xr:uid="{00000000-0005-0000-0000-0000444A0000}"/>
    <cellStyle name="Input 2 11 15 2" xfId="18876" xr:uid="{00000000-0005-0000-0000-0000454A0000}"/>
    <cellStyle name="Input 2 11 15 2 2" xfId="18877" xr:uid="{00000000-0005-0000-0000-0000464A0000}"/>
    <cellStyle name="Input 2 11 15 3" xfId="18878" xr:uid="{00000000-0005-0000-0000-0000474A0000}"/>
    <cellStyle name="Input 2 11 16" xfId="18879" xr:uid="{00000000-0005-0000-0000-0000484A0000}"/>
    <cellStyle name="Input 2 11 16 2" xfId="18880" xr:uid="{00000000-0005-0000-0000-0000494A0000}"/>
    <cellStyle name="Input 2 11 16 2 2" xfId="18881" xr:uid="{00000000-0005-0000-0000-00004A4A0000}"/>
    <cellStyle name="Input 2 11 16 3" xfId="18882" xr:uid="{00000000-0005-0000-0000-00004B4A0000}"/>
    <cellStyle name="Input 2 11 17" xfId="18883" xr:uid="{00000000-0005-0000-0000-00004C4A0000}"/>
    <cellStyle name="Input 2 11 17 2" xfId="18884" xr:uid="{00000000-0005-0000-0000-00004D4A0000}"/>
    <cellStyle name="Input 2 11 17 2 2" xfId="18885" xr:uid="{00000000-0005-0000-0000-00004E4A0000}"/>
    <cellStyle name="Input 2 11 17 3" xfId="18886" xr:uid="{00000000-0005-0000-0000-00004F4A0000}"/>
    <cellStyle name="Input 2 11 18" xfId="18887" xr:uid="{00000000-0005-0000-0000-0000504A0000}"/>
    <cellStyle name="Input 2 11 18 2" xfId="18888" xr:uid="{00000000-0005-0000-0000-0000514A0000}"/>
    <cellStyle name="Input 2 11 18 2 2" xfId="18889" xr:uid="{00000000-0005-0000-0000-0000524A0000}"/>
    <cellStyle name="Input 2 11 18 3" xfId="18890" xr:uid="{00000000-0005-0000-0000-0000534A0000}"/>
    <cellStyle name="Input 2 11 19" xfId="18891" xr:uid="{00000000-0005-0000-0000-0000544A0000}"/>
    <cellStyle name="Input 2 11 19 2" xfId="18892" xr:uid="{00000000-0005-0000-0000-0000554A0000}"/>
    <cellStyle name="Input 2 11 19 2 2" xfId="18893" xr:uid="{00000000-0005-0000-0000-0000564A0000}"/>
    <cellStyle name="Input 2 11 19 3" xfId="18894" xr:uid="{00000000-0005-0000-0000-0000574A0000}"/>
    <cellStyle name="Input 2 11 2" xfId="18895" xr:uid="{00000000-0005-0000-0000-0000584A0000}"/>
    <cellStyle name="Input 2 11 2 2" xfId="18896" xr:uid="{00000000-0005-0000-0000-0000594A0000}"/>
    <cellStyle name="Input 2 11 2 2 2" xfId="18897" xr:uid="{00000000-0005-0000-0000-00005A4A0000}"/>
    <cellStyle name="Input 2 11 2 2 3" xfId="18898" xr:uid="{00000000-0005-0000-0000-00005B4A0000}"/>
    <cellStyle name="Input 2 11 2 3" xfId="18899" xr:uid="{00000000-0005-0000-0000-00005C4A0000}"/>
    <cellStyle name="Input 2 11 2 3 2" xfId="18900" xr:uid="{00000000-0005-0000-0000-00005D4A0000}"/>
    <cellStyle name="Input 2 11 2 4" xfId="18901" xr:uid="{00000000-0005-0000-0000-00005E4A0000}"/>
    <cellStyle name="Input 2 11 20" xfId="18902" xr:uid="{00000000-0005-0000-0000-00005F4A0000}"/>
    <cellStyle name="Input 2 11 20 2" xfId="18903" xr:uid="{00000000-0005-0000-0000-0000604A0000}"/>
    <cellStyle name="Input 2 11 20 2 2" xfId="18904" xr:uid="{00000000-0005-0000-0000-0000614A0000}"/>
    <cellStyle name="Input 2 11 20 3" xfId="18905" xr:uid="{00000000-0005-0000-0000-0000624A0000}"/>
    <cellStyle name="Input 2 11 21" xfId="18906" xr:uid="{00000000-0005-0000-0000-0000634A0000}"/>
    <cellStyle name="Input 2 11 21 2" xfId="18907" xr:uid="{00000000-0005-0000-0000-0000644A0000}"/>
    <cellStyle name="Input 2 11 22" xfId="18908" xr:uid="{00000000-0005-0000-0000-0000654A0000}"/>
    <cellStyle name="Input 2 11 23" xfId="18909" xr:uid="{00000000-0005-0000-0000-0000664A0000}"/>
    <cellStyle name="Input 2 11 3" xfId="18910" xr:uid="{00000000-0005-0000-0000-0000674A0000}"/>
    <cellStyle name="Input 2 11 3 2" xfId="18911" xr:uid="{00000000-0005-0000-0000-0000684A0000}"/>
    <cellStyle name="Input 2 11 3 2 2" xfId="18912" xr:uid="{00000000-0005-0000-0000-0000694A0000}"/>
    <cellStyle name="Input 2 11 3 3" xfId="18913" xr:uid="{00000000-0005-0000-0000-00006A4A0000}"/>
    <cellStyle name="Input 2 11 3 4" xfId="18914" xr:uid="{00000000-0005-0000-0000-00006B4A0000}"/>
    <cellStyle name="Input 2 11 4" xfId="18915" xr:uid="{00000000-0005-0000-0000-00006C4A0000}"/>
    <cellStyle name="Input 2 11 4 2" xfId="18916" xr:uid="{00000000-0005-0000-0000-00006D4A0000}"/>
    <cellStyle name="Input 2 11 4 2 2" xfId="18917" xr:uid="{00000000-0005-0000-0000-00006E4A0000}"/>
    <cellStyle name="Input 2 11 4 3" xfId="18918" xr:uid="{00000000-0005-0000-0000-00006F4A0000}"/>
    <cellStyle name="Input 2 11 4 4" xfId="18919" xr:uid="{00000000-0005-0000-0000-0000704A0000}"/>
    <cellStyle name="Input 2 11 5" xfId="18920" xr:uid="{00000000-0005-0000-0000-0000714A0000}"/>
    <cellStyle name="Input 2 11 5 2" xfId="18921" xr:uid="{00000000-0005-0000-0000-0000724A0000}"/>
    <cellStyle name="Input 2 11 5 2 2" xfId="18922" xr:uid="{00000000-0005-0000-0000-0000734A0000}"/>
    <cellStyle name="Input 2 11 5 3" xfId="18923" xr:uid="{00000000-0005-0000-0000-0000744A0000}"/>
    <cellStyle name="Input 2 11 6" xfId="18924" xr:uid="{00000000-0005-0000-0000-0000754A0000}"/>
    <cellStyle name="Input 2 11 6 2" xfId="18925" xr:uid="{00000000-0005-0000-0000-0000764A0000}"/>
    <cellStyle name="Input 2 11 6 2 2" xfId="18926" xr:uid="{00000000-0005-0000-0000-0000774A0000}"/>
    <cellStyle name="Input 2 11 6 3" xfId="18927" xr:uid="{00000000-0005-0000-0000-0000784A0000}"/>
    <cellStyle name="Input 2 11 7" xfId="18928" xr:uid="{00000000-0005-0000-0000-0000794A0000}"/>
    <cellStyle name="Input 2 11 7 2" xfId="18929" xr:uid="{00000000-0005-0000-0000-00007A4A0000}"/>
    <cellStyle name="Input 2 11 7 2 2" xfId="18930" xr:uid="{00000000-0005-0000-0000-00007B4A0000}"/>
    <cellStyle name="Input 2 11 7 3" xfId="18931" xr:uid="{00000000-0005-0000-0000-00007C4A0000}"/>
    <cellStyle name="Input 2 11 8" xfId="18932" xr:uid="{00000000-0005-0000-0000-00007D4A0000}"/>
    <cellStyle name="Input 2 11 8 2" xfId="18933" xr:uid="{00000000-0005-0000-0000-00007E4A0000}"/>
    <cellStyle name="Input 2 11 8 2 2" xfId="18934" xr:uid="{00000000-0005-0000-0000-00007F4A0000}"/>
    <cellStyle name="Input 2 11 8 3" xfId="18935" xr:uid="{00000000-0005-0000-0000-0000804A0000}"/>
    <cellStyle name="Input 2 11 9" xfId="18936" xr:uid="{00000000-0005-0000-0000-0000814A0000}"/>
    <cellStyle name="Input 2 11 9 2" xfId="18937" xr:uid="{00000000-0005-0000-0000-0000824A0000}"/>
    <cellStyle name="Input 2 11 9 2 2" xfId="18938" xr:uid="{00000000-0005-0000-0000-0000834A0000}"/>
    <cellStyle name="Input 2 11 9 3" xfId="18939" xr:uid="{00000000-0005-0000-0000-0000844A0000}"/>
    <cellStyle name="Input 2 12" xfId="18940" xr:uid="{00000000-0005-0000-0000-0000854A0000}"/>
    <cellStyle name="Input 2 12 2" xfId="18941" xr:uid="{00000000-0005-0000-0000-0000864A0000}"/>
    <cellStyle name="Input 2 12 2 2" xfId="18942" xr:uid="{00000000-0005-0000-0000-0000874A0000}"/>
    <cellStyle name="Input 2 12 2 3" xfId="18943" xr:uid="{00000000-0005-0000-0000-0000884A0000}"/>
    <cellStyle name="Input 2 12 3" xfId="18944" xr:uid="{00000000-0005-0000-0000-0000894A0000}"/>
    <cellStyle name="Input 2 12 3 2" xfId="18945" xr:uid="{00000000-0005-0000-0000-00008A4A0000}"/>
    <cellStyle name="Input 2 12 4" xfId="18946" xr:uid="{00000000-0005-0000-0000-00008B4A0000}"/>
    <cellStyle name="Input 2 13" xfId="18947" xr:uid="{00000000-0005-0000-0000-00008C4A0000}"/>
    <cellStyle name="Input 2 13 2" xfId="18948" xr:uid="{00000000-0005-0000-0000-00008D4A0000}"/>
    <cellStyle name="Input 2 13 2 2" xfId="18949" xr:uid="{00000000-0005-0000-0000-00008E4A0000}"/>
    <cellStyle name="Input 2 13 2 3" xfId="18950" xr:uid="{00000000-0005-0000-0000-00008F4A0000}"/>
    <cellStyle name="Input 2 13 3" xfId="18951" xr:uid="{00000000-0005-0000-0000-0000904A0000}"/>
    <cellStyle name="Input 2 13 4" xfId="18952" xr:uid="{00000000-0005-0000-0000-0000914A0000}"/>
    <cellStyle name="Input 2 14" xfId="18953" xr:uid="{00000000-0005-0000-0000-0000924A0000}"/>
    <cellStyle name="Input 2 14 2" xfId="18954" xr:uid="{00000000-0005-0000-0000-0000934A0000}"/>
    <cellStyle name="Input 2 14 2 2" xfId="18955" xr:uid="{00000000-0005-0000-0000-0000944A0000}"/>
    <cellStyle name="Input 2 14 3" xfId="18956" xr:uid="{00000000-0005-0000-0000-0000954A0000}"/>
    <cellStyle name="Input 2 14 4" xfId="18957" xr:uid="{00000000-0005-0000-0000-0000964A0000}"/>
    <cellStyle name="Input 2 15" xfId="18958" xr:uid="{00000000-0005-0000-0000-0000974A0000}"/>
    <cellStyle name="Input 2 15 2" xfId="18959" xr:uid="{00000000-0005-0000-0000-0000984A0000}"/>
    <cellStyle name="Input 2 15 2 2" xfId="18960" xr:uid="{00000000-0005-0000-0000-0000994A0000}"/>
    <cellStyle name="Input 2 15 3" xfId="18961" xr:uid="{00000000-0005-0000-0000-00009A4A0000}"/>
    <cellStyle name="Input 2 16" xfId="18962" xr:uid="{00000000-0005-0000-0000-00009B4A0000}"/>
    <cellStyle name="Input 2 16 2" xfId="18963" xr:uid="{00000000-0005-0000-0000-00009C4A0000}"/>
    <cellStyle name="Input 2 16 2 2" xfId="18964" xr:uid="{00000000-0005-0000-0000-00009D4A0000}"/>
    <cellStyle name="Input 2 16 3" xfId="18965" xr:uid="{00000000-0005-0000-0000-00009E4A0000}"/>
    <cellStyle name="Input 2 17" xfId="18966" xr:uid="{00000000-0005-0000-0000-00009F4A0000}"/>
    <cellStyle name="Input 2 17 2" xfId="18967" xr:uid="{00000000-0005-0000-0000-0000A04A0000}"/>
    <cellStyle name="Input 2 17 2 2" xfId="18968" xr:uid="{00000000-0005-0000-0000-0000A14A0000}"/>
    <cellStyle name="Input 2 17 3" xfId="18969" xr:uid="{00000000-0005-0000-0000-0000A24A0000}"/>
    <cellStyle name="Input 2 18" xfId="18970" xr:uid="{00000000-0005-0000-0000-0000A34A0000}"/>
    <cellStyle name="Input 2 18 2" xfId="18971" xr:uid="{00000000-0005-0000-0000-0000A44A0000}"/>
    <cellStyle name="Input 2 18 2 2" xfId="18972" xr:uid="{00000000-0005-0000-0000-0000A54A0000}"/>
    <cellStyle name="Input 2 18 3" xfId="18973" xr:uid="{00000000-0005-0000-0000-0000A64A0000}"/>
    <cellStyle name="Input 2 19" xfId="18974" xr:uid="{00000000-0005-0000-0000-0000A74A0000}"/>
    <cellStyle name="Input 2 19 2" xfId="18975" xr:uid="{00000000-0005-0000-0000-0000A84A0000}"/>
    <cellStyle name="Input 2 19 2 2" xfId="18976" xr:uid="{00000000-0005-0000-0000-0000A94A0000}"/>
    <cellStyle name="Input 2 19 3" xfId="18977" xr:uid="{00000000-0005-0000-0000-0000AA4A0000}"/>
    <cellStyle name="Input 2 2" xfId="18978" xr:uid="{00000000-0005-0000-0000-0000AB4A0000}"/>
    <cellStyle name="Input 2 2 2" xfId="18979" xr:uid="{00000000-0005-0000-0000-0000AC4A0000}"/>
    <cellStyle name="Input 2 2 3" xfId="18980" xr:uid="{00000000-0005-0000-0000-0000AD4A0000}"/>
    <cellStyle name="Input 2 2 4" xfId="18981" xr:uid="{00000000-0005-0000-0000-0000AE4A0000}"/>
    <cellStyle name="Input 2 20" xfId="18982" xr:uid="{00000000-0005-0000-0000-0000AF4A0000}"/>
    <cellStyle name="Input 2 20 2" xfId="18983" xr:uid="{00000000-0005-0000-0000-0000B04A0000}"/>
    <cellStyle name="Input 2 20 2 2" xfId="18984" xr:uid="{00000000-0005-0000-0000-0000B14A0000}"/>
    <cellStyle name="Input 2 20 3" xfId="18985" xr:uid="{00000000-0005-0000-0000-0000B24A0000}"/>
    <cellStyle name="Input 2 21" xfId="18986" xr:uid="{00000000-0005-0000-0000-0000B34A0000}"/>
    <cellStyle name="Input 2 21 2" xfId="18987" xr:uid="{00000000-0005-0000-0000-0000B44A0000}"/>
    <cellStyle name="Input 2 21 2 2" xfId="18988" xr:uid="{00000000-0005-0000-0000-0000B54A0000}"/>
    <cellStyle name="Input 2 21 3" xfId="18989" xr:uid="{00000000-0005-0000-0000-0000B64A0000}"/>
    <cellStyle name="Input 2 22" xfId="18990" xr:uid="{00000000-0005-0000-0000-0000B74A0000}"/>
    <cellStyle name="Input 2 22 2" xfId="18991" xr:uid="{00000000-0005-0000-0000-0000B84A0000}"/>
    <cellStyle name="Input 2 22 2 2" xfId="18992" xr:uid="{00000000-0005-0000-0000-0000B94A0000}"/>
    <cellStyle name="Input 2 22 3" xfId="18993" xr:uid="{00000000-0005-0000-0000-0000BA4A0000}"/>
    <cellStyle name="Input 2 23" xfId="18994" xr:uid="{00000000-0005-0000-0000-0000BB4A0000}"/>
    <cellStyle name="Input 2 23 2" xfId="18995" xr:uid="{00000000-0005-0000-0000-0000BC4A0000}"/>
    <cellStyle name="Input 2 23 2 2" xfId="18996" xr:uid="{00000000-0005-0000-0000-0000BD4A0000}"/>
    <cellStyle name="Input 2 23 3" xfId="18997" xr:uid="{00000000-0005-0000-0000-0000BE4A0000}"/>
    <cellStyle name="Input 2 24" xfId="18998" xr:uid="{00000000-0005-0000-0000-0000BF4A0000}"/>
    <cellStyle name="Input 2 24 2" xfId="18999" xr:uid="{00000000-0005-0000-0000-0000C04A0000}"/>
    <cellStyle name="Input 2 24 2 2" xfId="19000" xr:uid="{00000000-0005-0000-0000-0000C14A0000}"/>
    <cellStyle name="Input 2 24 3" xfId="19001" xr:uid="{00000000-0005-0000-0000-0000C24A0000}"/>
    <cellStyle name="Input 2 25" xfId="19002" xr:uid="{00000000-0005-0000-0000-0000C34A0000}"/>
    <cellStyle name="Input 2 25 2" xfId="19003" xr:uid="{00000000-0005-0000-0000-0000C44A0000}"/>
    <cellStyle name="Input 2 25 2 2" xfId="19004" xr:uid="{00000000-0005-0000-0000-0000C54A0000}"/>
    <cellStyle name="Input 2 25 3" xfId="19005" xr:uid="{00000000-0005-0000-0000-0000C64A0000}"/>
    <cellStyle name="Input 2 26" xfId="19006" xr:uid="{00000000-0005-0000-0000-0000C74A0000}"/>
    <cellStyle name="Input 2 26 2" xfId="19007" xr:uid="{00000000-0005-0000-0000-0000C84A0000}"/>
    <cellStyle name="Input 2 26 2 2" xfId="19008" xr:uid="{00000000-0005-0000-0000-0000C94A0000}"/>
    <cellStyle name="Input 2 26 3" xfId="19009" xr:uid="{00000000-0005-0000-0000-0000CA4A0000}"/>
    <cellStyle name="Input 2 27" xfId="19010" xr:uid="{00000000-0005-0000-0000-0000CB4A0000}"/>
    <cellStyle name="Input 2 27 2" xfId="19011" xr:uid="{00000000-0005-0000-0000-0000CC4A0000}"/>
    <cellStyle name="Input 2 28" xfId="19012" xr:uid="{00000000-0005-0000-0000-0000CD4A0000}"/>
    <cellStyle name="Input 2 29" xfId="19013" xr:uid="{00000000-0005-0000-0000-0000CE4A0000}"/>
    <cellStyle name="Input 2 3" xfId="19014" xr:uid="{00000000-0005-0000-0000-0000CF4A0000}"/>
    <cellStyle name="Input 2 30" xfId="19015" xr:uid="{00000000-0005-0000-0000-0000D04A0000}"/>
    <cellStyle name="Input 2 31" xfId="19016" xr:uid="{00000000-0005-0000-0000-0000D14A0000}"/>
    <cellStyle name="Input 2 32" xfId="19017" xr:uid="{00000000-0005-0000-0000-0000D24A0000}"/>
    <cellStyle name="Input 2 33" xfId="50526" xr:uid="{00000000-0005-0000-0000-0000D34A0000}"/>
    <cellStyle name="Input 2 34" xfId="50527" xr:uid="{00000000-0005-0000-0000-0000D44A0000}"/>
    <cellStyle name="Input 2 35" xfId="50528" xr:uid="{00000000-0005-0000-0000-0000D54A0000}"/>
    <cellStyle name="Input 2 36" xfId="50529" xr:uid="{00000000-0005-0000-0000-0000D64A0000}"/>
    <cellStyle name="Input 2 4" xfId="19018" xr:uid="{00000000-0005-0000-0000-0000D74A0000}"/>
    <cellStyle name="Input 2 5" xfId="19019" xr:uid="{00000000-0005-0000-0000-0000D84A0000}"/>
    <cellStyle name="Input 2 6" xfId="19020" xr:uid="{00000000-0005-0000-0000-0000D94A0000}"/>
    <cellStyle name="Input 2 7" xfId="19021" xr:uid="{00000000-0005-0000-0000-0000DA4A0000}"/>
    <cellStyle name="Input 2 7 10" xfId="19022" xr:uid="{00000000-0005-0000-0000-0000DB4A0000}"/>
    <cellStyle name="Input 2 7 10 2" xfId="19023" xr:uid="{00000000-0005-0000-0000-0000DC4A0000}"/>
    <cellStyle name="Input 2 7 10 2 2" xfId="19024" xr:uid="{00000000-0005-0000-0000-0000DD4A0000}"/>
    <cellStyle name="Input 2 7 10 3" xfId="19025" xr:uid="{00000000-0005-0000-0000-0000DE4A0000}"/>
    <cellStyle name="Input 2 7 11" xfId="19026" xr:uid="{00000000-0005-0000-0000-0000DF4A0000}"/>
    <cellStyle name="Input 2 7 11 2" xfId="19027" xr:uid="{00000000-0005-0000-0000-0000E04A0000}"/>
    <cellStyle name="Input 2 7 11 2 2" xfId="19028" xr:uid="{00000000-0005-0000-0000-0000E14A0000}"/>
    <cellStyle name="Input 2 7 11 3" xfId="19029" xr:uid="{00000000-0005-0000-0000-0000E24A0000}"/>
    <cellStyle name="Input 2 7 12" xfId="19030" xr:uid="{00000000-0005-0000-0000-0000E34A0000}"/>
    <cellStyle name="Input 2 7 12 2" xfId="19031" xr:uid="{00000000-0005-0000-0000-0000E44A0000}"/>
    <cellStyle name="Input 2 7 12 2 2" xfId="19032" xr:uid="{00000000-0005-0000-0000-0000E54A0000}"/>
    <cellStyle name="Input 2 7 12 3" xfId="19033" xr:uid="{00000000-0005-0000-0000-0000E64A0000}"/>
    <cellStyle name="Input 2 7 13" xfId="19034" xr:uid="{00000000-0005-0000-0000-0000E74A0000}"/>
    <cellStyle name="Input 2 7 13 2" xfId="19035" xr:uid="{00000000-0005-0000-0000-0000E84A0000}"/>
    <cellStyle name="Input 2 7 13 2 2" xfId="19036" xr:uid="{00000000-0005-0000-0000-0000E94A0000}"/>
    <cellStyle name="Input 2 7 13 3" xfId="19037" xr:uid="{00000000-0005-0000-0000-0000EA4A0000}"/>
    <cellStyle name="Input 2 7 14" xfId="19038" xr:uid="{00000000-0005-0000-0000-0000EB4A0000}"/>
    <cellStyle name="Input 2 7 14 2" xfId="19039" xr:uid="{00000000-0005-0000-0000-0000EC4A0000}"/>
    <cellStyle name="Input 2 7 14 2 2" xfId="19040" xr:uid="{00000000-0005-0000-0000-0000ED4A0000}"/>
    <cellStyle name="Input 2 7 14 3" xfId="19041" xr:uid="{00000000-0005-0000-0000-0000EE4A0000}"/>
    <cellStyle name="Input 2 7 15" xfId="19042" xr:uid="{00000000-0005-0000-0000-0000EF4A0000}"/>
    <cellStyle name="Input 2 7 15 2" xfId="19043" xr:uid="{00000000-0005-0000-0000-0000F04A0000}"/>
    <cellStyle name="Input 2 7 15 2 2" xfId="19044" xr:uid="{00000000-0005-0000-0000-0000F14A0000}"/>
    <cellStyle name="Input 2 7 15 3" xfId="19045" xr:uid="{00000000-0005-0000-0000-0000F24A0000}"/>
    <cellStyle name="Input 2 7 16" xfId="19046" xr:uid="{00000000-0005-0000-0000-0000F34A0000}"/>
    <cellStyle name="Input 2 7 16 2" xfId="19047" xr:uid="{00000000-0005-0000-0000-0000F44A0000}"/>
    <cellStyle name="Input 2 7 16 2 2" xfId="19048" xr:uid="{00000000-0005-0000-0000-0000F54A0000}"/>
    <cellStyle name="Input 2 7 16 3" xfId="19049" xr:uid="{00000000-0005-0000-0000-0000F64A0000}"/>
    <cellStyle name="Input 2 7 17" xfId="19050" xr:uid="{00000000-0005-0000-0000-0000F74A0000}"/>
    <cellStyle name="Input 2 7 17 2" xfId="19051" xr:uid="{00000000-0005-0000-0000-0000F84A0000}"/>
    <cellStyle name="Input 2 7 17 2 2" xfId="19052" xr:uid="{00000000-0005-0000-0000-0000F94A0000}"/>
    <cellStyle name="Input 2 7 17 3" xfId="19053" xr:uid="{00000000-0005-0000-0000-0000FA4A0000}"/>
    <cellStyle name="Input 2 7 18" xfId="19054" xr:uid="{00000000-0005-0000-0000-0000FB4A0000}"/>
    <cellStyle name="Input 2 7 18 2" xfId="19055" xr:uid="{00000000-0005-0000-0000-0000FC4A0000}"/>
    <cellStyle name="Input 2 7 18 2 2" xfId="19056" xr:uid="{00000000-0005-0000-0000-0000FD4A0000}"/>
    <cellStyle name="Input 2 7 18 3" xfId="19057" xr:uid="{00000000-0005-0000-0000-0000FE4A0000}"/>
    <cellStyle name="Input 2 7 19" xfId="19058" xr:uid="{00000000-0005-0000-0000-0000FF4A0000}"/>
    <cellStyle name="Input 2 7 19 2" xfId="19059" xr:uid="{00000000-0005-0000-0000-0000004B0000}"/>
    <cellStyle name="Input 2 7 19 2 2" xfId="19060" xr:uid="{00000000-0005-0000-0000-0000014B0000}"/>
    <cellStyle name="Input 2 7 19 3" xfId="19061" xr:uid="{00000000-0005-0000-0000-0000024B0000}"/>
    <cellStyle name="Input 2 7 2" xfId="19062" xr:uid="{00000000-0005-0000-0000-0000034B0000}"/>
    <cellStyle name="Input 2 7 2 10" xfId="19063" xr:uid="{00000000-0005-0000-0000-0000044B0000}"/>
    <cellStyle name="Input 2 7 2 10 2" xfId="19064" xr:uid="{00000000-0005-0000-0000-0000054B0000}"/>
    <cellStyle name="Input 2 7 2 10 2 2" xfId="19065" xr:uid="{00000000-0005-0000-0000-0000064B0000}"/>
    <cellStyle name="Input 2 7 2 10 3" xfId="19066" xr:uid="{00000000-0005-0000-0000-0000074B0000}"/>
    <cellStyle name="Input 2 7 2 11" xfId="19067" xr:uid="{00000000-0005-0000-0000-0000084B0000}"/>
    <cellStyle name="Input 2 7 2 11 2" xfId="19068" xr:uid="{00000000-0005-0000-0000-0000094B0000}"/>
    <cellStyle name="Input 2 7 2 11 2 2" xfId="19069" xr:uid="{00000000-0005-0000-0000-00000A4B0000}"/>
    <cellStyle name="Input 2 7 2 11 3" xfId="19070" xr:uid="{00000000-0005-0000-0000-00000B4B0000}"/>
    <cellStyle name="Input 2 7 2 12" xfId="19071" xr:uid="{00000000-0005-0000-0000-00000C4B0000}"/>
    <cellStyle name="Input 2 7 2 12 2" xfId="19072" xr:uid="{00000000-0005-0000-0000-00000D4B0000}"/>
    <cellStyle name="Input 2 7 2 12 2 2" xfId="19073" xr:uid="{00000000-0005-0000-0000-00000E4B0000}"/>
    <cellStyle name="Input 2 7 2 12 3" xfId="19074" xr:uid="{00000000-0005-0000-0000-00000F4B0000}"/>
    <cellStyle name="Input 2 7 2 13" xfId="19075" xr:uid="{00000000-0005-0000-0000-0000104B0000}"/>
    <cellStyle name="Input 2 7 2 13 2" xfId="19076" xr:uid="{00000000-0005-0000-0000-0000114B0000}"/>
    <cellStyle name="Input 2 7 2 13 2 2" xfId="19077" xr:uid="{00000000-0005-0000-0000-0000124B0000}"/>
    <cellStyle name="Input 2 7 2 13 3" xfId="19078" xr:uid="{00000000-0005-0000-0000-0000134B0000}"/>
    <cellStyle name="Input 2 7 2 14" xfId="19079" xr:uid="{00000000-0005-0000-0000-0000144B0000}"/>
    <cellStyle name="Input 2 7 2 14 2" xfId="19080" xr:uid="{00000000-0005-0000-0000-0000154B0000}"/>
    <cellStyle name="Input 2 7 2 14 2 2" xfId="19081" xr:uid="{00000000-0005-0000-0000-0000164B0000}"/>
    <cellStyle name="Input 2 7 2 14 3" xfId="19082" xr:uid="{00000000-0005-0000-0000-0000174B0000}"/>
    <cellStyle name="Input 2 7 2 15" xfId="19083" xr:uid="{00000000-0005-0000-0000-0000184B0000}"/>
    <cellStyle name="Input 2 7 2 15 2" xfId="19084" xr:uid="{00000000-0005-0000-0000-0000194B0000}"/>
    <cellStyle name="Input 2 7 2 15 2 2" xfId="19085" xr:uid="{00000000-0005-0000-0000-00001A4B0000}"/>
    <cellStyle name="Input 2 7 2 15 3" xfId="19086" xr:uid="{00000000-0005-0000-0000-00001B4B0000}"/>
    <cellStyle name="Input 2 7 2 16" xfId="19087" xr:uid="{00000000-0005-0000-0000-00001C4B0000}"/>
    <cellStyle name="Input 2 7 2 16 2" xfId="19088" xr:uid="{00000000-0005-0000-0000-00001D4B0000}"/>
    <cellStyle name="Input 2 7 2 16 2 2" xfId="19089" xr:uid="{00000000-0005-0000-0000-00001E4B0000}"/>
    <cellStyle name="Input 2 7 2 16 3" xfId="19090" xr:uid="{00000000-0005-0000-0000-00001F4B0000}"/>
    <cellStyle name="Input 2 7 2 17" xfId="19091" xr:uid="{00000000-0005-0000-0000-0000204B0000}"/>
    <cellStyle name="Input 2 7 2 17 2" xfId="19092" xr:uid="{00000000-0005-0000-0000-0000214B0000}"/>
    <cellStyle name="Input 2 7 2 17 2 2" xfId="19093" xr:uid="{00000000-0005-0000-0000-0000224B0000}"/>
    <cellStyle name="Input 2 7 2 17 3" xfId="19094" xr:uid="{00000000-0005-0000-0000-0000234B0000}"/>
    <cellStyle name="Input 2 7 2 18" xfId="19095" xr:uid="{00000000-0005-0000-0000-0000244B0000}"/>
    <cellStyle name="Input 2 7 2 18 2" xfId="19096" xr:uid="{00000000-0005-0000-0000-0000254B0000}"/>
    <cellStyle name="Input 2 7 2 19" xfId="19097" xr:uid="{00000000-0005-0000-0000-0000264B0000}"/>
    <cellStyle name="Input 2 7 2 2" xfId="19098" xr:uid="{00000000-0005-0000-0000-0000274B0000}"/>
    <cellStyle name="Input 2 7 2 2 10" xfId="19099" xr:uid="{00000000-0005-0000-0000-0000284B0000}"/>
    <cellStyle name="Input 2 7 2 2 10 2" xfId="19100" xr:uid="{00000000-0005-0000-0000-0000294B0000}"/>
    <cellStyle name="Input 2 7 2 2 10 2 2" xfId="19101" xr:uid="{00000000-0005-0000-0000-00002A4B0000}"/>
    <cellStyle name="Input 2 7 2 2 10 3" xfId="19102" xr:uid="{00000000-0005-0000-0000-00002B4B0000}"/>
    <cellStyle name="Input 2 7 2 2 11" xfId="19103" xr:uid="{00000000-0005-0000-0000-00002C4B0000}"/>
    <cellStyle name="Input 2 7 2 2 11 2" xfId="19104" xr:uid="{00000000-0005-0000-0000-00002D4B0000}"/>
    <cellStyle name="Input 2 7 2 2 11 2 2" xfId="19105" xr:uid="{00000000-0005-0000-0000-00002E4B0000}"/>
    <cellStyle name="Input 2 7 2 2 11 3" xfId="19106" xr:uid="{00000000-0005-0000-0000-00002F4B0000}"/>
    <cellStyle name="Input 2 7 2 2 12" xfId="19107" xr:uid="{00000000-0005-0000-0000-0000304B0000}"/>
    <cellStyle name="Input 2 7 2 2 12 2" xfId="19108" xr:uid="{00000000-0005-0000-0000-0000314B0000}"/>
    <cellStyle name="Input 2 7 2 2 12 2 2" xfId="19109" xr:uid="{00000000-0005-0000-0000-0000324B0000}"/>
    <cellStyle name="Input 2 7 2 2 12 3" xfId="19110" xr:uid="{00000000-0005-0000-0000-0000334B0000}"/>
    <cellStyle name="Input 2 7 2 2 13" xfId="19111" xr:uid="{00000000-0005-0000-0000-0000344B0000}"/>
    <cellStyle name="Input 2 7 2 2 13 2" xfId="19112" xr:uid="{00000000-0005-0000-0000-0000354B0000}"/>
    <cellStyle name="Input 2 7 2 2 13 2 2" xfId="19113" xr:uid="{00000000-0005-0000-0000-0000364B0000}"/>
    <cellStyle name="Input 2 7 2 2 13 3" xfId="19114" xr:uid="{00000000-0005-0000-0000-0000374B0000}"/>
    <cellStyle name="Input 2 7 2 2 14" xfId="19115" xr:uid="{00000000-0005-0000-0000-0000384B0000}"/>
    <cellStyle name="Input 2 7 2 2 14 2" xfId="19116" xr:uid="{00000000-0005-0000-0000-0000394B0000}"/>
    <cellStyle name="Input 2 7 2 2 14 2 2" xfId="19117" xr:uid="{00000000-0005-0000-0000-00003A4B0000}"/>
    <cellStyle name="Input 2 7 2 2 14 3" xfId="19118" xr:uid="{00000000-0005-0000-0000-00003B4B0000}"/>
    <cellStyle name="Input 2 7 2 2 15" xfId="19119" xr:uid="{00000000-0005-0000-0000-00003C4B0000}"/>
    <cellStyle name="Input 2 7 2 2 15 2" xfId="19120" xr:uid="{00000000-0005-0000-0000-00003D4B0000}"/>
    <cellStyle name="Input 2 7 2 2 15 2 2" xfId="19121" xr:uid="{00000000-0005-0000-0000-00003E4B0000}"/>
    <cellStyle name="Input 2 7 2 2 15 3" xfId="19122" xr:uid="{00000000-0005-0000-0000-00003F4B0000}"/>
    <cellStyle name="Input 2 7 2 2 16" xfId="19123" xr:uid="{00000000-0005-0000-0000-0000404B0000}"/>
    <cellStyle name="Input 2 7 2 2 16 2" xfId="19124" xr:uid="{00000000-0005-0000-0000-0000414B0000}"/>
    <cellStyle name="Input 2 7 2 2 16 2 2" xfId="19125" xr:uid="{00000000-0005-0000-0000-0000424B0000}"/>
    <cellStyle name="Input 2 7 2 2 16 3" xfId="19126" xr:uid="{00000000-0005-0000-0000-0000434B0000}"/>
    <cellStyle name="Input 2 7 2 2 17" xfId="19127" xr:uid="{00000000-0005-0000-0000-0000444B0000}"/>
    <cellStyle name="Input 2 7 2 2 17 2" xfId="19128" xr:uid="{00000000-0005-0000-0000-0000454B0000}"/>
    <cellStyle name="Input 2 7 2 2 17 2 2" xfId="19129" xr:uid="{00000000-0005-0000-0000-0000464B0000}"/>
    <cellStyle name="Input 2 7 2 2 17 3" xfId="19130" xr:uid="{00000000-0005-0000-0000-0000474B0000}"/>
    <cellStyle name="Input 2 7 2 2 18" xfId="19131" xr:uid="{00000000-0005-0000-0000-0000484B0000}"/>
    <cellStyle name="Input 2 7 2 2 18 2" xfId="19132" xr:uid="{00000000-0005-0000-0000-0000494B0000}"/>
    <cellStyle name="Input 2 7 2 2 18 2 2" xfId="19133" xr:uid="{00000000-0005-0000-0000-00004A4B0000}"/>
    <cellStyle name="Input 2 7 2 2 18 3" xfId="19134" xr:uid="{00000000-0005-0000-0000-00004B4B0000}"/>
    <cellStyle name="Input 2 7 2 2 19" xfId="19135" xr:uid="{00000000-0005-0000-0000-00004C4B0000}"/>
    <cellStyle name="Input 2 7 2 2 19 2" xfId="19136" xr:uid="{00000000-0005-0000-0000-00004D4B0000}"/>
    <cellStyle name="Input 2 7 2 2 19 2 2" xfId="19137" xr:uid="{00000000-0005-0000-0000-00004E4B0000}"/>
    <cellStyle name="Input 2 7 2 2 19 3" xfId="19138" xr:uid="{00000000-0005-0000-0000-00004F4B0000}"/>
    <cellStyle name="Input 2 7 2 2 2" xfId="19139" xr:uid="{00000000-0005-0000-0000-0000504B0000}"/>
    <cellStyle name="Input 2 7 2 2 2 2" xfId="19140" xr:uid="{00000000-0005-0000-0000-0000514B0000}"/>
    <cellStyle name="Input 2 7 2 2 2 2 2" xfId="19141" xr:uid="{00000000-0005-0000-0000-0000524B0000}"/>
    <cellStyle name="Input 2 7 2 2 2 2 3" xfId="19142" xr:uid="{00000000-0005-0000-0000-0000534B0000}"/>
    <cellStyle name="Input 2 7 2 2 2 3" xfId="19143" xr:uid="{00000000-0005-0000-0000-0000544B0000}"/>
    <cellStyle name="Input 2 7 2 2 2 3 2" xfId="19144" xr:uid="{00000000-0005-0000-0000-0000554B0000}"/>
    <cellStyle name="Input 2 7 2 2 2 4" xfId="19145" xr:uid="{00000000-0005-0000-0000-0000564B0000}"/>
    <cellStyle name="Input 2 7 2 2 20" xfId="19146" xr:uid="{00000000-0005-0000-0000-0000574B0000}"/>
    <cellStyle name="Input 2 7 2 2 20 2" xfId="19147" xr:uid="{00000000-0005-0000-0000-0000584B0000}"/>
    <cellStyle name="Input 2 7 2 2 20 2 2" xfId="19148" xr:uid="{00000000-0005-0000-0000-0000594B0000}"/>
    <cellStyle name="Input 2 7 2 2 20 3" xfId="19149" xr:uid="{00000000-0005-0000-0000-00005A4B0000}"/>
    <cellStyle name="Input 2 7 2 2 21" xfId="19150" xr:uid="{00000000-0005-0000-0000-00005B4B0000}"/>
    <cellStyle name="Input 2 7 2 2 21 2" xfId="19151" xr:uid="{00000000-0005-0000-0000-00005C4B0000}"/>
    <cellStyle name="Input 2 7 2 2 22" xfId="19152" xr:uid="{00000000-0005-0000-0000-00005D4B0000}"/>
    <cellStyle name="Input 2 7 2 2 23" xfId="19153" xr:uid="{00000000-0005-0000-0000-00005E4B0000}"/>
    <cellStyle name="Input 2 7 2 2 3" xfId="19154" xr:uid="{00000000-0005-0000-0000-00005F4B0000}"/>
    <cellStyle name="Input 2 7 2 2 3 2" xfId="19155" xr:uid="{00000000-0005-0000-0000-0000604B0000}"/>
    <cellStyle name="Input 2 7 2 2 3 2 2" xfId="19156" xr:uid="{00000000-0005-0000-0000-0000614B0000}"/>
    <cellStyle name="Input 2 7 2 2 3 3" xfId="19157" xr:uid="{00000000-0005-0000-0000-0000624B0000}"/>
    <cellStyle name="Input 2 7 2 2 3 4" xfId="19158" xr:uid="{00000000-0005-0000-0000-0000634B0000}"/>
    <cellStyle name="Input 2 7 2 2 4" xfId="19159" xr:uid="{00000000-0005-0000-0000-0000644B0000}"/>
    <cellStyle name="Input 2 7 2 2 4 2" xfId="19160" xr:uid="{00000000-0005-0000-0000-0000654B0000}"/>
    <cellStyle name="Input 2 7 2 2 4 2 2" xfId="19161" xr:uid="{00000000-0005-0000-0000-0000664B0000}"/>
    <cellStyle name="Input 2 7 2 2 4 3" xfId="19162" xr:uid="{00000000-0005-0000-0000-0000674B0000}"/>
    <cellStyle name="Input 2 7 2 2 4 4" xfId="19163" xr:uid="{00000000-0005-0000-0000-0000684B0000}"/>
    <cellStyle name="Input 2 7 2 2 5" xfId="19164" xr:uid="{00000000-0005-0000-0000-0000694B0000}"/>
    <cellStyle name="Input 2 7 2 2 5 2" xfId="19165" xr:uid="{00000000-0005-0000-0000-00006A4B0000}"/>
    <cellStyle name="Input 2 7 2 2 5 2 2" xfId="19166" xr:uid="{00000000-0005-0000-0000-00006B4B0000}"/>
    <cellStyle name="Input 2 7 2 2 5 3" xfId="19167" xr:uid="{00000000-0005-0000-0000-00006C4B0000}"/>
    <cellStyle name="Input 2 7 2 2 6" xfId="19168" xr:uid="{00000000-0005-0000-0000-00006D4B0000}"/>
    <cellStyle name="Input 2 7 2 2 6 2" xfId="19169" xr:uid="{00000000-0005-0000-0000-00006E4B0000}"/>
    <cellStyle name="Input 2 7 2 2 6 2 2" xfId="19170" xr:uid="{00000000-0005-0000-0000-00006F4B0000}"/>
    <cellStyle name="Input 2 7 2 2 6 3" xfId="19171" xr:uid="{00000000-0005-0000-0000-0000704B0000}"/>
    <cellStyle name="Input 2 7 2 2 7" xfId="19172" xr:uid="{00000000-0005-0000-0000-0000714B0000}"/>
    <cellStyle name="Input 2 7 2 2 7 2" xfId="19173" xr:uid="{00000000-0005-0000-0000-0000724B0000}"/>
    <cellStyle name="Input 2 7 2 2 7 2 2" xfId="19174" xr:uid="{00000000-0005-0000-0000-0000734B0000}"/>
    <cellStyle name="Input 2 7 2 2 7 3" xfId="19175" xr:uid="{00000000-0005-0000-0000-0000744B0000}"/>
    <cellStyle name="Input 2 7 2 2 8" xfId="19176" xr:uid="{00000000-0005-0000-0000-0000754B0000}"/>
    <cellStyle name="Input 2 7 2 2 8 2" xfId="19177" xr:uid="{00000000-0005-0000-0000-0000764B0000}"/>
    <cellStyle name="Input 2 7 2 2 8 2 2" xfId="19178" xr:uid="{00000000-0005-0000-0000-0000774B0000}"/>
    <cellStyle name="Input 2 7 2 2 8 3" xfId="19179" xr:uid="{00000000-0005-0000-0000-0000784B0000}"/>
    <cellStyle name="Input 2 7 2 2 9" xfId="19180" xr:uid="{00000000-0005-0000-0000-0000794B0000}"/>
    <cellStyle name="Input 2 7 2 2 9 2" xfId="19181" xr:uid="{00000000-0005-0000-0000-00007A4B0000}"/>
    <cellStyle name="Input 2 7 2 2 9 2 2" xfId="19182" xr:uid="{00000000-0005-0000-0000-00007B4B0000}"/>
    <cellStyle name="Input 2 7 2 2 9 3" xfId="19183" xr:uid="{00000000-0005-0000-0000-00007C4B0000}"/>
    <cellStyle name="Input 2 7 2 20" xfId="19184" xr:uid="{00000000-0005-0000-0000-00007D4B0000}"/>
    <cellStyle name="Input 2 7 2 3" xfId="19185" xr:uid="{00000000-0005-0000-0000-00007E4B0000}"/>
    <cellStyle name="Input 2 7 2 3 2" xfId="19186" xr:uid="{00000000-0005-0000-0000-00007F4B0000}"/>
    <cellStyle name="Input 2 7 2 3 2 2" xfId="19187" xr:uid="{00000000-0005-0000-0000-0000804B0000}"/>
    <cellStyle name="Input 2 7 2 3 2 3" xfId="19188" xr:uid="{00000000-0005-0000-0000-0000814B0000}"/>
    <cellStyle name="Input 2 7 2 3 3" xfId="19189" xr:uid="{00000000-0005-0000-0000-0000824B0000}"/>
    <cellStyle name="Input 2 7 2 3 3 2" xfId="19190" xr:uid="{00000000-0005-0000-0000-0000834B0000}"/>
    <cellStyle name="Input 2 7 2 3 4" xfId="19191" xr:uid="{00000000-0005-0000-0000-0000844B0000}"/>
    <cellStyle name="Input 2 7 2 4" xfId="19192" xr:uid="{00000000-0005-0000-0000-0000854B0000}"/>
    <cellStyle name="Input 2 7 2 4 2" xfId="19193" xr:uid="{00000000-0005-0000-0000-0000864B0000}"/>
    <cellStyle name="Input 2 7 2 4 2 2" xfId="19194" xr:uid="{00000000-0005-0000-0000-0000874B0000}"/>
    <cellStyle name="Input 2 7 2 4 3" xfId="19195" xr:uid="{00000000-0005-0000-0000-0000884B0000}"/>
    <cellStyle name="Input 2 7 2 4 4" xfId="19196" xr:uid="{00000000-0005-0000-0000-0000894B0000}"/>
    <cellStyle name="Input 2 7 2 5" xfId="19197" xr:uid="{00000000-0005-0000-0000-00008A4B0000}"/>
    <cellStyle name="Input 2 7 2 5 2" xfId="19198" xr:uid="{00000000-0005-0000-0000-00008B4B0000}"/>
    <cellStyle name="Input 2 7 2 5 2 2" xfId="19199" xr:uid="{00000000-0005-0000-0000-00008C4B0000}"/>
    <cellStyle name="Input 2 7 2 5 3" xfId="19200" xr:uid="{00000000-0005-0000-0000-00008D4B0000}"/>
    <cellStyle name="Input 2 7 2 5 4" xfId="19201" xr:uid="{00000000-0005-0000-0000-00008E4B0000}"/>
    <cellStyle name="Input 2 7 2 6" xfId="19202" xr:uid="{00000000-0005-0000-0000-00008F4B0000}"/>
    <cellStyle name="Input 2 7 2 6 2" xfId="19203" xr:uid="{00000000-0005-0000-0000-0000904B0000}"/>
    <cellStyle name="Input 2 7 2 6 2 2" xfId="19204" xr:uid="{00000000-0005-0000-0000-0000914B0000}"/>
    <cellStyle name="Input 2 7 2 6 3" xfId="19205" xr:uid="{00000000-0005-0000-0000-0000924B0000}"/>
    <cellStyle name="Input 2 7 2 7" xfId="19206" xr:uid="{00000000-0005-0000-0000-0000934B0000}"/>
    <cellStyle name="Input 2 7 2 7 2" xfId="19207" xr:uid="{00000000-0005-0000-0000-0000944B0000}"/>
    <cellStyle name="Input 2 7 2 7 2 2" xfId="19208" xr:uid="{00000000-0005-0000-0000-0000954B0000}"/>
    <cellStyle name="Input 2 7 2 7 3" xfId="19209" xr:uid="{00000000-0005-0000-0000-0000964B0000}"/>
    <cellStyle name="Input 2 7 2 8" xfId="19210" xr:uid="{00000000-0005-0000-0000-0000974B0000}"/>
    <cellStyle name="Input 2 7 2 8 2" xfId="19211" xr:uid="{00000000-0005-0000-0000-0000984B0000}"/>
    <cellStyle name="Input 2 7 2 8 2 2" xfId="19212" xr:uid="{00000000-0005-0000-0000-0000994B0000}"/>
    <cellStyle name="Input 2 7 2 8 3" xfId="19213" xr:uid="{00000000-0005-0000-0000-00009A4B0000}"/>
    <cellStyle name="Input 2 7 2 9" xfId="19214" xr:uid="{00000000-0005-0000-0000-00009B4B0000}"/>
    <cellStyle name="Input 2 7 2 9 2" xfId="19215" xr:uid="{00000000-0005-0000-0000-00009C4B0000}"/>
    <cellStyle name="Input 2 7 2 9 2 2" xfId="19216" xr:uid="{00000000-0005-0000-0000-00009D4B0000}"/>
    <cellStyle name="Input 2 7 2 9 3" xfId="19217" xr:uid="{00000000-0005-0000-0000-00009E4B0000}"/>
    <cellStyle name="Input 2 7 20" xfId="19218" xr:uid="{00000000-0005-0000-0000-00009F4B0000}"/>
    <cellStyle name="Input 2 7 20 2" xfId="19219" xr:uid="{00000000-0005-0000-0000-0000A04B0000}"/>
    <cellStyle name="Input 2 7 20 2 2" xfId="19220" xr:uid="{00000000-0005-0000-0000-0000A14B0000}"/>
    <cellStyle name="Input 2 7 20 3" xfId="19221" xr:uid="{00000000-0005-0000-0000-0000A24B0000}"/>
    <cellStyle name="Input 2 7 21" xfId="19222" xr:uid="{00000000-0005-0000-0000-0000A34B0000}"/>
    <cellStyle name="Input 2 7 21 2" xfId="19223" xr:uid="{00000000-0005-0000-0000-0000A44B0000}"/>
    <cellStyle name="Input 2 7 22" xfId="19224" xr:uid="{00000000-0005-0000-0000-0000A54B0000}"/>
    <cellStyle name="Input 2 7 23" xfId="19225" xr:uid="{00000000-0005-0000-0000-0000A64B0000}"/>
    <cellStyle name="Input 2 7 3" xfId="19226" xr:uid="{00000000-0005-0000-0000-0000A74B0000}"/>
    <cellStyle name="Input 2 7 3 10" xfId="19227" xr:uid="{00000000-0005-0000-0000-0000A84B0000}"/>
    <cellStyle name="Input 2 7 3 10 2" xfId="19228" xr:uid="{00000000-0005-0000-0000-0000A94B0000}"/>
    <cellStyle name="Input 2 7 3 10 2 2" xfId="19229" xr:uid="{00000000-0005-0000-0000-0000AA4B0000}"/>
    <cellStyle name="Input 2 7 3 10 3" xfId="19230" xr:uid="{00000000-0005-0000-0000-0000AB4B0000}"/>
    <cellStyle name="Input 2 7 3 11" xfId="19231" xr:uid="{00000000-0005-0000-0000-0000AC4B0000}"/>
    <cellStyle name="Input 2 7 3 11 2" xfId="19232" xr:uid="{00000000-0005-0000-0000-0000AD4B0000}"/>
    <cellStyle name="Input 2 7 3 11 2 2" xfId="19233" xr:uid="{00000000-0005-0000-0000-0000AE4B0000}"/>
    <cellStyle name="Input 2 7 3 11 3" xfId="19234" xr:uid="{00000000-0005-0000-0000-0000AF4B0000}"/>
    <cellStyle name="Input 2 7 3 12" xfId="19235" xr:uid="{00000000-0005-0000-0000-0000B04B0000}"/>
    <cellStyle name="Input 2 7 3 12 2" xfId="19236" xr:uid="{00000000-0005-0000-0000-0000B14B0000}"/>
    <cellStyle name="Input 2 7 3 12 2 2" xfId="19237" xr:uid="{00000000-0005-0000-0000-0000B24B0000}"/>
    <cellStyle name="Input 2 7 3 12 3" xfId="19238" xr:uid="{00000000-0005-0000-0000-0000B34B0000}"/>
    <cellStyle name="Input 2 7 3 13" xfId="19239" xr:uid="{00000000-0005-0000-0000-0000B44B0000}"/>
    <cellStyle name="Input 2 7 3 13 2" xfId="19240" xr:uid="{00000000-0005-0000-0000-0000B54B0000}"/>
    <cellStyle name="Input 2 7 3 13 2 2" xfId="19241" xr:uid="{00000000-0005-0000-0000-0000B64B0000}"/>
    <cellStyle name="Input 2 7 3 13 3" xfId="19242" xr:uid="{00000000-0005-0000-0000-0000B74B0000}"/>
    <cellStyle name="Input 2 7 3 14" xfId="19243" xr:uid="{00000000-0005-0000-0000-0000B84B0000}"/>
    <cellStyle name="Input 2 7 3 14 2" xfId="19244" xr:uid="{00000000-0005-0000-0000-0000B94B0000}"/>
    <cellStyle name="Input 2 7 3 14 2 2" xfId="19245" xr:uid="{00000000-0005-0000-0000-0000BA4B0000}"/>
    <cellStyle name="Input 2 7 3 14 3" xfId="19246" xr:uid="{00000000-0005-0000-0000-0000BB4B0000}"/>
    <cellStyle name="Input 2 7 3 15" xfId="19247" xr:uid="{00000000-0005-0000-0000-0000BC4B0000}"/>
    <cellStyle name="Input 2 7 3 15 2" xfId="19248" xr:uid="{00000000-0005-0000-0000-0000BD4B0000}"/>
    <cellStyle name="Input 2 7 3 15 2 2" xfId="19249" xr:uid="{00000000-0005-0000-0000-0000BE4B0000}"/>
    <cellStyle name="Input 2 7 3 15 3" xfId="19250" xr:uid="{00000000-0005-0000-0000-0000BF4B0000}"/>
    <cellStyle name="Input 2 7 3 16" xfId="19251" xr:uid="{00000000-0005-0000-0000-0000C04B0000}"/>
    <cellStyle name="Input 2 7 3 16 2" xfId="19252" xr:uid="{00000000-0005-0000-0000-0000C14B0000}"/>
    <cellStyle name="Input 2 7 3 16 2 2" xfId="19253" xr:uid="{00000000-0005-0000-0000-0000C24B0000}"/>
    <cellStyle name="Input 2 7 3 16 3" xfId="19254" xr:uid="{00000000-0005-0000-0000-0000C34B0000}"/>
    <cellStyle name="Input 2 7 3 17" xfId="19255" xr:uid="{00000000-0005-0000-0000-0000C44B0000}"/>
    <cellStyle name="Input 2 7 3 17 2" xfId="19256" xr:uid="{00000000-0005-0000-0000-0000C54B0000}"/>
    <cellStyle name="Input 2 7 3 17 2 2" xfId="19257" xr:uid="{00000000-0005-0000-0000-0000C64B0000}"/>
    <cellStyle name="Input 2 7 3 17 3" xfId="19258" xr:uid="{00000000-0005-0000-0000-0000C74B0000}"/>
    <cellStyle name="Input 2 7 3 18" xfId="19259" xr:uid="{00000000-0005-0000-0000-0000C84B0000}"/>
    <cellStyle name="Input 2 7 3 18 2" xfId="19260" xr:uid="{00000000-0005-0000-0000-0000C94B0000}"/>
    <cellStyle name="Input 2 7 3 19" xfId="19261" xr:uid="{00000000-0005-0000-0000-0000CA4B0000}"/>
    <cellStyle name="Input 2 7 3 2" xfId="19262" xr:uid="{00000000-0005-0000-0000-0000CB4B0000}"/>
    <cellStyle name="Input 2 7 3 2 10" xfId="19263" xr:uid="{00000000-0005-0000-0000-0000CC4B0000}"/>
    <cellStyle name="Input 2 7 3 2 10 2" xfId="19264" xr:uid="{00000000-0005-0000-0000-0000CD4B0000}"/>
    <cellStyle name="Input 2 7 3 2 10 2 2" xfId="19265" xr:uid="{00000000-0005-0000-0000-0000CE4B0000}"/>
    <cellStyle name="Input 2 7 3 2 10 3" xfId="19266" xr:uid="{00000000-0005-0000-0000-0000CF4B0000}"/>
    <cellStyle name="Input 2 7 3 2 11" xfId="19267" xr:uid="{00000000-0005-0000-0000-0000D04B0000}"/>
    <cellStyle name="Input 2 7 3 2 11 2" xfId="19268" xr:uid="{00000000-0005-0000-0000-0000D14B0000}"/>
    <cellStyle name="Input 2 7 3 2 11 2 2" xfId="19269" xr:uid="{00000000-0005-0000-0000-0000D24B0000}"/>
    <cellStyle name="Input 2 7 3 2 11 3" xfId="19270" xr:uid="{00000000-0005-0000-0000-0000D34B0000}"/>
    <cellStyle name="Input 2 7 3 2 12" xfId="19271" xr:uid="{00000000-0005-0000-0000-0000D44B0000}"/>
    <cellStyle name="Input 2 7 3 2 12 2" xfId="19272" xr:uid="{00000000-0005-0000-0000-0000D54B0000}"/>
    <cellStyle name="Input 2 7 3 2 12 2 2" xfId="19273" xr:uid="{00000000-0005-0000-0000-0000D64B0000}"/>
    <cellStyle name="Input 2 7 3 2 12 3" xfId="19274" xr:uid="{00000000-0005-0000-0000-0000D74B0000}"/>
    <cellStyle name="Input 2 7 3 2 13" xfId="19275" xr:uid="{00000000-0005-0000-0000-0000D84B0000}"/>
    <cellStyle name="Input 2 7 3 2 13 2" xfId="19276" xr:uid="{00000000-0005-0000-0000-0000D94B0000}"/>
    <cellStyle name="Input 2 7 3 2 13 2 2" xfId="19277" xr:uid="{00000000-0005-0000-0000-0000DA4B0000}"/>
    <cellStyle name="Input 2 7 3 2 13 3" xfId="19278" xr:uid="{00000000-0005-0000-0000-0000DB4B0000}"/>
    <cellStyle name="Input 2 7 3 2 14" xfId="19279" xr:uid="{00000000-0005-0000-0000-0000DC4B0000}"/>
    <cellStyle name="Input 2 7 3 2 14 2" xfId="19280" xr:uid="{00000000-0005-0000-0000-0000DD4B0000}"/>
    <cellStyle name="Input 2 7 3 2 14 2 2" xfId="19281" xr:uid="{00000000-0005-0000-0000-0000DE4B0000}"/>
    <cellStyle name="Input 2 7 3 2 14 3" xfId="19282" xr:uid="{00000000-0005-0000-0000-0000DF4B0000}"/>
    <cellStyle name="Input 2 7 3 2 15" xfId="19283" xr:uid="{00000000-0005-0000-0000-0000E04B0000}"/>
    <cellStyle name="Input 2 7 3 2 15 2" xfId="19284" xr:uid="{00000000-0005-0000-0000-0000E14B0000}"/>
    <cellStyle name="Input 2 7 3 2 15 2 2" xfId="19285" xr:uid="{00000000-0005-0000-0000-0000E24B0000}"/>
    <cellStyle name="Input 2 7 3 2 15 3" xfId="19286" xr:uid="{00000000-0005-0000-0000-0000E34B0000}"/>
    <cellStyle name="Input 2 7 3 2 16" xfId="19287" xr:uid="{00000000-0005-0000-0000-0000E44B0000}"/>
    <cellStyle name="Input 2 7 3 2 16 2" xfId="19288" xr:uid="{00000000-0005-0000-0000-0000E54B0000}"/>
    <cellStyle name="Input 2 7 3 2 16 2 2" xfId="19289" xr:uid="{00000000-0005-0000-0000-0000E64B0000}"/>
    <cellStyle name="Input 2 7 3 2 16 3" xfId="19290" xr:uid="{00000000-0005-0000-0000-0000E74B0000}"/>
    <cellStyle name="Input 2 7 3 2 17" xfId="19291" xr:uid="{00000000-0005-0000-0000-0000E84B0000}"/>
    <cellStyle name="Input 2 7 3 2 17 2" xfId="19292" xr:uid="{00000000-0005-0000-0000-0000E94B0000}"/>
    <cellStyle name="Input 2 7 3 2 17 2 2" xfId="19293" xr:uid="{00000000-0005-0000-0000-0000EA4B0000}"/>
    <cellStyle name="Input 2 7 3 2 17 3" xfId="19294" xr:uid="{00000000-0005-0000-0000-0000EB4B0000}"/>
    <cellStyle name="Input 2 7 3 2 18" xfId="19295" xr:uid="{00000000-0005-0000-0000-0000EC4B0000}"/>
    <cellStyle name="Input 2 7 3 2 18 2" xfId="19296" xr:uid="{00000000-0005-0000-0000-0000ED4B0000}"/>
    <cellStyle name="Input 2 7 3 2 18 2 2" xfId="19297" xr:uid="{00000000-0005-0000-0000-0000EE4B0000}"/>
    <cellStyle name="Input 2 7 3 2 18 3" xfId="19298" xr:uid="{00000000-0005-0000-0000-0000EF4B0000}"/>
    <cellStyle name="Input 2 7 3 2 19" xfId="19299" xr:uid="{00000000-0005-0000-0000-0000F04B0000}"/>
    <cellStyle name="Input 2 7 3 2 19 2" xfId="19300" xr:uid="{00000000-0005-0000-0000-0000F14B0000}"/>
    <cellStyle name="Input 2 7 3 2 19 2 2" xfId="19301" xr:uid="{00000000-0005-0000-0000-0000F24B0000}"/>
    <cellStyle name="Input 2 7 3 2 19 3" xfId="19302" xr:uid="{00000000-0005-0000-0000-0000F34B0000}"/>
    <cellStyle name="Input 2 7 3 2 2" xfId="19303" xr:uid="{00000000-0005-0000-0000-0000F44B0000}"/>
    <cellStyle name="Input 2 7 3 2 2 2" xfId="19304" xr:uid="{00000000-0005-0000-0000-0000F54B0000}"/>
    <cellStyle name="Input 2 7 3 2 2 2 2" xfId="19305" xr:uid="{00000000-0005-0000-0000-0000F64B0000}"/>
    <cellStyle name="Input 2 7 3 2 2 3" xfId="19306" xr:uid="{00000000-0005-0000-0000-0000F74B0000}"/>
    <cellStyle name="Input 2 7 3 2 2 4" xfId="19307" xr:uid="{00000000-0005-0000-0000-0000F84B0000}"/>
    <cellStyle name="Input 2 7 3 2 20" xfId="19308" xr:uid="{00000000-0005-0000-0000-0000F94B0000}"/>
    <cellStyle name="Input 2 7 3 2 20 2" xfId="19309" xr:uid="{00000000-0005-0000-0000-0000FA4B0000}"/>
    <cellStyle name="Input 2 7 3 2 20 2 2" xfId="19310" xr:uid="{00000000-0005-0000-0000-0000FB4B0000}"/>
    <cellStyle name="Input 2 7 3 2 20 3" xfId="19311" xr:uid="{00000000-0005-0000-0000-0000FC4B0000}"/>
    <cellStyle name="Input 2 7 3 2 21" xfId="19312" xr:uid="{00000000-0005-0000-0000-0000FD4B0000}"/>
    <cellStyle name="Input 2 7 3 2 21 2" xfId="19313" xr:uid="{00000000-0005-0000-0000-0000FE4B0000}"/>
    <cellStyle name="Input 2 7 3 2 22" xfId="19314" xr:uid="{00000000-0005-0000-0000-0000FF4B0000}"/>
    <cellStyle name="Input 2 7 3 2 23" xfId="19315" xr:uid="{00000000-0005-0000-0000-0000004C0000}"/>
    <cellStyle name="Input 2 7 3 2 3" xfId="19316" xr:uid="{00000000-0005-0000-0000-0000014C0000}"/>
    <cellStyle name="Input 2 7 3 2 3 2" xfId="19317" xr:uid="{00000000-0005-0000-0000-0000024C0000}"/>
    <cellStyle name="Input 2 7 3 2 3 2 2" xfId="19318" xr:uid="{00000000-0005-0000-0000-0000034C0000}"/>
    <cellStyle name="Input 2 7 3 2 3 3" xfId="19319" xr:uid="{00000000-0005-0000-0000-0000044C0000}"/>
    <cellStyle name="Input 2 7 3 2 3 4" xfId="19320" xr:uid="{00000000-0005-0000-0000-0000054C0000}"/>
    <cellStyle name="Input 2 7 3 2 4" xfId="19321" xr:uid="{00000000-0005-0000-0000-0000064C0000}"/>
    <cellStyle name="Input 2 7 3 2 4 2" xfId="19322" xr:uid="{00000000-0005-0000-0000-0000074C0000}"/>
    <cellStyle name="Input 2 7 3 2 4 2 2" xfId="19323" xr:uid="{00000000-0005-0000-0000-0000084C0000}"/>
    <cellStyle name="Input 2 7 3 2 4 3" xfId="19324" xr:uid="{00000000-0005-0000-0000-0000094C0000}"/>
    <cellStyle name="Input 2 7 3 2 5" xfId="19325" xr:uid="{00000000-0005-0000-0000-00000A4C0000}"/>
    <cellStyle name="Input 2 7 3 2 5 2" xfId="19326" xr:uid="{00000000-0005-0000-0000-00000B4C0000}"/>
    <cellStyle name="Input 2 7 3 2 5 2 2" xfId="19327" xr:uid="{00000000-0005-0000-0000-00000C4C0000}"/>
    <cellStyle name="Input 2 7 3 2 5 3" xfId="19328" xr:uid="{00000000-0005-0000-0000-00000D4C0000}"/>
    <cellStyle name="Input 2 7 3 2 6" xfId="19329" xr:uid="{00000000-0005-0000-0000-00000E4C0000}"/>
    <cellStyle name="Input 2 7 3 2 6 2" xfId="19330" xr:uid="{00000000-0005-0000-0000-00000F4C0000}"/>
    <cellStyle name="Input 2 7 3 2 6 2 2" xfId="19331" xr:uid="{00000000-0005-0000-0000-0000104C0000}"/>
    <cellStyle name="Input 2 7 3 2 6 3" xfId="19332" xr:uid="{00000000-0005-0000-0000-0000114C0000}"/>
    <cellStyle name="Input 2 7 3 2 7" xfId="19333" xr:uid="{00000000-0005-0000-0000-0000124C0000}"/>
    <cellStyle name="Input 2 7 3 2 7 2" xfId="19334" xr:uid="{00000000-0005-0000-0000-0000134C0000}"/>
    <cellStyle name="Input 2 7 3 2 7 2 2" xfId="19335" xr:uid="{00000000-0005-0000-0000-0000144C0000}"/>
    <cellStyle name="Input 2 7 3 2 7 3" xfId="19336" xr:uid="{00000000-0005-0000-0000-0000154C0000}"/>
    <cellStyle name="Input 2 7 3 2 8" xfId="19337" xr:uid="{00000000-0005-0000-0000-0000164C0000}"/>
    <cellStyle name="Input 2 7 3 2 8 2" xfId="19338" xr:uid="{00000000-0005-0000-0000-0000174C0000}"/>
    <cellStyle name="Input 2 7 3 2 8 2 2" xfId="19339" xr:uid="{00000000-0005-0000-0000-0000184C0000}"/>
    <cellStyle name="Input 2 7 3 2 8 3" xfId="19340" xr:uid="{00000000-0005-0000-0000-0000194C0000}"/>
    <cellStyle name="Input 2 7 3 2 9" xfId="19341" xr:uid="{00000000-0005-0000-0000-00001A4C0000}"/>
    <cellStyle name="Input 2 7 3 2 9 2" xfId="19342" xr:uid="{00000000-0005-0000-0000-00001B4C0000}"/>
    <cellStyle name="Input 2 7 3 2 9 2 2" xfId="19343" xr:uid="{00000000-0005-0000-0000-00001C4C0000}"/>
    <cellStyle name="Input 2 7 3 2 9 3" xfId="19344" xr:uid="{00000000-0005-0000-0000-00001D4C0000}"/>
    <cellStyle name="Input 2 7 3 20" xfId="19345" xr:uid="{00000000-0005-0000-0000-00001E4C0000}"/>
    <cellStyle name="Input 2 7 3 3" xfId="19346" xr:uid="{00000000-0005-0000-0000-00001F4C0000}"/>
    <cellStyle name="Input 2 7 3 3 2" xfId="19347" xr:uid="{00000000-0005-0000-0000-0000204C0000}"/>
    <cellStyle name="Input 2 7 3 3 2 2" xfId="19348" xr:uid="{00000000-0005-0000-0000-0000214C0000}"/>
    <cellStyle name="Input 2 7 3 3 3" xfId="19349" xr:uid="{00000000-0005-0000-0000-0000224C0000}"/>
    <cellStyle name="Input 2 7 3 3 4" xfId="19350" xr:uid="{00000000-0005-0000-0000-0000234C0000}"/>
    <cellStyle name="Input 2 7 3 4" xfId="19351" xr:uid="{00000000-0005-0000-0000-0000244C0000}"/>
    <cellStyle name="Input 2 7 3 4 2" xfId="19352" xr:uid="{00000000-0005-0000-0000-0000254C0000}"/>
    <cellStyle name="Input 2 7 3 4 2 2" xfId="19353" xr:uid="{00000000-0005-0000-0000-0000264C0000}"/>
    <cellStyle name="Input 2 7 3 4 3" xfId="19354" xr:uid="{00000000-0005-0000-0000-0000274C0000}"/>
    <cellStyle name="Input 2 7 3 4 4" xfId="19355" xr:uid="{00000000-0005-0000-0000-0000284C0000}"/>
    <cellStyle name="Input 2 7 3 5" xfId="19356" xr:uid="{00000000-0005-0000-0000-0000294C0000}"/>
    <cellStyle name="Input 2 7 3 5 2" xfId="19357" xr:uid="{00000000-0005-0000-0000-00002A4C0000}"/>
    <cellStyle name="Input 2 7 3 5 2 2" xfId="19358" xr:uid="{00000000-0005-0000-0000-00002B4C0000}"/>
    <cellStyle name="Input 2 7 3 5 3" xfId="19359" xr:uid="{00000000-0005-0000-0000-00002C4C0000}"/>
    <cellStyle name="Input 2 7 3 6" xfId="19360" xr:uid="{00000000-0005-0000-0000-00002D4C0000}"/>
    <cellStyle name="Input 2 7 3 6 2" xfId="19361" xr:uid="{00000000-0005-0000-0000-00002E4C0000}"/>
    <cellStyle name="Input 2 7 3 6 2 2" xfId="19362" xr:uid="{00000000-0005-0000-0000-00002F4C0000}"/>
    <cellStyle name="Input 2 7 3 6 3" xfId="19363" xr:uid="{00000000-0005-0000-0000-0000304C0000}"/>
    <cellStyle name="Input 2 7 3 7" xfId="19364" xr:uid="{00000000-0005-0000-0000-0000314C0000}"/>
    <cellStyle name="Input 2 7 3 7 2" xfId="19365" xr:uid="{00000000-0005-0000-0000-0000324C0000}"/>
    <cellStyle name="Input 2 7 3 7 2 2" xfId="19366" xr:uid="{00000000-0005-0000-0000-0000334C0000}"/>
    <cellStyle name="Input 2 7 3 7 3" xfId="19367" xr:uid="{00000000-0005-0000-0000-0000344C0000}"/>
    <cellStyle name="Input 2 7 3 8" xfId="19368" xr:uid="{00000000-0005-0000-0000-0000354C0000}"/>
    <cellStyle name="Input 2 7 3 8 2" xfId="19369" xr:uid="{00000000-0005-0000-0000-0000364C0000}"/>
    <cellStyle name="Input 2 7 3 8 2 2" xfId="19370" xr:uid="{00000000-0005-0000-0000-0000374C0000}"/>
    <cellStyle name="Input 2 7 3 8 3" xfId="19371" xr:uid="{00000000-0005-0000-0000-0000384C0000}"/>
    <cellStyle name="Input 2 7 3 9" xfId="19372" xr:uid="{00000000-0005-0000-0000-0000394C0000}"/>
    <cellStyle name="Input 2 7 3 9 2" xfId="19373" xr:uid="{00000000-0005-0000-0000-00003A4C0000}"/>
    <cellStyle name="Input 2 7 3 9 2 2" xfId="19374" xr:uid="{00000000-0005-0000-0000-00003B4C0000}"/>
    <cellStyle name="Input 2 7 3 9 3" xfId="19375" xr:uid="{00000000-0005-0000-0000-00003C4C0000}"/>
    <cellStyle name="Input 2 7 4" xfId="19376" xr:uid="{00000000-0005-0000-0000-00003D4C0000}"/>
    <cellStyle name="Input 2 7 4 10" xfId="19377" xr:uid="{00000000-0005-0000-0000-00003E4C0000}"/>
    <cellStyle name="Input 2 7 4 10 2" xfId="19378" xr:uid="{00000000-0005-0000-0000-00003F4C0000}"/>
    <cellStyle name="Input 2 7 4 10 2 2" xfId="19379" xr:uid="{00000000-0005-0000-0000-0000404C0000}"/>
    <cellStyle name="Input 2 7 4 10 3" xfId="19380" xr:uid="{00000000-0005-0000-0000-0000414C0000}"/>
    <cellStyle name="Input 2 7 4 11" xfId="19381" xr:uid="{00000000-0005-0000-0000-0000424C0000}"/>
    <cellStyle name="Input 2 7 4 11 2" xfId="19382" xr:uid="{00000000-0005-0000-0000-0000434C0000}"/>
    <cellStyle name="Input 2 7 4 11 2 2" xfId="19383" xr:uid="{00000000-0005-0000-0000-0000444C0000}"/>
    <cellStyle name="Input 2 7 4 11 3" xfId="19384" xr:uid="{00000000-0005-0000-0000-0000454C0000}"/>
    <cellStyle name="Input 2 7 4 12" xfId="19385" xr:uid="{00000000-0005-0000-0000-0000464C0000}"/>
    <cellStyle name="Input 2 7 4 12 2" xfId="19386" xr:uid="{00000000-0005-0000-0000-0000474C0000}"/>
    <cellStyle name="Input 2 7 4 12 2 2" xfId="19387" xr:uid="{00000000-0005-0000-0000-0000484C0000}"/>
    <cellStyle name="Input 2 7 4 12 3" xfId="19388" xr:uid="{00000000-0005-0000-0000-0000494C0000}"/>
    <cellStyle name="Input 2 7 4 13" xfId="19389" xr:uid="{00000000-0005-0000-0000-00004A4C0000}"/>
    <cellStyle name="Input 2 7 4 13 2" xfId="19390" xr:uid="{00000000-0005-0000-0000-00004B4C0000}"/>
    <cellStyle name="Input 2 7 4 13 2 2" xfId="19391" xr:uid="{00000000-0005-0000-0000-00004C4C0000}"/>
    <cellStyle name="Input 2 7 4 13 3" xfId="19392" xr:uid="{00000000-0005-0000-0000-00004D4C0000}"/>
    <cellStyle name="Input 2 7 4 14" xfId="19393" xr:uid="{00000000-0005-0000-0000-00004E4C0000}"/>
    <cellStyle name="Input 2 7 4 14 2" xfId="19394" xr:uid="{00000000-0005-0000-0000-00004F4C0000}"/>
    <cellStyle name="Input 2 7 4 14 2 2" xfId="19395" xr:uid="{00000000-0005-0000-0000-0000504C0000}"/>
    <cellStyle name="Input 2 7 4 14 3" xfId="19396" xr:uid="{00000000-0005-0000-0000-0000514C0000}"/>
    <cellStyle name="Input 2 7 4 15" xfId="19397" xr:uid="{00000000-0005-0000-0000-0000524C0000}"/>
    <cellStyle name="Input 2 7 4 15 2" xfId="19398" xr:uid="{00000000-0005-0000-0000-0000534C0000}"/>
    <cellStyle name="Input 2 7 4 15 2 2" xfId="19399" xr:uid="{00000000-0005-0000-0000-0000544C0000}"/>
    <cellStyle name="Input 2 7 4 15 3" xfId="19400" xr:uid="{00000000-0005-0000-0000-0000554C0000}"/>
    <cellStyle name="Input 2 7 4 16" xfId="19401" xr:uid="{00000000-0005-0000-0000-0000564C0000}"/>
    <cellStyle name="Input 2 7 4 16 2" xfId="19402" xr:uid="{00000000-0005-0000-0000-0000574C0000}"/>
    <cellStyle name="Input 2 7 4 16 2 2" xfId="19403" xr:uid="{00000000-0005-0000-0000-0000584C0000}"/>
    <cellStyle name="Input 2 7 4 16 3" xfId="19404" xr:uid="{00000000-0005-0000-0000-0000594C0000}"/>
    <cellStyle name="Input 2 7 4 17" xfId="19405" xr:uid="{00000000-0005-0000-0000-00005A4C0000}"/>
    <cellStyle name="Input 2 7 4 17 2" xfId="19406" xr:uid="{00000000-0005-0000-0000-00005B4C0000}"/>
    <cellStyle name="Input 2 7 4 17 2 2" xfId="19407" xr:uid="{00000000-0005-0000-0000-00005C4C0000}"/>
    <cellStyle name="Input 2 7 4 17 3" xfId="19408" xr:uid="{00000000-0005-0000-0000-00005D4C0000}"/>
    <cellStyle name="Input 2 7 4 18" xfId="19409" xr:uid="{00000000-0005-0000-0000-00005E4C0000}"/>
    <cellStyle name="Input 2 7 4 18 2" xfId="19410" xr:uid="{00000000-0005-0000-0000-00005F4C0000}"/>
    <cellStyle name="Input 2 7 4 18 2 2" xfId="19411" xr:uid="{00000000-0005-0000-0000-0000604C0000}"/>
    <cellStyle name="Input 2 7 4 18 3" xfId="19412" xr:uid="{00000000-0005-0000-0000-0000614C0000}"/>
    <cellStyle name="Input 2 7 4 19" xfId="19413" xr:uid="{00000000-0005-0000-0000-0000624C0000}"/>
    <cellStyle name="Input 2 7 4 19 2" xfId="19414" xr:uid="{00000000-0005-0000-0000-0000634C0000}"/>
    <cellStyle name="Input 2 7 4 19 2 2" xfId="19415" xr:uid="{00000000-0005-0000-0000-0000644C0000}"/>
    <cellStyle name="Input 2 7 4 19 3" xfId="19416" xr:uid="{00000000-0005-0000-0000-0000654C0000}"/>
    <cellStyle name="Input 2 7 4 2" xfId="19417" xr:uid="{00000000-0005-0000-0000-0000664C0000}"/>
    <cellStyle name="Input 2 7 4 2 10" xfId="19418" xr:uid="{00000000-0005-0000-0000-0000674C0000}"/>
    <cellStyle name="Input 2 7 4 2 10 2" xfId="19419" xr:uid="{00000000-0005-0000-0000-0000684C0000}"/>
    <cellStyle name="Input 2 7 4 2 10 2 2" xfId="19420" xr:uid="{00000000-0005-0000-0000-0000694C0000}"/>
    <cellStyle name="Input 2 7 4 2 10 3" xfId="19421" xr:uid="{00000000-0005-0000-0000-00006A4C0000}"/>
    <cellStyle name="Input 2 7 4 2 11" xfId="19422" xr:uid="{00000000-0005-0000-0000-00006B4C0000}"/>
    <cellStyle name="Input 2 7 4 2 11 2" xfId="19423" xr:uid="{00000000-0005-0000-0000-00006C4C0000}"/>
    <cellStyle name="Input 2 7 4 2 11 2 2" xfId="19424" xr:uid="{00000000-0005-0000-0000-00006D4C0000}"/>
    <cellStyle name="Input 2 7 4 2 11 3" xfId="19425" xr:uid="{00000000-0005-0000-0000-00006E4C0000}"/>
    <cellStyle name="Input 2 7 4 2 12" xfId="19426" xr:uid="{00000000-0005-0000-0000-00006F4C0000}"/>
    <cellStyle name="Input 2 7 4 2 12 2" xfId="19427" xr:uid="{00000000-0005-0000-0000-0000704C0000}"/>
    <cellStyle name="Input 2 7 4 2 12 2 2" xfId="19428" xr:uid="{00000000-0005-0000-0000-0000714C0000}"/>
    <cellStyle name="Input 2 7 4 2 12 3" xfId="19429" xr:uid="{00000000-0005-0000-0000-0000724C0000}"/>
    <cellStyle name="Input 2 7 4 2 13" xfId="19430" xr:uid="{00000000-0005-0000-0000-0000734C0000}"/>
    <cellStyle name="Input 2 7 4 2 13 2" xfId="19431" xr:uid="{00000000-0005-0000-0000-0000744C0000}"/>
    <cellStyle name="Input 2 7 4 2 13 2 2" xfId="19432" xr:uid="{00000000-0005-0000-0000-0000754C0000}"/>
    <cellStyle name="Input 2 7 4 2 13 3" xfId="19433" xr:uid="{00000000-0005-0000-0000-0000764C0000}"/>
    <cellStyle name="Input 2 7 4 2 14" xfId="19434" xr:uid="{00000000-0005-0000-0000-0000774C0000}"/>
    <cellStyle name="Input 2 7 4 2 14 2" xfId="19435" xr:uid="{00000000-0005-0000-0000-0000784C0000}"/>
    <cellStyle name="Input 2 7 4 2 14 2 2" xfId="19436" xr:uid="{00000000-0005-0000-0000-0000794C0000}"/>
    <cellStyle name="Input 2 7 4 2 14 3" xfId="19437" xr:uid="{00000000-0005-0000-0000-00007A4C0000}"/>
    <cellStyle name="Input 2 7 4 2 15" xfId="19438" xr:uid="{00000000-0005-0000-0000-00007B4C0000}"/>
    <cellStyle name="Input 2 7 4 2 15 2" xfId="19439" xr:uid="{00000000-0005-0000-0000-00007C4C0000}"/>
    <cellStyle name="Input 2 7 4 2 15 2 2" xfId="19440" xr:uid="{00000000-0005-0000-0000-00007D4C0000}"/>
    <cellStyle name="Input 2 7 4 2 15 3" xfId="19441" xr:uid="{00000000-0005-0000-0000-00007E4C0000}"/>
    <cellStyle name="Input 2 7 4 2 16" xfId="19442" xr:uid="{00000000-0005-0000-0000-00007F4C0000}"/>
    <cellStyle name="Input 2 7 4 2 16 2" xfId="19443" xr:uid="{00000000-0005-0000-0000-0000804C0000}"/>
    <cellStyle name="Input 2 7 4 2 16 2 2" xfId="19444" xr:uid="{00000000-0005-0000-0000-0000814C0000}"/>
    <cellStyle name="Input 2 7 4 2 16 3" xfId="19445" xr:uid="{00000000-0005-0000-0000-0000824C0000}"/>
    <cellStyle name="Input 2 7 4 2 17" xfId="19446" xr:uid="{00000000-0005-0000-0000-0000834C0000}"/>
    <cellStyle name="Input 2 7 4 2 17 2" xfId="19447" xr:uid="{00000000-0005-0000-0000-0000844C0000}"/>
    <cellStyle name="Input 2 7 4 2 17 2 2" xfId="19448" xr:uid="{00000000-0005-0000-0000-0000854C0000}"/>
    <cellStyle name="Input 2 7 4 2 17 3" xfId="19449" xr:uid="{00000000-0005-0000-0000-0000864C0000}"/>
    <cellStyle name="Input 2 7 4 2 18" xfId="19450" xr:uid="{00000000-0005-0000-0000-0000874C0000}"/>
    <cellStyle name="Input 2 7 4 2 18 2" xfId="19451" xr:uid="{00000000-0005-0000-0000-0000884C0000}"/>
    <cellStyle name="Input 2 7 4 2 18 2 2" xfId="19452" xr:uid="{00000000-0005-0000-0000-0000894C0000}"/>
    <cellStyle name="Input 2 7 4 2 18 3" xfId="19453" xr:uid="{00000000-0005-0000-0000-00008A4C0000}"/>
    <cellStyle name="Input 2 7 4 2 19" xfId="19454" xr:uid="{00000000-0005-0000-0000-00008B4C0000}"/>
    <cellStyle name="Input 2 7 4 2 19 2" xfId="19455" xr:uid="{00000000-0005-0000-0000-00008C4C0000}"/>
    <cellStyle name="Input 2 7 4 2 19 2 2" xfId="19456" xr:uid="{00000000-0005-0000-0000-00008D4C0000}"/>
    <cellStyle name="Input 2 7 4 2 19 3" xfId="19457" xr:uid="{00000000-0005-0000-0000-00008E4C0000}"/>
    <cellStyle name="Input 2 7 4 2 2" xfId="19458" xr:uid="{00000000-0005-0000-0000-00008F4C0000}"/>
    <cellStyle name="Input 2 7 4 2 2 2" xfId="19459" xr:uid="{00000000-0005-0000-0000-0000904C0000}"/>
    <cellStyle name="Input 2 7 4 2 2 2 2" xfId="19460" xr:uid="{00000000-0005-0000-0000-0000914C0000}"/>
    <cellStyle name="Input 2 7 4 2 2 3" xfId="19461" xr:uid="{00000000-0005-0000-0000-0000924C0000}"/>
    <cellStyle name="Input 2 7 4 2 2 4" xfId="19462" xr:uid="{00000000-0005-0000-0000-0000934C0000}"/>
    <cellStyle name="Input 2 7 4 2 20" xfId="19463" xr:uid="{00000000-0005-0000-0000-0000944C0000}"/>
    <cellStyle name="Input 2 7 4 2 20 2" xfId="19464" xr:uid="{00000000-0005-0000-0000-0000954C0000}"/>
    <cellStyle name="Input 2 7 4 2 20 2 2" xfId="19465" xr:uid="{00000000-0005-0000-0000-0000964C0000}"/>
    <cellStyle name="Input 2 7 4 2 20 3" xfId="19466" xr:uid="{00000000-0005-0000-0000-0000974C0000}"/>
    <cellStyle name="Input 2 7 4 2 21" xfId="19467" xr:uid="{00000000-0005-0000-0000-0000984C0000}"/>
    <cellStyle name="Input 2 7 4 2 21 2" xfId="19468" xr:uid="{00000000-0005-0000-0000-0000994C0000}"/>
    <cellStyle name="Input 2 7 4 2 22" xfId="19469" xr:uid="{00000000-0005-0000-0000-00009A4C0000}"/>
    <cellStyle name="Input 2 7 4 2 23" xfId="19470" xr:uid="{00000000-0005-0000-0000-00009B4C0000}"/>
    <cellStyle name="Input 2 7 4 2 3" xfId="19471" xr:uid="{00000000-0005-0000-0000-00009C4C0000}"/>
    <cellStyle name="Input 2 7 4 2 3 2" xfId="19472" xr:uid="{00000000-0005-0000-0000-00009D4C0000}"/>
    <cellStyle name="Input 2 7 4 2 3 2 2" xfId="19473" xr:uid="{00000000-0005-0000-0000-00009E4C0000}"/>
    <cellStyle name="Input 2 7 4 2 3 3" xfId="19474" xr:uid="{00000000-0005-0000-0000-00009F4C0000}"/>
    <cellStyle name="Input 2 7 4 2 4" xfId="19475" xr:uid="{00000000-0005-0000-0000-0000A04C0000}"/>
    <cellStyle name="Input 2 7 4 2 4 2" xfId="19476" xr:uid="{00000000-0005-0000-0000-0000A14C0000}"/>
    <cellStyle name="Input 2 7 4 2 4 2 2" xfId="19477" xr:uid="{00000000-0005-0000-0000-0000A24C0000}"/>
    <cellStyle name="Input 2 7 4 2 4 3" xfId="19478" xr:uid="{00000000-0005-0000-0000-0000A34C0000}"/>
    <cellStyle name="Input 2 7 4 2 5" xfId="19479" xr:uid="{00000000-0005-0000-0000-0000A44C0000}"/>
    <cellStyle name="Input 2 7 4 2 5 2" xfId="19480" xr:uid="{00000000-0005-0000-0000-0000A54C0000}"/>
    <cellStyle name="Input 2 7 4 2 5 2 2" xfId="19481" xr:uid="{00000000-0005-0000-0000-0000A64C0000}"/>
    <cellStyle name="Input 2 7 4 2 5 3" xfId="19482" xr:uid="{00000000-0005-0000-0000-0000A74C0000}"/>
    <cellStyle name="Input 2 7 4 2 6" xfId="19483" xr:uid="{00000000-0005-0000-0000-0000A84C0000}"/>
    <cellStyle name="Input 2 7 4 2 6 2" xfId="19484" xr:uid="{00000000-0005-0000-0000-0000A94C0000}"/>
    <cellStyle name="Input 2 7 4 2 6 2 2" xfId="19485" xr:uid="{00000000-0005-0000-0000-0000AA4C0000}"/>
    <cellStyle name="Input 2 7 4 2 6 3" xfId="19486" xr:uid="{00000000-0005-0000-0000-0000AB4C0000}"/>
    <cellStyle name="Input 2 7 4 2 7" xfId="19487" xr:uid="{00000000-0005-0000-0000-0000AC4C0000}"/>
    <cellStyle name="Input 2 7 4 2 7 2" xfId="19488" xr:uid="{00000000-0005-0000-0000-0000AD4C0000}"/>
    <cellStyle name="Input 2 7 4 2 7 2 2" xfId="19489" xr:uid="{00000000-0005-0000-0000-0000AE4C0000}"/>
    <cellStyle name="Input 2 7 4 2 7 3" xfId="19490" xr:uid="{00000000-0005-0000-0000-0000AF4C0000}"/>
    <cellStyle name="Input 2 7 4 2 8" xfId="19491" xr:uid="{00000000-0005-0000-0000-0000B04C0000}"/>
    <cellStyle name="Input 2 7 4 2 8 2" xfId="19492" xr:uid="{00000000-0005-0000-0000-0000B14C0000}"/>
    <cellStyle name="Input 2 7 4 2 8 2 2" xfId="19493" xr:uid="{00000000-0005-0000-0000-0000B24C0000}"/>
    <cellStyle name="Input 2 7 4 2 8 3" xfId="19494" xr:uid="{00000000-0005-0000-0000-0000B34C0000}"/>
    <cellStyle name="Input 2 7 4 2 9" xfId="19495" xr:uid="{00000000-0005-0000-0000-0000B44C0000}"/>
    <cellStyle name="Input 2 7 4 2 9 2" xfId="19496" xr:uid="{00000000-0005-0000-0000-0000B54C0000}"/>
    <cellStyle name="Input 2 7 4 2 9 2 2" xfId="19497" xr:uid="{00000000-0005-0000-0000-0000B64C0000}"/>
    <cellStyle name="Input 2 7 4 2 9 3" xfId="19498" xr:uid="{00000000-0005-0000-0000-0000B74C0000}"/>
    <cellStyle name="Input 2 7 4 20" xfId="19499" xr:uid="{00000000-0005-0000-0000-0000B84C0000}"/>
    <cellStyle name="Input 2 7 4 20 2" xfId="19500" xr:uid="{00000000-0005-0000-0000-0000B94C0000}"/>
    <cellStyle name="Input 2 7 4 20 2 2" xfId="19501" xr:uid="{00000000-0005-0000-0000-0000BA4C0000}"/>
    <cellStyle name="Input 2 7 4 20 3" xfId="19502" xr:uid="{00000000-0005-0000-0000-0000BB4C0000}"/>
    <cellStyle name="Input 2 7 4 21" xfId="19503" xr:uid="{00000000-0005-0000-0000-0000BC4C0000}"/>
    <cellStyle name="Input 2 7 4 21 2" xfId="19504" xr:uid="{00000000-0005-0000-0000-0000BD4C0000}"/>
    <cellStyle name="Input 2 7 4 21 2 2" xfId="19505" xr:uid="{00000000-0005-0000-0000-0000BE4C0000}"/>
    <cellStyle name="Input 2 7 4 21 3" xfId="19506" xr:uid="{00000000-0005-0000-0000-0000BF4C0000}"/>
    <cellStyle name="Input 2 7 4 22" xfId="19507" xr:uid="{00000000-0005-0000-0000-0000C04C0000}"/>
    <cellStyle name="Input 2 7 4 22 2" xfId="19508" xr:uid="{00000000-0005-0000-0000-0000C14C0000}"/>
    <cellStyle name="Input 2 7 4 23" xfId="19509" xr:uid="{00000000-0005-0000-0000-0000C24C0000}"/>
    <cellStyle name="Input 2 7 4 24" xfId="19510" xr:uid="{00000000-0005-0000-0000-0000C34C0000}"/>
    <cellStyle name="Input 2 7 4 3" xfId="19511" xr:uid="{00000000-0005-0000-0000-0000C44C0000}"/>
    <cellStyle name="Input 2 7 4 3 2" xfId="19512" xr:uid="{00000000-0005-0000-0000-0000C54C0000}"/>
    <cellStyle name="Input 2 7 4 3 2 2" xfId="19513" xr:uid="{00000000-0005-0000-0000-0000C64C0000}"/>
    <cellStyle name="Input 2 7 4 3 3" xfId="19514" xr:uid="{00000000-0005-0000-0000-0000C74C0000}"/>
    <cellStyle name="Input 2 7 4 3 4" xfId="19515" xr:uid="{00000000-0005-0000-0000-0000C84C0000}"/>
    <cellStyle name="Input 2 7 4 4" xfId="19516" xr:uid="{00000000-0005-0000-0000-0000C94C0000}"/>
    <cellStyle name="Input 2 7 4 4 2" xfId="19517" xr:uid="{00000000-0005-0000-0000-0000CA4C0000}"/>
    <cellStyle name="Input 2 7 4 4 2 2" xfId="19518" xr:uid="{00000000-0005-0000-0000-0000CB4C0000}"/>
    <cellStyle name="Input 2 7 4 4 3" xfId="19519" xr:uid="{00000000-0005-0000-0000-0000CC4C0000}"/>
    <cellStyle name="Input 2 7 4 4 4" xfId="19520" xr:uid="{00000000-0005-0000-0000-0000CD4C0000}"/>
    <cellStyle name="Input 2 7 4 5" xfId="19521" xr:uid="{00000000-0005-0000-0000-0000CE4C0000}"/>
    <cellStyle name="Input 2 7 4 5 2" xfId="19522" xr:uid="{00000000-0005-0000-0000-0000CF4C0000}"/>
    <cellStyle name="Input 2 7 4 5 2 2" xfId="19523" xr:uid="{00000000-0005-0000-0000-0000D04C0000}"/>
    <cellStyle name="Input 2 7 4 5 3" xfId="19524" xr:uid="{00000000-0005-0000-0000-0000D14C0000}"/>
    <cellStyle name="Input 2 7 4 6" xfId="19525" xr:uid="{00000000-0005-0000-0000-0000D24C0000}"/>
    <cellStyle name="Input 2 7 4 6 2" xfId="19526" xr:uid="{00000000-0005-0000-0000-0000D34C0000}"/>
    <cellStyle name="Input 2 7 4 6 2 2" xfId="19527" xr:uid="{00000000-0005-0000-0000-0000D44C0000}"/>
    <cellStyle name="Input 2 7 4 6 3" xfId="19528" xr:uid="{00000000-0005-0000-0000-0000D54C0000}"/>
    <cellStyle name="Input 2 7 4 7" xfId="19529" xr:uid="{00000000-0005-0000-0000-0000D64C0000}"/>
    <cellStyle name="Input 2 7 4 7 2" xfId="19530" xr:uid="{00000000-0005-0000-0000-0000D74C0000}"/>
    <cellStyle name="Input 2 7 4 7 2 2" xfId="19531" xr:uid="{00000000-0005-0000-0000-0000D84C0000}"/>
    <cellStyle name="Input 2 7 4 7 3" xfId="19532" xr:uid="{00000000-0005-0000-0000-0000D94C0000}"/>
    <cellStyle name="Input 2 7 4 8" xfId="19533" xr:uid="{00000000-0005-0000-0000-0000DA4C0000}"/>
    <cellStyle name="Input 2 7 4 8 2" xfId="19534" xr:uid="{00000000-0005-0000-0000-0000DB4C0000}"/>
    <cellStyle name="Input 2 7 4 8 2 2" xfId="19535" xr:uid="{00000000-0005-0000-0000-0000DC4C0000}"/>
    <cellStyle name="Input 2 7 4 8 3" xfId="19536" xr:uid="{00000000-0005-0000-0000-0000DD4C0000}"/>
    <cellStyle name="Input 2 7 4 9" xfId="19537" xr:uid="{00000000-0005-0000-0000-0000DE4C0000}"/>
    <cellStyle name="Input 2 7 4 9 2" xfId="19538" xr:uid="{00000000-0005-0000-0000-0000DF4C0000}"/>
    <cellStyle name="Input 2 7 4 9 2 2" xfId="19539" xr:uid="{00000000-0005-0000-0000-0000E04C0000}"/>
    <cellStyle name="Input 2 7 4 9 3" xfId="19540" xr:uid="{00000000-0005-0000-0000-0000E14C0000}"/>
    <cellStyle name="Input 2 7 5" xfId="19541" xr:uid="{00000000-0005-0000-0000-0000E24C0000}"/>
    <cellStyle name="Input 2 7 5 10" xfId="19542" xr:uid="{00000000-0005-0000-0000-0000E34C0000}"/>
    <cellStyle name="Input 2 7 5 10 2" xfId="19543" xr:uid="{00000000-0005-0000-0000-0000E44C0000}"/>
    <cellStyle name="Input 2 7 5 10 2 2" xfId="19544" xr:uid="{00000000-0005-0000-0000-0000E54C0000}"/>
    <cellStyle name="Input 2 7 5 10 3" xfId="19545" xr:uid="{00000000-0005-0000-0000-0000E64C0000}"/>
    <cellStyle name="Input 2 7 5 11" xfId="19546" xr:uid="{00000000-0005-0000-0000-0000E74C0000}"/>
    <cellStyle name="Input 2 7 5 11 2" xfId="19547" xr:uid="{00000000-0005-0000-0000-0000E84C0000}"/>
    <cellStyle name="Input 2 7 5 11 2 2" xfId="19548" xr:uid="{00000000-0005-0000-0000-0000E94C0000}"/>
    <cellStyle name="Input 2 7 5 11 3" xfId="19549" xr:uid="{00000000-0005-0000-0000-0000EA4C0000}"/>
    <cellStyle name="Input 2 7 5 12" xfId="19550" xr:uid="{00000000-0005-0000-0000-0000EB4C0000}"/>
    <cellStyle name="Input 2 7 5 12 2" xfId="19551" xr:uid="{00000000-0005-0000-0000-0000EC4C0000}"/>
    <cellStyle name="Input 2 7 5 12 2 2" xfId="19552" xr:uid="{00000000-0005-0000-0000-0000ED4C0000}"/>
    <cellStyle name="Input 2 7 5 12 3" xfId="19553" xr:uid="{00000000-0005-0000-0000-0000EE4C0000}"/>
    <cellStyle name="Input 2 7 5 13" xfId="19554" xr:uid="{00000000-0005-0000-0000-0000EF4C0000}"/>
    <cellStyle name="Input 2 7 5 13 2" xfId="19555" xr:uid="{00000000-0005-0000-0000-0000F04C0000}"/>
    <cellStyle name="Input 2 7 5 13 2 2" xfId="19556" xr:uid="{00000000-0005-0000-0000-0000F14C0000}"/>
    <cellStyle name="Input 2 7 5 13 3" xfId="19557" xr:uid="{00000000-0005-0000-0000-0000F24C0000}"/>
    <cellStyle name="Input 2 7 5 14" xfId="19558" xr:uid="{00000000-0005-0000-0000-0000F34C0000}"/>
    <cellStyle name="Input 2 7 5 14 2" xfId="19559" xr:uid="{00000000-0005-0000-0000-0000F44C0000}"/>
    <cellStyle name="Input 2 7 5 14 2 2" xfId="19560" xr:uid="{00000000-0005-0000-0000-0000F54C0000}"/>
    <cellStyle name="Input 2 7 5 14 3" xfId="19561" xr:uid="{00000000-0005-0000-0000-0000F64C0000}"/>
    <cellStyle name="Input 2 7 5 15" xfId="19562" xr:uid="{00000000-0005-0000-0000-0000F74C0000}"/>
    <cellStyle name="Input 2 7 5 15 2" xfId="19563" xr:uid="{00000000-0005-0000-0000-0000F84C0000}"/>
    <cellStyle name="Input 2 7 5 15 2 2" xfId="19564" xr:uid="{00000000-0005-0000-0000-0000F94C0000}"/>
    <cellStyle name="Input 2 7 5 15 3" xfId="19565" xr:uid="{00000000-0005-0000-0000-0000FA4C0000}"/>
    <cellStyle name="Input 2 7 5 16" xfId="19566" xr:uid="{00000000-0005-0000-0000-0000FB4C0000}"/>
    <cellStyle name="Input 2 7 5 16 2" xfId="19567" xr:uid="{00000000-0005-0000-0000-0000FC4C0000}"/>
    <cellStyle name="Input 2 7 5 16 2 2" xfId="19568" xr:uid="{00000000-0005-0000-0000-0000FD4C0000}"/>
    <cellStyle name="Input 2 7 5 16 3" xfId="19569" xr:uid="{00000000-0005-0000-0000-0000FE4C0000}"/>
    <cellStyle name="Input 2 7 5 17" xfId="19570" xr:uid="{00000000-0005-0000-0000-0000FF4C0000}"/>
    <cellStyle name="Input 2 7 5 17 2" xfId="19571" xr:uid="{00000000-0005-0000-0000-0000004D0000}"/>
    <cellStyle name="Input 2 7 5 17 2 2" xfId="19572" xr:uid="{00000000-0005-0000-0000-0000014D0000}"/>
    <cellStyle name="Input 2 7 5 17 3" xfId="19573" xr:uid="{00000000-0005-0000-0000-0000024D0000}"/>
    <cellStyle name="Input 2 7 5 18" xfId="19574" xr:uid="{00000000-0005-0000-0000-0000034D0000}"/>
    <cellStyle name="Input 2 7 5 18 2" xfId="19575" xr:uid="{00000000-0005-0000-0000-0000044D0000}"/>
    <cellStyle name="Input 2 7 5 18 2 2" xfId="19576" xr:uid="{00000000-0005-0000-0000-0000054D0000}"/>
    <cellStyle name="Input 2 7 5 18 3" xfId="19577" xr:uid="{00000000-0005-0000-0000-0000064D0000}"/>
    <cellStyle name="Input 2 7 5 19" xfId="19578" xr:uid="{00000000-0005-0000-0000-0000074D0000}"/>
    <cellStyle name="Input 2 7 5 19 2" xfId="19579" xr:uid="{00000000-0005-0000-0000-0000084D0000}"/>
    <cellStyle name="Input 2 7 5 19 2 2" xfId="19580" xr:uid="{00000000-0005-0000-0000-0000094D0000}"/>
    <cellStyle name="Input 2 7 5 19 3" xfId="19581" xr:uid="{00000000-0005-0000-0000-00000A4D0000}"/>
    <cellStyle name="Input 2 7 5 2" xfId="19582" xr:uid="{00000000-0005-0000-0000-00000B4D0000}"/>
    <cellStyle name="Input 2 7 5 2 2" xfId="19583" xr:uid="{00000000-0005-0000-0000-00000C4D0000}"/>
    <cellStyle name="Input 2 7 5 2 2 2" xfId="19584" xr:uid="{00000000-0005-0000-0000-00000D4D0000}"/>
    <cellStyle name="Input 2 7 5 2 3" xfId="19585" xr:uid="{00000000-0005-0000-0000-00000E4D0000}"/>
    <cellStyle name="Input 2 7 5 2 4" xfId="19586" xr:uid="{00000000-0005-0000-0000-00000F4D0000}"/>
    <cellStyle name="Input 2 7 5 20" xfId="19587" xr:uid="{00000000-0005-0000-0000-0000104D0000}"/>
    <cellStyle name="Input 2 7 5 20 2" xfId="19588" xr:uid="{00000000-0005-0000-0000-0000114D0000}"/>
    <cellStyle name="Input 2 7 5 20 2 2" xfId="19589" xr:uid="{00000000-0005-0000-0000-0000124D0000}"/>
    <cellStyle name="Input 2 7 5 20 3" xfId="19590" xr:uid="{00000000-0005-0000-0000-0000134D0000}"/>
    <cellStyle name="Input 2 7 5 21" xfId="19591" xr:uid="{00000000-0005-0000-0000-0000144D0000}"/>
    <cellStyle name="Input 2 7 5 21 2" xfId="19592" xr:uid="{00000000-0005-0000-0000-0000154D0000}"/>
    <cellStyle name="Input 2 7 5 22" xfId="19593" xr:uid="{00000000-0005-0000-0000-0000164D0000}"/>
    <cellStyle name="Input 2 7 5 23" xfId="19594" xr:uid="{00000000-0005-0000-0000-0000174D0000}"/>
    <cellStyle name="Input 2 7 5 3" xfId="19595" xr:uid="{00000000-0005-0000-0000-0000184D0000}"/>
    <cellStyle name="Input 2 7 5 3 2" xfId="19596" xr:uid="{00000000-0005-0000-0000-0000194D0000}"/>
    <cellStyle name="Input 2 7 5 3 2 2" xfId="19597" xr:uid="{00000000-0005-0000-0000-00001A4D0000}"/>
    <cellStyle name="Input 2 7 5 3 3" xfId="19598" xr:uid="{00000000-0005-0000-0000-00001B4D0000}"/>
    <cellStyle name="Input 2 7 5 4" xfId="19599" xr:uid="{00000000-0005-0000-0000-00001C4D0000}"/>
    <cellStyle name="Input 2 7 5 4 2" xfId="19600" xr:uid="{00000000-0005-0000-0000-00001D4D0000}"/>
    <cellStyle name="Input 2 7 5 4 2 2" xfId="19601" xr:uid="{00000000-0005-0000-0000-00001E4D0000}"/>
    <cellStyle name="Input 2 7 5 4 3" xfId="19602" xr:uid="{00000000-0005-0000-0000-00001F4D0000}"/>
    <cellStyle name="Input 2 7 5 5" xfId="19603" xr:uid="{00000000-0005-0000-0000-0000204D0000}"/>
    <cellStyle name="Input 2 7 5 5 2" xfId="19604" xr:uid="{00000000-0005-0000-0000-0000214D0000}"/>
    <cellStyle name="Input 2 7 5 5 2 2" xfId="19605" xr:uid="{00000000-0005-0000-0000-0000224D0000}"/>
    <cellStyle name="Input 2 7 5 5 3" xfId="19606" xr:uid="{00000000-0005-0000-0000-0000234D0000}"/>
    <cellStyle name="Input 2 7 5 6" xfId="19607" xr:uid="{00000000-0005-0000-0000-0000244D0000}"/>
    <cellStyle name="Input 2 7 5 6 2" xfId="19608" xr:uid="{00000000-0005-0000-0000-0000254D0000}"/>
    <cellStyle name="Input 2 7 5 6 2 2" xfId="19609" xr:uid="{00000000-0005-0000-0000-0000264D0000}"/>
    <cellStyle name="Input 2 7 5 6 3" xfId="19610" xr:uid="{00000000-0005-0000-0000-0000274D0000}"/>
    <cellStyle name="Input 2 7 5 7" xfId="19611" xr:uid="{00000000-0005-0000-0000-0000284D0000}"/>
    <cellStyle name="Input 2 7 5 7 2" xfId="19612" xr:uid="{00000000-0005-0000-0000-0000294D0000}"/>
    <cellStyle name="Input 2 7 5 7 2 2" xfId="19613" xr:uid="{00000000-0005-0000-0000-00002A4D0000}"/>
    <cellStyle name="Input 2 7 5 7 3" xfId="19614" xr:uid="{00000000-0005-0000-0000-00002B4D0000}"/>
    <cellStyle name="Input 2 7 5 8" xfId="19615" xr:uid="{00000000-0005-0000-0000-00002C4D0000}"/>
    <cellStyle name="Input 2 7 5 8 2" xfId="19616" xr:uid="{00000000-0005-0000-0000-00002D4D0000}"/>
    <cellStyle name="Input 2 7 5 8 2 2" xfId="19617" xr:uid="{00000000-0005-0000-0000-00002E4D0000}"/>
    <cellStyle name="Input 2 7 5 8 3" xfId="19618" xr:uid="{00000000-0005-0000-0000-00002F4D0000}"/>
    <cellStyle name="Input 2 7 5 9" xfId="19619" xr:uid="{00000000-0005-0000-0000-0000304D0000}"/>
    <cellStyle name="Input 2 7 5 9 2" xfId="19620" xr:uid="{00000000-0005-0000-0000-0000314D0000}"/>
    <cellStyle name="Input 2 7 5 9 2 2" xfId="19621" xr:uid="{00000000-0005-0000-0000-0000324D0000}"/>
    <cellStyle name="Input 2 7 5 9 3" xfId="19622" xr:uid="{00000000-0005-0000-0000-0000334D0000}"/>
    <cellStyle name="Input 2 7 6" xfId="19623" xr:uid="{00000000-0005-0000-0000-0000344D0000}"/>
    <cellStyle name="Input 2 7 6 2" xfId="19624" xr:uid="{00000000-0005-0000-0000-0000354D0000}"/>
    <cellStyle name="Input 2 7 6 2 2" xfId="19625" xr:uid="{00000000-0005-0000-0000-0000364D0000}"/>
    <cellStyle name="Input 2 7 6 3" xfId="19626" xr:uid="{00000000-0005-0000-0000-0000374D0000}"/>
    <cellStyle name="Input 2 7 6 4" xfId="19627" xr:uid="{00000000-0005-0000-0000-0000384D0000}"/>
    <cellStyle name="Input 2 7 7" xfId="19628" xr:uid="{00000000-0005-0000-0000-0000394D0000}"/>
    <cellStyle name="Input 2 7 7 2" xfId="19629" xr:uid="{00000000-0005-0000-0000-00003A4D0000}"/>
    <cellStyle name="Input 2 7 7 2 2" xfId="19630" xr:uid="{00000000-0005-0000-0000-00003B4D0000}"/>
    <cellStyle name="Input 2 7 7 3" xfId="19631" xr:uid="{00000000-0005-0000-0000-00003C4D0000}"/>
    <cellStyle name="Input 2 7 8" xfId="19632" xr:uid="{00000000-0005-0000-0000-00003D4D0000}"/>
    <cellStyle name="Input 2 7 8 2" xfId="19633" xr:uid="{00000000-0005-0000-0000-00003E4D0000}"/>
    <cellStyle name="Input 2 7 8 2 2" xfId="19634" xr:uid="{00000000-0005-0000-0000-00003F4D0000}"/>
    <cellStyle name="Input 2 7 8 3" xfId="19635" xr:uid="{00000000-0005-0000-0000-0000404D0000}"/>
    <cellStyle name="Input 2 7 9" xfId="19636" xr:uid="{00000000-0005-0000-0000-0000414D0000}"/>
    <cellStyle name="Input 2 7 9 2" xfId="19637" xr:uid="{00000000-0005-0000-0000-0000424D0000}"/>
    <cellStyle name="Input 2 7 9 2 2" xfId="19638" xr:uid="{00000000-0005-0000-0000-0000434D0000}"/>
    <cellStyle name="Input 2 7 9 3" xfId="19639" xr:uid="{00000000-0005-0000-0000-0000444D0000}"/>
    <cellStyle name="Input 2 8" xfId="19640" xr:uid="{00000000-0005-0000-0000-0000454D0000}"/>
    <cellStyle name="Input 2 8 10" xfId="19641" xr:uid="{00000000-0005-0000-0000-0000464D0000}"/>
    <cellStyle name="Input 2 8 10 2" xfId="19642" xr:uid="{00000000-0005-0000-0000-0000474D0000}"/>
    <cellStyle name="Input 2 8 10 2 2" xfId="19643" xr:uid="{00000000-0005-0000-0000-0000484D0000}"/>
    <cellStyle name="Input 2 8 10 3" xfId="19644" xr:uid="{00000000-0005-0000-0000-0000494D0000}"/>
    <cellStyle name="Input 2 8 11" xfId="19645" xr:uid="{00000000-0005-0000-0000-00004A4D0000}"/>
    <cellStyle name="Input 2 8 11 2" xfId="19646" xr:uid="{00000000-0005-0000-0000-00004B4D0000}"/>
    <cellStyle name="Input 2 8 11 2 2" xfId="19647" xr:uid="{00000000-0005-0000-0000-00004C4D0000}"/>
    <cellStyle name="Input 2 8 11 3" xfId="19648" xr:uid="{00000000-0005-0000-0000-00004D4D0000}"/>
    <cellStyle name="Input 2 8 12" xfId="19649" xr:uid="{00000000-0005-0000-0000-00004E4D0000}"/>
    <cellStyle name="Input 2 8 12 2" xfId="19650" xr:uid="{00000000-0005-0000-0000-00004F4D0000}"/>
    <cellStyle name="Input 2 8 12 2 2" xfId="19651" xr:uid="{00000000-0005-0000-0000-0000504D0000}"/>
    <cellStyle name="Input 2 8 12 3" xfId="19652" xr:uid="{00000000-0005-0000-0000-0000514D0000}"/>
    <cellStyle name="Input 2 8 13" xfId="19653" xr:uid="{00000000-0005-0000-0000-0000524D0000}"/>
    <cellStyle name="Input 2 8 13 2" xfId="19654" xr:uid="{00000000-0005-0000-0000-0000534D0000}"/>
    <cellStyle name="Input 2 8 13 2 2" xfId="19655" xr:uid="{00000000-0005-0000-0000-0000544D0000}"/>
    <cellStyle name="Input 2 8 13 3" xfId="19656" xr:uid="{00000000-0005-0000-0000-0000554D0000}"/>
    <cellStyle name="Input 2 8 14" xfId="19657" xr:uid="{00000000-0005-0000-0000-0000564D0000}"/>
    <cellStyle name="Input 2 8 14 2" xfId="19658" xr:uid="{00000000-0005-0000-0000-0000574D0000}"/>
    <cellStyle name="Input 2 8 14 2 2" xfId="19659" xr:uid="{00000000-0005-0000-0000-0000584D0000}"/>
    <cellStyle name="Input 2 8 14 3" xfId="19660" xr:uid="{00000000-0005-0000-0000-0000594D0000}"/>
    <cellStyle name="Input 2 8 15" xfId="19661" xr:uid="{00000000-0005-0000-0000-00005A4D0000}"/>
    <cellStyle name="Input 2 8 15 2" xfId="19662" xr:uid="{00000000-0005-0000-0000-00005B4D0000}"/>
    <cellStyle name="Input 2 8 15 2 2" xfId="19663" xr:uid="{00000000-0005-0000-0000-00005C4D0000}"/>
    <cellStyle name="Input 2 8 15 3" xfId="19664" xr:uid="{00000000-0005-0000-0000-00005D4D0000}"/>
    <cellStyle name="Input 2 8 16" xfId="19665" xr:uid="{00000000-0005-0000-0000-00005E4D0000}"/>
    <cellStyle name="Input 2 8 16 2" xfId="19666" xr:uid="{00000000-0005-0000-0000-00005F4D0000}"/>
    <cellStyle name="Input 2 8 16 2 2" xfId="19667" xr:uid="{00000000-0005-0000-0000-0000604D0000}"/>
    <cellStyle name="Input 2 8 16 3" xfId="19668" xr:uid="{00000000-0005-0000-0000-0000614D0000}"/>
    <cellStyle name="Input 2 8 17" xfId="19669" xr:uid="{00000000-0005-0000-0000-0000624D0000}"/>
    <cellStyle name="Input 2 8 17 2" xfId="19670" xr:uid="{00000000-0005-0000-0000-0000634D0000}"/>
    <cellStyle name="Input 2 8 17 2 2" xfId="19671" xr:uid="{00000000-0005-0000-0000-0000644D0000}"/>
    <cellStyle name="Input 2 8 17 3" xfId="19672" xr:uid="{00000000-0005-0000-0000-0000654D0000}"/>
    <cellStyle name="Input 2 8 18" xfId="19673" xr:uid="{00000000-0005-0000-0000-0000664D0000}"/>
    <cellStyle name="Input 2 8 18 2" xfId="19674" xr:uid="{00000000-0005-0000-0000-0000674D0000}"/>
    <cellStyle name="Input 2 8 19" xfId="19675" xr:uid="{00000000-0005-0000-0000-0000684D0000}"/>
    <cellStyle name="Input 2 8 2" xfId="19676" xr:uid="{00000000-0005-0000-0000-0000694D0000}"/>
    <cellStyle name="Input 2 8 2 10" xfId="19677" xr:uid="{00000000-0005-0000-0000-00006A4D0000}"/>
    <cellStyle name="Input 2 8 2 10 2" xfId="19678" xr:uid="{00000000-0005-0000-0000-00006B4D0000}"/>
    <cellStyle name="Input 2 8 2 10 2 2" xfId="19679" xr:uid="{00000000-0005-0000-0000-00006C4D0000}"/>
    <cellStyle name="Input 2 8 2 10 3" xfId="19680" xr:uid="{00000000-0005-0000-0000-00006D4D0000}"/>
    <cellStyle name="Input 2 8 2 11" xfId="19681" xr:uid="{00000000-0005-0000-0000-00006E4D0000}"/>
    <cellStyle name="Input 2 8 2 11 2" xfId="19682" xr:uid="{00000000-0005-0000-0000-00006F4D0000}"/>
    <cellStyle name="Input 2 8 2 11 2 2" xfId="19683" xr:uid="{00000000-0005-0000-0000-0000704D0000}"/>
    <cellStyle name="Input 2 8 2 11 3" xfId="19684" xr:uid="{00000000-0005-0000-0000-0000714D0000}"/>
    <cellStyle name="Input 2 8 2 12" xfId="19685" xr:uid="{00000000-0005-0000-0000-0000724D0000}"/>
    <cellStyle name="Input 2 8 2 12 2" xfId="19686" xr:uid="{00000000-0005-0000-0000-0000734D0000}"/>
    <cellStyle name="Input 2 8 2 12 2 2" xfId="19687" xr:uid="{00000000-0005-0000-0000-0000744D0000}"/>
    <cellStyle name="Input 2 8 2 12 3" xfId="19688" xr:uid="{00000000-0005-0000-0000-0000754D0000}"/>
    <cellStyle name="Input 2 8 2 13" xfId="19689" xr:uid="{00000000-0005-0000-0000-0000764D0000}"/>
    <cellStyle name="Input 2 8 2 13 2" xfId="19690" xr:uid="{00000000-0005-0000-0000-0000774D0000}"/>
    <cellStyle name="Input 2 8 2 13 2 2" xfId="19691" xr:uid="{00000000-0005-0000-0000-0000784D0000}"/>
    <cellStyle name="Input 2 8 2 13 3" xfId="19692" xr:uid="{00000000-0005-0000-0000-0000794D0000}"/>
    <cellStyle name="Input 2 8 2 14" xfId="19693" xr:uid="{00000000-0005-0000-0000-00007A4D0000}"/>
    <cellStyle name="Input 2 8 2 14 2" xfId="19694" xr:uid="{00000000-0005-0000-0000-00007B4D0000}"/>
    <cellStyle name="Input 2 8 2 14 2 2" xfId="19695" xr:uid="{00000000-0005-0000-0000-00007C4D0000}"/>
    <cellStyle name="Input 2 8 2 14 3" xfId="19696" xr:uid="{00000000-0005-0000-0000-00007D4D0000}"/>
    <cellStyle name="Input 2 8 2 15" xfId="19697" xr:uid="{00000000-0005-0000-0000-00007E4D0000}"/>
    <cellStyle name="Input 2 8 2 15 2" xfId="19698" xr:uid="{00000000-0005-0000-0000-00007F4D0000}"/>
    <cellStyle name="Input 2 8 2 15 2 2" xfId="19699" xr:uid="{00000000-0005-0000-0000-0000804D0000}"/>
    <cellStyle name="Input 2 8 2 15 3" xfId="19700" xr:uid="{00000000-0005-0000-0000-0000814D0000}"/>
    <cellStyle name="Input 2 8 2 16" xfId="19701" xr:uid="{00000000-0005-0000-0000-0000824D0000}"/>
    <cellStyle name="Input 2 8 2 16 2" xfId="19702" xr:uid="{00000000-0005-0000-0000-0000834D0000}"/>
    <cellStyle name="Input 2 8 2 16 2 2" xfId="19703" xr:uid="{00000000-0005-0000-0000-0000844D0000}"/>
    <cellStyle name="Input 2 8 2 16 3" xfId="19704" xr:uid="{00000000-0005-0000-0000-0000854D0000}"/>
    <cellStyle name="Input 2 8 2 17" xfId="19705" xr:uid="{00000000-0005-0000-0000-0000864D0000}"/>
    <cellStyle name="Input 2 8 2 17 2" xfId="19706" xr:uid="{00000000-0005-0000-0000-0000874D0000}"/>
    <cellStyle name="Input 2 8 2 17 2 2" xfId="19707" xr:uid="{00000000-0005-0000-0000-0000884D0000}"/>
    <cellStyle name="Input 2 8 2 17 3" xfId="19708" xr:uid="{00000000-0005-0000-0000-0000894D0000}"/>
    <cellStyle name="Input 2 8 2 18" xfId="19709" xr:uid="{00000000-0005-0000-0000-00008A4D0000}"/>
    <cellStyle name="Input 2 8 2 18 2" xfId="19710" xr:uid="{00000000-0005-0000-0000-00008B4D0000}"/>
    <cellStyle name="Input 2 8 2 18 2 2" xfId="19711" xr:uid="{00000000-0005-0000-0000-00008C4D0000}"/>
    <cellStyle name="Input 2 8 2 18 3" xfId="19712" xr:uid="{00000000-0005-0000-0000-00008D4D0000}"/>
    <cellStyle name="Input 2 8 2 19" xfId="19713" xr:uid="{00000000-0005-0000-0000-00008E4D0000}"/>
    <cellStyle name="Input 2 8 2 19 2" xfId="19714" xr:uid="{00000000-0005-0000-0000-00008F4D0000}"/>
    <cellStyle name="Input 2 8 2 19 2 2" xfId="19715" xr:uid="{00000000-0005-0000-0000-0000904D0000}"/>
    <cellStyle name="Input 2 8 2 19 3" xfId="19716" xr:uid="{00000000-0005-0000-0000-0000914D0000}"/>
    <cellStyle name="Input 2 8 2 2" xfId="19717" xr:uid="{00000000-0005-0000-0000-0000924D0000}"/>
    <cellStyle name="Input 2 8 2 2 2" xfId="19718" xr:uid="{00000000-0005-0000-0000-0000934D0000}"/>
    <cellStyle name="Input 2 8 2 2 2 2" xfId="19719" xr:uid="{00000000-0005-0000-0000-0000944D0000}"/>
    <cellStyle name="Input 2 8 2 2 2 2 2" xfId="19720" xr:uid="{00000000-0005-0000-0000-0000954D0000}"/>
    <cellStyle name="Input 2 8 2 2 2 3" xfId="19721" xr:uid="{00000000-0005-0000-0000-0000964D0000}"/>
    <cellStyle name="Input 2 8 2 2 2 4" xfId="19722" xr:uid="{00000000-0005-0000-0000-0000974D0000}"/>
    <cellStyle name="Input 2 8 2 2 3" xfId="19723" xr:uid="{00000000-0005-0000-0000-0000984D0000}"/>
    <cellStyle name="Input 2 8 2 2 3 2" xfId="19724" xr:uid="{00000000-0005-0000-0000-0000994D0000}"/>
    <cellStyle name="Input 2 8 2 2 4" xfId="19725" xr:uid="{00000000-0005-0000-0000-00009A4D0000}"/>
    <cellStyle name="Input 2 8 2 2 5" xfId="19726" xr:uid="{00000000-0005-0000-0000-00009B4D0000}"/>
    <cellStyle name="Input 2 8 2 20" xfId="19727" xr:uid="{00000000-0005-0000-0000-00009C4D0000}"/>
    <cellStyle name="Input 2 8 2 20 2" xfId="19728" xr:uid="{00000000-0005-0000-0000-00009D4D0000}"/>
    <cellStyle name="Input 2 8 2 20 2 2" xfId="19729" xr:uid="{00000000-0005-0000-0000-00009E4D0000}"/>
    <cellStyle name="Input 2 8 2 20 3" xfId="19730" xr:uid="{00000000-0005-0000-0000-00009F4D0000}"/>
    <cellStyle name="Input 2 8 2 21" xfId="19731" xr:uid="{00000000-0005-0000-0000-0000A04D0000}"/>
    <cellStyle name="Input 2 8 2 21 2" xfId="19732" xr:uid="{00000000-0005-0000-0000-0000A14D0000}"/>
    <cellStyle name="Input 2 8 2 22" xfId="19733" xr:uid="{00000000-0005-0000-0000-0000A24D0000}"/>
    <cellStyle name="Input 2 8 2 23" xfId="19734" xr:uid="{00000000-0005-0000-0000-0000A34D0000}"/>
    <cellStyle name="Input 2 8 2 3" xfId="19735" xr:uid="{00000000-0005-0000-0000-0000A44D0000}"/>
    <cellStyle name="Input 2 8 2 3 2" xfId="19736" xr:uid="{00000000-0005-0000-0000-0000A54D0000}"/>
    <cellStyle name="Input 2 8 2 3 2 2" xfId="19737" xr:uid="{00000000-0005-0000-0000-0000A64D0000}"/>
    <cellStyle name="Input 2 8 2 3 2 3" xfId="19738" xr:uid="{00000000-0005-0000-0000-0000A74D0000}"/>
    <cellStyle name="Input 2 8 2 3 3" xfId="19739" xr:uid="{00000000-0005-0000-0000-0000A84D0000}"/>
    <cellStyle name="Input 2 8 2 3 3 2" xfId="19740" xr:uid="{00000000-0005-0000-0000-0000A94D0000}"/>
    <cellStyle name="Input 2 8 2 3 4" xfId="19741" xr:uid="{00000000-0005-0000-0000-0000AA4D0000}"/>
    <cellStyle name="Input 2 8 2 4" xfId="19742" xr:uid="{00000000-0005-0000-0000-0000AB4D0000}"/>
    <cellStyle name="Input 2 8 2 4 2" xfId="19743" xr:uid="{00000000-0005-0000-0000-0000AC4D0000}"/>
    <cellStyle name="Input 2 8 2 4 2 2" xfId="19744" xr:uid="{00000000-0005-0000-0000-0000AD4D0000}"/>
    <cellStyle name="Input 2 8 2 4 3" xfId="19745" xr:uid="{00000000-0005-0000-0000-0000AE4D0000}"/>
    <cellStyle name="Input 2 8 2 4 4" xfId="19746" xr:uid="{00000000-0005-0000-0000-0000AF4D0000}"/>
    <cellStyle name="Input 2 8 2 5" xfId="19747" xr:uid="{00000000-0005-0000-0000-0000B04D0000}"/>
    <cellStyle name="Input 2 8 2 5 2" xfId="19748" xr:uid="{00000000-0005-0000-0000-0000B14D0000}"/>
    <cellStyle name="Input 2 8 2 5 2 2" xfId="19749" xr:uid="{00000000-0005-0000-0000-0000B24D0000}"/>
    <cellStyle name="Input 2 8 2 5 3" xfId="19750" xr:uid="{00000000-0005-0000-0000-0000B34D0000}"/>
    <cellStyle name="Input 2 8 2 5 4" xfId="19751" xr:uid="{00000000-0005-0000-0000-0000B44D0000}"/>
    <cellStyle name="Input 2 8 2 6" xfId="19752" xr:uid="{00000000-0005-0000-0000-0000B54D0000}"/>
    <cellStyle name="Input 2 8 2 6 2" xfId="19753" xr:uid="{00000000-0005-0000-0000-0000B64D0000}"/>
    <cellStyle name="Input 2 8 2 6 2 2" xfId="19754" xr:uid="{00000000-0005-0000-0000-0000B74D0000}"/>
    <cellStyle name="Input 2 8 2 6 3" xfId="19755" xr:uid="{00000000-0005-0000-0000-0000B84D0000}"/>
    <cellStyle name="Input 2 8 2 7" xfId="19756" xr:uid="{00000000-0005-0000-0000-0000B94D0000}"/>
    <cellStyle name="Input 2 8 2 7 2" xfId="19757" xr:uid="{00000000-0005-0000-0000-0000BA4D0000}"/>
    <cellStyle name="Input 2 8 2 7 2 2" xfId="19758" xr:uid="{00000000-0005-0000-0000-0000BB4D0000}"/>
    <cellStyle name="Input 2 8 2 7 3" xfId="19759" xr:uid="{00000000-0005-0000-0000-0000BC4D0000}"/>
    <cellStyle name="Input 2 8 2 8" xfId="19760" xr:uid="{00000000-0005-0000-0000-0000BD4D0000}"/>
    <cellStyle name="Input 2 8 2 8 2" xfId="19761" xr:uid="{00000000-0005-0000-0000-0000BE4D0000}"/>
    <cellStyle name="Input 2 8 2 8 2 2" xfId="19762" xr:uid="{00000000-0005-0000-0000-0000BF4D0000}"/>
    <cellStyle name="Input 2 8 2 8 3" xfId="19763" xr:uid="{00000000-0005-0000-0000-0000C04D0000}"/>
    <cellStyle name="Input 2 8 2 9" xfId="19764" xr:uid="{00000000-0005-0000-0000-0000C14D0000}"/>
    <cellStyle name="Input 2 8 2 9 2" xfId="19765" xr:uid="{00000000-0005-0000-0000-0000C24D0000}"/>
    <cellStyle name="Input 2 8 2 9 2 2" xfId="19766" xr:uid="{00000000-0005-0000-0000-0000C34D0000}"/>
    <cellStyle name="Input 2 8 2 9 3" xfId="19767" xr:uid="{00000000-0005-0000-0000-0000C44D0000}"/>
    <cellStyle name="Input 2 8 20" xfId="19768" xr:uid="{00000000-0005-0000-0000-0000C54D0000}"/>
    <cellStyle name="Input 2 8 3" xfId="19769" xr:uid="{00000000-0005-0000-0000-0000C64D0000}"/>
    <cellStyle name="Input 2 8 3 2" xfId="19770" xr:uid="{00000000-0005-0000-0000-0000C74D0000}"/>
    <cellStyle name="Input 2 8 3 2 2" xfId="19771" xr:uid="{00000000-0005-0000-0000-0000C84D0000}"/>
    <cellStyle name="Input 2 8 3 2 2 2" xfId="19772" xr:uid="{00000000-0005-0000-0000-0000C94D0000}"/>
    <cellStyle name="Input 2 8 3 2 3" xfId="19773" xr:uid="{00000000-0005-0000-0000-0000CA4D0000}"/>
    <cellStyle name="Input 2 8 3 2 4" xfId="19774" xr:uid="{00000000-0005-0000-0000-0000CB4D0000}"/>
    <cellStyle name="Input 2 8 3 3" xfId="19775" xr:uid="{00000000-0005-0000-0000-0000CC4D0000}"/>
    <cellStyle name="Input 2 8 3 3 2" xfId="19776" xr:uid="{00000000-0005-0000-0000-0000CD4D0000}"/>
    <cellStyle name="Input 2 8 3 4" xfId="19777" xr:uid="{00000000-0005-0000-0000-0000CE4D0000}"/>
    <cellStyle name="Input 2 8 3 5" xfId="19778" xr:uid="{00000000-0005-0000-0000-0000CF4D0000}"/>
    <cellStyle name="Input 2 8 4" xfId="19779" xr:uid="{00000000-0005-0000-0000-0000D04D0000}"/>
    <cellStyle name="Input 2 8 4 2" xfId="19780" xr:uid="{00000000-0005-0000-0000-0000D14D0000}"/>
    <cellStyle name="Input 2 8 4 2 2" xfId="19781" xr:uid="{00000000-0005-0000-0000-0000D24D0000}"/>
    <cellStyle name="Input 2 8 4 2 3" xfId="19782" xr:uid="{00000000-0005-0000-0000-0000D34D0000}"/>
    <cellStyle name="Input 2 8 4 3" xfId="19783" xr:uid="{00000000-0005-0000-0000-0000D44D0000}"/>
    <cellStyle name="Input 2 8 4 3 2" xfId="19784" xr:uid="{00000000-0005-0000-0000-0000D54D0000}"/>
    <cellStyle name="Input 2 8 4 4" xfId="19785" xr:uid="{00000000-0005-0000-0000-0000D64D0000}"/>
    <cellStyle name="Input 2 8 5" xfId="19786" xr:uid="{00000000-0005-0000-0000-0000D74D0000}"/>
    <cellStyle name="Input 2 8 5 2" xfId="19787" xr:uid="{00000000-0005-0000-0000-0000D84D0000}"/>
    <cellStyle name="Input 2 8 5 2 2" xfId="19788" xr:uid="{00000000-0005-0000-0000-0000D94D0000}"/>
    <cellStyle name="Input 2 8 5 2 3" xfId="19789" xr:uid="{00000000-0005-0000-0000-0000DA4D0000}"/>
    <cellStyle name="Input 2 8 5 3" xfId="19790" xr:uid="{00000000-0005-0000-0000-0000DB4D0000}"/>
    <cellStyle name="Input 2 8 5 4" xfId="19791" xr:uid="{00000000-0005-0000-0000-0000DC4D0000}"/>
    <cellStyle name="Input 2 8 6" xfId="19792" xr:uid="{00000000-0005-0000-0000-0000DD4D0000}"/>
    <cellStyle name="Input 2 8 6 2" xfId="19793" xr:uid="{00000000-0005-0000-0000-0000DE4D0000}"/>
    <cellStyle name="Input 2 8 6 2 2" xfId="19794" xr:uid="{00000000-0005-0000-0000-0000DF4D0000}"/>
    <cellStyle name="Input 2 8 6 3" xfId="19795" xr:uid="{00000000-0005-0000-0000-0000E04D0000}"/>
    <cellStyle name="Input 2 8 6 4" xfId="19796" xr:uid="{00000000-0005-0000-0000-0000E14D0000}"/>
    <cellStyle name="Input 2 8 7" xfId="19797" xr:uid="{00000000-0005-0000-0000-0000E24D0000}"/>
    <cellStyle name="Input 2 8 7 2" xfId="19798" xr:uid="{00000000-0005-0000-0000-0000E34D0000}"/>
    <cellStyle name="Input 2 8 7 2 2" xfId="19799" xr:uid="{00000000-0005-0000-0000-0000E44D0000}"/>
    <cellStyle name="Input 2 8 7 3" xfId="19800" xr:uid="{00000000-0005-0000-0000-0000E54D0000}"/>
    <cellStyle name="Input 2 8 8" xfId="19801" xr:uid="{00000000-0005-0000-0000-0000E64D0000}"/>
    <cellStyle name="Input 2 8 8 2" xfId="19802" xr:uid="{00000000-0005-0000-0000-0000E74D0000}"/>
    <cellStyle name="Input 2 8 8 2 2" xfId="19803" xr:uid="{00000000-0005-0000-0000-0000E84D0000}"/>
    <cellStyle name="Input 2 8 8 3" xfId="19804" xr:uid="{00000000-0005-0000-0000-0000E94D0000}"/>
    <cellStyle name="Input 2 8 9" xfId="19805" xr:uid="{00000000-0005-0000-0000-0000EA4D0000}"/>
    <cellStyle name="Input 2 8 9 2" xfId="19806" xr:uid="{00000000-0005-0000-0000-0000EB4D0000}"/>
    <cellStyle name="Input 2 8 9 2 2" xfId="19807" xr:uid="{00000000-0005-0000-0000-0000EC4D0000}"/>
    <cellStyle name="Input 2 8 9 3" xfId="19808" xr:uid="{00000000-0005-0000-0000-0000ED4D0000}"/>
    <cellStyle name="Input 2 9" xfId="19809" xr:uid="{00000000-0005-0000-0000-0000EE4D0000}"/>
    <cellStyle name="Input 2 9 10" xfId="19810" xr:uid="{00000000-0005-0000-0000-0000EF4D0000}"/>
    <cellStyle name="Input 2 9 10 2" xfId="19811" xr:uid="{00000000-0005-0000-0000-0000F04D0000}"/>
    <cellStyle name="Input 2 9 10 2 2" xfId="19812" xr:uid="{00000000-0005-0000-0000-0000F14D0000}"/>
    <cellStyle name="Input 2 9 10 3" xfId="19813" xr:uid="{00000000-0005-0000-0000-0000F24D0000}"/>
    <cellStyle name="Input 2 9 11" xfId="19814" xr:uid="{00000000-0005-0000-0000-0000F34D0000}"/>
    <cellStyle name="Input 2 9 11 2" xfId="19815" xr:uid="{00000000-0005-0000-0000-0000F44D0000}"/>
    <cellStyle name="Input 2 9 11 2 2" xfId="19816" xr:uid="{00000000-0005-0000-0000-0000F54D0000}"/>
    <cellStyle name="Input 2 9 11 3" xfId="19817" xr:uid="{00000000-0005-0000-0000-0000F64D0000}"/>
    <cellStyle name="Input 2 9 12" xfId="19818" xr:uid="{00000000-0005-0000-0000-0000F74D0000}"/>
    <cellStyle name="Input 2 9 12 2" xfId="19819" xr:uid="{00000000-0005-0000-0000-0000F84D0000}"/>
    <cellStyle name="Input 2 9 12 2 2" xfId="19820" xr:uid="{00000000-0005-0000-0000-0000F94D0000}"/>
    <cellStyle name="Input 2 9 12 3" xfId="19821" xr:uid="{00000000-0005-0000-0000-0000FA4D0000}"/>
    <cellStyle name="Input 2 9 13" xfId="19822" xr:uid="{00000000-0005-0000-0000-0000FB4D0000}"/>
    <cellStyle name="Input 2 9 13 2" xfId="19823" xr:uid="{00000000-0005-0000-0000-0000FC4D0000}"/>
    <cellStyle name="Input 2 9 13 2 2" xfId="19824" xr:uid="{00000000-0005-0000-0000-0000FD4D0000}"/>
    <cellStyle name="Input 2 9 13 3" xfId="19825" xr:uid="{00000000-0005-0000-0000-0000FE4D0000}"/>
    <cellStyle name="Input 2 9 14" xfId="19826" xr:uid="{00000000-0005-0000-0000-0000FF4D0000}"/>
    <cellStyle name="Input 2 9 14 2" xfId="19827" xr:uid="{00000000-0005-0000-0000-0000004E0000}"/>
    <cellStyle name="Input 2 9 14 2 2" xfId="19828" xr:uid="{00000000-0005-0000-0000-0000014E0000}"/>
    <cellStyle name="Input 2 9 14 3" xfId="19829" xr:uid="{00000000-0005-0000-0000-0000024E0000}"/>
    <cellStyle name="Input 2 9 15" xfId="19830" xr:uid="{00000000-0005-0000-0000-0000034E0000}"/>
    <cellStyle name="Input 2 9 15 2" xfId="19831" xr:uid="{00000000-0005-0000-0000-0000044E0000}"/>
    <cellStyle name="Input 2 9 15 2 2" xfId="19832" xr:uid="{00000000-0005-0000-0000-0000054E0000}"/>
    <cellStyle name="Input 2 9 15 3" xfId="19833" xr:uid="{00000000-0005-0000-0000-0000064E0000}"/>
    <cellStyle name="Input 2 9 16" xfId="19834" xr:uid="{00000000-0005-0000-0000-0000074E0000}"/>
    <cellStyle name="Input 2 9 16 2" xfId="19835" xr:uid="{00000000-0005-0000-0000-0000084E0000}"/>
    <cellStyle name="Input 2 9 16 2 2" xfId="19836" xr:uid="{00000000-0005-0000-0000-0000094E0000}"/>
    <cellStyle name="Input 2 9 16 3" xfId="19837" xr:uid="{00000000-0005-0000-0000-00000A4E0000}"/>
    <cellStyle name="Input 2 9 17" xfId="19838" xr:uid="{00000000-0005-0000-0000-00000B4E0000}"/>
    <cellStyle name="Input 2 9 17 2" xfId="19839" xr:uid="{00000000-0005-0000-0000-00000C4E0000}"/>
    <cellStyle name="Input 2 9 17 2 2" xfId="19840" xr:uid="{00000000-0005-0000-0000-00000D4E0000}"/>
    <cellStyle name="Input 2 9 17 3" xfId="19841" xr:uid="{00000000-0005-0000-0000-00000E4E0000}"/>
    <cellStyle name="Input 2 9 18" xfId="19842" xr:uid="{00000000-0005-0000-0000-00000F4E0000}"/>
    <cellStyle name="Input 2 9 18 2" xfId="19843" xr:uid="{00000000-0005-0000-0000-0000104E0000}"/>
    <cellStyle name="Input 2 9 19" xfId="19844" xr:uid="{00000000-0005-0000-0000-0000114E0000}"/>
    <cellStyle name="Input 2 9 2" xfId="19845" xr:uid="{00000000-0005-0000-0000-0000124E0000}"/>
    <cellStyle name="Input 2 9 2 10" xfId="19846" xr:uid="{00000000-0005-0000-0000-0000134E0000}"/>
    <cellStyle name="Input 2 9 2 10 2" xfId="19847" xr:uid="{00000000-0005-0000-0000-0000144E0000}"/>
    <cellStyle name="Input 2 9 2 10 2 2" xfId="19848" xr:uid="{00000000-0005-0000-0000-0000154E0000}"/>
    <cellStyle name="Input 2 9 2 10 3" xfId="19849" xr:uid="{00000000-0005-0000-0000-0000164E0000}"/>
    <cellStyle name="Input 2 9 2 11" xfId="19850" xr:uid="{00000000-0005-0000-0000-0000174E0000}"/>
    <cellStyle name="Input 2 9 2 11 2" xfId="19851" xr:uid="{00000000-0005-0000-0000-0000184E0000}"/>
    <cellStyle name="Input 2 9 2 11 2 2" xfId="19852" xr:uid="{00000000-0005-0000-0000-0000194E0000}"/>
    <cellStyle name="Input 2 9 2 11 3" xfId="19853" xr:uid="{00000000-0005-0000-0000-00001A4E0000}"/>
    <cellStyle name="Input 2 9 2 12" xfId="19854" xr:uid="{00000000-0005-0000-0000-00001B4E0000}"/>
    <cellStyle name="Input 2 9 2 12 2" xfId="19855" xr:uid="{00000000-0005-0000-0000-00001C4E0000}"/>
    <cellStyle name="Input 2 9 2 12 2 2" xfId="19856" xr:uid="{00000000-0005-0000-0000-00001D4E0000}"/>
    <cellStyle name="Input 2 9 2 12 3" xfId="19857" xr:uid="{00000000-0005-0000-0000-00001E4E0000}"/>
    <cellStyle name="Input 2 9 2 13" xfId="19858" xr:uid="{00000000-0005-0000-0000-00001F4E0000}"/>
    <cellStyle name="Input 2 9 2 13 2" xfId="19859" xr:uid="{00000000-0005-0000-0000-0000204E0000}"/>
    <cellStyle name="Input 2 9 2 13 2 2" xfId="19860" xr:uid="{00000000-0005-0000-0000-0000214E0000}"/>
    <cellStyle name="Input 2 9 2 13 3" xfId="19861" xr:uid="{00000000-0005-0000-0000-0000224E0000}"/>
    <cellStyle name="Input 2 9 2 14" xfId="19862" xr:uid="{00000000-0005-0000-0000-0000234E0000}"/>
    <cellStyle name="Input 2 9 2 14 2" xfId="19863" xr:uid="{00000000-0005-0000-0000-0000244E0000}"/>
    <cellStyle name="Input 2 9 2 14 2 2" xfId="19864" xr:uid="{00000000-0005-0000-0000-0000254E0000}"/>
    <cellStyle name="Input 2 9 2 14 3" xfId="19865" xr:uid="{00000000-0005-0000-0000-0000264E0000}"/>
    <cellStyle name="Input 2 9 2 15" xfId="19866" xr:uid="{00000000-0005-0000-0000-0000274E0000}"/>
    <cellStyle name="Input 2 9 2 15 2" xfId="19867" xr:uid="{00000000-0005-0000-0000-0000284E0000}"/>
    <cellStyle name="Input 2 9 2 15 2 2" xfId="19868" xr:uid="{00000000-0005-0000-0000-0000294E0000}"/>
    <cellStyle name="Input 2 9 2 15 3" xfId="19869" xr:uid="{00000000-0005-0000-0000-00002A4E0000}"/>
    <cellStyle name="Input 2 9 2 16" xfId="19870" xr:uid="{00000000-0005-0000-0000-00002B4E0000}"/>
    <cellStyle name="Input 2 9 2 16 2" xfId="19871" xr:uid="{00000000-0005-0000-0000-00002C4E0000}"/>
    <cellStyle name="Input 2 9 2 16 2 2" xfId="19872" xr:uid="{00000000-0005-0000-0000-00002D4E0000}"/>
    <cellStyle name="Input 2 9 2 16 3" xfId="19873" xr:uid="{00000000-0005-0000-0000-00002E4E0000}"/>
    <cellStyle name="Input 2 9 2 17" xfId="19874" xr:uid="{00000000-0005-0000-0000-00002F4E0000}"/>
    <cellStyle name="Input 2 9 2 17 2" xfId="19875" xr:uid="{00000000-0005-0000-0000-0000304E0000}"/>
    <cellStyle name="Input 2 9 2 17 2 2" xfId="19876" xr:uid="{00000000-0005-0000-0000-0000314E0000}"/>
    <cellStyle name="Input 2 9 2 17 3" xfId="19877" xr:uid="{00000000-0005-0000-0000-0000324E0000}"/>
    <cellStyle name="Input 2 9 2 18" xfId="19878" xr:uid="{00000000-0005-0000-0000-0000334E0000}"/>
    <cellStyle name="Input 2 9 2 18 2" xfId="19879" xr:uid="{00000000-0005-0000-0000-0000344E0000}"/>
    <cellStyle name="Input 2 9 2 18 2 2" xfId="19880" xr:uid="{00000000-0005-0000-0000-0000354E0000}"/>
    <cellStyle name="Input 2 9 2 18 3" xfId="19881" xr:uid="{00000000-0005-0000-0000-0000364E0000}"/>
    <cellStyle name="Input 2 9 2 19" xfId="19882" xr:uid="{00000000-0005-0000-0000-0000374E0000}"/>
    <cellStyle name="Input 2 9 2 19 2" xfId="19883" xr:uid="{00000000-0005-0000-0000-0000384E0000}"/>
    <cellStyle name="Input 2 9 2 19 2 2" xfId="19884" xr:uid="{00000000-0005-0000-0000-0000394E0000}"/>
    <cellStyle name="Input 2 9 2 19 3" xfId="19885" xr:uid="{00000000-0005-0000-0000-00003A4E0000}"/>
    <cellStyle name="Input 2 9 2 2" xfId="19886" xr:uid="{00000000-0005-0000-0000-00003B4E0000}"/>
    <cellStyle name="Input 2 9 2 2 2" xfId="19887" xr:uid="{00000000-0005-0000-0000-00003C4E0000}"/>
    <cellStyle name="Input 2 9 2 2 2 2" xfId="19888" xr:uid="{00000000-0005-0000-0000-00003D4E0000}"/>
    <cellStyle name="Input 2 9 2 2 2 2 2" xfId="19889" xr:uid="{00000000-0005-0000-0000-00003E4E0000}"/>
    <cellStyle name="Input 2 9 2 2 2 3" xfId="19890" xr:uid="{00000000-0005-0000-0000-00003F4E0000}"/>
    <cellStyle name="Input 2 9 2 2 2 4" xfId="19891" xr:uid="{00000000-0005-0000-0000-0000404E0000}"/>
    <cellStyle name="Input 2 9 2 2 3" xfId="19892" xr:uid="{00000000-0005-0000-0000-0000414E0000}"/>
    <cellStyle name="Input 2 9 2 2 3 2" xfId="19893" xr:uid="{00000000-0005-0000-0000-0000424E0000}"/>
    <cellStyle name="Input 2 9 2 2 4" xfId="19894" xr:uid="{00000000-0005-0000-0000-0000434E0000}"/>
    <cellStyle name="Input 2 9 2 2 5" xfId="19895" xr:uid="{00000000-0005-0000-0000-0000444E0000}"/>
    <cellStyle name="Input 2 9 2 20" xfId="19896" xr:uid="{00000000-0005-0000-0000-0000454E0000}"/>
    <cellStyle name="Input 2 9 2 20 2" xfId="19897" xr:uid="{00000000-0005-0000-0000-0000464E0000}"/>
    <cellStyle name="Input 2 9 2 20 2 2" xfId="19898" xr:uid="{00000000-0005-0000-0000-0000474E0000}"/>
    <cellStyle name="Input 2 9 2 20 3" xfId="19899" xr:uid="{00000000-0005-0000-0000-0000484E0000}"/>
    <cellStyle name="Input 2 9 2 21" xfId="19900" xr:uid="{00000000-0005-0000-0000-0000494E0000}"/>
    <cellStyle name="Input 2 9 2 21 2" xfId="19901" xr:uid="{00000000-0005-0000-0000-00004A4E0000}"/>
    <cellStyle name="Input 2 9 2 22" xfId="19902" xr:uid="{00000000-0005-0000-0000-00004B4E0000}"/>
    <cellStyle name="Input 2 9 2 23" xfId="19903" xr:uid="{00000000-0005-0000-0000-00004C4E0000}"/>
    <cellStyle name="Input 2 9 2 3" xfId="19904" xr:uid="{00000000-0005-0000-0000-00004D4E0000}"/>
    <cellStyle name="Input 2 9 2 3 2" xfId="19905" xr:uid="{00000000-0005-0000-0000-00004E4E0000}"/>
    <cellStyle name="Input 2 9 2 3 2 2" xfId="19906" xr:uid="{00000000-0005-0000-0000-00004F4E0000}"/>
    <cellStyle name="Input 2 9 2 3 2 3" xfId="19907" xr:uid="{00000000-0005-0000-0000-0000504E0000}"/>
    <cellStyle name="Input 2 9 2 3 3" xfId="19908" xr:uid="{00000000-0005-0000-0000-0000514E0000}"/>
    <cellStyle name="Input 2 9 2 3 3 2" xfId="19909" xr:uid="{00000000-0005-0000-0000-0000524E0000}"/>
    <cellStyle name="Input 2 9 2 3 4" xfId="19910" xr:uid="{00000000-0005-0000-0000-0000534E0000}"/>
    <cellStyle name="Input 2 9 2 4" xfId="19911" xr:uid="{00000000-0005-0000-0000-0000544E0000}"/>
    <cellStyle name="Input 2 9 2 4 2" xfId="19912" xr:uid="{00000000-0005-0000-0000-0000554E0000}"/>
    <cellStyle name="Input 2 9 2 4 2 2" xfId="19913" xr:uid="{00000000-0005-0000-0000-0000564E0000}"/>
    <cellStyle name="Input 2 9 2 4 3" xfId="19914" xr:uid="{00000000-0005-0000-0000-0000574E0000}"/>
    <cellStyle name="Input 2 9 2 4 4" xfId="19915" xr:uid="{00000000-0005-0000-0000-0000584E0000}"/>
    <cellStyle name="Input 2 9 2 5" xfId="19916" xr:uid="{00000000-0005-0000-0000-0000594E0000}"/>
    <cellStyle name="Input 2 9 2 5 2" xfId="19917" xr:uid="{00000000-0005-0000-0000-00005A4E0000}"/>
    <cellStyle name="Input 2 9 2 5 2 2" xfId="19918" xr:uid="{00000000-0005-0000-0000-00005B4E0000}"/>
    <cellStyle name="Input 2 9 2 5 3" xfId="19919" xr:uid="{00000000-0005-0000-0000-00005C4E0000}"/>
    <cellStyle name="Input 2 9 2 5 4" xfId="19920" xr:uid="{00000000-0005-0000-0000-00005D4E0000}"/>
    <cellStyle name="Input 2 9 2 6" xfId="19921" xr:uid="{00000000-0005-0000-0000-00005E4E0000}"/>
    <cellStyle name="Input 2 9 2 6 2" xfId="19922" xr:uid="{00000000-0005-0000-0000-00005F4E0000}"/>
    <cellStyle name="Input 2 9 2 6 2 2" xfId="19923" xr:uid="{00000000-0005-0000-0000-0000604E0000}"/>
    <cellStyle name="Input 2 9 2 6 3" xfId="19924" xr:uid="{00000000-0005-0000-0000-0000614E0000}"/>
    <cellStyle name="Input 2 9 2 7" xfId="19925" xr:uid="{00000000-0005-0000-0000-0000624E0000}"/>
    <cellStyle name="Input 2 9 2 7 2" xfId="19926" xr:uid="{00000000-0005-0000-0000-0000634E0000}"/>
    <cellStyle name="Input 2 9 2 7 2 2" xfId="19927" xr:uid="{00000000-0005-0000-0000-0000644E0000}"/>
    <cellStyle name="Input 2 9 2 7 3" xfId="19928" xr:uid="{00000000-0005-0000-0000-0000654E0000}"/>
    <cellStyle name="Input 2 9 2 8" xfId="19929" xr:uid="{00000000-0005-0000-0000-0000664E0000}"/>
    <cellStyle name="Input 2 9 2 8 2" xfId="19930" xr:uid="{00000000-0005-0000-0000-0000674E0000}"/>
    <cellStyle name="Input 2 9 2 8 2 2" xfId="19931" xr:uid="{00000000-0005-0000-0000-0000684E0000}"/>
    <cellStyle name="Input 2 9 2 8 3" xfId="19932" xr:uid="{00000000-0005-0000-0000-0000694E0000}"/>
    <cellStyle name="Input 2 9 2 9" xfId="19933" xr:uid="{00000000-0005-0000-0000-00006A4E0000}"/>
    <cellStyle name="Input 2 9 2 9 2" xfId="19934" xr:uid="{00000000-0005-0000-0000-00006B4E0000}"/>
    <cellStyle name="Input 2 9 2 9 2 2" xfId="19935" xr:uid="{00000000-0005-0000-0000-00006C4E0000}"/>
    <cellStyle name="Input 2 9 2 9 3" xfId="19936" xr:uid="{00000000-0005-0000-0000-00006D4E0000}"/>
    <cellStyle name="Input 2 9 20" xfId="19937" xr:uid="{00000000-0005-0000-0000-00006E4E0000}"/>
    <cellStyle name="Input 2 9 3" xfId="19938" xr:uid="{00000000-0005-0000-0000-00006F4E0000}"/>
    <cellStyle name="Input 2 9 3 2" xfId="19939" xr:uid="{00000000-0005-0000-0000-0000704E0000}"/>
    <cellStyle name="Input 2 9 3 2 2" xfId="19940" xr:uid="{00000000-0005-0000-0000-0000714E0000}"/>
    <cellStyle name="Input 2 9 3 2 2 2" xfId="19941" xr:uid="{00000000-0005-0000-0000-0000724E0000}"/>
    <cellStyle name="Input 2 9 3 2 3" xfId="19942" xr:uid="{00000000-0005-0000-0000-0000734E0000}"/>
    <cellStyle name="Input 2 9 3 2 4" xfId="19943" xr:uid="{00000000-0005-0000-0000-0000744E0000}"/>
    <cellStyle name="Input 2 9 3 3" xfId="19944" xr:uid="{00000000-0005-0000-0000-0000754E0000}"/>
    <cellStyle name="Input 2 9 3 3 2" xfId="19945" xr:uid="{00000000-0005-0000-0000-0000764E0000}"/>
    <cellStyle name="Input 2 9 3 4" xfId="19946" xr:uid="{00000000-0005-0000-0000-0000774E0000}"/>
    <cellStyle name="Input 2 9 3 5" xfId="19947" xr:uid="{00000000-0005-0000-0000-0000784E0000}"/>
    <cellStyle name="Input 2 9 4" xfId="19948" xr:uid="{00000000-0005-0000-0000-0000794E0000}"/>
    <cellStyle name="Input 2 9 4 2" xfId="19949" xr:uid="{00000000-0005-0000-0000-00007A4E0000}"/>
    <cellStyle name="Input 2 9 4 2 2" xfId="19950" xr:uid="{00000000-0005-0000-0000-00007B4E0000}"/>
    <cellStyle name="Input 2 9 4 2 3" xfId="19951" xr:uid="{00000000-0005-0000-0000-00007C4E0000}"/>
    <cellStyle name="Input 2 9 4 3" xfId="19952" xr:uid="{00000000-0005-0000-0000-00007D4E0000}"/>
    <cellStyle name="Input 2 9 4 3 2" xfId="19953" xr:uid="{00000000-0005-0000-0000-00007E4E0000}"/>
    <cellStyle name="Input 2 9 4 4" xfId="19954" xr:uid="{00000000-0005-0000-0000-00007F4E0000}"/>
    <cellStyle name="Input 2 9 5" xfId="19955" xr:uid="{00000000-0005-0000-0000-0000804E0000}"/>
    <cellStyle name="Input 2 9 5 2" xfId="19956" xr:uid="{00000000-0005-0000-0000-0000814E0000}"/>
    <cellStyle name="Input 2 9 5 2 2" xfId="19957" xr:uid="{00000000-0005-0000-0000-0000824E0000}"/>
    <cellStyle name="Input 2 9 5 2 3" xfId="19958" xr:uid="{00000000-0005-0000-0000-0000834E0000}"/>
    <cellStyle name="Input 2 9 5 3" xfId="19959" xr:uid="{00000000-0005-0000-0000-0000844E0000}"/>
    <cellStyle name="Input 2 9 5 4" xfId="19960" xr:uid="{00000000-0005-0000-0000-0000854E0000}"/>
    <cellStyle name="Input 2 9 6" xfId="19961" xr:uid="{00000000-0005-0000-0000-0000864E0000}"/>
    <cellStyle name="Input 2 9 6 2" xfId="19962" xr:uid="{00000000-0005-0000-0000-0000874E0000}"/>
    <cellStyle name="Input 2 9 6 2 2" xfId="19963" xr:uid="{00000000-0005-0000-0000-0000884E0000}"/>
    <cellStyle name="Input 2 9 6 3" xfId="19964" xr:uid="{00000000-0005-0000-0000-0000894E0000}"/>
    <cellStyle name="Input 2 9 6 4" xfId="19965" xr:uid="{00000000-0005-0000-0000-00008A4E0000}"/>
    <cellStyle name="Input 2 9 7" xfId="19966" xr:uid="{00000000-0005-0000-0000-00008B4E0000}"/>
    <cellStyle name="Input 2 9 7 2" xfId="19967" xr:uid="{00000000-0005-0000-0000-00008C4E0000}"/>
    <cellStyle name="Input 2 9 7 2 2" xfId="19968" xr:uid="{00000000-0005-0000-0000-00008D4E0000}"/>
    <cellStyle name="Input 2 9 7 3" xfId="19969" xr:uid="{00000000-0005-0000-0000-00008E4E0000}"/>
    <cellStyle name="Input 2 9 8" xfId="19970" xr:uid="{00000000-0005-0000-0000-00008F4E0000}"/>
    <cellStyle name="Input 2 9 8 2" xfId="19971" xr:uid="{00000000-0005-0000-0000-0000904E0000}"/>
    <cellStyle name="Input 2 9 8 2 2" xfId="19972" xr:uid="{00000000-0005-0000-0000-0000914E0000}"/>
    <cellStyle name="Input 2 9 8 3" xfId="19973" xr:uid="{00000000-0005-0000-0000-0000924E0000}"/>
    <cellStyle name="Input 2 9 9" xfId="19974" xr:uid="{00000000-0005-0000-0000-0000934E0000}"/>
    <cellStyle name="Input 2 9 9 2" xfId="19975" xr:uid="{00000000-0005-0000-0000-0000944E0000}"/>
    <cellStyle name="Input 2 9 9 2 2" xfId="19976" xr:uid="{00000000-0005-0000-0000-0000954E0000}"/>
    <cellStyle name="Input 2 9 9 3" xfId="19977" xr:uid="{00000000-0005-0000-0000-0000964E0000}"/>
    <cellStyle name="Input 2_5A4 10-11 Templates Final" xfId="19978" xr:uid="{00000000-0005-0000-0000-0000974E0000}"/>
    <cellStyle name="input 20" xfId="19979" xr:uid="{00000000-0005-0000-0000-0000984E0000}"/>
    <cellStyle name="Input 20 2" xfId="50530" xr:uid="{00000000-0005-0000-0000-0000994E0000}"/>
    <cellStyle name="Input 20 3" xfId="50531" xr:uid="{00000000-0005-0000-0000-00009A4E0000}"/>
    <cellStyle name="input 21" xfId="19980" xr:uid="{00000000-0005-0000-0000-00009B4E0000}"/>
    <cellStyle name="Input 22" xfId="19981" xr:uid="{00000000-0005-0000-0000-00009C4E0000}"/>
    <cellStyle name="Input 23" xfId="19982" xr:uid="{00000000-0005-0000-0000-00009D4E0000}"/>
    <cellStyle name="Input 24" xfId="19983" xr:uid="{00000000-0005-0000-0000-00009E4E0000}"/>
    <cellStyle name="Input 25" xfId="50532" xr:uid="{00000000-0005-0000-0000-00009F4E0000}"/>
    <cellStyle name="Input 26" xfId="50533" xr:uid="{00000000-0005-0000-0000-0000A04E0000}"/>
    <cellStyle name="Input 27" xfId="50534" xr:uid="{00000000-0005-0000-0000-0000A14E0000}"/>
    <cellStyle name="Input 28" xfId="50535" xr:uid="{00000000-0005-0000-0000-0000A24E0000}"/>
    <cellStyle name="Input 29" xfId="50536" xr:uid="{00000000-0005-0000-0000-0000A34E0000}"/>
    <cellStyle name="Input 3" xfId="19984" xr:uid="{00000000-0005-0000-0000-0000A44E0000}"/>
    <cellStyle name="Input 3 10" xfId="19985" xr:uid="{00000000-0005-0000-0000-0000A54E0000}"/>
    <cellStyle name="Input 3 10 2" xfId="19986" xr:uid="{00000000-0005-0000-0000-0000A64E0000}"/>
    <cellStyle name="Input 3 10 2 2" xfId="19987" xr:uid="{00000000-0005-0000-0000-0000A74E0000}"/>
    <cellStyle name="Input 3 10 3" xfId="19988" xr:uid="{00000000-0005-0000-0000-0000A84E0000}"/>
    <cellStyle name="Input 3 11" xfId="19989" xr:uid="{00000000-0005-0000-0000-0000A94E0000}"/>
    <cellStyle name="Input 3 11 2" xfId="19990" xr:uid="{00000000-0005-0000-0000-0000AA4E0000}"/>
    <cellStyle name="Input 3 11 2 2" xfId="19991" xr:uid="{00000000-0005-0000-0000-0000AB4E0000}"/>
    <cellStyle name="Input 3 11 3" xfId="19992" xr:uid="{00000000-0005-0000-0000-0000AC4E0000}"/>
    <cellStyle name="Input 3 12" xfId="19993" xr:uid="{00000000-0005-0000-0000-0000AD4E0000}"/>
    <cellStyle name="Input 3 12 2" xfId="19994" xr:uid="{00000000-0005-0000-0000-0000AE4E0000}"/>
    <cellStyle name="Input 3 12 2 2" xfId="19995" xr:uid="{00000000-0005-0000-0000-0000AF4E0000}"/>
    <cellStyle name="Input 3 12 3" xfId="19996" xr:uid="{00000000-0005-0000-0000-0000B04E0000}"/>
    <cellStyle name="Input 3 13" xfId="19997" xr:uid="{00000000-0005-0000-0000-0000B14E0000}"/>
    <cellStyle name="Input 3 13 2" xfId="19998" xr:uid="{00000000-0005-0000-0000-0000B24E0000}"/>
    <cellStyle name="Input 3 13 2 2" xfId="19999" xr:uid="{00000000-0005-0000-0000-0000B34E0000}"/>
    <cellStyle name="Input 3 13 3" xfId="20000" xr:uid="{00000000-0005-0000-0000-0000B44E0000}"/>
    <cellStyle name="Input 3 14" xfId="20001" xr:uid="{00000000-0005-0000-0000-0000B54E0000}"/>
    <cellStyle name="Input 3 14 2" xfId="20002" xr:uid="{00000000-0005-0000-0000-0000B64E0000}"/>
    <cellStyle name="Input 3 14 2 2" xfId="20003" xr:uid="{00000000-0005-0000-0000-0000B74E0000}"/>
    <cellStyle name="Input 3 14 3" xfId="20004" xr:uid="{00000000-0005-0000-0000-0000B84E0000}"/>
    <cellStyle name="Input 3 15" xfId="20005" xr:uid="{00000000-0005-0000-0000-0000B94E0000}"/>
    <cellStyle name="Input 3 15 2" xfId="20006" xr:uid="{00000000-0005-0000-0000-0000BA4E0000}"/>
    <cellStyle name="Input 3 15 2 2" xfId="20007" xr:uid="{00000000-0005-0000-0000-0000BB4E0000}"/>
    <cellStyle name="Input 3 15 3" xfId="20008" xr:uid="{00000000-0005-0000-0000-0000BC4E0000}"/>
    <cellStyle name="Input 3 16" xfId="20009" xr:uid="{00000000-0005-0000-0000-0000BD4E0000}"/>
    <cellStyle name="Input 3 16 2" xfId="20010" xr:uid="{00000000-0005-0000-0000-0000BE4E0000}"/>
    <cellStyle name="Input 3 16 2 2" xfId="20011" xr:uid="{00000000-0005-0000-0000-0000BF4E0000}"/>
    <cellStyle name="Input 3 16 3" xfId="20012" xr:uid="{00000000-0005-0000-0000-0000C04E0000}"/>
    <cellStyle name="Input 3 17" xfId="20013" xr:uid="{00000000-0005-0000-0000-0000C14E0000}"/>
    <cellStyle name="Input 3 17 2" xfId="20014" xr:uid="{00000000-0005-0000-0000-0000C24E0000}"/>
    <cellStyle name="Input 3 17 2 2" xfId="20015" xr:uid="{00000000-0005-0000-0000-0000C34E0000}"/>
    <cellStyle name="Input 3 17 3" xfId="20016" xr:uid="{00000000-0005-0000-0000-0000C44E0000}"/>
    <cellStyle name="Input 3 18" xfId="20017" xr:uid="{00000000-0005-0000-0000-0000C54E0000}"/>
    <cellStyle name="Input 3 18 2" xfId="20018" xr:uid="{00000000-0005-0000-0000-0000C64E0000}"/>
    <cellStyle name="Input 3 18 2 2" xfId="20019" xr:uid="{00000000-0005-0000-0000-0000C74E0000}"/>
    <cellStyle name="Input 3 18 3" xfId="20020" xr:uid="{00000000-0005-0000-0000-0000C84E0000}"/>
    <cellStyle name="Input 3 19" xfId="20021" xr:uid="{00000000-0005-0000-0000-0000C94E0000}"/>
    <cellStyle name="Input 3 19 2" xfId="20022" xr:uid="{00000000-0005-0000-0000-0000CA4E0000}"/>
    <cellStyle name="Input 3 19 2 2" xfId="20023" xr:uid="{00000000-0005-0000-0000-0000CB4E0000}"/>
    <cellStyle name="Input 3 19 3" xfId="20024" xr:uid="{00000000-0005-0000-0000-0000CC4E0000}"/>
    <cellStyle name="Input 3 2" xfId="20025" xr:uid="{00000000-0005-0000-0000-0000CD4E0000}"/>
    <cellStyle name="Input 3 2 10" xfId="20026" xr:uid="{00000000-0005-0000-0000-0000CE4E0000}"/>
    <cellStyle name="Input 3 2 10 2" xfId="20027" xr:uid="{00000000-0005-0000-0000-0000CF4E0000}"/>
    <cellStyle name="Input 3 2 10 2 2" xfId="20028" xr:uid="{00000000-0005-0000-0000-0000D04E0000}"/>
    <cellStyle name="Input 3 2 10 3" xfId="20029" xr:uid="{00000000-0005-0000-0000-0000D14E0000}"/>
    <cellStyle name="Input 3 2 11" xfId="20030" xr:uid="{00000000-0005-0000-0000-0000D24E0000}"/>
    <cellStyle name="Input 3 2 11 2" xfId="20031" xr:uid="{00000000-0005-0000-0000-0000D34E0000}"/>
    <cellStyle name="Input 3 2 11 2 2" xfId="20032" xr:uid="{00000000-0005-0000-0000-0000D44E0000}"/>
    <cellStyle name="Input 3 2 11 3" xfId="20033" xr:uid="{00000000-0005-0000-0000-0000D54E0000}"/>
    <cellStyle name="Input 3 2 12" xfId="20034" xr:uid="{00000000-0005-0000-0000-0000D64E0000}"/>
    <cellStyle name="Input 3 2 12 2" xfId="20035" xr:uid="{00000000-0005-0000-0000-0000D74E0000}"/>
    <cellStyle name="Input 3 2 12 2 2" xfId="20036" xr:uid="{00000000-0005-0000-0000-0000D84E0000}"/>
    <cellStyle name="Input 3 2 12 3" xfId="20037" xr:uid="{00000000-0005-0000-0000-0000D94E0000}"/>
    <cellStyle name="Input 3 2 13" xfId="20038" xr:uid="{00000000-0005-0000-0000-0000DA4E0000}"/>
    <cellStyle name="Input 3 2 13 2" xfId="20039" xr:uid="{00000000-0005-0000-0000-0000DB4E0000}"/>
    <cellStyle name="Input 3 2 13 2 2" xfId="20040" xr:uid="{00000000-0005-0000-0000-0000DC4E0000}"/>
    <cellStyle name="Input 3 2 13 3" xfId="20041" xr:uid="{00000000-0005-0000-0000-0000DD4E0000}"/>
    <cellStyle name="Input 3 2 14" xfId="20042" xr:uid="{00000000-0005-0000-0000-0000DE4E0000}"/>
    <cellStyle name="Input 3 2 14 2" xfId="20043" xr:uid="{00000000-0005-0000-0000-0000DF4E0000}"/>
    <cellStyle name="Input 3 2 14 2 2" xfId="20044" xr:uid="{00000000-0005-0000-0000-0000E04E0000}"/>
    <cellStyle name="Input 3 2 14 3" xfId="20045" xr:uid="{00000000-0005-0000-0000-0000E14E0000}"/>
    <cellStyle name="Input 3 2 15" xfId="20046" xr:uid="{00000000-0005-0000-0000-0000E24E0000}"/>
    <cellStyle name="Input 3 2 15 2" xfId="20047" xr:uid="{00000000-0005-0000-0000-0000E34E0000}"/>
    <cellStyle name="Input 3 2 15 2 2" xfId="20048" xr:uid="{00000000-0005-0000-0000-0000E44E0000}"/>
    <cellStyle name="Input 3 2 15 3" xfId="20049" xr:uid="{00000000-0005-0000-0000-0000E54E0000}"/>
    <cellStyle name="Input 3 2 16" xfId="20050" xr:uid="{00000000-0005-0000-0000-0000E64E0000}"/>
    <cellStyle name="Input 3 2 16 2" xfId="20051" xr:uid="{00000000-0005-0000-0000-0000E74E0000}"/>
    <cellStyle name="Input 3 2 16 2 2" xfId="20052" xr:uid="{00000000-0005-0000-0000-0000E84E0000}"/>
    <cellStyle name="Input 3 2 16 3" xfId="20053" xr:uid="{00000000-0005-0000-0000-0000E94E0000}"/>
    <cellStyle name="Input 3 2 17" xfId="20054" xr:uid="{00000000-0005-0000-0000-0000EA4E0000}"/>
    <cellStyle name="Input 3 2 17 2" xfId="20055" xr:uid="{00000000-0005-0000-0000-0000EB4E0000}"/>
    <cellStyle name="Input 3 2 17 2 2" xfId="20056" xr:uid="{00000000-0005-0000-0000-0000EC4E0000}"/>
    <cellStyle name="Input 3 2 17 3" xfId="20057" xr:uid="{00000000-0005-0000-0000-0000ED4E0000}"/>
    <cellStyle name="Input 3 2 18" xfId="20058" xr:uid="{00000000-0005-0000-0000-0000EE4E0000}"/>
    <cellStyle name="Input 3 2 18 2" xfId="20059" xr:uid="{00000000-0005-0000-0000-0000EF4E0000}"/>
    <cellStyle name="Input 3 2 18 2 2" xfId="20060" xr:uid="{00000000-0005-0000-0000-0000F04E0000}"/>
    <cellStyle name="Input 3 2 18 3" xfId="20061" xr:uid="{00000000-0005-0000-0000-0000F14E0000}"/>
    <cellStyle name="Input 3 2 19" xfId="20062" xr:uid="{00000000-0005-0000-0000-0000F24E0000}"/>
    <cellStyle name="Input 3 2 19 2" xfId="20063" xr:uid="{00000000-0005-0000-0000-0000F34E0000}"/>
    <cellStyle name="Input 3 2 19 2 2" xfId="20064" xr:uid="{00000000-0005-0000-0000-0000F44E0000}"/>
    <cellStyle name="Input 3 2 19 3" xfId="20065" xr:uid="{00000000-0005-0000-0000-0000F54E0000}"/>
    <cellStyle name="Input 3 2 2" xfId="20066" xr:uid="{00000000-0005-0000-0000-0000F64E0000}"/>
    <cellStyle name="Input 3 2 2 10" xfId="20067" xr:uid="{00000000-0005-0000-0000-0000F74E0000}"/>
    <cellStyle name="Input 3 2 2 10 2" xfId="20068" xr:uid="{00000000-0005-0000-0000-0000F84E0000}"/>
    <cellStyle name="Input 3 2 2 10 2 2" xfId="20069" xr:uid="{00000000-0005-0000-0000-0000F94E0000}"/>
    <cellStyle name="Input 3 2 2 10 3" xfId="20070" xr:uid="{00000000-0005-0000-0000-0000FA4E0000}"/>
    <cellStyle name="Input 3 2 2 11" xfId="20071" xr:uid="{00000000-0005-0000-0000-0000FB4E0000}"/>
    <cellStyle name="Input 3 2 2 11 2" xfId="20072" xr:uid="{00000000-0005-0000-0000-0000FC4E0000}"/>
    <cellStyle name="Input 3 2 2 11 2 2" xfId="20073" xr:uid="{00000000-0005-0000-0000-0000FD4E0000}"/>
    <cellStyle name="Input 3 2 2 11 3" xfId="20074" xr:uid="{00000000-0005-0000-0000-0000FE4E0000}"/>
    <cellStyle name="Input 3 2 2 12" xfId="20075" xr:uid="{00000000-0005-0000-0000-0000FF4E0000}"/>
    <cellStyle name="Input 3 2 2 12 2" xfId="20076" xr:uid="{00000000-0005-0000-0000-0000004F0000}"/>
    <cellStyle name="Input 3 2 2 12 2 2" xfId="20077" xr:uid="{00000000-0005-0000-0000-0000014F0000}"/>
    <cellStyle name="Input 3 2 2 12 3" xfId="20078" xr:uid="{00000000-0005-0000-0000-0000024F0000}"/>
    <cellStyle name="Input 3 2 2 13" xfId="20079" xr:uid="{00000000-0005-0000-0000-0000034F0000}"/>
    <cellStyle name="Input 3 2 2 13 2" xfId="20080" xr:uid="{00000000-0005-0000-0000-0000044F0000}"/>
    <cellStyle name="Input 3 2 2 13 2 2" xfId="20081" xr:uid="{00000000-0005-0000-0000-0000054F0000}"/>
    <cellStyle name="Input 3 2 2 13 3" xfId="20082" xr:uid="{00000000-0005-0000-0000-0000064F0000}"/>
    <cellStyle name="Input 3 2 2 14" xfId="20083" xr:uid="{00000000-0005-0000-0000-0000074F0000}"/>
    <cellStyle name="Input 3 2 2 14 2" xfId="20084" xr:uid="{00000000-0005-0000-0000-0000084F0000}"/>
    <cellStyle name="Input 3 2 2 14 2 2" xfId="20085" xr:uid="{00000000-0005-0000-0000-0000094F0000}"/>
    <cellStyle name="Input 3 2 2 14 3" xfId="20086" xr:uid="{00000000-0005-0000-0000-00000A4F0000}"/>
    <cellStyle name="Input 3 2 2 15" xfId="20087" xr:uid="{00000000-0005-0000-0000-00000B4F0000}"/>
    <cellStyle name="Input 3 2 2 15 2" xfId="20088" xr:uid="{00000000-0005-0000-0000-00000C4F0000}"/>
    <cellStyle name="Input 3 2 2 15 2 2" xfId="20089" xr:uid="{00000000-0005-0000-0000-00000D4F0000}"/>
    <cellStyle name="Input 3 2 2 15 3" xfId="20090" xr:uid="{00000000-0005-0000-0000-00000E4F0000}"/>
    <cellStyle name="Input 3 2 2 16" xfId="20091" xr:uid="{00000000-0005-0000-0000-00000F4F0000}"/>
    <cellStyle name="Input 3 2 2 16 2" xfId="20092" xr:uid="{00000000-0005-0000-0000-0000104F0000}"/>
    <cellStyle name="Input 3 2 2 16 2 2" xfId="20093" xr:uid="{00000000-0005-0000-0000-0000114F0000}"/>
    <cellStyle name="Input 3 2 2 16 3" xfId="20094" xr:uid="{00000000-0005-0000-0000-0000124F0000}"/>
    <cellStyle name="Input 3 2 2 17" xfId="20095" xr:uid="{00000000-0005-0000-0000-0000134F0000}"/>
    <cellStyle name="Input 3 2 2 17 2" xfId="20096" xr:uid="{00000000-0005-0000-0000-0000144F0000}"/>
    <cellStyle name="Input 3 2 2 17 2 2" xfId="20097" xr:uid="{00000000-0005-0000-0000-0000154F0000}"/>
    <cellStyle name="Input 3 2 2 17 3" xfId="20098" xr:uid="{00000000-0005-0000-0000-0000164F0000}"/>
    <cellStyle name="Input 3 2 2 18" xfId="20099" xr:uid="{00000000-0005-0000-0000-0000174F0000}"/>
    <cellStyle name="Input 3 2 2 18 2" xfId="20100" xr:uid="{00000000-0005-0000-0000-0000184F0000}"/>
    <cellStyle name="Input 3 2 2 19" xfId="20101" xr:uid="{00000000-0005-0000-0000-0000194F0000}"/>
    <cellStyle name="Input 3 2 2 2" xfId="20102" xr:uid="{00000000-0005-0000-0000-00001A4F0000}"/>
    <cellStyle name="Input 3 2 2 2 10" xfId="20103" xr:uid="{00000000-0005-0000-0000-00001B4F0000}"/>
    <cellStyle name="Input 3 2 2 2 10 2" xfId="20104" xr:uid="{00000000-0005-0000-0000-00001C4F0000}"/>
    <cellStyle name="Input 3 2 2 2 10 2 2" xfId="20105" xr:uid="{00000000-0005-0000-0000-00001D4F0000}"/>
    <cellStyle name="Input 3 2 2 2 10 3" xfId="20106" xr:uid="{00000000-0005-0000-0000-00001E4F0000}"/>
    <cellStyle name="Input 3 2 2 2 11" xfId="20107" xr:uid="{00000000-0005-0000-0000-00001F4F0000}"/>
    <cellStyle name="Input 3 2 2 2 11 2" xfId="20108" xr:uid="{00000000-0005-0000-0000-0000204F0000}"/>
    <cellStyle name="Input 3 2 2 2 11 2 2" xfId="20109" xr:uid="{00000000-0005-0000-0000-0000214F0000}"/>
    <cellStyle name="Input 3 2 2 2 11 3" xfId="20110" xr:uid="{00000000-0005-0000-0000-0000224F0000}"/>
    <cellStyle name="Input 3 2 2 2 12" xfId="20111" xr:uid="{00000000-0005-0000-0000-0000234F0000}"/>
    <cellStyle name="Input 3 2 2 2 12 2" xfId="20112" xr:uid="{00000000-0005-0000-0000-0000244F0000}"/>
    <cellStyle name="Input 3 2 2 2 12 2 2" xfId="20113" xr:uid="{00000000-0005-0000-0000-0000254F0000}"/>
    <cellStyle name="Input 3 2 2 2 12 3" xfId="20114" xr:uid="{00000000-0005-0000-0000-0000264F0000}"/>
    <cellStyle name="Input 3 2 2 2 13" xfId="20115" xr:uid="{00000000-0005-0000-0000-0000274F0000}"/>
    <cellStyle name="Input 3 2 2 2 13 2" xfId="20116" xr:uid="{00000000-0005-0000-0000-0000284F0000}"/>
    <cellStyle name="Input 3 2 2 2 13 2 2" xfId="20117" xr:uid="{00000000-0005-0000-0000-0000294F0000}"/>
    <cellStyle name="Input 3 2 2 2 13 3" xfId="20118" xr:uid="{00000000-0005-0000-0000-00002A4F0000}"/>
    <cellStyle name="Input 3 2 2 2 14" xfId="20119" xr:uid="{00000000-0005-0000-0000-00002B4F0000}"/>
    <cellStyle name="Input 3 2 2 2 14 2" xfId="20120" xr:uid="{00000000-0005-0000-0000-00002C4F0000}"/>
    <cellStyle name="Input 3 2 2 2 14 2 2" xfId="20121" xr:uid="{00000000-0005-0000-0000-00002D4F0000}"/>
    <cellStyle name="Input 3 2 2 2 14 3" xfId="20122" xr:uid="{00000000-0005-0000-0000-00002E4F0000}"/>
    <cellStyle name="Input 3 2 2 2 15" xfId="20123" xr:uid="{00000000-0005-0000-0000-00002F4F0000}"/>
    <cellStyle name="Input 3 2 2 2 15 2" xfId="20124" xr:uid="{00000000-0005-0000-0000-0000304F0000}"/>
    <cellStyle name="Input 3 2 2 2 15 2 2" xfId="20125" xr:uid="{00000000-0005-0000-0000-0000314F0000}"/>
    <cellStyle name="Input 3 2 2 2 15 3" xfId="20126" xr:uid="{00000000-0005-0000-0000-0000324F0000}"/>
    <cellStyle name="Input 3 2 2 2 16" xfId="20127" xr:uid="{00000000-0005-0000-0000-0000334F0000}"/>
    <cellStyle name="Input 3 2 2 2 16 2" xfId="20128" xr:uid="{00000000-0005-0000-0000-0000344F0000}"/>
    <cellStyle name="Input 3 2 2 2 16 2 2" xfId="20129" xr:uid="{00000000-0005-0000-0000-0000354F0000}"/>
    <cellStyle name="Input 3 2 2 2 16 3" xfId="20130" xr:uid="{00000000-0005-0000-0000-0000364F0000}"/>
    <cellStyle name="Input 3 2 2 2 17" xfId="20131" xr:uid="{00000000-0005-0000-0000-0000374F0000}"/>
    <cellStyle name="Input 3 2 2 2 17 2" xfId="20132" xr:uid="{00000000-0005-0000-0000-0000384F0000}"/>
    <cellStyle name="Input 3 2 2 2 17 2 2" xfId="20133" xr:uid="{00000000-0005-0000-0000-0000394F0000}"/>
    <cellStyle name="Input 3 2 2 2 17 3" xfId="20134" xr:uid="{00000000-0005-0000-0000-00003A4F0000}"/>
    <cellStyle name="Input 3 2 2 2 18" xfId="20135" xr:uid="{00000000-0005-0000-0000-00003B4F0000}"/>
    <cellStyle name="Input 3 2 2 2 18 2" xfId="20136" xr:uid="{00000000-0005-0000-0000-00003C4F0000}"/>
    <cellStyle name="Input 3 2 2 2 18 2 2" xfId="20137" xr:uid="{00000000-0005-0000-0000-00003D4F0000}"/>
    <cellStyle name="Input 3 2 2 2 18 3" xfId="20138" xr:uid="{00000000-0005-0000-0000-00003E4F0000}"/>
    <cellStyle name="Input 3 2 2 2 19" xfId="20139" xr:uid="{00000000-0005-0000-0000-00003F4F0000}"/>
    <cellStyle name="Input 3 2 2 2 19 2" xfId="20140" xr:uid="{00000000-0005-0000-0000-0000404F0000}"/>
    <cellStyle name="Input 3 2 2 2 19 2 2" xfId="20141" xr:uid="{00000000-0005-0000-0000-0000414F0000}"/>
    <cellStyle name="Input 3 2 2 2 19 3" xfId="20142" xr:uid="{00000000-0005-0000-0000-0000424F0000}"/>
    <cellStyle name="Input 3 2 2 2 2" xfId="20143" xr:uid="{00000000-0005-0000-0000-0000434F0000}"/>
    <cellStyle name="Input 3 2 2 2 2 2" xfId="20144" xr:uid="{00000000-0005-0000-0000-0000444F0000}"/>
    <cellStyle name="Input 3 2 2 2 2 2 2" xfId="20145" xr:uid="{00000000-0005-0000-0000-0000454F0000}"/>
    <cellStyle name="Input 3 2 2 2 2 2 3" xfId="20146" xr:uid="{00000000-0005-0000-0000-0000464F0000}"/>
    <cellStyle name="Input 3 2 2 2 2 3" xfId="20147" xr:uid="{00000000-0005-0000-0000-0000474F0000}"/>
    <cellStyle name="Input 3 2 2 2 2 3 2" xfId="20148" xr:uid="{00000000-0005-0000-0000-0000484F0000}"/>
    <cellStyle name="Input 3 2 2 2 2 4" xfId="20149" xr:uid="{00000000-0005-0000-0000-0000494F0000}"/>
    <cellStyle name="Input 3 2 2 2 20" xfId="20150" xr:uid="{00000000-0005-0000-0000-00004A4F0000}"/>
    <cellStyle name="Input 3 2 2 2 20 2" xfId="20151" xr:uid="{00000000-0005-0000-0000-00004B4F0000}"/>
    <cellStyle name="Input 3 2 2 2 20 2 2" xfId="20152" xr:uid="{00000000-0005-0000-0000-00004C4F0000}"/>
    <cellStyle name="Input 3 2 2 2 20 3" xfId="20153" xr:uid="{00000000-0005-0000-0000-00004D4F0000}"/>
    <cellStyle name="Input 3 2 2 2 21" xfId="20154" xr:uid="{00000000-0005-0000-0000-00004E4F0000}"/>
    <cellStyle name="Input 3 2 2 2 21 2" xfId="20155" xr:uid="{00000000-0005-0000-0000-00004F4F0000}"/>
    <cellStyle name="Input 3 2 2 2 22" xfId="20156" xr:uid="{00000000-0005-0000-0000-0000504F0000}"/>
    <cellStyle name="Input 3 2 2 2 23" xfId="20157" xr:uid="{00000000-0005-0000-0000-0000514F0000}"/>
    <cellStyle name="Input 3 2 2 2 3" xfId="20158" xr:uid="{00000000-0005-0000-0000-0000524F0000}"/>
    <cellStyle name="Input 3 2 2 2 3 2" xfId="20159" xr:uid="{00000000-0005-0000-0000-0000534F0000}"/>
    <cellStyle name="Input 3 2 2 2 3 2 2" xfId="20160" xr:uid="{00000000-0005-0000-0000-0000544F0000}"/>
    <cellStyle name="Input 3 2 2 2 3 3" xfId="20161" xr:uid="{00000000-0005-0000-0000-0000554F0000}"/>
    <cellStyle name="Input 3 2 2 2 3 4" xfId="20162" xr:uid="{00000000-0005-0000-0000-0000564F0000}"/>
    <cellStyle name="Input 3 2 2 2 4" xfId="20163" xr:uid="{00000000-0005-0000-0000-0000574F0000}"/>
    <cellStyle name="Input 3 2 2 2 4 2" xfId="20164" xr:uid="{00000000-0005-0000-0000-0000584F0000}"/>
    <cellStyle name="Input 3 2 2 2 4 2 2" xfId="20165" xr:uid="{00000000-0005-0000-0000-0000594F0000}"/>
    <cellStyle name="Input 3 2 2 2 4 3" xfId="20166" xr:uid="{00000000-0005-0000-0000-00005A4F0000}"/>
    <cellStyle name="Input 3 2 2 2 4 4" xfId="20167" xr:uid="{00000000-0005-0000-0000-00005B4F0000}"/>
    <cellStyle name="Input 3 2 2 2 5" xfId="20168" xr:uid="{00000000-0005-0000-0000-00005C4F0000}"/>
    <cellStyle name="Input 3 2 2 2 5 2" xfId="20169" xr:uid="{00000000-0005-0000-0000-00005D4F0000}"/>
    <cellStyle name="Input 3 2 2 2 5 2 2" xfId="20170" xr:uid="{00000000-0005-0000-0000-00005E4F0000}"/>
    <cellStyle name="Input 3 2 2 2 5 3" xfId="20171" xr:uid="{00000000-0005-0000-0000-00005F4F0000}"/>
    <cellStyle name="Input 3 2 2 2 6" xfId="20172" xr:uid="{00000000-0005-0000-0000-0000604F0000}"/>
    <cellStyle name="Input 3 2 2 2 6 2" xfId="20173" xr:uid="{00000000-0005-0000-0000-0000614F0000}"/>
    <cellStyle name="Input 3 2 2 2 6 2 2" xfId="20174" xr:uid="{00000000-0005-0000-0000-0000624F0000}"/>
    <cellStyle name="Input 3 2 2 2 6 3" xfId="20175" xr:uid="{00000000-0005-0000-0000-0000634F0000}"/>
    <cellStyle name="Input 3 2 2 2 7" xfId="20176" xr:uid="{00000000-0005-0000-0000-0000644F0000}"/>
    <cellStyle name="Input 3 2 2 2 7 2" xfId="20177" xr:uid="{00000000-0005-0000-0000-0000654F0000}"/>
    <cellStyle name="Input 3 2 2 2 7 2 2" xfId="20178" xr:uid="{00000000-0005-0000-0000-0000664F0000}"/>
    <cellStyle name="Input 3 2 2 2 7 3" xfId="20179" xr:uid="{00000000-0005-0000-0000-0000674F0000}"/>
    <cellStyle name="Input 3 2 2 2 8" xfId="20180" xr:uid="{00000000-0005-0000-0000-0000684F0000}"/>
    <cellStyle name="Input 3 2 2 2 8 2" xfId="20181" xr:uid="{00000000-0005-0000-0000-0000694F0000}"/>
    <cellStyle name="Input 3 2 2 2 8 2 2" xfId="20182" xr:uid="{00000000-0005-0000-0000-00006A4F0000}"/>
    <cellStyle name="Input 3 2 2 2 8 3" xfId="20183" xr:uid="{00000000-0005-0000-0000-00006B4F0000}"/>
    <cellStyle name="Input 3 2 2 2 9" xfId="20184" xr:uid="{00000000-0005-0000-0000-00006C4F0000}"/>
    <cellStyle name="Input 3 2 2 2 9 2" xfId="20185" xr:uid="{00000000-0005-0000-0000-00006D4F0000}"/>
    <cellStyle name="Input 3 2 2 2 9 2 2" xfId="20186" xr:uid="{00000000-0005-0000-0000-00006E4F0000}"/>
    <cellStyle name="Input 3 2 2 2 9 3" xfId="20187" xr:uid="{00000000-0005-0000-0000-00006F4F0000}"/>
    <cellStyle name="Input 3 2 2 20" xfId="20188" xr:uid="{00000000-0005-0000-0000-0000704F0000}"/>
    <cellStyle name="Input 3 2 2 3" xfId="20189" xr:uid="{00000000-0005-0000-0000-0000714F0000}"/>
    <cellStyle name="Input 3 2 2 3 2" xfId="20190" xr:uid="{00000000-0005-0000-0000-0000724F0000}"/>
    <cellStyle name="Input 3 2 2 3 2 2" xfId="20191" xr:uid="{00000000-0005-0000-0000-0000734F0000}"/>
    <cellStyle name="Input 3 2 2 3 2 3" xfId="20192" xr:uid="{00000000-0005-0000-0000-0000744F0000}"/>
    <cellStyle name="Input 3 2 2 3 3" xfId="20193" xr:uid="{00000000-0005-0000-0000-0000754F0000}"/>
    <cellStyle name="Input 3 2 2 3 3 2" xfId="20194" xr:uid="{00000000-0005-0000-0000-0000764F0000}"/>
    <cellStyle name="Input 3 2 2 3 4" xfId="20195" xr:uid="{00000000-0005-0000-0000-0000774F0000}"/>
    <cellStyle name="Input 3 2 2 4" xfId="20196" xr:uid="{00000000-0005-0000-0000-0000784F0000}"/>
    <cellStyle name="Input 3 2 2 4 2" xfId="20197" xr:uid="{00000000-0005-0000-0000-0000794F0000}"/>
    <cellStyle name="Input 3 2 2 4 2 2" xfId="20198" xr:uid="{00000000-0005-0000-0000-00007A4F0000}"/>
    <cellStyle name="Input 3 2 2 4 3" xfId="20199" xr:uid="{00000000-0005-0000-0000-00007B4F0000}"/>
    <cellStyle name="Input 3 2 2 4 4" xfId="20200" xr:uid="{00000000-0005-0000-0000-00007C4F0000}"/>
    <cellStyle name="Input 3 2 2 5" xfId="20201" xr:uid="{00000000-0005-0000-0000-00007D4F0000}"/>
    <cellStyle name="Input 3 2 2 5 2" xfId="20202" xr:uid="{00000000-0005-0000-0000-00007E4F0000}"/>
    <cellStyle name="Input 3 2 2 5 2 2" xfId="20203" xr:uid="{00000000-0005-0000-0000-00007F4F0000}"/>
    <cellStyle name="Input 3 2 2 5 3" xfId="20204" xr:uid="{00000000-0005-0000-0000-0000804F0000}"/>
    <cellStyle name="Input 3 2 2 5 4" xfId="20205" xr:uid="{00000000-0005-0000-0000-0000814F0000}"/>
    <cellStyle name="Input 3 2 2 6" xfId="20206" xr:uid="{00000000-0005-0000-0000-0000824F0000}"/>
    <cellStyle name="Input 3 2 2 6 2" xfId="20207" xr:uid="{00000000-0005-0000-0000-0000834F0000}"/>
    <cellStyle name="Input 3 2 2 6 2 2" xfId="20208" xr:uid="{00000000-0005-0000-0000-0000844F0000}"/>
    <cellStyle name="Input 3 2 2 6 3" xfId="20209" xr:uid="{00000000-0005-0000-0000-0000854F0000}"/>
    <cellStyle name="Input 3 2 2 7" xfId="20210" xr:uid="{00000000-0005-0000-0000-0000864F0000}"/>
    <cellStyle name="Input 3 2 2 7 2" xfId="20211" xr:uid="{00000000-0005-0000-0000-0000874F0000}"/>
    <cellStyle name="Input 3 2 2 7 2 2" xfId="20212" xr:uid="{00000000-0005-0000-0000-0000884F0000}"/>
    <cellStyle name="Input 3 2 2 7 3" xfId="20213" xr:uid="{00000000-0005-0000-0000-0000894F0000}"/>
    <cellStyle name="Input 3 2 2 8" xfId="20214" xr:uid="{00000000-0005-0000-0000-00008A4F0000}"/>
    <cellStyle name="Input 3 2 2 8 2" xfId="20215" xr:uid="{00000000-0005-0000-0000-00008B4F0000}"/>
    <cellStyle name="Input 3 2 2 8 2 2" xfId="20216" xr:uid="{00000000-0005-0000-0000-00008C4F0000}"/>
    <cellStyle name="Input 3 2 2 8 3" xfId="20217" xr:uid="{00000000-0005-0000-0000-00008D4F0000}"/>
    <cellStyle name="Input 3 2 2 9" xfId="20218" xr:uid="{00000000-0005-0000-0000-00008E4F0000}"/>
    <cellStyle name="Input 3 2 2 9 2" xfId="20219" xr:uid="{00000000-0005-0000-0000-00008F4F0000}"/>
    <cellStyle name="Input 3 2 2 9 2 2" xfId="20220" xr:uid="{00000000-0005-0000-0000-0000904F0000}"/>
    <cellStyle name="Input 3 2 2 9 3" xfId="20221" xr:uid="{00000000-0005-0000-0000-0000914F0000}"/>
    <cellStyle name="Input 3 2 20" xfId="20222" xr:uid="{00000000-0005-0000-0000-0000924F0000}"/>
    <cellStyle name="Input 3 2 20 2" xfId="20223" xr:uid="{00000000-0005-0000-0000-0000934F0000}"/>
    <cellStyle name="Input 3 2 20 2 2" xfId="20224" xr:uid="{00000000-0005-0000-0000-0000944F0000}"/>
    <cellStyle name="Input 3 2 20 3" xfId="20225" xr:uid="{00000000-0005-0000-0000-0000954F0000}"/>
    <cellStyle name="Input 3 2 21" xfId="20226" xr:uid="{00000000-0005-0000-0000-0000964F0000}"/>
    <cellStyle name="Input 3 2 21 2" xfId="20227" xr:uid="{00000000-0005-0000-0000-0000974F0000}"/>
    <cellStyle name="Input 3 2 22" xfId="20228" xr:uid="{00000000-0005-0000-0000-0000984F0000}"/>
    <cellStyle name="Input 3 2 23" xfId="20229" xr:uid="{00000000-0005-0000-0000-0000994F0000}"/>
    <cellStyle name="Input 3 2 3" xfId="20230" xr:uid="{00000000-0005-0000-0000-00009A4F0000}"/>
    <cellStyle name="Input 3 2 3 10" xfId="20231" xr:uid="{00000000-0005-0000-0000-00009B4F0000}"/>
    <cellStyle name="Input 3 2 3 10 2" xfId="20232" xr:uid="{00000000-0005-0000-0000-00009C4F0000}"/>
    <cellStyle name="Input 3 2 3 10 2 2" xfId="20233" xr:uid="{00000000-0005-0000-0000-00009D4F0000}"/>
    <cellStyle name="Input 3 2 3 10 3" xfId="20234" xr:uid="{00000000-0005-0000-0000-00009E4F0000}"/>
    <cellStyle name="Input 3 2 3 11" xfId="20235" xr:uid="{00000000-0005-0000-0000-00009F4F0000}"/>
    <cellStyle name="Input 3 2 3 11 2" xfId="20236" xr:uid="{00000000-0005-0000-0000-0000A04F0000}"/>
    <cellStyle name="Input 3 2 3 11 2 2" xfId="20237" xr:uid="{00000000-0005-0000-0000-0000A14F0000}"/>
    <cellStyle name="Input 3 2 3 11 3" xfId="20238" xr:uid="{00000000-0005-0000-0000-0000A24F0000}"/>
    <cellStyle name="Input 3 2 3 12" xfId="20239" xr:uid="{00000000-0005-0000-0000-0000A34F0000}"/>
    <cellStyle name="Input 3 2 3 12 2" xfId="20240" xr:uid="{00000000-0005-0000-0000-0000A44F0000}"/>
    <cellStyle name="Input 3 2 3 12 2 2" xfId="20241" xr:uid="{00000000-0005-0000-0000-0000A54F0000}"/>
    <cellStyle name="Input 3 2 3 12 3" xfId="20242" xr:uid="{00000000-0005-0000-0000-0000A64F0000}"/>
    <cellStyle name="Input 3 2 3 13" xfId="20243" xr:uid="{00000000-0005-0000-0000-0000A74F0000}"/>
    <cellStyle name="Input 3 2 3 13 2" xfId="20244" xr:uid="{00000000-0005-0000-0000-0000A84F0000}"/>
    <cellStyle name="Input 3 2 3 13 2 2" xfId="20245" xr:uid="{00000000-0005-0000-0000-0000A94F0000}"/>
    <cellStyle name="Input 3 2 3 13 3" xfId="20246" xr:uid="{00000000-0005-0000-0000-0000AA4F0000}"/>
    <cellStyle name="Input 3 2 3 14" xfId="20247" xr:uid="{00000000-0005-0000-0000-0000AB4F0000}"/>
    <cellStyle name="Input 3 2 3 14 2" xfId="20248" xr:uid="{00000000-0005-0000-0000-0000AC4F0000}"/>
    <cellStyle name="Input 3 2 3 14 2 2" xfId="20249" xr:uid="{00000000-0005-0000-0000-0000AD4F0000}"/>
    <cellStyle name="Input 3 2 3 14 3" xfId="20250" xr:uid="{00000000-0005-0000-0000-0000AE4F0000}"/>
    <cellStyle name="Input 3 2 3 15" xfId="20251" xr:uid="{00000000-0005-0000-0000-0000AF4F0000}"/>
    <cellStyle name="Input 3 2 3 15 2" xfId="20252" xr:uid="{00000000-0005-0000-0000-0000B04F0000}"/>
    <cellStyle name="Input 3 2 3 15 2 2" xfId="20253" xr:uid="{00000000-0005-0000-0000-0000B14F0000}"/>
    <cellStyle name="Input 3 2 3 15 3" xfId="20254" xr:uid="{00000000-0005-0000-0000-0000B24F0000}"/>
    <cellStyle name="Input 3 2 3 16" xfId="20255" xr:uid="{00000000-0005-0000-0000-0000B34F0000}"/>
    <cellStyle name="Input 3 2 3 16 2" xfId="20256" xr:uid="{00000000-0005-0000-0000-0000B44F0000}"/>
    <cellStyle name="Input 3 2 3 16 2 2" xfId="20257" xr:uid="{00000000-0005-0000-0000-0000B54F0000}"/>
    <cellStyle name="Input 3 2 3 16 3" xfId="20258" xr:uid="{00000000-0005-0000-0000-0000B64F0000}"/>
    <cellStyle name="Input 3 2 3 17" xfId="20259" xr:uid="{00000000-0005-0000-0000-0000B74F0000}"/>
    <cellStyle name="Input 3 2 3 17 2" xfId="20260" xr:uid="{00000000-0005-0000-0000-0000B84F0000}"/>
    <cellStyle name="Input 3 2 3 17 2 2" xfId="20261" xr:uid="{00000000-0005-0000-0000-0000B94F0000}"/>
    <cellStyle name="Input 3 2 3 17 3" xfId="20262" xr:uid="{00000000-0005-0000-0000-0000BA4F0000}"/>
    <cellStyle name="Input 3 2 3 18" xfId="20263" xr:uid="{00000000-0005-0000-0000-0000BB4F0000}"/>
    <cellStyle name="Input 3 2 3 18 2" xfId="20264" xr:uid="{00000000-0005-0000-0000-0000BC4F0000}"/>
    <cellStyle name="Input 3 2 3 19" xfId="20265" xr:uid="{00000000-0005-0000-0000-0000BD4F0000}"/>
    <cellStyle name="Input 3 2 3 2" xfId="20266" xr:uid="{00000000-0005-0000-0000-0000BE4F0000}"/>
    <cellStyle name="Input 3 2 3 2 10" xfId="20267" xr:uid="{00000000-0005-0000-0000-0000BF4F0000}"/>
    <cellStyle name="Input 3 2 3 2 10 2" xfId="20268" xr:uid="{00000000-0005-0000-0000-0000C04F0000}"/>
    <cellStyle name="Input 3 2 3 2 10 2 2" xfId="20269" xr:uid="{00000000-0005-0000-0000-0000C14F0000}"/>
    <cellStyle name="Input 3 2 3 2 10 3" xfId="20270" xr:uid="{00000000-0005-0000-0000-0000C24F0000}"/>
    <cellStyle name="Input 3 2 3 2 11" xfId="20271" xr:uid="{00000000-0005-0000-0000-0000C34F0000}"/>
    <cellStyle name="Input 3 2 3 2 11 2" xfId="20272" xr:uid="{00000000-0005-0000-0000-0000C44F0000}"/>
    <cellStyle name="Input 3 2 3 2 11 2 2" xfId="20273" xr:uid="{00000000-0005-0000-0000-0000C54F0000}"/>
    <cellStyle name="Input 3 2 3 2 11 3" xfId="20274" xr:uid="{00000000-0005-0000-0000-0000C64F0000}"/>
    <cellStyle name="Input 3 2 3 2 12" xfId="20275" xr:uid="{00000000-0005-0000-0000-0000C74F0000}"/>
    <cellStyle name="Input 3 2 3 2 12 2" xfId="20276" xr:uid="{00000000-0005-0000-0000-0000C84F0000}"/>
    <cellStyle name="Input 3 2 3 2 12 2 2" xfId="20277" xr:uid="{00000000-0005-0000-0000-0000C94F0000}"/>
    <cellStyle name="Input 3 2 3 2 12 3" xfId="20278" xr:uid="{00000000-0005-0000-0000-0000CA4F0000}"/>
    <cellStyle name="Input 3 2 3 2 13" xfId="20279" xr:uid="{00000000-0005-0000-0000-0000CB4F0000}"/>
    <cellStyle name="Input 3 2 3 2 13 2" xfId="20280" xr:uid="{00000000-0005-0000-0000-0000CC4F0000}"/>
    <cellStyle name="Input 3 2 3 2 13 2 2" xfId="20281" xr:uid="{00000000-0005-0000-0000-0000CD4F0000}"/>
    <cellStyle name="Input 3 2 3 2 13 3" xfId="20282" xr:uid="{00000000-0005-0000-0000-0000CE4F0000}"/>
    <cellStyle name="Input 3 2 3 2 14" xfId="20283" xr:uid="{00000000-0005-0000-0000-0000CF4F0000}"/>
    <cellStyle name="Input 3 2 3 2 14 2" xfId="20284" xr:uid="{00000000-0005-0000-0000-0000D04F0000}"/>
    <cellStyle name="Input 3 2 3 2 14 2 2" xfId="20285" xr:uid="{00000000-0005-0000-0000-0000D14F0000}"/>
    <cellStyle name="Input 3 2 3 2 14 3" xfId="20286" xr:uid="{00000000-0005-0000-0000-0000D24F0000}"/>
    <cellStyle name="Input 3 2 3 2 15" xfId="20287" xr:uid="{00000000-0005-0000-0000-0000D34F0000}"/>
    <cellStyle name="Input 3 2 3 2 15 2" xfId="20288" xr:uid="{00000000-0005-0000-0000-0000D44F0000}"/>
    <cellStyle name="Input 3 2 3 2 15 2 2" xfId="20289" xr:uid="{00000000-0005-0000-0000-0000D54F0000}"/>
    <cellStyle name="Input 3 2 3 2 15 3" xfId="20290" xr:uid="{00000000-0005-0000-0000-0000D64F0000}"/>
    <cellStyle name="Input 3 2 3 2 16" xfId="20291" xr:uid="{00000000-0005-0000-0000-0000D74F0000}"/>
    <cellStyle name="Input 3 2 3 2 16 2" xfId="20292" xr:uid="{00000000-0005-0000-0000-0000D84F0000}"/>
    <cellStyle name="Input 3 2 3 2 16 2 2" xfId="20293" xr:uid="{00000000-0005-0000-0000-0000D94F0000}"/>
    <cellStyle name="Input 3 2 3 2 16 3" xfId="20294" xr:uid="{00000000-0005-0000-0000-0000DA4F0000}"/>
    <cellStyle name="Input 3 2 3 2 17" xfId="20295" xr:uid="{00000000-0005-0000-0000-0000DB4F0000}"/>
    <cellStyle name="Input 3 2 3 2 17 2" xfId="20296" xr:uid="{00000000-0005-0000-0000-0000DC4F0000}"/>
    <cellStyle name="Input 3 2 3 2 17 2 2" xfId="20297" xr:uid="{00000000-0005-0000-0000-0000DD4F0000}"/>
    <cellStyle name="Input 3 2 3 2 17 3" xfId="20298" xr:uid="{00000000-0005-0000-0000-0000DE4F0000}"/>
    <cellStyle name="Input 3 2 3 2 18" xfId="20299" xr:uid="{00000000-0005-0000-0000-0000DF4F0000}"/>
    <cellStyle name="Input 3 2 3 2 18 2" xfId="20300" xr:uid="{00000000-0005-0000-0000-0000E04F0000}"/>
    <cellStyle name="Input 3 2 3 2 18 2 2" xfId="20301" xr:uid="{00000000-0005-0000-0000-0000E14F0000}"/>
    <cellStyle name="Input 3 2 3 2 18 3" xfId="20302" xr:uid="{00000000-0005-0000-0000-0000E24F0000}"/>
    <cellStyle name="Input 3 2 3 2 19" xfId="20303" xr:uid="{00000000-0005-0000-0000-0000E34F0000}"/>
    <cellStyle name="Input 3 2 3 2 19 2" xfId="20304" xr:uid="{00000000-0005-0000-0000-0000E44F0000}"/>
    <cellStyle name="Input 3 2 3 2 19 2 2" xfId="20305" xr:uid="{00000000-0005-0000-0000-0000E54F0000}"/>
    <cellStyle name="Input 3 2 3 2 19 3" xfId="20306" xr:uid="{00000000-0005-0000-0000-0000E64F0000}"/>
    <cellStyle name="Input 3 2 3 2 2" xfId="20307" xr:uid="{00000000-0005-0000-0000-0000E74F0000}"/>
    <cellStyle name="Input 3 2 3 2 2 2" xfId="20308" xr:uid="{00000000-0005-0000-0000-0000E84F0000}"/>
    <cellStyle name="Input 3 2 3 2 2 2 2" xfId="20309" xr:uid="{00000000-0005-0000-0000-0000E94F0000}"/>
    <cellStyle name="Input 3 2 3 2 2 3" xfId="20310" xr:uid="{00000000-0005-0000-0000-0000EA4F0000}"/>
    <cellStyle name="Input 3 2 3 2 2 4" xfId="20311" xr:uid="{00000000-0005-0000-0000-0000EB4F0000}"/>
    <cellStyle name="Input 3 2 3 2 20" xfId="20312" xr:uid="{00000000-0005-0000-0000-0000EC4F0000}"/>
    <cellStyle name="Input 3 2 3 2 20 2" xfId="20313" xr:uid="{00000000-0005-0000-0000-0000ED4F0000}"/>
    <cellStyle name="Input 3 2 3 2 20 2 2" xfId="20314" xr:uid="{00000000-0005-0000-0000-0000EE4F0000}"/>
    <cellStyle name="Input 3 2 3 2 20 3" xfId="20315" xr:uid="{00000000-0005-0000-0000-0000EF4F0000}"/>
    <cellStyle name="Input 3 2 3 2 21" xfId="20316" xr:uid="{00000000-0005-0000-0000-0000F04F0000}"/>
    <cellStyle name="Input 3 2 3 2 21 2" xfId="20317" xr:uid="{00000000-0005-0000-0000-0000F14F0000}"/>
    <cellStyle name="Input 3 2 3 2 22" xfId="20318" xr:uid="{00000000-0005-0000-0000-0000F24F0000}"/>
    <cellStyle name="Input 3 2 3 2 23" xfId="20319" xr:uid="{00000000-0005-0000-0000-0000F34F0000}"/>
    <cellStyle name="Input 3 2 3 2 3" xfId="20320" xr:uid="{00000000-0005-0000-0000-0000F44F0000}"/>
    <cellStyle name="Input 3 2 3 2 3 2" xfId="20321" xr:uid="{00000000-0005-0000-0000-0000F54F0000}"/>
    <cellStyle name="Input 3 2 3 2 3 2 2" xfId="20322" xr:uid="{00000000-0005-0000-0000-0000F64F0000}"/>
    <cellStyle name="Input 3 2 3 2 3 3" xfId="20323" xr:uid="{00000000-0005-0000-0000-0000F74F0000}"/>
    <cellStyle name="Input 3 2 3 2 3 4" xfId="20324" xr:uid="{00000000-0005-0000-0000-0000F84F0000}"/>
    <cellStyle name="Input 3 2 3 2 4" xfId="20325" xr:uid="{00000000-0005-0000-0000-0000F94F0000}"/>
    <cellStyle name="Input 3 2 3 2 4 2" xfId="20326" xr:uid="{00000000-0005-0000-0000-0000FA4F0000}"/>
    <cellStyle name="Input 3 2 3 2 4 2 2" xfId="20327" xr:uid="{00000000-0005-0000-0000-0000FB4F0000}"/>
    <cellStyle name="Input 3 2 3 2 4 3" xfId="20328" xr:uid="{00000000-0005-0000-0000-0000FC4F0000}"/>
    <cellStyle name="Input 3 2 3 2 5" xfId="20329" xr:uid="{00000000-0005-0000-0000-0000FD4F0000}"/>
    <cellStyle name="Input 3 2 3 2 5 2" xfId="20330" xr:uid="{00000000-0005-0000-0000-0000FE4F0000}"/>
    <cellStyle name="Input 3 2 3 2 5 2 2" xfId="20331" xr:uid="{00000000-0005-0000-0000-0000FF4F0000}"/>
    <cellStyle name="Input 3 2 3 2 5 3" xfId="20332" xr:uid="{00000000-0005-0000-0000-000000500000}"/>
    <cellStyle name="Input 3 2 3 2 6" xfId="20333" xr:uid="{00000000-0005-0000-0000-000001500000}"/>
    <cellStyle name="Input 3 2 3 2 6 2" xfId="20334" xr:uid="{00000000-0005-0000-0000-000002500000}"/>
    <cellStyle name="Input 3 2 3 2 6 2 2" xfId="20335" xr:uid="{00000000-0005-0000-0000-000003500000}"/>
    <cellStyle name="Input 3 2 3 2 6 3" xfId="20336" xr:uid="{00000000-0005-0000-0000-000004500000}"/>
    <cellStyle name="Input 3 2 3 2 7" xfId="20337" xr:uid="{00000000-0005-0000-0000-000005500000}"/>
    <cellStyle name="Input 3 2 3 2 7 2" xfId="20338" xr:uid="{00000000-0005-0000-0000-000006500000}"/>
    <cellStyle name="Input 3 2 3 2 7 2 2" xfId="20339" xr:uid="{00000000-0005-0000-0000-000007500000}"/>
    <cellStyle name="Input 3 2 3 2 7 3" xfId="20340" xr:uid="{00000000-0005-0000-0000-000008500000}"/>
    <cellStyle name="Input 3 2 3 2 8" xfId="20341" xr:uid="{00000000-0005-0000-0000-000009500000}"/>
    <cellStyle name="Input 3 2 3 2 8 2" xfId="20342" xr:uid="{00000000-0005-0000-0000-00000A500000}"/>
    <cellStyle name="Input 3 2 3 2 8 2 2" xfId="20343" xr:uid="{00000000-0005-0000-0000-00000B500000}"/>
    <cellStyle name="Input 3 2 3 2 8 3" xfId="20344" xr:uid="{00000000-0005-0000-0000-00000C500000}"/>
    <cellStyle name="Input 3 2 3 2 9" xfId="20345" xr:uid="{00000000-0005-0000-0000-00000D500000}"/>
    <cellStyle name="Input 3 2 3 2 9 2" xfId="20346" xr:uid="{00000000-0005-0000-0000-00000E500000}"/>
    <cellStyle name="Input 3 2 3 2 9 2 2" xfId="20347" xr:uid="{00000000-0005-0000-0000-00000F500000}"/>
    <cellStyle name="Input 3 2 3 2 9 3" xfId="20348" xr:uid="{00000000-0005-0000-0000-000010500000}"/>
    <cellStyle name="Input 3 2 3 20" xfId="20349" xr:uid="{00000000-0005-0000-0000-000011500000}"/>
    <cellStyle name="Input 3 2 3 3" xfId="20350" xr:uid="{00000000-0005-0000-0000-000012500000}"/>
    <cellStyle name="Input 3 2 3 3 2" xfId="20351" xr:uid="{00000000-0005-0000-0000-000013500000}"/>
    <cellStyle name="Input 3 2 3 3 2 2" xfId="20352" xr:uid="{00000000-0005-0000-0000-000014500000}"/>
    <cellStyle name="Input 3 2 3 3 3" xfId="20353" xr:uid="{00000000-0005-0000-0000-000015500000}"/>
    <cellStyle name="Input 3 2 3 3 4" xfId="20354" xr:uid="{00000000-0005-0000-0000-000016500000}"/>
    <cellStyle name="Input 3 2 3 4" xfId="20355" xr:uid="{00000000-0005-0000-0000-000017500000}"/>
    <cellStyle name="Input 3 2 3 4 2" xfId="20356" xr:uid="{00000000-0005-0000-0000-000018500000}"/>
    <cellStyle name="Input 3 2 3 4 2 2" xfId="20357" xr:uid="{00000000-0005-0000-0000-000019500000}"/>
    <cellStyle name="Input 3 2 3 4 3" xfId="20358" xr:uid="{00000000-0005-0000-0000-00001A500000}"/>
    <cellStyle name="Input 3 2 3 4 4" xfId="20359" xr:uid="{00000000-0005-0000-0000-00001B500000}"/>
    <cellStyle name="Input 3 2 3 5" xfId="20360" xr:uid="{00000000-0005-0000-0000-00001C500000}"/>
    <cellStyle name="Input 3 2 3 5 2" xfId="20361" xr:uid="{00000000-0005-0000-0000-00001D500000}"/>
    <cellStyle name="Input 3 2 3 5 2 2" xfId="20362" xr:uid="{00000000-0005-0000-0000-00001E500000}"/>
    <cellStyle name="Input 3 2 3 5 3" xfId="20363" xr:uid="{00000000-0005-0000-0000-00001F500000}"/>
    <cellStyle name="Input 3 2 3 6" xfId="20364" xr:uid="{00000000-0005-0000-0000-000020500000}"/>
    <cellStyle name="Input 3 2 3 6 2" xfId="20365" xr:uid="{00000000-0005-0000-0000-000021500000}"/>
    <cellStyle name="Input 3 2 3 6 2 2" xfId="20366" xr:uid="{00000000-0005-0000-0000-000022500000}"/>
    <cellStyle name="Input 3 2 3 6 3" xfId="20367" xr:uid="{00000000-0005-0000-0000-000023500000}"/>
    <cellStyle name="Input 3 2 3 7" xfId="20368" xr:uid="{00000000-0005-0000-0000-000024500000}"/>
    <cellStyle name="Input 3 2 3 7 2" xfId="20369" xr:uid="{00000000-0005-0000-0000-000025500000}"/>
    <cellStyle name="Input 3 2 3 7 2 2" xfId="20370" xr:uid="{00000000-0005-0000-0000-000026500000}"/>
    <cellStyle name="Input 3 2 3 7 3" xfId="20371" xr:uid="{00000000-0005-0000-0000-000027500000}"/>
    <cellStyle name="Input 3 2 3 8" xfId="20372" xr:uid="{00000000-0005-0000-0000-000028500000}"/>
    <cellStyle name="Input 3 2 3 8 2" xfId="20373" xr:uid="{00000000-0005-0000-0000-000029500000}"/>
    <cellStyle name="Input 3 2 3 8 2 2" xfId="20374" xr:uid="{00000000-0005-0000-0000-00002A500000}"/>
    <cellStyle name="Input 3 2 3 8 3" xfId="20375" xr:uid="{00000000-0005-0000-0000-00002B500000}"/>
    <cellStyle name="Input 3 2 3 9" xfId="20376" xr:uid="{00000000-0005-0000-0000-00002C500000}"/>
    <cellStyle name="Input 3 2 3 9 2" xfId="20377" xr:uid="{00000000-0005-0000-0000-00002D500000}"/>
    <cellStyle name="Input 3 2 3 9 2 2" xfId="20378" xr:uid="{00000000-0005-0000-0000-00002E500000}"/>
    <cellStyle name="Input 3 2 3 9 3" xfId="20379" xr:uid="{00000000-0005-0000-0000-00002F500000}"/>
    <cellStyle name="Input 3 2 4" xfId="20380" xr:uid="{00000000-0005-0000-0000-000030500000}"/>
    <cellStyle name="Input 3 2 4 10" xfId="20381" xr:uid="{00000000-0005-0000-0000-000031500000}"/>
    <cellStyle name="Input 3 2 4 10 2" xfId="20382" xr:uid="{00000000-0005-0000-0000-000032500000}"/>
    <cellStyle name="Input 3 2 4 10 2 2" xfId="20383" xr:uid="{00000000-0005-0000-0000-000033500000}"/>
    <cellStyle name="Input 3 2 4 10 3" xfId="20384" xr:uid="{00000000-0005-0000-0000-000034500000}"/>
    <cellStyle name="Input 3 2 4 11" xfId="20385" xr:uid="{00000000-0005-0000-0000-000035500000}"/>
    <cellStyle name="Input 3 2 4 11 2" xfId="20386" xr:uid="{00000000-0005-0000-0000-000036500000}"/>
    <cellStyle name="Input 3 2 4 11 2 2" xfId="20387" xr:uid="{00000000-0005-0000-0000-000037500000}"/>
    <cellStyle name="Input 3 2 4 11 3" xfId="20388" xr:uid="{00000000-0005-0000-0000-000038500000}"/>
    <cellStyle name="Input 3 2 4 12" xfId="20389" xr:uid="{00000000-0005-0000-0000-000039500000}"/>
    <cellStyle name="Input 3 2 4 12 2" xfId="20390" xr:uid="{00000000-0005-0000-0000-00003A500000}"/>
    <cellStyle name="Input 3 2 4 12 2 2" xfId="20391" xr:uid="{00000000-0005-0000-0000-00003B500000}"/>
    <cellStyle name="Input 3 2 4 12 3" xfId="20392" xr:uid="{00000000-0005-0000-0000-00003C500000}"/>
    <cellStyle name="Input 3 2 4 13" xfId="20393" xr:uid="{00000000-0005-0000-0000-00003D500000}"/>
    <cellStyle name="Input 3 2 4 13 2" xfId="20394" xr:uid="{00000000-0005-0000-0000-00003E500000}"/>
    <cellStyle name="Input 3 2 4 13 2 2" xfId="20395" xr:uid="{00000000-0005-0000-0000-00003F500000}"/>
    <cellStyle name="Input 3 2 4 13 3" xfId="20396" xr:uid="{00000000-0005-0000-0000-000040500000}"/>
    <cellStyle name="Input 3 2 4 14" xfId="20397" xr:uid="{00000000-0005-0000-0000-000041500000}"/>
    <cellStyle name="Input 3 2 4 14 2" xfId="20398" xr:uid="{00000000-0005-0000-0000-000042500000}"/>
    <cellStyle name="Input 3 2 4 14 2 2" xfId="20399" xr:uid="{00000000-0005-0000-0000-000043500000}"/>
    <cellStyle name="Input 3 2 4 14 3" xfId="20400" xr:uid="{00000000-0005-0000-0000-000044500000}"/>
    <cellStyle name="Input 3 2 4 15" xfId="20401" xr:uid="{00000000-0005-0000-0000-000045500000}"/>
    <cellStyle name="Input 3 2 4 15 2" xfId="20402" xr:uid="{00000000-0005-0000-0000-000046500000}"/>
    <cellStyle name="Input 3 2 4 15 2 2" xfId="20403" xr:uid="{00000000-0005-0000-0000-000047500000}"/>
    <cellStyle name="Input 3 2 4 15 3" xfId="20404" xr:uid="{00000000-0005-0000-0000-000048500000}"/>
    <cellStyle name="Input 3 2 4 16" xfId="20405" xr:uid="{00000000-0005-0000-0000-000049500000}"/>
    <cellStyle name="Input 3 2 4 16 2" xfId="20406" xr:uid="{00000000-0005-0000-0000-00004A500000}"/>
    <cellStyle name="Input 3 2 4 16 2 2" xfId="20407" xr:uid="{00000000-0005-0000-0000-00004B500000}"/>
    <cellStyle name="Input 3 2 4 16 3" xfId="20408" xr:uid="{00000000-0005-0000-0000-00004C500000}"/>
    <cellStyle name="Input 3 2 4 17" xfId="20409" xr:uid="{00000000-0005-0000-0000-00004D500000}"/>
    <cellStyle name="Input 3 2 4 17 2" xfId="20410" xr:uid="{00000000-0005-0000-0000-00004E500000}"/>
    <cellStyle name="Input 3 2 4 17 2 2" xfId="20411" xr:uid="{00000000-0005-0000-0000-00004F500000}"/>
    <cellStyle name="Input 3 2 4 17 3" xfId="20412" xr:uid="{00000000-0005-0000-0000-000050500000}"/>
    <cellStyle name="Input 3 2 4 18" xfId="20413" xr:uid="{00000000-0005-0000-0000-000051500000}"/>
    <cellStyle name="Input 3 2 4 18 2" xfId="20414" xr:uid="{00000000-0005-0000-0000-000052500000}"/>
    <cellStyle name="Input 3 2 4 18 2 2" xfId="20415" xr:uid="{00000000-0005-0000-0000-000053500000}"/>
    <cellStyle name="Input 3 2 4 18 3" xfId="20416" xr:uid="{00000000-0005-0000-0000-000054500000}"/>
    <cellStyle name="Input 3 2 4 19" xfId="20417" xr:uid="{00000000-0005-0000-0000-000055500000}"/>
    <cellStyle name="Input 3 2 4 19 2" xfId="20418" xr:uid="{00000000-0005-0000-0000-000056500000}"/>
    <cellStyle name="Input 3 2 4 19 2 2" xfId="20419" xr:uid="{00000000-0005-0000-0000-000057500000}"/>
    <cellStyle name="Input 3 2 4 19 3" xfId="20420" xr:uid="{00000000-0005-0000-0000-000058500000}"/>
    <cellStyle name="Input 3 2 4 2" xfId="20421" xr:uid="{00000000-0005-0000-0000-000059500000}"/>
    <cellStyle name="Input 3 2 4 2 10" xfId="20422" xr:uid="{00000000-0005-0000-0000-00005A500000}"/>
    <cellStyle name="Input 3 2 4 2 10 2" xfId="20423" xr:uid="{00000000-0005-0000-0000-00005B500000}"/>
    <cellStyle name="Input 3 2 4 2 10 2 2" xfId="20424" xr:uid="{00000000-0005-0000-0000-00005C500000}"/>
    <cellStyle name="Input 3 2 4 2 10 3" xfId="20425" xr:uid="{00000000-0005-0000-0000-00005D500000}"/>
    <cellStyle name="Input 3 2 4 2 11" xfId="20426" xr:uid="{00000000-0005-0000-0000-00005E500000}"/>
    <cellStyle name="Input 3 2 4 2 11 2" xfId="20427" xr:uid="{00000000-0005-0000-0000-00005F500000}"/>
    <cellStyle name="Input 3 2 4 2 11 2 2" xfId="20428" xr:uid="{00000000-0005-0000-0000-000060500000}"/>
    <cellStyle name="Input 3 2 4 2 11 3" xfId="20429" xr:uid="{00000000-0005-0000-0000-000061500000}"/>
    <cellStyle name="Input 3 2 4 2 12" xfId="20430" xr:uid="{00000000-0005-0000-0000-000062500000}"/>
    <cellStyle name="Input 3 2 4 2 12 2" xfId="20431" xr:uid="{00000000-0005-0000-0000-000063500000}"/>
    <cellStyle name="Input 3 2 4 2 12 2 2" xfId="20432" xr:uid="{00000000-0005-0000-0000-000064500000}"/>
    <cellStyle name="Input 3 2 4 2 12 3" xfId="20433" xr:uid="{00000000-0005-0000-0000-000065500000}"/>
    <cellStyle name="Input 3 2 4 2 13" xfId="20434" xr:uid="{00000000-0005-0000-0000-000066500000}"/>
    <cellStyle name="Input 3 2 4 2 13 2" xfId="20435" xr:uid="{00000000-0005-0000-0000-000067500000}"/>
    <cellStyle name="Input 3 2 4 2 13 2 2" xfId="20436" xr:uid="{00000000-0005-0000-0000-000068500000}"/>
    <cellStyle name="Input 3 2 4 2 13 3" xfId="20437" xr:uid="{00000000-0005-0000-0000-000069500000}"/>
    <cellStyle name="Input 3 2 4 2 14" xfId="20438" xr:uid="{00000000-0005-0000-0000-00006A500000}"/>
    <cellStyle name="Input 3 2 4 2 14 2" xfId="20439" xr:uid="{00000000-0005-0000-0000-00006B500000}"/>
    <cellStyle name="Input 3 2 4 2 14 2 2" xfId="20440" xr:uid="{00000000-0005-0000-0000-00006C500000}"/>
    <cellStyle name="Input 3 2 4 2 14 3" xfId="20441" xr:uid="{00000000-0005-0000-0000-00006D500000}"/>
    <cellStyle name="Input 3 2 4 2 15" xfId="20442" xr:uid="{00000000-0005-0000-0000-00006E500000}"/>
    <cellStyle name="Input 3 2 4 2 15 2" xfId="20443" xr:uid="{00000000-0005-0000-0000-00006F500000}"/>
    <cellStyle name="Input 3 2 4 2 15 2 2" xfId="20444" xr:uid="{00000000-0005-0000-0000-000070500000}"/>
    <cellStyle name="Input 3 2 4 2 15 3" xfId="20445" xr:uid="{00000000-0005-0000-0000-000071500000}"/>
    <cellStyle name="Input 3 2 4 2 16" xfId="20446" xr:uid="{00000000-0005-0000-0000-000072500000}"/>
    <cellStyle name="Input 3 2 4 2 16 2" xfId="20447" xr:uid="{00000000-0005-0000-0000-000073500000}"/>
    <cellStyle name="Input 3 2 4 2 16 2 2" xfId="20448" xr:uid="{00000000-0005-0000-0000-000074500000}"/>
    <cellStyle name="Input 3 2 4 2 16 3" xfId="20449" xr:uid="{00000000-0005-0000-0000-000075500000}"/>
    <cellStyle name="Input 3 2 4 2 17" xfId="20450" xr:uid="{00000000-0005-0000-0000-000076500000}"/>
    <cellStyle name="Input 3 2 4 2 17 2" xfId="20451" xr:uid="{00000000-0005-0000-0000-000077500000}"/>
    <cellStyle name="Input 3 2 4 2 17 2 2" xfId="20452" xr:uid="{00000000-0005-0000-0000-000078500000}"/>
    <cellStyle name="Input 3 2 4 2 17 3" xfId="20453" xr:uid="{00000000-0005-0000-0000-000079500000}"/>
    <cellStyle name="Input 3 2 4 2 18" xfId="20454" xr:uid="{00000000-0005-0000-0000-00007A500000}"/>
    <cellStyle name="Input 3 2 4 2 18 2" xfId="20455" xr:uid="{00000000-0005-0000-0000-00007B500000}"/>
    <cellStyle name="Input 3 2 4 2 18 2 2" xfId="20456" xr:uid="{00000000-0005-0000-0000-00007C500000}"/>
    <cellStyle name="Input 3 2 4 2 18 3" xfId="20457" xr:uid="{00000000-0005-0000-0000-00007D500000}"/>
    <cellStyle name="Input 3 2 4 2 19" xfId="20458" xr:uid="{00000000-0005-0000-0000-00007E500000}"/>
    <cellStyle name="Input 3 2 4 2 19 2" xfId="20459" xr:uid="{00000000-0005-0000-0000-00007F500000}"/>
    <cellStyle name="Input 3 2 4 2 19 2 2" xfId="20460" xr:uid="{00000000-0005-0000-0000-000080500000}"/>
    <cellStyle name="Input 3 2 4 2 19 3" xfId="20461" xr:uid="{00000000-0005-0000-0000-000081500000}"/>
    <cellStyle name="Input 3 2 4 2 2" xfId="20462" xr:uid="{00000000-0005-0000-0000-000082500000}"/>
    <cellStyle name="Input 3 2 4 2 2 2" xfId="20463" xr:uid="{00000000-0005-0000-0000-000083500000}"/>
    <cellStyle name="Input 3 2 4 2 2 2 2" xfId="20464" xr:uid="{00000000-0005-0000-0000-000084500000}"/>
    <cellStyle name="Input 3 2 4 2 2 3" xfId="20465" xr:uid="{00000000-0005-0000-0000-000085500000}"/>
    <cellStyle name="Input 3 2 4 2 2 4" xfId="20466" xr:uid="{00000000-0005-0000-0000-000086500000}"/>
    <cellStyle name="Input 3 2 4 2 20" xfId="20467" xr:uid="{00000000-0005-0000-0000-000087500000}"/>
    <cellStyle name="Input 3 2 4 2 20 2" xfId="20468" xr:uid="{00000000-0005-0000-0000-000088500000}"/>
    <cellStyle name="Input 3 2 4 2 20 2 2" xfId="20469" xr:uid="{00000000-0005-0000-0000-000089500000}"/>
    <cellStyle name="Input 3 2 4 2 20 3" xfId="20470" xr:uid="{00000000-0005-0000-0000-00008A500000}"/>
    <cellStyle name="Input 3 2 4 2 21" xfId="20471" xr:uid="{00000000-0005-0000-0000-00008B500000}"/>
    <cellStyle name="Input 3 2 4 2 21 2" xfId="20472" xr:uid="{00000000-0005-0000-0000-00008C500000}"/>
    <cellStyle name="Input 3 2 4 2 22" xfId="20473" xr:uid="{00000000-0005-0000-0000-00008D500000}"/>
    <cellStyle name="Input 3 2 4 2 23" xfId="20474" xr:uid="{00000000-0005-0000-0000-00008E500000}"/>
    <cellStyle name="Input 3 2 4 2 3" xfId="20475" xr:uid="{00000000-0005-0000-0000-00008F500000}"/>
    <cellStyle name="Input 3 2 4 2 3 2" xfId="20476" xr:uid="{00000000-0005-0000-0000-000090500000}"/>
    <cellStyle name="Input 3 2 4 2 3 2 2" xfId="20477" xr:uid="{00000000-0005-0000-0000-000091500000}"/>
    <cellStyle name="Input 3 2 4 2 3 3" xfId="20478" xr:uid="{00000000-0005-0000-0000-000092500000}"/>
    <cellStyle name="Input 3 2 4 2 4" xfId="20479" xr:uid="{00000000-0005-0000-0000-000093500000}"/>
    <cellStyle name="Input 3 2 4 2 4 2" xfId="20480" xr:uid="{00000000-0005-0000-0000-000094500000}"/>
    <cellStyle name="Input 3 2 4 2 4 2 2" xfId="20481" xr:uid="{00000000-0005-0000-0000-000095500000}"/>
    <cellStyle name="Input 3 2 4 2 4 3" xfId="20482" xr:uid="{00000000-0005-0000-0000-000096500000}"/>
    <cellStyle name="Input 3 2 4 2 5" xfId="20483" xr:uid="{00000000-0005-0000-0000-000097500000}"/>
    <cellStyle name="Input 3 2 4 2 5 2" xfId="20484" xr:uid="{00000000-0005-0000-0000-000098500000}"/>
    <cellStyle name="Input 3 2 4 2 5 2 2" xfId="20485" xr:uid="{00000000-0005-0000-0000-000099500000}"/>
    <cellStyle name="Input 3 2 4 2 5 3" xfId="20486" xr:uid="{00000000-0005-0000-0000-00009A500000}"/>
    <cellStyle name="Input 3 2 4 2 6" xfId="20487" xr:uid="{00000000-0005-0000-0000-00009B500000}"/>
    <cellStyle name="Input 3 2 4 2 6 2" xfId="20488" xr:uid="{00000000-0005-0000-0000-00009C500000}"/>
    <cellStyle name="Input 3 2 4 2 6 2 2" xfId="20489" xr:uid="{00000000-0005-0000-0000-00009D500000}"/>
    <cellStyle name="Input 3 2 4 2 6 3" xfId="20490" xr:uid="{00000000-0005-0000-0000-00009E500000}"/>
    <cellStyle name="Input 3 2 4 2 7" xfId="20491" xr:uid="{00000000-0005-0000-0000-00009F500000}"/>
    <cellStyle name="Input 3 2 4 2 7 2" xfId="20492" xr:uid="{00000000-0005-0000-0000-0000A0500000}"/>
    <cellStyle name="Input 3 2 4 2 7 2 2" xfId="20493" xr:uid="{00000000-0005-0000-0000-0000A1500000}"/>
    <cellStyle name="Input 3 2 4 2 7 3" xfId="20494" xr:uid="{00000000-0005-0000-0000-0000A2500000}"/>
    <cellStyle name="Input 3 2 4 2 8" xfId="20495" xr:uid="{00000000-0005-0000-0000-0000A3500000}"/>
    <cellStyle name="Input 3 2 4 2 8 2" xfId="20496" xr:uid="{00000000-0005-0000-0000-0000A4500000}"/>
    <cellStyle name="Input 3 2 4 2 8 2 2" xfId="20497" xr:uid="{00000000-0005-0000-0000-0000A5500000}"/>
    <cellStyle name="Input 3 2 4 2 8 3" xfId="20498" xr:uid="{00000000-0005-0000-0000-0000A6500000}"/>
    <cellStyle name="Input 3 2 4 2 9" xfId="20499" xr:uid="{00000000-0005-0000-0000-0000A7500000}"/>
    <cellStyle name="Input 3 2 4 2 9 2" xfId="20500" xr:uid="{00000000-0005-0000-0000-0000A8500000}"/>
    <cellStyle name="Input 3 2 4 2 9 2 2" xfId="20501" xr:uid="{00000000-0005-0000-0000-0000A9500000}"/>
    <cellStyle name="Input 3 2 4 2 9 3" xfId="20502" xr:uid="{00000000-0005-0000-0000-0000AA500000}"/>
    <cellStyle name="Input 3 2 4 20" xfId="20503" xr:uid="{00000000-0005-0000-0000-0000AB500000}"/>
    <cellStyle name="Input 3 2 4 20 2" xfId="20504" xr:uid="{00000000-0005-0000-0000-0000AC500000}"/>
    <cellStyle name="Input 3 2 4 20 2 2" xfId="20505" xr:uid="{00000000-0005-0000-0000-0000AD500000}"/>
    <cellStyle name="Input 3 2 4 20 3" xfId="20506" xr:uid="{00000000-0005-0000-0000-0000AE500000}"/>
    <cellStyle name="Input 3 2 4 21" xfId="20507" xr:uid="{00000000-0005-0000-0000-0000AF500000}"/>
    <cellStyle name="Input 3 2 4 21 2" xfId="20508" xr:uid="{00000000-0005-0000-0000-0000B0500000}"/>
    <cellStyle name="Input 3 2 4 21 2 2" xfId="20509" xr:uid="{00000000-0005-0000-0000-0000B1500000}"/>
    <cellStyle name="Input 3 2 4 21 3" xfId="20510" xr:uid="{00000000-0005-0000-0000-0000B2500000}"/>
    <cellStyle name="Input 3 2 4 22" xfId="20511" xr:uid="{00000000-0005-0000-0000-0000B3500000}"/>
    <cellStyle name="Input 3 2 4 22 2" xfId="20512" xr:uid="{00000000-0005-0000-0000-0000B4500000}"/>
    <cellStyle name="Input 3 2 4 23" xfId="20513" xr:uid="{00000000-0005-0000-0000-0000B5500000}"/>
    <cellStyle name="Input 3 2 4 24" xfId="20514" xr:uid="{00000000-0005-0000-0000-0000B6500000}"/>
    <cellStyle name="Input 3 2 4 3" xfId="20515" xr:uid="{00000000-0005-0000-0000-0000B7500000}"/>
    <cellStyle name="Input 3 2 4 3 2" xfId="20516" xr:uid="{00000000-0005-0000-0000-0000B8500000}"/>
    <cellStyle name="Input 3 2 4 3 2 2" xfId="20517" xr:uid="{00000000-0005-0000-0000-0000B9500000}"/>
    <cellStyle name="Input 3 2 4 3 3" xfId="20518" xr:uid="{00000000-0005-0000-0000-0000BA500000}"/>
    <cellStyle name="Input 3 2 4 3 4" xfId="20519" xr:uid="{00000000-0005-0000-0000-0000BB500000}"/>
    <cellStyle name="Input 3 2 4 4" xfId="20520" xr:uid="{00000000-0005-0000-0000-0000BC500000}"/>
    <cellStyle name="Input 3 2 4 4 2" xfId="20521" xr:uid="{00000000-0005-0000-0000-0000BD500000}"/>
    <cellStyle name="Input 3 2 4 4 2 2" xfId="20522" xr:uid="{00000000-0005-0000-0000-0000BE500000}"/>
    <cellStyle name="Input 3 2 4 4 3" xfId="20523" xr:uid="{00000000-0005-0000-0000-0000BF500000}"/>
    <cellStyle name="Input 3 2 4 4 4" xfId="20524" xr:uid="{00000000-0005-0000-0000-0000C0500000}"/>
    <cellStyle name="Input 3 2 4 5" xfId="20525" xr:uid="{00000000-0005-0000-0000-0000C1500000}"/>
    <cellStyle name="Input 3 2 4 5 2" xfId="20526" xr:uid="{00000000-0005-0000-0000-0000C2500000}"/>
    <cellStyle name="Input 3 2 4 5 2 2" xfId="20527" xr:uid="{00000000-0005-0000-0000-0000C3500000}"/>
    <cellStyle name="Input 3 2 4 5 3" xfId="20528" xr:uid="{00000000-0005-0000-0000-0000C4500000}"/>
    <cellStyle name="Input 3 2 4 6" xfId="20529" xr:uid="{00000000-0005-0000-0000-0000C5500000}"/>
    <cellStyle name="Input 3 2 4 6 2" xfId="20530" xr:uid="{00000000-0005-0000-0000-0000C6500000}"/>
    <cellStyle name="Input 3 2 4 6 2 2" xfId="20531" xr:uid="{00000000-0005-0000-0000-0000C7500000}"/>
    <cellStyle name="Input 3 2 4 6 3" xfId="20532" xr:uid="{00000000-0005-0000-0000-0000C8500000}"/>
    <cellStyle name="Input 3 2 4 7" xfId="20533" xr:uid="{00000000-0005-0000-0000-0000C9500000}"/>
    <cellStyle name="Input 3 2 4 7 2" xfId="20534" xr:uid="{00000000-0005-0000-0000-0000CA500000}"/>
    <cellStyle name="Input 3 2 4 7 2 2" xfId="20535" xr:uid="{00000000-0005-0000-0000-0000CB500000}"/>
    <cellStyle name="Input 3 2 4 7 3" xfId="20536" xr:uid="{00000000-0005-0000-0000-0000CC500000}"/>
    <cellStyle name="Input 3 2 4 8" xfId="20537" xr:uid="{00000000-0005-0000-0000-0000CD500000}"/>
    <cellStyle name="Input 3 2 4 8 2" xfId="20538" xr:uid="{00000000-0005-0000-0000-0000CE500000}"/>
    <cellStyle name="Input 3 2 4 8 2 2" xfId="20539" xr:uid="{00000000-0005-0000-0000-0000CF500000}"/>
    <cellStyle name="Input 3 2 4 8 3" xfId="20540" xr:uid="{00000000-0005-0000-0000-0000D0500000}"/>
    <cellStyle name="Input 3 2 4 9" xfId="20541" xr:uid="{00000000-0005-0000-0000-0000D1500000}"/>
    <cellStyle name="Input 3 2 4 9 2" xfId="20542" xr:uid="{00000000-0005-0000-0000-0000D2500000}"/>
    <cellStyle name="Input 3 2 4 9 2 2" xfId="20543" xr:uid="{00000000-0005-0000-0000-0000D3500000}"/>
    <cellStyle name="Input 3 2 4 9 3" xfId="20544" xr:uid="{00000000-0005-0000-0000-0000D4500000}"/>
    <cellStyle name="Input 3 2 5" xfId="20545" xr:uid="{00000000-0005-0000-0000-0000D5500000}"/>
    <cellStyle name="Input 3 2 5 10" xfId="20546" xr:uid="{00000000-0005-0000-0000-0000D6500000}"/>
    <cellStyle name="Input 3 2 5 10 2" xfId="20547" xr:uid="{00000000-0005-0000-0000-0000D7500000}"/>
    <cellStyle name="Input 3 2 5 10 2 2" xfId="20548" xr:uid="{00000000-0005-0000-0000-0000D8500000}"/>
    <cellStyle name="Input 3 2 5 10 3" xfId="20549" xr:uid="{00000000-0005-0000-0000-0000D9500000}"/>
    <cellStyle name="Input 3 2 5 11" xfId="20550" xr:uid="{00000000-0005-0000-0000-0000DA500000}"/>
    <cellStyle name="Input 3 2 5 11 2" xfId="20551" xr:uid="{00000000-0005-0000-0000-0000DB500000}"/>
    <cellStyle name="Input 3 2 5 11 2 2" xfId="20552" xr:uid="{00000000-0005-0000-0000-0000DC500000}"/>
    <cellStyle name="Input 3 2 5 11 3" xfId="20553" xr:uid="{00000000-0005-0000-0000-0000DD500000}"/>
    <cellStyle name="Input 3 2 5 12" xfId="20554" xr:uid="{00000000-0005-0000-0000-0000DE500000}"/>
    <cellStyle name="Input 3 2 5 12 2" xfId="20555" xr:uid="{00000000-0005-0000-0000-0000DF500000}"/>
    <cellStyle name="Input 3 2 5 12 2 2" xfId="20556" xr:uid="{00000000-0005-0000-0000-0000E0500000}"/>
    <cellStyle name="Input 3 2 5 12 3" xfId="20557" xr:uid="{00000000-0005-0000-0000-0000E1500000}"/>
    <cellStyle name="Input 3 2 5 13" xfId="20558" xr:uid="{00000000-0005-0000-0000-0000E2500000}"/>
    <cellStyle name="Input 3 2 5 13 2" xfId="20559" xr:uid="{00000000-0005-0000-0000-0000E3500000}"/>
    <cellStyle name="Input 3 2 5 13 2 2" xfId="20560" xr:uid="{00000000-0005-0000-0000-0000E4500000}"/>
    <cellStyle name="Input 3 2 5 13 3" xfId="20561" xr:uid="{00000000-0005-0000-0000-0000E5500000}"/>
    <cellStyle name="Input 3 2 5 14" xfId="20562" xr:uid="{00000000-0005-0000-0000-0000E6500000}"/>
    <cellStyle name="Input 3 2 5 14 2" xfId="20563" xr:uid="{00000000-0005-0000-0000-0000E7500000}"/>
    <cellStyle name="Input 3 2 5 14 2 2" xfId="20564" xr:uid="{00000000-0005-0000-0000-0000E8500000}"/>
    <cellStyle name="Input 3 2 5 14 3" xfId="20565" xr:uid="{00000000-0005-0000-0000-0000E9500000}"/>
    <cellStyle name="Input 3 2 5 15" xfId="20566" xr:uid="{00000000-0005-0000-0000-0000EA500000}"/>
    <cellStyle name="Input 3 2 5 15 2" xfId="20567" xr:uid="{00000000-0005-0000-0000-0000EB500000}"/>
    <cellStyle name="Input 3 2 5 15 2 2" xfId="20568" xr:uid="{00000000-0005-0000-0000-0000EC500000}"/>
    <cellStyle name="Input 3 2 5 15 3" xfId="20569" xr:uid="{00000000-0005-0000-0000-0000ED500000}"/>
    <cellStyle name="Input 3 2 5 16" xfId="20570" xr:uid="{00000000-0005-0000-0000-0000EE500000}"/>
    <cellStyle name="Input 3 2 5 16 2" xfId="20571" xr:uid="{00000000-0005-0000-0000-0000EF500000}"/>
    <cellStyle name="Input 3 2 5 16 2 2" xfId="20572" xr:uid="{00000000-0005-0000-0000-0000F0500000}"/>
    <cellStyle name="Input 3 2 5 16 3" xfId="20573" xr:uid="{00000000-0005-0000-0000-0000F1500000}"/>
    <cellStyle name="Input 3 2 5 17" xfId="20574" xr:uid="{00000000-0005-0000-0000-0000F2500000}"/>
    <cellStyle name="Input 3 2 5 17 2" xfId="20575" xr:uid="{00000000-0005-0000-0000-0000F3500000}"/>
    <cellStyle name="Input 3 2 5 17 2 2" xfId="20576" xr:uid="{00000000-0005-0000-0000-0000F4500000}"/>
    <cellStyle name="Input 3 2 5 17 3" xfId="20577" xr:uid="{00000000-0005-0000-0000-0000F5500000}"/>
    <cellStyle name="Input 3 2 5 18" xfId="20578" xr:uid="{00000000-0005-0000-0000-0000F6500000}"/>
    <cellStyle name="Input 3 2 5 18 2" xfId="20579" xr:uid="{00000000-0005-0000-0000-0000F7500000}"/>
    <cellStyle name="Input 3 2 5 18 2 2" xfId="20580" xr:uid="{00000000-0005-0000-0000-0000F8500000}"/>
    <cellStyle name="Input 3 2 5 18 3" xfId="20581" xr:uid="{00000000-0005-0000-0000-0000F9500000}"/>
    <cellStyle name="Input 3 2 5 19" xfId="20582" xr:uid="{00000000-0005-0000-0000-0000FA500000}"/>
    <cellStyle name="Input 3 2 5 19 2" xfId="20583" xr:uid="{00000000-0005-0000-0000-0000FB500000}"/>
    <cellStyle name="Input 3 2 5 19 2 2" xfId="20584" xr:uid="{00000000-0005-0000-0000-0000FC500000}"/>
    <cellStyle name="Input 3 2 5 19 3" xfId="20585" xr:uid="{00000000-0005-0000-0000-0000FD500000}"/>
    <cellStyle name="Input 3 2 5 2" xfId="20586" xr:uid="{00000000-0005-0000-0000-0000FE500000}"/>
    <cellStyle name="Input 3 2 5 2 2" xfId="20587" xr:uid="{00000000-0005-0000-0000-0000FF500000}"/>
    <cellStyle name="Input 3 2 5 2 2 2" xfId="20588" xr:uid="{00000000-0005-0000-0000-000000510000}"/>
    <cellStyle name="Input 3 2 5 2 3" xfId="20589" xr:uid="{00000000-0005-0000-0000-000001510000}"/>
    <cellStyle name="Input 3 2 5 2 4" xfId="20590" xr:uid="{00000000-0005-0000-0000-000002510000}"/>
    <cellStyle name="Input 3 2 5 20" xfId="20591" xr:uid="{00000000-0005-0000-0000-000003510000}"/>
    <cellStyle name="Input 3 2 5 20 2" xfId="20592" xr:uid="{00000000-0005-0000-0000-000004510000}"/>
    <cellStyle name="Input 3 2 5 20 2 2" xfId="20593" xr:uid="{00000000-0005-0000-0000-000005510000}"/>
    <cellStyle name="Input 3 2 5 20 3" xfId="20594" xr:uid="{00000000-0005-0000-0000-000006510000}"/>
    <cellStyle name="Input 3 2 5 21" xfId="20595" xr:uid="{00000000-0005-0000-0000-000007510000}"/>
    <cellStyle name="Input 3 2 5 21 2" xfId="20596" xr:uid="{00000000-0005-0000-0000-000008510000}"/>
    <cellStyle name="Input 3 2 5 22" xfId="20597" xr:uid="{00000000-0005-0000-0000-000009510000}"/>
    <cellStyle name="Input 3 2 5 23" xfId="20598" xr:uid="{00000000-0005-0000-0000-00000A510000}"/>
    <cellStyle name="Input 3 2 5 3" xfId="20599" xr:uid="{00000000-0005-0000-0000-00000B510000}"/>
    <cellStyle name="Input 3 2 5 3 2" xfId="20600" xr:uid="{00000000-0005-0000-0000-00000C510000}"/>
    <cellStyle name="Input 3 2 5 3 2 2" xfId="20601" xr:uid="{00000000-0005-0000-0000-00000D510000}"/>
    <cellStyle name="Input 3 2 5 3 3" xfId="20602" xr:uid="{00000000-0005-0000-0000-00000E510000}"/>
    <cellStyle name="Input 3 2 5 4" xfId="20603" xr:uid="{00000000-0005-0000-0000-00000F510000}"/>
    <cellStyle name="Input 3 2 5 4 2" xfId="20604" xr:uid="{00000000-0005-0000-0000-000010510000}"/>
    <cellStyle name="Input 3 2 5 4 2 2" xfId="20605" xr:uid="{00000000-0005-0000-0000-000011510000}"/>
    <cellStyle name="Input 3 2 5 4 3" xfId="20606" xr:uid="{00000000-0005-0000-0000-000012510000}"/>
    <cellStyle name="Input 3 2 5 5" xfId="20607" xr:uid="{00000000-0005-0000-0000-000013510000}"/>
    <cellStyle name="Input 3 2 5 5 2" xfId="20608" xr:uid="{00000000-0005-0000-0000-000014510000}"/>
    <cellStyle name="Input 3 2 5 5 2 2" xfId="20609" xr:uid="{00000000-0005-0000-0000-000015510000}"/>
    <cellStyle name="Input 3 2 5 5 3" xfId="20610" xr:uid="{00000000-0005-0000-0000-000016510000}"/>
    <cellStyle name="Input 3 2 5 6" xfId="20611" xr:uid="{00000000-0005-0000-0000-000017510000}"/>
    <cellStyle name="Input 3 2 5 6 2" xfId="20612" xr:uid="{00000000-0005-0000-0000-000018510000}"/>
    <cellStyle name="Input 3 2 5 6 2 2" xfId="20613" xr:uid="{00000000-0005-0000-0000-000019510000}"/>
    <cellStyle name="Input 3 2 5 6 3" xfId="20614" xr:uid="{00000000-0005-0000-0000-00001A510000}"/>
    <cellStyle name="Input 3 2 5 7" xfId="20615" xr:uid="{00000000-0005-0000-0000-00001B510000}"/>
    <cellStyle name="Input 3 2 5 7 2" xfId="20616" xr:uid="{00000000-0005-0000-0000-00001C510000}"/>
    <cellStyle name="Input 3 2 5 7 2 2" xfId="20617" xr:uid="{00000000-0005-0000-0000-00001D510000}"/>
    <cellStyle name="Input 3 2 5 7 3" xfId="20618" xr:uid="{00000000-0005-0000-0000-00001E510000}"/>
    <cellStyle name="Input 3 2 5 8" xfId="20619" xr:uid="{00000000-0005-0000-0000-00001F510000}"/>
    <cellStyle name="Input 3 2 5 8 2" xfId="20620" xr:uid="{00000000-0005-0000-0000-000020510000}"/>
    <cellStyle name="Input 3 2 5 8 2 2" xfId="20621" xr:uid="{00000000-0005-0000-0000-000021510000}"/>
    <cellStyle name="Input 3 2 5 8 3" xfId="20622" xr:uid="{00000000-0005-0000-0000-000022510000}"/>
    <cellStyle name="Input 3 2 5 9" xfId="20623" xr:uid="{00000000-0005-0000-0000-000023510000}"/>
    <cellStyle name="Input 3 2 5 9 2" xfId="20624" xr:uid="{00000000-0005-0000-0000-000024510000}"/>
    <cellStyle name="Input 3 2 5 9 2 2" xfId="20625" xr:uid="{00000000-0005-0000-0000-000025510000}"/>
    <cellStyle name="Input 3 2 5 9 3" xfId="20626" xr:uid="{00000000-0005-0000-0000-000026510000}"/>
    <cellStyle name="Input 3 2 6" xfId="20627" xr:uid="{00000000-0005-0000-0000-000027510000}"/>
    <cellStyle name="Input 3 2 6 2" xfId="20628" xr:uid="{00000000-0005-0000-0000-000028510000}"/>
    <cellStyle name="Input 3 2 6 2 2" xfId="20629" xr:uid="{00000000-0005-0000-0000-000029510000}"/>
    <cellStyle name="Input 3 2 6 3" xfId="20630" xr:uid="{00000000-0005-0000-0000-00002A510000}"/>
    <cellStyle name="Input 3 2 6 4" xfId="20631" xr:uid="{00000000-0005-0000-0000-00002B510000}"/>
    <cellStyle name="Input 3 2 7" xfId="20632" xr:uid="{00000000-0005-0000-0000-00002C510000}"/>
    <cellStyle name="Input 3 2 7 2" xfId="20633" xr:uid="{00000000-0005-0000-0000-00002D510000}"/>
    <cellStyle name="Input 3 2 7 2 2" xfId="20634" xr:uid="{00000000-0005-0000-0000-00002E510000}"/>
    <cellStyle name="Input 3 2 7 3" xfId="20635" xr:uid="{00000000-0005-0000-0000-00002F510000}"/>
    <cellStyle name="Input 3 2 8" xfId="20636" xr:uid="{00000000-0005-0000-0000-000030510000}"/>
    <cellStyle name="Input 3 2 8 2" xfId="20637" xr:uid="{00000000-0005-0000-0000-000031510000}"/>
    <cellStyle name="Input 3 2 8 2 2" xfId="20638" xr:uid="{00000000-0005-0000-0000-000032510000}"/>
    <cellStyle name="Input 3 2 8 3" xfId="20639" xr:uid="{00000000-0005-0000-0000-000033510000}"/>
    <cellStyle name="Input 3 2 9" xfId="20640" xr:uid="{00000000-0005-0000-0000-000034510000}"/>
    <cellStyle name="Input 3 2 9 2" xfId="20641" xr:uid="{00000000-0005-0000-0000-000035510000}"/>
    <cellStyle name="Input 3 2 9 2 2" xfId="20642" xr:uid="{00000000-0005-0000-0000-000036510000}"/>
    <cellStyle name="Input 3 2 9 3" xfId="20643" xr:uid="{00000000-0005-0000-0000-000037510000}"/>
    <cellStyle name="Input 3 20" xfId="20644" xr:uid="{00000000-0005-0000-0000-000038510000}"/>
    <cellStyle name="Input 3 20 2" xfId="20645" xr:uid="{00000000-0005-0000-0000-000039510000}"/>
    <cellStyle name="Input 3 20 2 2" xfId="20646" xr:uid="{00000000-0005-0000-0000-00003A510000}"/>
    <cellStyle name="Input 3 20 3" xfId="20647" xr:uid="{00000000-0005-0000-0000-00003B510000}"/>
    <cellStyle name="Input 3 21" xfId="20648" xr:uid="{00000000-0005-0000-0000-00003C510000}"/>
    <cellStyle name="Input 3 21 2" xfId="20649" xr:uid="{00000000-0005-0000-0000-00003D510000}"/>
    <cellStyle name="Input 3 21 2 2" xfId="20650" xr:uid="{00000000-0005-0000-0000-00003E510000}"/>
    <cellStyle name="Input 3 21 3" xfId="20651" xr:uid="{00000000-0005-0000-0000-00003F510000}"/>
    <cellStyle name="Input 3 22" xfId="20652" xr:uid="{00000000-0005-0000-0000-000040510000}"/>
    <cellStyle name="Input 3 22 2" xfId="20653" xr:uid="{00000000-0005-0000-0000-000041510000}"/>
    <cellStyle name="Input 3 23" xfId="20654" xr:uid="{00000000-0005-0000-0000-000042510000}"/>
    <cellStyle name="Input 3 24" xfId="20655" xr:uid="{00000000-0005-0000-0000-000043510000}"/>
    <cellStyle name="Input 3 25" xfId="20656" xr:uid="{00000000-0005-0000-0000-000044510000}"/>
    <cellStyle name="Input 3 26" xfId="20657" xr:uid="{00000000-0005-0000-0000-000045510000}"/>
    <cellStyle name="Input 3 27" xfId="20658" xr:uid="{00000000-0005-0000-0000-000046510000}"/>
    <cellStyle name="Input 3 28" xfId="50537" xr:uid="{00000000-0005-0000-0000-000047510000}"/>
    <cellStyle name="Input 3 29" xfId="50538" xr:uid="{00000000-0005-0000-0000-000048510000}"/>
    <cellStyle name="Input 3 3" xfId="20659" xr:uid="{00000000-0005-0000-0000-000049510000}"/>
    <cellStyle name="Input 3 3 10" xfId="20660" xr:uid="{00000000-0005-0000-0000-00004A510000}"/>
    <cellStyle name="Input 3 3 10 2" xfId="20661" xr:uid="{00000000-0005-0000-0000-00004B510000}"/>
    <cellStyle name="Input 3 3 10 2 2" xfId="20662" xr:uid="{00000000-0005-0000-0000-00004C510000}"/>
    <cellStyle name="Input 3 3 10 3" xfId="20663" xr:uid="{00000000-0005-0000-0000-00004D510000}"/>
    <cellStyle name="Input 3 3 11" xfId="20664" xr:uid="{00000000-0005-0000-0000-00004E510000}"/>
    <cellStyle name="Input 3 3 11 2" xfId="20665" xr:uid="{00000000-0005-0000-0000-00004F510000}"/>
    <cellStyle name="Input 3 3 11 2 2" xfId="20666" xr:uid="{00000000-0005-0000-0000-000050510000}"/>
    <cellStyle name="Input 3 3 11 3" xfId="20667" xr:uid="{00000000-0005-0000-0000-000051510000}"/>
    <cellStyle name="Input 3 3 12" xfId="20668" xr:uid="{00000000-0005-0000-0000-000052510000}"/>
    <cellStyle name="Input 3 3 12 2" xfId="20669" xr:uid="{00000000-0005-0000-0000-000053510000}"/>
    <cellStyle name="Input 3 3 12 2 2" xfId="20670" xr:uid="{00000000-0005-0000-0000-000054510000}"/>
    <cellStyle name="Input 3 3 12 3" xfId="20671" xr:uid="{00000000-0005-0000-0000-000055510000}"/>
    <cellStyle name="Input 3 3 13" xfId="20672" xr:uid="{00000000-0005-0000-0000-000056510000}"/>
    <cellStyle name="Input 3 3 13 2" xfId="20673" xr:uid="{00000000-0005-0000-0000-000057510000}"/>
    <cellStyle name="Input 3 3 13 2 2" xfId="20674" xr:uid="{00000000-0005-0000-0000-000058510000}"/>
    <cellStyle name="Input 3 3 13 3" xfId="20675" xr:uid="{00000000-0005-0000-0000-000059510000}"/>
    <cellStyle name="Input 3 3 14" xfId="20676" xr:uid="{00000000-0005-0000-0000-00005A510000}"/>
    <cellStyle name="Input 3 3 14 2" xfId="20677" xr:uid="{00000000-0005-0000-0000-00005B510000}"/>
    <cellStyle name="Input 3 3 14 2 2" xfId="20678" xr:uid="{00000000-0005-0000-0000-00005C510000}"/>
    <cellStyle name="Input 3 3 14 3" xfId="20679" xr:uid="{00000000-0005-0000-0000-00005D510000}"/>
    <cellStyle name="Input 3 3 15" xfId="20680" xr:uid="{00000000-0005-0000-0000-00005E510000}"/>
    <cellStyle name="Input 3 3 15 2" xfId="20681" xr:uid="{00000000-0005-0000-0000-00005F510000}"/>
    <cellStyle name="Input 3 3 15 2 2" xfId="20682" xr:uid="{00000000-0005-0000-0000-000060510000}"/>
    <cellStyle name="Input 3 3 15 3" xfId="20683" xr:uid="{00000000-0005-0000-0000-000061510000}"/>
    <cellStyle name="Input 3 3 16" xfId="20684" xr:uid="{00000000-0005-0000-0000-000062510000}"/>
    <cellStyle name="Input 3 3 16 2" xfId="20685" xr:uid="{00000000-0005-0000-0000-000063510000}"/>
    <cellStyle name="Input 3 3 16 2 2" xfId="20686" xr:uid="{00000000-0005-0000-0000-000064510000}"/>
    <cellStyle name="Input 3 3 16 3" xfId="20687" xr:uid="{00000000-0005-0000-0000-000065510000}"/>
    <cellStyle name="Input 3 3 17" xfId="20688" xr:uid="{00000000-0005-0000-0000-000066510000}"/>
    <cellStyle name="Input 3 3 17 2" xfId="20689" xr:uid="{00000000-0005-0000-0000-000067510000}"/>
    <cellStyle name="Input 3 3 17 2 2" xfId="20690" xr:uid="{00000000-0005-0000-0000-000068510000}"/>
    <cellStyle name="Input 3 3 17 3" xfId="20691" xr:uid="{00000000-0005-0000-0000-000069510000}"/>
    <cellStyle name="Input 3 3 18" xfId="20692" xr:uid="{00000000-0005-0000-0000-00006A510000}"/>
    <cellStyle name="Input 3 3 18 2" xfId="20693" xr:uid="{00000000-0005-0000-0000-00006B510000}"/>
    <cellStyle name="Input 3 3 19" xfId="20694" xr:uid="{00000000-0005-0000-0000-00006C510000}"/>
    <cellStyle name="Input 3 3 2" xfId="20695" xr:uid="{00000000-0005-0000-0000-00006D510000}"/>
    <cellStyle name="Input 3 3 2 10" xfId="20696" xr:uid="{00000000-0005-0000-0000-00006E510000}"/>
    <cellStyle name="Input 3 3 2 10 2" xfId="20697" xr:uid="{00000000-0005-0000-0000-00006F510000}"/>
    <cellStyle name="Input 3 3 2 10 2 2" xfId="20698" xr:uid="{00000000-0005-0000-0000-000070510000}"/>
    <cellStyle name="Input 3 3 2 10 3" xfId="20699" xr:uid="{00000000-0005-0000-0000-000071510000}"/>
    <cellStyle name="Input 3 3 2 11" xfId="20700" xr:uid="{00000000-0005-0000-0000-000072510000}"/>
    <cellStyle name="Input 3 3 2 11 2" xfId="20701" xr:uid="{00000000-0005-0000-0000-000073510000}"/>
    <cellStyle name="Input 3 3 2 11 2 2" xfId="20702" xr:uid="{00000000-0005-0000-0000-000074510000}"/>
    <cellStyle name="Input 3 3 2 11 3" xfId="20703" xr:uid="{00000000-0005-0000-0000-000075510000}"/>
    <cellStyle name="Input 3 3 2 12" xfId="20704" xr:uid="{00000000-0005-0000-0000-000076510000}"/>
    <cellStyle name="Input 3 3 2 12 2" xfId="20705" xr:uid="{00000000-0005-0000-0000-000077510000}"/>
    <cellStyle name="Input 3 3 2 12 2 2" xfId="20706" xr:uid="{00000000-0005-0000-0000-000078510000}"/>
    <cellStyle name="Input 3 3 2 12 3" xfId="20707" xr:uid="{00000000-0005-0000-0000-000079510000}"/>
    <cellStyle name="Input 3 3 2 13" xfId="20708" xr:uid="{00000000-0005-0000-0000-00007A510000}"/>
    <cellStyle name="Input 3 3 2 13 2" xfId="20709" xr:uid="{00000000-0005-0000-0000-00007B510000}"/>
    <cellStyle name="Input 3 3 2 13 2 2" xfId="20710" xr:uid="{00000000-0005-0000-0000-00007C510000}"/>
    <cellStyle name="Input 3 3 2 13 3" xfId="20711" xr:uid="{00000000-0005-0000-0000-00007D510000}"/>
    <cellStyle name="Input 3 3 2 14" xfId="20712" xr:uid="{00000000-0005-0000-0000-00007E510000}"/>
    <cellStyle name="Input 3 3 2 14 2" xfId="20713" xr:uid="{00000000-0005-0000-0000-00007F510000}"/>
    <cellStyle name="Input 3 3 2 14 2 2" xfId="20714" xr:uid="{00000000-0005-0000-0000-000080510000}"/>
    <cellStyle name="Input 3 3 2 14 3" xfId="20715" xr:uid="{00000000-0005-0000-0000-000081510000}"/>
    <cellStyle name="Input 3 3 2 15" xfId="20716" xr:uid="{00000000-0005-0000-0000-000082510000}"/>
    <cellStyle name="Input 3 3 2 15 2" xfId="20717" xr:uid="{00000000-0005-0000-0000-000083510000}"/>
    <cellStyle name="Input 3 3 2 15 2 2" xfId="20718" xr:uid="{00000000-0005-0000-0000-000084510000}"/>
    <cellStyle name="Input 3 3 2 15 3" xfId="20719" xr:uid="{00000000-0005-0000-0000-000085510000}"/>
    <cellStyle name="Input 3 3 2 16" xfId="20720" xr:uid="{00000000-0005-0000-0000-000086510000}"/>
    <cellStyle name="Input 3 3 2 16 2" xfId="20721" xr:uid="{00000000-0005-0000-0000-000087510000}"/>
    <cellStyle name="Input 3 3 2 16 2 2" xfId="20722" xr:uid="{00000000-0005-0000-0000-000088510000}"/>
    <cellStyle name="Input 3 3 2 16 3" xfId="20723" xr:uid="{00000000-0005-0000-0000-000089510000}"/>
    <cellStyle name="Input 3 3 2 17" xfId="20724" xr:uid="{00000000-0005-0000-0000-00008A510000}"/>
    <cellStyle name="Input 3 3 2 17 2" xfId="20725" xr:uid="{00000000-0005-0000-0000-00008B510000}"/>
    <cellStyle name="Input 3 3 2 17 2 2" xfId="20726" xr:uid="{00000000-0005-0000-0000-00008C510000}"/>
    <cellStyle name="Input 3 3 2 17 3" xfId="20727" xr:uid="{00000000-0005-0000-0000-00008D510000}"/>
    <cellStyle name="Input 3 3 2 18" xfId="20728" xr:uid="{00000000-0005-0000-0000-00008E510000}"/>
    <cellStyle name="Input 3 3 2 18 2" xfId="20729" xr:uid="{00000000-0005-0000-0000-00008F510000}"/>
    <cellStyle name="Input 3 3 2 18 2 2" xfId="20730" xr:uid="{00000000-0005-0000-0000-000090510000}"/>
    <cellStyle name="Input 3 3 2 18 3" xfId="20731" xr:uid="{00000000-0005-0000-0000-000091510000}"/>
    <cellStyle name="Input 3 3 2 19" xfId="20732" xr:uid="{00000000-0005-0000-0000-000092510000}"/>
    <cellStyle name="Input 3 3 2 19 2" xfId="20733" xr:uid="{00000000-0005-0000-0000-000093510000}"/>
    <cellStyle name="Input 3 3 2 19 2 2" xfId="20734" xr:uid="{00000000-0005-0000-0000-000094510000}"/>
    <cellStyle name="Input 3 3 2 19 3" xfId="20735" xr:uid="{00000000-0005-0000-0000-000095510000}"/>
    <cellStyle name="Input 3 3 2 2" xfId="20736" xr:uid="{00000000-0005-0000-0000-000096510000}"/>
    <cellStyle name="Input 3 3 2 2 2" xfId="20737" xr:uid="{00000000-0005-0000-0000-000097510000}"/>
    <cellStyle name="Input 3 3 2 2 2 2" xfId="20738" xr:uid="{00000000-0005-0000-0000-000098510000}"/>
    <cellStyle name="Input 3 3 2 2 2 2 2" xfId="20739" xr:uid="{00000000-0005-0000-0000-000099510000}"/>
    <cellStyle name="Input 3 3 2 2 2 3" xfId="20740" xr:uid="{00000000-0005-0000-0000-00009A510000}"/>
    <cellStyle name="Input 3 3 2 2 2 4" xfId="20741" xr:uid="{00000000-0005-0000-0000-00009B510000}"/>
    <cellStyle name="Input 3 3 2 2 3" xfId="20742" xr:uid="{00000000-0005-0000-0000-00009C510000}"/>
    <cellStyle name="Input 3 3 2 2 3 2" xfId="20743" xr:uid="{00000000-0005-0000-0000-00009D510000}"/>
    <cellStyle name="Input 3 3 2 2 4" xfId="20744" xr:uid="{00000000-0005-0000-0000-00009E510000}"/>
    <cellStyle name="Input 3 3 2 2 5" xfId="20745" xr:uid="{00000000-0005-0000-0000-00009F510000}"/>
    <cellStyle name="Input 3 3 2 20" xfId="20746" xr:uid="{00000000-0005-0000-0000-0000A0510000}"/>
    <cellStyle name="Input 3 3 2 20 2" xfId="20747" xr:uid="{00000000-0005-0000-0000-0000A1510000}"/>
    <cellStyle name="Input 3 3 2 20 2 2" xfId="20748" xr:uid="{00000000-0005-0000-0000-0000A2510000}"/>
    <cellStyle name="Input 3 3 2 20 3" xfId="20749" xr:uid="{00000000-0005-0000-0000-0000A3510000}"/>
    <cellStyle name="Input 3 3 2 21" xfId="20750" xr:uid="{00000000-0005-0000-0000-0000A4510000}"/>
    <cellStyle name="Input 3 3 2 21 2" xfId="20751" xr:uid="{00000000-0005-0000-0000-0000A5510000}"/>
    <cellStyle name="Input 3 3 2 22" xfId="20752" xr:uid="{00000000-0005-0000-0000-0000A6510000}"/>
    <cellStyle name="Input 3 3 2 23" xfId="20753" xr:uid="{00000000-0005-0000-0000-0000A7510000}"/>
    <cellStyle name="Input 3 3 2 3" xfId="20754" xr:uid="{00000000-0005-0000-0000-0000A8510000}"/>
    <cellStyle name="Input 3 3 2 3 2" xfId="20755" xr:uid="{00000000-0005-0000-0000-0000A9510000}"/>
    <cellStyle name="Input 3 3 2 3 2 2" xfId="20756" xr:uid="{00000000-0005-0000-0000-0000AA510000}"/>
    <cellStyle name="Input 3 3 2 3 2 3" xfId="20757" xr:uid="{00000000-0005-0000-0000-0000AB510000}"/>
    <cellStyle name="Input 3 3 2 3 3" xfId="20758" xr:uid="{00000000-0005-0000-0000-0000AC510000}"/>
    <cellStyle name="Input 3 3 2 3 3 2" xfId="20759" xr:uid="{00000000-0005-0000-0000-0000AD510000}"/>
    <cellStyle name="Input 3 3 2 3 4" xfId="20760" xr:uid="{00000000-0005-0000-0000-0000AE510000}"/>
    <cellStyle name="Input 3 3 2 4" xfId="20761" xr:uid="{00000000-0005-0000-0000-0000AF510000}"/>
    <cellStyle name="Input 3 3 2 4 2" xfId="20762" xr:uid="{00000000-0005-0000-0000-0000B0510000}"/>
    <cellStyle name="Input 3 3 2 4 2 2" xfId="20763" xr:uid="{00000000-0005-0000-0000-0000B1510000}"/>
    <cellStyle name="Input 3 3 2 4 3" xfId="20764" xr:uid="{00000000-0005-0000-0000-0000B2510000}"/>
    <cellStyle name="Input 3 3 2 4 4" xfId="20765" xr:uid="{00000000-0005-0000-0000-0000B3510000}"/>
    <cellStyle name="Input 3 3 2 5" xfId="20766" xr:uid="{00000000-0005-0000-0000-0000B4510000}"/>
    <cellStyle name="Input 3 3 2 5 2" xfId="20767" xr:uid="{00000000-0005-0000-0000-0000B5510000}"/>
    <cellStyle name="Input 3 3 2 5 2 2" xfId="20768" xr:uid="{00000000-0005-0000-0000-0000B6510000}"/>
    <cellStyle name="Input 3 3 2 5 3" xfId="20769" xr:uid="{00000000-0005-0000-0000-0000B7510000}"/>
    <cellStyle name="Input 3 3 2 5 4" xfId="20770" xr:uid="{00000000-0005-0000-0000-0000B8510000}"/>
    <cellStyle name="Input 3 3 2 6" xfId="20771" xr:uid="{00000000-0005-0000-0000-0000B9510000}"/>
    <cellStyle name="Input 3 3 2 6 2" xfId="20772" xr:uid="{00000000-0005-0000-0000-0000BA510000}"/>
    <cellStyle name="Input 3 3 2 6 2 2" xfId="20773" xr:uid="{00000000-0005-0000-0000-0000BB510000}"/>
    <cellStyle name="Input 3 3 2 6 3" xfId="20774" xr:uid="{00000000-0005-0000-0000-0000BC510000}"/>
    <cellStyle name="Input 3 3 2 7" xfId="20775" xr:uid="{00000000-0005-0000-0000-0000BD510000}"/>
    <cellStyle name="Input 3 3 2 7 2" xfId="20776" xr:uid="{00000000-0005-0000-0000-0000BE510000}"/>
    <cellStyle name="Input 3 3 2 7 2 2" xfId="20777" xr:uid="{00000000-0005-0000-0000-0000BF510000}"/>
    <cellStyle name="Input 3 3 2 7 3" xfId="20778" xr:uid="{00000000-0005-0000-0000-0000C0510000}"/>
    <cellStyle name="Input 3 3 2 8" xfId="20779" xr:uid="{00000000-0005-0000-0000-0000C1510000}"/>
    <cellStyle name="Input 3 3 2 8 2" xfId="20780" xr:uid="{00000000-0005-0000-0000-0000C2510000}"/>
    <cellStyle name="Input 3 3 2 8 2 2" xfId="20781" xr:uid="{00000000-0005-0000-0000-0000C3510000}"/>
    <cellStyle name="Input 3 3 2 8 3" xfId="20782" xr:uid="{00000000-0005-0000-0000-0000C4510000}"/>
    <cellStyle name="Input 3 3 2 9" xfId="20783" xr:uid="{00000000-0005-0000-0000-0000C5510000}"/>
    <cellStyle name="Input 3 3 2 9 2" xfId="20784" xr:uid="{00000000-0005-0000-0000-0000C6510000}"/>
    <cellStyle name="Input 3 3 2 9 2 2" xfId="20785" xr:uid="{00000000-0005-0000-0000-0000C7510000}"/>
    <cellStyle name="Input 3 3 2 9 3" xfId="20786" xr:uid="{00000000-0005-0000-0000-0000C8510000}"/>
    <cellStyle name="Input 3 3 20" xfId="20787" xr:uid="{00000000-0005-0000-0000-0000C9510000}"/>
    <cellStyle name="Input 3 3 3" xfId="20788" xr:uid="{00000000-0005-0000-0000-0000CA510000}"/>
    <cellStyle name="Input 3 3 3 2" xfId="20789" xr:uid="{00000000-0005-0000-0000-0000CB510000}"/>
    <cellStyle name="Input 3 3 3 2 2" xfId="20790" xr:uid="{00000000-0005-0000-0000-0000CC510000}"/>
    <cellStyle name="Input 3 3 3 2 2 2" xfId="20791" xr:uid="{00000000-0005-0000-0000-0000CD510000}"/>
    <cellStyle name="Input 3 3 3 2 3" xfId="20792" xr:uid="{00000000-0005-0000-0000-0000CE510000}"/>
    <cellStyle name="Input 3 3 3 2 4" xfId="20793" xr:uid="{00000000-0005-0000-0000-0000CF510000}"/>
    <cellStyle name="Input 3 3 3 3" xfId="20794" xr:uid="{00000000-0005-0000-0000-0000D0510000}"/>
    <cellStyle name="Input 3 3 3 3 2" xfId="20795" xr:uid="{00000000-0005-0000-0000-0000D1510000}"/>
    <cellStyle name="Input 3 3 3 4" xfId="20796" xr:uid="{00000000-0005-0000-0000-0000D2510000}"/>
    <cellStyle name="Input 3 3 3 5" xfId="20797" xr:uid="{00000000-0005-0000-0000-0000D3510000}"/>
    <cellStyle name="Input 3 3 4" xfId="20798" xr:uid="{00000000-0005-0000-0000-0000D4510000}"/>
    <cellStyle name="Input 3 3 4 2" xfId="20799" xr:uid="{00000000-0005-0000-0000-0000D5510000}"/>
    <cellStyle name="Input 3 3 4 2 2" xfId="20800" xr:uid="{00000000-0005-0000-0000-0000D6510000}"/>
    <cellStyle name="Input 3 3 4 2 3" xfId="20801" xr:uid="{00000000-0005-0000-0000-0000D7510000}"/>
    <cellStyle name="Input 3 3 4 3" xfId="20802" xr:uid="{00000000-0005-0000-0000-0000D8510000}"/>
    <cellStyle name="Input 3 3 4 3 2" xfId="20803" xr:uid="{00000000-0005-0000-0000-0000D9510000}"/>
    <cellStyle name="Input 3 3 4 4" xfId="20804" xr:uid="{00000000-0005-0000-0000-0000DA510000}"/>
    <cellStyle name="Input 3 3 5" xfId="20805" xr:uid="{00000000-0005-0000-0000-0000DB510000}"/>
    <cellStyle name="Input 3 3 5 2" xfId="20806" xr:uid="{00000000-0005-0000-0000-0000DC510000}"/>
    <cellStyle name="Input 3 3 5 2 2" xfId="20807" xr:uid="{00000000-0005-0000-0000-0000DD510000}"/>
    <cellStyle name="Input 3 3 5 2 3" xfId="20808" xr:uid="{00000000-0005-0000-0000-0000DE510000}"/>
    <cellStyle name="Input 3 3 5 3" xfId="20809" xr:uid="{00000000-0005-0000-0000-0000DF510000}"/>
    <cellStyle name="Input 3 3 5 4" xfId="20810" xr:uid="{00000000-0005-0000-0000-0000E0510000}"/>
    <cellStyle name="Input 3 3 6" xfId="20811" xr:uid="{00000000-0005-0000-0000-0000E1510000}"/>
    <cellStyle name="Input 3 3 6 2" xfId="20812" xr:uid="{00000000-0005-0000-0000-0000E2510000}"/>
    <cellStyle name="Input 3 3 6 2 2" xfId="20813" xr:uid="{00000000-0005-0000-0000-0000E3510000}"/>
    <cellStyle name="Input 3 3 6 3" xfId="20814" xr:uid="{00000000-0005-0000-0000-0000E4510000}"/>
    <cellStyle name="Input 3 3 6 4" xfId="20815" xr:uid="{00000000-0005-0000-0000-0000E5510000}"/>
    <cellStyle name="Input 3 3 7" xfId="20816" xr:uid="{00000000-0005-0000-0000-0000E6510000}"/>
    <cellStyle name="Input 3 3 7 2" xfId="20817" xr:uid="{00000000-0005-0000-0000-0000E7510000}"/>
    <cellStyle name="Input 3 3 7 2 2" xfId="20818" xr:uid="{00000000-0005-0000-0000-0000E8510000}"/>
    <cellStyle name="Input 3 3 7 3" xfId="20819" xr:uid="{00000000-0005-0000-0000-0000E9510000}"/>
    <cellStyle name="Input 3 3 8" xfId="20820" xr:uid="{00000000-0005-0000-0000-0000EA510000}"/>
    <cellStyle name="Input 3 3 8 2" xfId="20821" xr:uid="{00000000-0005-0000-0000-0000EB510000}"/>
    <cellStyle name="Input 3 3 8 2 2" xfId="20822" xr:uid="{00000000-0005-0000-0000-0000EC510000}"/>
    <cellStyle name="Input 3 3 8 3" xfId="20823" xr:uid="{00000000-0005-0000-0000-0000ED510000}"/>
    <cellStyle name="Input 3 3 9" xfId="20824" xr:uid="{00000000-0005-0000-0000-0000EE510000}"/>
    <cellStyle name="Input 3 3 9 2" xfId="20825" xr:uid="{00000000-0005-0000-0000-0000EF510000}"/>
    <cellStyle name="Input 3 3 9 2 2" xfId="20826" xr:uid="{00000000-0005-0000-0000-0000F0510000}"/>
    <cellStyle name="Input 3 3 9 3" xfId="20827" xr:uid="{00000000-0005-0000-0000-0000F1510000}"/>
    <cellStyle name="Input 3 30" xfId="50539" xr:uid="{00000000-0005-0000-0000-0000F2510000}"/>
    <cellStyle name="Input 3 31" xfId="50540" xr:uid="{00000000-0005-0000-0000-0000F3510000}"/>
    <cellStyle name="Input 3 4" xfId="20828" xr:uid="{00000000-0005-0000-0000-0000F4510000}"/>
    <cellStyle name="Input 3 4 10" xfId="20829" xr:uid="{00000000-0005-0000-0000-0000F5510000}"/>
    <cellStyle name="Input 3 4 10 2" xfId="20830" xr:uid="{00000000-0005-0000-0000-0000F6510000}"/>
    <cellStyle name="Input 3 4 10 2 2" xfId="20831" xr:uid="{00000000-0005-0000-0000-0000F7510000}"/>
    <cellStyle name="Input 3 4 10 3" xfId="20832" xr:uid="{00000000-0005-0000-0000-0000F8510000}"/>
    <cellStyle name="Input 3 4 11" xfId="20833" xr:uid="{00000000-0005-0000-0000-0000F9510000}"/>
    <cellStyle name="Input 3 4 11 2" xfId="20834" xr:uid="{00000000-0005-0000-0000-0000FA510000}"/>
    <cellStyle name="Input 3 4 11 2 2" xfId="20835" xr:uid="{00000000-0005-0000-0000-0000FB510000}"/>
    <cellStyle name="Input 3 4 11 3" xfId="20836" xr:uid="{00000000-0005-0000-0000-0000FC510000}"/>
    <cellStyle name="Input 3 4 12" xfId="20837" xr:uid="{00000000-0005-0000-0000-0000FD510000}"/>
    <cellStyle name="Input 3 4 12 2" xfId="20838" xr:uid="{00000000-0005-0000-0000-0000FE510000}"/>
    <cellStyle name="Input 3 4 12 2 2" xfId="20839" xr:uid="{00000000-0005-0000-0000-0000FF510000}"/>
    <cellStyle name="Input 3 4 12 3" xfId="20840" xr:uid="{00000000-0005-0000-0000-000000520000}"/>
    <cellStyle name="Input 3 4 13" xfId="20841" xr:uid="{00000000-0005-0000-0000-000001520000}"/>
    <cellStyle name="Input 3 4 13 2" xfId="20842" xr:uid="{00000000-0005-0000-0000-000002520000}"/>
    <cellStyle name="Input 3 4 13 2 2" xfId="20843" xr:uid="{00000000-0005-0000-0000-000003520000}"/>
    <cellStyle name="Input 3 4 13 3" xfId="20844" xr:uid="{00000000-0005-0000-0000-000004520000}"/>
    <cellStyle name="Input 3 4 14" xfId="20845" xr:uid="{00000000-0005-0000-0000-000005520000}"/>
    <cellStyle name="Input 3 4 14 2" xfId="20846" xr:uid="{00000000-0005-0000-0000-000006520000}"/>
    <cellStyle name="Input 3 4 14 2 2" xfId="20847" xr:uid="{00000000-0005-0000-0000-000007520000}"/>
    <cellStyle name="Input 3 4 14 3" xfId="20848" xr:uid="{00000000-0005-0000-0000-000008520000}"/>
    <cellStyle name="Input 3 4 15" xfId="20849" xr:uid="{00000000-0005-0000-0000-000009520000}"/>
    <cellStyle name="Input 3 4 15 2" xfId="20850" xr:uid="{00000000-0005-0000-0000-00000A520000}"/>
    <cellStyle name="Input 3 4 15 2 2" xfId="20851" xr:uid="{00000000-0005-0000-0000-00000B520000}"/>
    <cellStyle name="Input 3 4 15 3" xfId="20852" xr:uid="{00000000-0005-0000-0000-00000C520000}"/>
    <cellStyle name="Input 3 4 16" xfId="20853" xr:uid="{00000000-0005-0000-0000-00000D520000}"/>
    <cellStyle name="Input 3 4 16 2" xfId="20854" xr:uid="{00000000-0005-0000-0000-00000E520000}"/>
    <cellStyle name="Input 3 4 16 2 2" xfId="20855" xr:uid="{00000000-0005-0000-0000-00000F520000}"/>
    <cellStyle name="Input 3 4 16 3" xfId="20856" xr:uid="{00000000-0005-0000-0000-000010520000}"/>
    <cellStyle name="Input 3 4 17" xfId="20857" xr:uid="{00000000-0005-0000-0000-000011520000}"/>
    <cellStyle name="Input 3 4 17 2" xfId="20858" xr:uid="{00000000-0005-0000-0000-000012520000}"/>
    <cellStyle name="Input 3 4 17 2 2" xfId="20859" xr:uid="{00000000-0005-0000-0000-000013520000}"/>
    <cellStyle name="Input 3 4 17 3" xfId="20860" xr:uid="{00000000-0005-0000-0000-000014520000}"/>
    <cellStyle name="Input 3 4 18" xfId="20861" xr:uid="{00000000-0005-0000-0000-000015520000}"/>
    <cellStyle name="Input 3 4 18 2" xfId="20862" xr:uid="{00000000-0005-0000-0000-000016520000}"/>
    <cellStyle name="Input 3 4 19" xfId="20863" xr:uid="{00000000-0005-0000-0000-000017520000}"/>
    <cellStyle name="Input 3 4 2" xfId="20864" xr:uid="{00000000-0005-0000-0000-000018520000}"/>
    <cellStyle name="Input 3 4 2 10" xfId="20865" xr:uid="{00000000-0005-0000-0000-000019520000}"/>
    <cellStyle name="Input 3 4 2 10 2" xfId="20866" xr:uid="{00000000-0005-0000-0000-00001A520000}"/>
    <cellStyle name="Input 3 4 2 10 2 2" xfId="20867" xr:uid="{00000000-0005-0000-0000-00001B520000}"/>
    <cellStyle name="Input 3 4 2 10 3" xfId="20868" xr:uid="{00000000-0005-0000-0000-00001C520000}"/>
    <cellStyle name="Input 3 4 2 11" xfId="20869" xr:uid="{00000000-0005-0000-0000-00001D520000}"/>
    <cellStyle name="Input 3 4 2 11 2" xfId="20870" xr:uid="{00000000-0005-0000-0000-00001E520000}"/>
    <cellStyle name="Input 3 4 2 11 2 2" xfId="20871" xr:uid="{00000000-0005-0000-0000-00001F520000}"/>
    <cellStyle name="Input 3 4 2 11 3" xfId="20872" xr:uid="{00000000-0005-0000-0000-000020520000}"/>
    <cellStyle name="Input 3 4 2 12" xfId="20873" xr:uid="{00000000-0005-0000-0000-000021520000}"/>
    <cellStyle name="Input 3 4 2 12 2" xfId="20874" xr:uid="{00000000-0005-0000-0000-000022520000}"/>
    <cellStyle name="Input 3 4 2 12 2 2" xfId="20875" xr:uid="{00000000-0005-0000-0000-000023520000}"/>
    <cellStyle name="Input 3 4 2 12 3" xfId="20876" xr:uid="{00000000-0005-0000-0000-000024520000}"/>
    <cellStyle name="Input 3 4 2 13" xfId="20877" xr:uid="{00000000-0005-0000-0000-000025520000}"/>
    <cellStyle name="Input 3 4 2 13 2" xfId="20878" xr:uid="{00000000-0005-0000-0000-000026520000}"/>
    <cellStyle name="Input 3 4 2 13 2 2" xfId="20879" xr:uid="{00000000-0005-0000-0000-000027520000}"/>
    <cellStyle name="Input 3 4 2 13 3" xfId="20880" xr:uid="{00000000-0005-0000-0000-000028520000}"/>
    <cellStyle name="Input 3 4 2 14" xfId="20881" xr:uid="{00000000-0005-0000-0000-000029520000}"/>
    <cellStyle name="Input 3 4 2 14 2" xfId="20882" xr:uid="{00000000-0005-0000-0000-00002A520000}"/>
    <cellStyle name="Input 3 4 2 14 2 2" xfId="20883" xr:uid="{00000000-0005-0000-0000-00002B520000}"/>
    <cellStyle name="Input 3 4 2 14 3" xfId="20884" xr:uid="{00000000-0005-0000-0000-00002C520000}"/>
    <cellStyle name="Input 3 4 2 15" xfId="20885" xr:uid="{00000000-0005-0000-0000-00002D520000}"/>
    <cellStyle name="Input 3 4 2 15 2" xfId="20886" xr:uid="{00000000-0005-0000-0000-00002E520000}"/>
    <cellStyle name="Input 3 4 2 15 2 2" xfId="20887" xr:uid="{00000000-0005-0000-0000-00002F520000}"/>
    <cellStyle name="Input 3 4 2 15 3" xfId="20888" xr:uid="{00000000-0005-0000-0000-000030520000}"/>
    <cellStyle name="Input 3 4 2 16" xfId="20889" xr:uid="{00000000-0005-0000-0000-000031520000}"/>
    <cellStyle name="Input 3 4 2 16 2" xfId="20890" xr:uid="{00000000-0005-0000-0000-000032520000}"/>
    <cellStyle name="Input 3 4 2 16 2 2" xfId="20891" xr:uid="{00000000-0005-0000-0000-000033520000}"/>
    <cellStyle name="Input 3 4 2 16 3" xfId="20892" xr:uid="{00000000-0005-0000-0000-000034520000}"/>
    <cellStyle name="Input 3 4 2 17" xfId="20893" xr:uid="{00000000-0005-0000-0000-000035520000}"/>
    <cellStyle name="Input 3 4 2 17 2" xfId="20894" xr:uid="{00000000-0005-0000-0000-000036520000}"/>
    <cellStyle name="Input 3 4 2 17 2 2" xfId="20895" xr:uid="{00000000-0005-0000-0000-000037520000}"/>
    <cellStyle name="Input 3 4 2 17 3" xfId="20896" xr:uid="{00000000-0005-0000-0000-000038520000}"/>
    <cellStyle name="Input 3 4 2 18" xfId="20897" xr:uid="{00000000-0005-0000-0000-000039520000}"/>
    <cellStyle name="Input 3 4 2 18 2" xfId="20898" xr:uid="{00000000-0005-0000-0000-00003A520000}"/>
    <cellStyle name="Input 3 4 2 18 2 2" xfId="20899" xr:uid="{00000000-0005-0000-0000-00003B520000}"/>
    <cellStyle name="Input 3 4 2 18 3" xfId="20900" xr:uid="{00000000-0005-0000-0000-00003C520000}"/>
    <cellStyle name="Input 3 4 2 19" xfId="20901" xr:uid="{00000000-0005-0000-0000-00003D520000}"/>
    <cellStyle name="Input 3 4 2 19 2" xfId="20902" xr:uid="{00000000-0005-0000-0000-00003E520000}"/>
    <cellStyle name="Input 3 4 2 19 2 2" xfId="20903" xr:uid="{00000000-0005-0000-0000-00003F520000}"/>
    <cellStyle name="Input 3 4 2 19 3" xfId="20904" xr:uid="{00000000-0005-0000-0000-000040520000}"/>
    <cellStyle name="Input 3 4 2 2" xfId="20905" xr:uid="{00000000-0005-0000-0000-000041520000}"/>
    <cellStyle name="Input 3 4 2 2 2" xfId="20906" xr:uid="{00000000-0005-0000-0000-000042520000}"/>
    <cellStyle name="Input 3 4 2 2 2 2" xfId="20907" xr:uid="{00000000-0005-0000-0000-000043520000}"/>
    <cellStyle name="Input 3 4 2 2 2 2 2" xfId="20908" xr:uid="{00000000-0005-0000-0000-000044520000}"/>
    <cellStyle name="Input 3 4 2 2 2 3" xfId="20909" xr:uid="{00000000-0005-0000-0000-000045520000}"/>
    <cellStyle name="Input 3 4 2 2 2 4" xfId="20910" xr:uid="{00000000-0005-0000-0000-000046520000}"/>
    <cellStyle name="Input 3 4 2 2 3" xfId="20911" xr:uid="{00000000-0005-0000-0000-000047520000}"/>
    <cellStyle name="Input 3 4 2 2 3 2" xfId="20912" xr:uid="{00000000-0005-0000-0000-000048520000}"/>
    <cellStyle name="Input 3 4 2 2 4" xfId="20913" xr:uid="{00000000-0005-0000-0000-000049520000}"/>
    <cellStyle name="Input 3 4 2 2 5" xfId="20914" xr:uid="{00000000-0005-0000-0000-00004A520000}"/>
    <cellStyle name="Input 3 4 2 20" xfId="20915" xr:uid="{00000000-0005-0000-0000-00004B520000}"/>
    <cellStyle name="Input 3 4 2 20 2" xfId="20916" xr:uid="{00000000-0005-0000-0000-00004C520000}"/>
    <cellStyle name="Input 3 4 2 20 2 2" xfId="20917" xr:uid="{00000000-0005-0000-0000-00004D520000}"/>
    <cellStyle name="Input 3 4 2 20 3" xfId="20918" xr:uid="{00000000-0005-0000-0000-00004E520000}"/>
    <cellStyle name="Input 3 4 2 21" xfId="20919" xr:uid="{00000000-0005-0000-0000-00004F520000}"/>
    <cellStyle name="Input 3 4 2 21 2" xfId="20920" xr:uid="{00000000-0005-0000-0000-000050520000}"/>
    <cellStyle name="Input 3 4 2 22" xfId="20921" xr:uid="{00000000-0005-0000-0000-000051520000}"/>
    <cellStyle name="Input 3 4 2 23" xfId="20922" xr:uid="{00000000-0005-0000-0000-000052520000}"/>
    <cellStyle name="Input 3 4 2 3" xfId="20923" xr:uid="{00000000-0005-0000-0000-000053520000}"/>
    <cellStyle name="Input 3 4 2 3 2" xfId="20924" xr:uid="{00000000-0005-0000-0000-000054520000}"/>
    <cellStyle name="Input 3 4 2 3 2 2" xfId="20925" xr:uid="{00000000-0005-0000-0000-000055520000}"/>
    <cellStyle name="Input 3 4 2 3 2 3" xfId="20926" xr:uid="{00000000-0005-0000-0000-000056520000}"/>
    <cellStyle name="Input 3 4 2 3 3" xfId="20927" xr:uid="{00000000-0005-0000-0000-000057520000}"/>
    <cellStyle name="Input 3 4 2 3 3 2" xfId="20928" xr:uid="{00000000-0005-0000-0000-000058520000}"/>
    <cellStyle name="Input 3 4 2 3 4" xfId="20929" xr:uid="{00000000-0005-0000-0000-000059520000}"/>
    <cellStyle name="Input 3 4 2 4" xfId="20930" xr:uid="{00000000-0005-0000-0000-00005A520000}"/>
    <cellStyle name="Input 3 4 2 4 2" xfId="20931" xr:uid="{00000000-0005-0000-0000-00005B520000}"/>
    <cellStyle name="Input 3 4 2 4 2 2" xfId="20932" xr:uid="{00000000-0005-0000-0000-00005C520000}"/>
    <cellStyle name="Input 3 4 2 4 3" xfId="20933" xr:uid="{00000000-0005-0000-0000-00005D520000}"/>
    <cellStyle name="Input 3 4 2 4 4" xfId="20934" xr:uid="{00000000-0005-0000-0000-00005E520000}"/>
    <cellStyle name="Input 3 4 2 5" xfId="20935" xr:uid="{00000000-0005-0000-0000-00005F520000}"/>
    <cellStyle name="Input 3 4 2 5 2" xfId="20936" xr:uid="{00000000-0005-0000-0000-000060520000}"/>
    <cellStyle name="Input 3 4 2 5 2 2" xfId="20937" xr:uid="{00000000-0005-0000-0000-000061520000}"/>
    <cellStyle name="Input 3 4 2 5 3" xfId="20938" xr:uid="{00000000-0005-0000-0000-000062520000}"/>
    <cellStyle name="Input 3 4 2 5 4" xfId="20939" xr:uid="{00000000-0005-0000-0000-000063520000}"/>
    <cellStyle name="Input 3 4 2 6" xfId="20940" xr:uid="{00000000-0005-0000-0000-000064520000}"/>
    <cellStyle name="Input 3 4 2 6 2" xfId="20941" xr:uid="{00000000-0005-0000-0000-000065520000}"/>
    <cellStyle name="Input 3 4 2 6 2 2" xfId="20942" xr:uid="{00000000-0005-0000-0000-000066520000}"/>
    <cellStyle name="Input 3 4 2 6 3" xfId="20943" xr:uid="{00000000-0005-0000-0000-000067520000}"/>
    <cellStyle name="Input 3 4 2 7" xfId="20944" xr:uid="{00000000-0005-0000-0000-000068520000}"/>
    <cellStyle name="Input 3 4 2 7 2" xfId="20945" xr:uid="{00000000-0005-0000-0000-000069520000}"/>
    <cellStyle name="Input 3 4 2 7 2 2" xfId="20946" xr:uid="{00000000-0005-0000-0000-00006A520000}"/>
    <cellStyle name="Input 3 4 2 7 3" xfId="20947" xr:uid="{00000000-0005-0000-0000-00006B520000}"/>
    <cellStyle name="Input 3 4 2 8" xfId="20948" xr:uid="{00000000-0005-0000-0000-00006C520000}"/>
    <cellStyle name="Input 3 4 2 8 2" xfId="20949" xr:uid="{00000000-0005-0000-0000-00006D520000}"/>
    <cellStyle name="Input 3 4 2 8 2 2" xfId="20950" xr:uid="{00000000-0005-0000-0000-00006E520000}"/>
    <cellStyle name="Input 3 4 2 8 3" xfId="20951" xr:uid="{00000000-0005-0000-0000-00006F520000}"/>
    <cellStyle name="Input 3 4 2 9" xfId="20952" xr:uid="{00000000-0005-0000-0000-000070520000}"/>
    <cellStyle name="Input 3 4 2 9 2" xfId="20953" xr:uid="{00000000-0005-0000-0000-000071520000}"/>
    <cellStyle name="Input 3 4 2 9 2 2" xfId="20954" xr:uid="{00000000-0005-0000-0000-000072520000}"/>
    <cellStyle name="Input 3 4 2 9 3" xfId="20955" xr:uid="{00000000-0005-0000-0000-000073520000}"/>
    <cellStyle name="Input 3 4 20" xfId="20956" xr:uid="{00000000-0005-0000-0000-000074520000}"/>
    <cellStyle name="Input 3 4 3" xfId="20957" xr:uid="{00000000-0005-0000-0000-000075520000}"/>
    <cellStyle name="Input 3 4 3 2" xfId="20958" xr:uid="{00000000-0005-0000-0000-000076520000}"/>
    <cellStyle name="Input 3 4 3 2 2" xfId="20959" xr:uid="{00000000-0005-0000-0000-000077520000}"/>
    <cellStyle name="Input 3 4 3 2 2 2" xfId="20960" xr:uid="{00000000-0005-0000-0000-000078520000}"/>
    <cellStyle name="Input 3 4 3 2 3" xfId="20961" xr:uid="{00000000-0005-0000-0000-000079520000}"/>
    <cellStyle name="Input 3 4 3 2 4" xfId="20962" xr:uid="{00000000-0005-0000-0000-00007A520000}"/>
    <cellStyle name="Input 3 4 3 3" xfId="20963" xr:uid="{00000000-0005-0000-0000-00007B520000}"/>
    <cellStyle name="Input 3 4 3 3 2" xfId="20964" xr:uid="{00000000-0005-0000-0000-00007C520000}"/>
    <cellStyle name="Input 3 4 3 4" xfId="20965" xr:uid="{00000000-0005-0000-0000-00007D520000}"/>
    <cellStyle name="Input 3 4 3 5" xfId="20966" xr:uid="{00000000-0005-0000-0000-00007E520000}"/>
    <cellStyle name="Input 3 4 4" xfId="20967" xr:uid="{00000000-0005-0000-0000-00007F520000}"/>
    <cellStyle name="Input 3 4 4 2" xfId="20968" xr:uid="{00000000-0005-0000-0000-000080520000}"/>
    <cellStyle name="Input 3 4 4 2 2" xfId="20969" xr:uid="{00000000-0005-0000-0000-000081520000}"/>
    <cellStyle name="Input 3 4 4 2 3" xfId="20970" xr:uid="{00000000-0005-0000-0000-000082520000}"/>
    <cellStyle name="Input 3 4 4 3" xfId="20971" xr:uid="{00000000-0005-0000-0000-000083520000}"/>
    <cellStyle name="Input 3 4 4 3 2" xfId="20972" xr:uid="{00000000-0005-0000-0000-000084520000}"/>
    <cellStyle name="Input 3 4 4 4" xfId="20973" xr:uid="{00000000-0005-0000-0000-000085520000}"/>
    <cellStyle name="Input 3 4 5" xfId="20974" xr:uid="{00000000-0005-0000-0000-000086520000}"/>
    <cellStyle name="Input 3 4 5 2" xfId="20975" xr:uid="{00000000-0005-0000-0000-000087520000}"/>
    <cellStyle name="Input 3 4 5 2 2" xfId="20976" xr:uid="{00000000-0005-0000-0000-000088520000}"/>
    <cellStyle name="Input 3 4 5 2 3" xfId="20977" xr:uid="{00000000-0005-0000-0000-000089520000}"/>
    <cellStyle name="Input 3 4 5 3" xfId="20978" xr:uid="{00000000-0005-0000-0000-00008A520000}"/>
    <cellStyle name="Input 3 4 5 4" xfId="20979" xr:uid="{00000000-0005-0000-0000-00008B520000}"/>
    <cellStyle name="Input 3 4 6" xfId="20980" xr:uid="{00000000-0005-0000-0000-00008C520000}"/>
    <cellStyle name="Input 3 4 6 2" xfId="20981" xr:uid="{00000000-0005-0000-0000-00008D520000}"/>
    <cellStyle name="Input 3 4 6 2 2" xfId="20982" xr:uid="{00000000-0005-0000-0000-00008E520000}"/>
    <cellStyle name="Input 3 4 6 3" xfId="20983" xr:uid="{00000000-0005-0000-0000-00008F520000}"/>
    <cellStyle name="Input 3 4 6 4" xfId="20984" xr:uid="{00000000-0005-0000-0000-000090520000}"/>
    <cellStyle name="Input 3 4 7" xfId="20985" xr:uid="{00000000-0005-0000-0000-000091520000}"/>
    <cellStyle name="Input 3 4 7 2" xfId="20986" xr:uid="{00000000-0005-0000-0000-000092520000}"/>
    <cellStyle name="Input 3 4 7 2 2" xfId="20987" xr:uid="{00000000-0005-0000-0000-000093520000}"/>
    <cellStyle name="Input 3 4 7 3" xfId="20988" xr:uid="{00000000-0005-0000-0000-000094520000}"/>
    <cellStyle name="Input 3 4 8" xfId="20989" xr:uid="{00000000-0005-0000-0000-000095520000}"/>
    <cellStyle name="Input 3 4 8 2" xfId="20990" xr:uid="{00000000-0005-0000-0000-000096520000}"/>
    <cellStyle name="Input 3 4 8 2 2" xfId="20991" xr:uid="{00000000-0005-0000-0000-000097520000}"/>
    <cellStyle name="Input 3 4 8 3" xfId="20992" xr:uid="{00000000-0005-0000-0000-000098520000}"/>
    <cellStyle name="Input 3 4 9" xfId="20993" xr:uid="{00000000-0005-0000-0000-000099520000}"/>
    <cellStyle name="Input 3 4 9 2" xfId="20994" xr:uid="{00000000-0005-0000-0000-00009A520000}"/>
    <cellStyle name="Input 3 4 9 2 2" xfId="20995" xr:uid="{00000000-0005-0000-0000-00009B520000}"/>
    <cellStyle name="Input 3 4 9 3" xfId="20996" xr:uid="{00000000-0005-0000-0000-00009C520000}"/>
    <cellStyle name="Input 3 5" xfId="20997" xr:uid="{00000000-0005-0000-0000-00009D520000}"/>
    <cellStyle name="Input 3 5 10" xfId="20998" xr:uid="{00000000-0005-0000-0000-00009E520000}"/>
    <cellStyle name="Input 3 5 10 2" xfId="20999" xr:uid="{00000000-0005-0000-0000-00009F520000}"/>
    <cellStyle name="Input 3 5 10 2 2" xfId="21000" xr:uid="{00000000-0005-0000-0000-0000A0520000}"/>
    <cellStyle name="Input 3 5 10 3" xfId="21001" xr:uid="{00000000-0005-0000-0000-0000A1520000}"/>
    <cellStyle name="Input 3 5 11" xfId="21002" xr:uid="{00000000-0005-0000-0000-0000A2520000}"/>
    <cellStyle name="Input 3 5 11 2" xfId="21003" xr:uid="{00000000-0005-0000-0000-0000A3520000}"/>
    <cellStyle name="Input 3 5 11 2 2" xfId="21004" xr:uid="{00000000-0005-0000-0000-0000A4520000}"/>
    <cellStyle name="Input 3 5 11 3" xfId="21005" xr:uid="{00000000-0005-0000-0000-0000A5520000}"/>
    <cellStyle name="Input 3 5 12" xfId="21006" xr:uid="{00000000-0005-0000-0000-0000A6520000}"/>
    <cellStyle name="Input 3 5 12 2" xfId="21007" xr:uid="{00000000-0005-0000-0000-0000A7520000}"/>
    <cellStyle name="Input 3 5 12 2 2" xfId="21008" xr:uid="{00000000-0005-0000-0000-0000A8520000}"/>
    <cellStyle name="Input 3 5 12 3" xfId="21009" xr:uid="{00000000-0005-0000-0000-0000A9520000}"/>
    <cellStyle name="Input 3 5 13" xfId="21010" xr:uid="{00000000-0005-0000-0000-0000AA520000}"/>
    <cellStyle name="Input 3 5 13 2" xfId="21011" xr:uid="{00000000-0005-0000-0000-0000AB520000}"/>
    <cellStyle name="Input 3 5 13 2 2" xfId="21012" xr:uid="{00000000-0005-0000-0000-0000AC520000}"/>
    <cellStyle name="Input 3 5 13 3" xfId="21013" xr:uid="{00000000-0005-0000-0000-0000AD520000}"/>
    <cellStyle name="Input 3 5 14" xfId="21014" xr:uid="{00000000-0005-0000-0000-0000AE520000}"/>
    <cellStyle name="Input 3 5 14 2" xfId="21015" xr:uid="{00000000-0005-0000-0000-0000AF520000}"/>
    <cellStyle name="Input 3 5 14 2 2" xfId="21016" xr:uid="{00000000-0005-0000-0000-0000B0520000}"/>
    <cellStyle name="Input 3 5 14 3" xfId="21017" xr:uid="{00000000-0005-0000-0000-0000B1520000}"/>
    <cellStyle name="Input 3 5 15" xfId="21018" xr:uid="{00000000-0005-0000-0000-0000B2520000}"/>
    <cellStyle name="Input 3 5 15 2" xfId="21019" xr:uid="{00000000-0005-0000-0000-0000B3520000}"/>
    <cellStyle name="Input 3 5 15 2 2" xfId="21020" xr:uid="{00000000-0005-0000-0000-0000B4520000}"/>
    <cellStyle name="Input 3 5 15 3" xfId="21021" xr:uid="{00000000-0005-0000-0000-0000B5520000}"/>
    <cellStyle name="Input 3 5 16" xfId="21022" xr:uid="{00000000-0005-0000-0000-0000B6520000}"/>
    <cellStyle name="Input 3 5 16 2" xfId="21023" xr:uid="{00000000-0005-0000-0000-0000B7520000}"/>
    <cellStyle name="Input 3 5 16 2 2" xfId="21024" xr:uid="{00000000-0005-0000-0000-0000B8520000}"/>
    <cellStyle name="Input 3 5 16 3" xfId="21025" xr:uid="{00000000-0005-0000-0000-0000B9520000}"/>
    <cellStyle name="Input 3 5 17" xfId="21026" xr:uid="{00000000-0005-0000-0000-0000BA520000}"/>
    <cellStyle name="Input 3 5 17 2" xfId="21027" xr:uid="{00000000-0005-0000-0000-0000BB520000}"/>
    <cellStyle name="Input 3 5 17 2 2" xfId="21028" xr:uid="{00000000-0005-0000-0000-0000BC520000}"/>
    <cellStyle name="Input 3 5 17 3" xfId="21029" xr:uid="{00000000-0005-0000-0000-0000BD520000}"/>
    <cellStyle name="Input 3 5 18" xfId="21030" xr:uid="{00000000-0005-0000-0000-0000BE520000}"/>
    <cellStyle name="Input 3 5 18 2" xfId="21031" xr:uid="{00000000-0005-0000-0000-0000BF520000}"/>
    <cellStyle name="Input 3 5 18 2 2" xfId="21032" xr:uid="{00000000-0005-0000-0000-0000C0520000}"/>
    <cellStyle name="Input 3 5 18 3" xfId="21033" xr:uid="{00000000-0005-0000-0000-0000C1520000}"/>
    <cellStyle name="Input 3 5 19" xfId="21034" xr:uid="{00000000-0005-0000-0000-0000C2520000}"/>
    <cellStyle name="Input 3 5 19 2" xfId="21035" xr:uid="{00000000-0005-0000-0000-0000C3520000}"/>
    <cellStyle name="Input 3 5 19 2 2" xfId="21036" xr:uid="{00000000-0005-0000-0000-0000C4520000}"/>
    <cellStyle name="Input 3 5 19 3" xfId="21037" xr:uid="{00000000-0005-0000-0000-0000C5520000}"/>
    <cellStyle name="Input 3 5 2" xfId="21038" xr:uid="{00000000-0005-0000-0000-0000C6520000}"/>
    <cellStyle name="Input 3 5 2 10" xfId="21039" xr:uid="{00000000-0005-0000-0000-0000C7520000}"/>
    <cellStyle name="Input 3 5 2 10 2" xfId="21040" xr:uid="{00000000-0005-0000-0000-0000C8520000}"/>
    <cellStyle name="Input 3 5 2 10 2 2" xfId="21041" xr:uid="{00000000-0005-0000-0000-0000C9520000}"/>
    <cellStyle name="Input 3 5 2 10 3" xfId="21042" xr:uid="{00000000-0005-0000-0000-0000CA520000}"/>
    <cellStyle name="Input 3 5 2 11" xfId="21043" xr:uid="{00000000-0005-0000-0000-0000CB520000}"/>
    <cellStyle name="Input 3 5 2 11 2" xfId="21044" xr:uid="{00000000-0005-0000-0000-0000CC520000}"/>
    <cellStyle name="Input 3 5 2 11 2 2" xfId="21045" xr:uid="{00000000-0005-0000-0000-0000CD520000}"/>
    <cellStyle name="Input 3 5 2 11 3" xfId="21046" xr:uid="{00000000-0005-0000-0000-0000CE520000}"/>
    <cellStyle name="Input 3 5 2 12" xfId="21047" xr:uid="{00000000-0005-0000-0000-0000CF520000}"/>
    <cellStyle name="Input 3 5 2 12 2" xfId="21048" xr:uid="{00000000-0005-0000-0000-0000D0520000}"/>
    <cellStyle name="Input 3 5 2 12 2 2" xfId="21049" xr:uid="{00000000-0005-0000-0000-0000D1520000}"/>
    <cellStyle name="Input 3 5 2 12 3" xfId="21050" xr:uid="{00000000-0005-0000-0000-0000D2520000}"/>
    <cellStyle name="Input 3 5 2 13" xfId="21051" xr:uid="{00000000-0005-0000-0000-0000D3520000}"/>
    <cellStyle name="Input 3 5 2 13 2" xfId="21052" xr:uid="{00000000-0005-0000-0000-0000D4520000}"/>
    <cellStyle name="Input 3 5 2 13 2 2" xfId="21053" xr:uid="{00000000-0005-0000-0000-0000D5520000}"/>
    <cellStyle name="Input 3 5 2 13 3" xfId="21054" xr:uid="{00000000-0005-0000-0000-0000D6520000}"/>
    <cellStyle name="Input 3 5 2 14" xfId="21055" xr:uid="{00000000-0005-0000-0000-0000D7520000}"/>
    <cellStyle name="Input 3 5 2 14 2" xfId="21056" xr:uid="{00000000-0005-0000-0000-0000D8520000}"/>
    <cellStyle name="Input 3 5 2 14 2 2" xfId="21057" xr:uid="{00000000-0005-0000-0000-0000D9520000}"/>
    <cellStyle name="Input 3 5 2 14 3" xfId="21058" xr:uid="{00000000-0005-0000-0000-0000DA520000}"/>
    <cellStyle name="Input 3 5 2 15" xfId="21059" xr:uid="{00000000-0005-0000-0000-0000DB520000}"/>
    <cellStyle name="Input 3 5 2 15 2" xfId="21060" xr:uid="{00000000-0005-0000-0000-0000DC520000}"/>
    <cellStyle name="Input 3 5 2 15 2 2" xfId="21061" xr:uid="{00000000-0005-0000-0000-0000DD520000}"/>
    <cellStyle name="Input 3 5 2 15 3" xfId="21062" xr:uid="{00000000-0005-0000-0000-0000DE520000}"/>
    <cellStyle name="Input 3 5 2 16" xfId="21063" xr:uid="{00000000-0005-0000-0000-0000DF520000}"/>
    <cellStyle name="Input 3 5 2 16 2" xfId="21064" xr:uid="{00000000-0005-0000-0000-0000E0520000}"/>
    <cellStyle name="Input 3 5 2 16 2 2" xfId="21065" xr:uid="{00000000-0005-0000-0000-0000E1520000}"/>
    <cellStyle name="Input 3 5 2 16 3" xfId="21066" xr:uid="{00000000-0005-0000-0000-0000E2520000}"/>
    <cellStyle name="Input 3 5 2 17" xfId="21067" xr:uid="{00000000-0005-0000-0000-0000E3520000}"/>
    <cellStyle name="Input 3 5 2 17 2" xfId="21068" xr:uid="{00000000-0005-0000-0000-0000E4520000}"/>
    <cellStyle name="Input 3 5 2 17 2 2" xfId="21069" xr:uid="{00000000-0005-0000-0000-0000E5520000}"/>
    <cellStyle name="Input 3 5 2 17 3" xfId="21070" xr:uid="{00000000-0005-0000-0000-0000E6520000}"/>
    <cellStyle name="Input 3 5 2 18" xfId="21071" xr:uid="{00000000-0005-0000-0000-0000E7520000}"/>
    <cellStyle name="Input 3 5 2 18 2" xfId="21072" xr:uid="{00000000-0005-0000-0000-0000E8520000}"/>
    <cellStyle name="Input 3 5 2 18 2 2" xfId="21073" xr:uid="{00000000-0005-0000-0000-0000E9520000}"/>
    <cellStyle name="Input 3 5 2 18 3" xfId="21074" xr:uid="{00000000-0005-0000-0000-0000EA520000}"/>
    <cellStyle name="Input 3 5 2 19" xfId="21075" xr:uid="{00000000-0005-0000-0000-0000EB520000}"/>
    <cellStyle name="Input 3 5 2 19 2" xfId="21076" xr:uid="{00000000-0005-0000-0000-0000EC520000}"/>
    <cellStyle name="Input 3 5 2 19 2 2" xfId="21077" xr:uid="{00000000-0005-0000-0000-0000ED520000}"/>
    <cellStyle name="Input 3 5 2 19 3" xfId="21078" xr:uid="{00000000-0005-0000-0000-0000EE520000}"/>
    <cellStyle name="Input 3 5 2 2" xfId="21079" xr:uid="{00000000-0005-0000-0000-0000EF520000}"/>
    <cellStyle name="Input 3 5 2 2 2" xfId="21080" xr:uid="{00000000-0005-0000-0000-0000F0520000}"/>
    <cellStyle name="Input 3 5 2 2 2 2" xfId="21081" xr:uid="{00000000-0005-0000-0000-0000F1520000}"/>
    <cellStyle name="Input 3 5 2 2 2 3" xfId="21082" xr:uid="{00000000-0005-0000-0000-0000F2520000}"/>
    <cellStyle name="Input 3 5 2 2 3" xfId="21083" xr:uid="{00000000-0005-0000-0000-0000F3520000}"/>
    <cellStyle name="Input 3 5 2 2 3 2" xfId="21084" xr:uid="{00000000-0005-0000-0000-0000F4520000}"/>
    <cellStyle name="Input 3 5 2 2 4" xfId="21085" xr:uid="{00000000-0005-0000-0000-0000F5520000}"/>
    <cellStyle name="Input 3 5 2 20" xfId="21086" xr:uid="{00000000-0005-0000-0000-0000F6520000}"/>
    <cellStyle name="Input 3 5 2 20 2" xfId="21087" xr:uid="{00000000-0005-0000-0000-0000F7520000}"/>
    <cellStyle name="Input 3 5 2 20 2 2" xfId="21088" xr:uid="{00000000-0005-0000-0000-0000F8520000}"/>
    <cellStyle name="Input 3 5 2 20 3" xfId="21089" xr:uid="{00000000-0005-0000-0000-0000F9520000}"/>
    <cellStyle name="Input 3 5 2 21" xfId="21090" xr:uid="{00000000-0005-0000-0000-0000FA520000}"/>
    <cellStyle name="Input 3 5 2 21 2" xfId="21091" xr:uid="{00000000-0005-0000-0000-0000FB520000}"/>
    <cellStyle name="Input 3 5 2 22" xfId="21092" xr:uid="{00000000-0005-0000-0000-0000FC520000}"/>
    <cellStyle name="Input 3 5 2 23" xfId="21093" xr:uid="{00000000-0005-0000-0000-0000FD520000}"/>
    <cellStyle name="Input 3 5 2 3" xfId="21094" xr:uid="{00000000-0005-0000-0000-0000FE520000}"/>
    <cellStyle name="Input 3 5 2 3 2" xfId="21095" xr:uid="{00000000-0005-0000-0000-0000FF520000}"/>
    <cellStyle name="Input 3 5 2 3 2 2" xfId="21096" xr:uid="{00000000-0005-0000-0000-000000530000}"/>
    <cellStyle name="Input 3 5 2 3 3" xfId="21097" xr:uid="{00000000-0005-0000-0000-000001530000}"/>
    <cellStyle name="Input 3 5 2 3 4" xfId="21098" xr:uid="{00000000-0005-0000-0000-000002530000}"/>
    <cellStyle name="Input 3 5 2 4" xfId="21099" xr:uid="{00000000-0005-0000-0000-000003530000}"/>
    <cellStyle name="Input 3 5 2 4 2" xfId="21100" xr:uid="{00000000-0005-0000-0000-000004530000}"/>
    <cellStyle name="Input 3 5 2 4 2 2" xfId="21101" xr:uid="{00000000-0005-0000-0000-000005530000}"/>
    <cellStyle name="Input 3 5 2 4 3" xfId="21102" xr:uid="{00000000-0005-0000-0000-000006530000}"/>
    <cellStyle name="Input 3 5 2 4 4" xfId="21103" xr:uid="{00000000-0005-0000-0000-000007530000}"/>
    <cellStyle name="Input 3 5 2 5" xfId="21104" xr:uid="{00000000-0005-0000-0000-000008530000}"/>
    <cellStyle name="Input 3 5 2 5 2" xfId="21105" xr:uid="{00000000-0005-0000-0000-000009530000}"/>
    <cellStyle name="Input 3 5 2 5 2 2" xfId="21106" xr:uid="{00000000-0005-0000-0000-00000A530000}"/>
    <cellStyle name="Input 3 5 2 5 3" xfId="21107" xr:uid="{00000000-0005-0000-0000-00000B530000}"/>
    <cellStyle name="Input 3 5 2 6" xfId="21108" xr:uid="{00000000-0005-0000-0000-00000C530000}"/>
    <cellStyle name="Input 3 5 2 6 2" xfId="21109" xr:uid="{00000000-0005-0000-0000-00000D530000}"/>
    <cellStyle name="Input 3 5 2 6 2 2" xfId="21110" xr:uid="{00000000-0005-0000-0000-00000E530000}"/>
    <cellStyle name="Input 3 5 2 6 3" xfId="21111" xr:uid="{00000000-0005-0000-0000-00000F530000}"/>
    <cellStyle name="Input 3 5 2 7" xfId="21112" xr:uid="{00000000-0005-0000-0000-000010530000}"/>
    <cellStyle name="Input 3 5 2 7 2" xfId="21113" xr:uid="{00000000-0005-0000-0000-000011530000}"/>
    <cellStyle name="Input 3 5 2 7 2 2" xfId="21114" xr:uid="{00000000-0005-0000-0000-000012530000}"/>
    <cellStyle name="Input 3 5 2 7 3" xfId="21115" xr:uid="{00000000-0005-0000-0000-000013530000}"/>
    <cellStyle name="Input 3 5 2 8" xfId="21116" xr:uid="{00000000-0005-0000-0000-000014530000}"/>
    <cellStyle name="Input 3 5 2 8 2" xfId="21117" xr:uid="{00000000-0005-0000-0000-000015530000}"/>
    <cellStyle name="Input 3 5 2 8 2 2" xfId="21118" xr:uid="{00000000-0005-0000-0000-000016530000}"/>
    <cellStyle name="Input 3 5 2 8 3" xfId="21119" xr:uid="{00000000-0005-0000-0000-000017530000}"/>
    <cellStyle name="Input 3 5 2 9" xfId="21120" xr:uid="{00000000-0005-0000-0000-000018530000}"/>
    <cellStyle name="Input 3 5 2 9 2" xfId="21121" xr:uid="{00000000-0005-0000-0000-000019530000}"/>
    <cellStyle name="Input 3 5 2 9 2 2" xfId="21122" xr:uid="{00000000-0005-0000-0000-00001A530000}"/>
    <cellStyle name="Input 3 5 2 9 3" xfId="21123" xr:uid="{00000000-0005-0000-0000-00001B530000}"/>
    <cellStyle name="Input 3 5 20" xfId="21124" xr:uid="{00000000-0005-0000-0000-00001C530000}"/>
    <cellStyle name="Input 3 5 20 2" xfId="21125" xr:uid="{00000000-0005-0000-0000-00001D530000}"/>
    <cellStyle name="Input 3 5 20 2 2" xfId="21126" xr:uid="{00000000-0005-0000-0000-00001E530000}"/>
    <cellStyle name="Input 3 5 20 3" xfId="21127" xr:uid="{00000000-0005-0000-0000-00001F530000}"/>
    <cellStyle name="Input 3 5 21" xfId="21128" xr:uid="{00000000-0005-0000-0000-000020530000}"/>
    <cellStyle name="Input 3 5 21 2" xfId="21129" xr:uid="{00000000-0005-0000-0000-000021530000}"/>
    <cellStyle name="Input 3 5 21 2 2" xfId="21130" xr:uid="{00000000-0005-0000-0000-000022530000}"/>
    <cellStyle name="Input 3 5 21 3" xfId="21131" xr:uid="{00000000-0005-0000-0000-000023530000}"/>
    <cellStyle name="Input 3 5 22" xfId="21132" xr:uid="{00000000-0005-0000-0000-000024530000}"/>
    <cellStyle name="Input 3 5 22 2" xfId="21133" xr:uid="{00000000-0005-0000-0000-000025530000}"/>
    <cellStyle name="Input 3 5 23" xfId="21134" xr:uid="{00000000-0005-0000-0000-000026530000}"/>
    <cellStyle name="Input 3 5 24" xfId="21135" xr:uid="{00000000-0005-0000-0000-000027530000}"/>
    <cellStyle name="Input 3 5 3" xfId="21136" xr:uid="{00000000-0005-0000-0000-000028530000}"/>
    <cellStyle name="Input 3 5 3 2" xfId="21137" xr:uid="{00000000-0005-0000-0000-000029530000}"/>
    <cellStyle name="Input 3 5 3 2 2" xfId="21138" xr:uid="{00000000-0005-0000-0000-00002A530000}"/>
    <cellStyle name="Input 3 5 3 2 3" xfId="21139" xr:uid="{00000000-0005-0000-0000-00002B530000}"/>
    <cellStyle name="Input 3 5 3 3" xfId="21140" xr:uid="{00000000-0005-0000-0000-00002C530000}"/>
    <cellStyle name="Input 3 5 3 3 2" xfId="21141" xr:uid="{00000000-0005-0000-0000-00002D530000}"/>
    <cellStyle name="Input 3 5 3 4" xfId="21142" xr:uid="{00000000-0005-0000-0000-00002E530000}"/>
    <cellStyle name="Input 3 5 4" xfId="21143" xr:uid="{00000000-0005-0000-0000-00002F530000}"/>
    <cellStyle name="Input 3 5 4 2" xfId="21144" xr:uid="{00000000-0005-0000-0000-000030530000}"/>
    <cellStyle name="Input 3 5 4 2 2" xfId="21145" xr:uid="{00000000-0005-0000-0000-000031530000}"/>
    <cellStyle name="Input 3 5 4 3" xfId="21146" xr:uid="{00000000-0005-0000-0000-000032530000}"/>
    <cellStyle name="Input 3 5 4 4" xfId="21147" xr:uid="{00000000-0005-0000-0000-000033530000}"/>
    <cellStyle name="Input 3 5 5" xfId="21148" xr:uid="{00000000-0005-0000-0000-000034530000}"/>
    <cellStyle name="Input 3 5 5 2" xfId="21149" xr:uid="{00000000-0005-0000-0000-000035530000}"/>
    <cellStyle name="Input 3 5 5 2 2" xfId="21150" xr:uid="{00000000-0005-0000-0000-000036530000}"/>
    <cellStyle name="Input 3 5 5 3" xfId="21151" xr:uid="{00000000-0005-0000-0000-000037530000}"/>
    <cellStyle name="Input 3 5 5 4" xfId="21152" xr:uid="{00000000-0005-0000-0000-000038530000}"/>
    <cellStyle name="Input 3 5 6" xfId="21153" xr:uid="{00000000-0005-0000-0000-000039530000}"/>
    <cellStyle name="Input 3 5 6 2" xfId="21154" xr:uid="{00000000-0005-0000-0000-00003A530000}"/>
    <cellStyle name="Input 3 5 6 2 2" xfId="21155" xr:uid="{00000000-0005-0000-0000-00003B530000}"/>
    <cellStyle name="Input 3 5 6 3" xfId="21156" xr:uid="{00000000-0005-0000-0000-00003C530000}"/>
    <cellStyle name="Input 3 5 7" xfId="21157" xr:uid="{00000000-0005-0000-0000-00003D530000}"/>
    <cellStyle name="Input 3 5 7 2" xfId="21158" xr:uid="{00000000-0005-0000-0000-00003E530000}"/>
    <cellStyle name="Input 3 5 7 2 2" xfId="21159" xr:uid="{00000000-0005-0000-0000-00003F530000}"/>
    <cellStyle name="Input 3 5 7 3" xfId="21160" xr:uid="{00000000-0005-0000-0000-000040530000}"/>
    <cellStyle name="Input 3 5 8" xfId="21161" xr:uid="{00000000-0005-0000-0000-000041530000}"/>
    <cellStyle name="Input 3 5 8 2" xfId="21162" xr:uid="{00000000-0005-0000-0000-000042530000}"/>
    <cellStyle name="Input 3 5 8 2 2" xfId="21163" xr:uid="{00000000-0005-0000-0000-000043530000}"/>
    <cellStyle name="Input 3 5 8 3" xfId="21164" xr:uid="{00000000-0005-0000-0000-000044530000}"/>
    <cellStyle name="Input 3 5 9" xfId="21165" xr:uid="{00000000-0005-0000-0000-000045530000}"/>
    <cellStyle name="Input 3 5 9 2" xfId="21166" xr:uid="{00000000-0005-0000-0000-000046530000}"/>
    <cellStyle name="Input 3 5 9 2 2" xfId="21167" xr:uid="{00000000-0005-0000-0000-000047530000}"/>
    <cellStyle name="Input 3 5 9 3" xfId="21168" xr:uid="{00000000-0005-0000-0000-000048530000}"/>
    <cellStyle name="Input 3 6" xfId="21169" xr:uid="{00000000-0005-0000-0000-000049530000}"/>
    <cellStyle name="Input 3 6 10" xfId="21170" xr:uid="{00000000-0005-0000-0000-00004A530000}"/>
    <cellStyle name="Input 3 6 10 2" xfId="21171" xr:uid="{00000000-0005-0000-0000-00004B530000}"/>
    <cellStyle name="Input 3 6 10 2 2" xfId="21172" xr:uid="{00000000-0005-0000-0000-00004C530000}"/>
    <cellStyle name="Input 3 6 10 3" xfId="21173" xr:uid="{00000000-0005-0000-0000-00004D530000}"/>
    <cellStyle name="Input 3 6 11" xfId="21174" xr:uid="{00000000-0005-0000-0000-00004E530000}"/>
    <cellStyle name="Input 3 6 11 2" xfId="21175" xr:uid="{00000000-0005-0000-0000-00004F530000}"/>
    <cellStyle name="Input 3 6 11 2 2" xfId="21176" xr:uid="{00000000-0005-0000-0000-000050530000}"/>
    <cellStyle name="Input 3 6 11 3" xfId="21177" xr:uid="{00000000-0005-0000-0000-000051530000}"/>
    <cellStyle name="Input 3 6 12" xfId="21178" xr:uid="{00000000-0005-0000-0000-000052530000}"/>
    <cellStyle name="Input 3 6 12 2" xfId="21179" xr:uid="{00000000-0005-0000-0000-000053530000}"/>
    <cellStyle name="Input 3 6 12 2 2" xfId="21180" xr:uid="{00000000-0005-0000-0000-000054530000}"/>
    <cellStyle name="Input 3 6 12 3" xfId="21181" xr:uid="{00000000-0005-0000-0000-000055530000}"/>
    <cellStyle name="Input 3 6 13" xfId="21182" xr:uid="{00000000-0005-0000-0000-000056530000}"/>
    <cellStyle name="Input 3 6 13 2" xfId="21183" xr:uid="{00000000-0005-0000-0000-000057530000}"/>
    <cellStyle name="Input 3 6 13 2 2" xfId="21184" xr:uid="{00000000-0005-0000-0000-000058530000}"/>
    <cellStyle name="Input 3 6 13 3" xfId="21185" xr:uid="{00000000-0005-0000-0000-000059530000}"/>
    <cellStyle name="Input 3 6 14" xfId="21186" xr:uid="{00000000-0005-0000-0000-00005A530000}"/>
    <cellStyle name="Input 3 6 14 2" xfId="21187" xr:uid="{00000000-0005-0000-0000-00005B530000}"/>
    <cellStyle name="Input 3 6 14 2 2" xfId="21188" xr:uid="{00000000-0005-0000-0000-00005C530000}"/>
    <cellStyle name="Input 3 6 14 3" xfId="21189" xr:uid="{00000000-0005-0000-0000-00005D530000}"/>
    <cellStyle name="Input 3 6 15" xfId="21190" xr:uid="{00000000-0005-0000-0000-00005E530000}"/>
    <cellStyle name="Input 3 6 15 2" xfId="21191" xr:uid="{00000000-0005-0000-0000-00005F530000}"/>
    <cellStyle name="Input 3 6 15 2 2" xfId="21192" xr:uid="{00000000-0005-0000-0000-000060530000}"/>
    <cellStyle name="Input 3 6 15 3" xfId="21193" xr:uid="{00000000-0005-0000-0000-000061530000}"/>
    <cellStyle name="Input 3 6 16" xfId="21194" xr:uid="{00000000-0005-0000-0000-000062530000}"/>
    <cellStyle name="Input 3 6 16 2" xfId="21195" xr:uid="{00000000-0005-0000-0000-000063530000}"/>
    <cellStyle name="Input 3 6 16 2 2" xfId="21196" xr:uid="{00000000-0005-0000-0000-000064530000}"/>
    <cellStyle name="Input 3 6 16 3" xfId="21197" xr:uid="{00000000-0005-0000-0000-000065530000}"/>
    <cellStyle name="Input 3 6 17" xfId="21198" xr:uid="{00000000-0005-0000-0000-000066530000}"/>
    <cellStyle name="Input 3 6 17 2" xfId="21199" xr:uid="{00000000-0005-0000-0000-000067530000}"/>
    <cellStyle name="Input 3 6 17 2 2" xfId="21200" xr:uid="{00000000-0005-0000-0000-000068530000}"/>
    <cellStyle name="Input 3 6 17 3" xfId="21201" xr:uid="{00000000-0005-0000-0000-000069530000}"/>
    <cellStyle name="Input 3 6 18" xfId="21202" xr:uid="{00000000-0005-0000-0000-00006A530000}"/>
    <cellStyle name="Input 3 6 18 2" xfId="21203" xr:uid="{00000000-0005-0000-0000-00006B530000}"/>
    <cellStyle name="Input 3 6 18 2 2" xfId="21204" xr:uid="{00000000-0005-0000-0000-00006C530000}"/>
    <cellStyle name="Input 3 6 18 3" xfId="21205" xr:uid="{00000000-0005-0000-0000-00006D530000}"/>
    <cellStyle name="Input 3 6 19" xfId="21206" xr:uid="{00000000-0005-0000-0000-00006E530000}"/>
    <cellStyle name="Input 3 6 19 2" xfId="21207" xr:uid="{00000000-0005-0000-0000-00006F530000}"/>
    <cellStyle name="Input 3 6 19 2 2" xfId="21208" xr:uid="{00000000-0005-0000-0000-000070530000}"/>
    <cellStyle name="Input 3 6 19 3" xfId="21209" xr:uid="{00000000-0005-0000-0000-000071530000}"/>
    <cellStyle name="Input 3 6 2" xfId="21210" xr:uid="{00000000-0005-0000-0000-000072530000}"/>
    <cellStyle name="Input 3 6 2 2" xfId="21211" xr:uid="{00000000-0005-0000-0000-000073530000}"/>
    <cellStyle name="Input 3 6 2 2 2" xfId="21212" xr:uid="{00000000-0005-0000-0000-000074530000}"/>
    <cellStyle name="Input 3 6 2 2 3" xfId="21213" xr:uid="{00000000-0005-0000-0000-000075530000}"/>
    <cellStyle name="Input 3 6 2 3" xfId="21214" xr:uid="{00000000-0005-0000-0000-000076530000}"/>
    <cellStyle name="Input 3 6 2 3 2" xfId="21215" xr:uid="{00000000-0005-0000-0000-000077530000}"/>
    <cellStyle name="Input 3 6 2 4" xfId="21216" xr:uid="{00000000-0005-0000-0000-000078530000}"/>
    <cellStyle name="Input 3 6 20" xfId="21217" xr:uid="{00000000-0005-0000-0000-000079530000}"/>
    <cellStyle name="Input 3 6 20 2" xfId="21218" xr:uid="{00000000-0005-0000-0000-00007A530000}"/>
    <cellStyle name="Input 3 6 20 2 2" xfId="21219" xr:uid="{00000000-0005-0000-0000-00007B530000}"/>
    <cellStyle name="Input 3 6 20 3" xfId="21220" xr:uid="{00000000-0005-0000-0000-00007C530000}"/>
    <cellStyle name="Input 3 6 21" xfId="21221" xr:uid="{00000000-0005-0000-0000-00007D530000}"/>
    <cellStyle name="Input 3 6 21 2" xfId="21222" xr:uid="{00000000-0005-0000-0000-00007E530000}"/>
    <cellStyle name="Input 3 6 22" xfId="21223" xr:uid="{00000000-0005-0000-0000-00007F530000}"/>
    <cellStyle name="Input 3 6 23" xfId="21224" xr:uid="{00000000-0005-0000-0000-000080530000}"/>
    <cellStyle name="Input 3 6 3" xfId="21225" xr:uid="{00000000-0005-0000-0000-000081530000}"/>
    <cellStyle name="Input 3 6 3 2" xfId="21226" xr:uid="{00000000-0005-0000-0000-000082530000}"/>
    <cellStyle name="Input 3 6 3 2 2" xfId="21227" xr:uid="{00000000-0005-0000-0000-000083530000}"/>
    <cellStyle name="Input 3 6 3 3" xfId="21228" xr:uid="{00000000-0005-0000-0000-000084530000}"/>
    <cellStyle name="Input 3 6 3 4" xfId="21229" xr:uid="{00000000-0005-0000-0000-000085530000}"/>
    <cellStyle name="Input 3 6 4" xfId="21230" xr:uid="{00000000-0005-0000-0000-000086530000}"/>
    <cellStyle name="Input 3 6 4 2" xfId="21231" xr:uid="{00000000-0005-0000-0000-000087530000}"/>
    <cellStyle name="Input 3 6 4 2 2" xfId="21232" xr:uid="{00000000-0005-0000-0000-000088530000}"/>
    <cellStyle name="Input 3 6 4 3" xfId="21233" xr:uid="{00000000-0005-0000-0000-000089530000}"/>
    <cellStyle name="Input 3 6 4 4" xfId="21234" xr:uid="{00000000-0005-0000-0000-00008A530000}"/>
    <cellStyle name="Input 3 6 5" xfId="21235" xr:uid="{00000000-0005-0000-0000-00008B530000}"/>
    <cellStyle name="Input 3 6 5 2" xfId="21236" xr:uid="{00000000-0005-0000-0000-00008C530000}"/>
    <cellStyle name="Input 3 6 5 2 2" xfId="21237" xr:uid="{00000000-0005-0000-0000-00008D530000}"/>
    <cellStyle name="Input 3 6 5 3" xfId="21238" xr:uid="{00000000-0005-0000-0000-00008E530000}"/>
    <cellStyle name="Input 3 6 6" xfId="21239" xr:uid="{00000000-0005-0000-0000-00008F530000}"/>
    <cellStyle name="Input 3 6 6 2" xfId="21240" xr:uid="{00000000-0005-0000-0000-000090530000}"/>
    <cellStyle name="Input 3 6 6 2 2" xfId="21241" xr:uid="{00000000-0005-0000-0000-000091530000}"/>
    <cellStyle name="Input 3 6 6 3" xfId="21242" xr:uid="{00000000-0005-0000-0000-000092530000}"/>
    <cellStyle name="Input 3 6 7" xfId="21243" xr:uid="{00000000-0005-0000-0000-000093530000}"/>
    <cellStyle name="Input 3 6 7 2" xfId="21244" xr:uid="{00000000-0005-0000-0000-000094530000}"/>
    <cellStyle name="Input 3 6 7 2 2" xfId="21245" xr:uid="{00000000-0005-0000-0000-000095530000}"/>
    <cellStyle name="Input 3 6 7 3" xfId="21246" xr:uid="{00000000-0005-0000-0000-000096530000}"/>
    <cellStyle name="Input 3 6 8" xfId="21247" xr:uid="{00000000-0005-0000-0000-000097530000}"/>
    <cellStyle name="Input 3 6 8 2" xfId="21248" xr:uid="{00000000-0005-0000-0000-000098530000}"/>
    <cellStyle name="Input 3 6 8 2 2" xfId="21249" xr:uid="{00000000-0005-0000-0000-000099530000}"/>
    <cellStyle name="Input 3 6 8 3" xfId="21250" xr:uid="{00000000-0005-0000-0000-00009A530000}"/>
    <cellStyle name="Input 3 6 9" xfId="21251" xr:uid="{00000000-0005-0000-0000-00009B530000}"/>
    <cellStyle name="Input 3 6 9 2" xfId="21252" xr:uid="{00000000-0005-0000-0000-00009C530000}"/>
    <cellStyle name="Input 3 6 9 2 2" xfId="21253" xr:uid="{00000000-0005-0000-0000-00009D530000}"/>
    <cellStyle name="Input 3 6 9 3" xfId="21254" xr:uid="{00000000-0005-0000-0000-00009E530000}"/>
    <cellStyle name="Input 3 7" xfId="21255" xr:uid="{00000000-0005-0000-0000-00009F530000}"/>
    <cellStyle name="Input 3 7 2" xfId="21256" xr:uid="{00000000-0005-0000-0000-0000A0530000}"/>
    <cellStyle name="Input 3 7 2 2" xfId="21257" xr:uid="{00000000-0005-0000-0000-0000A1530000}"/>
    <cellStyle name="Input 3 7 2 3" xfId="21258" xr:uid="{00000000-0005-0000-0000-0000A2530000}"/>
    <cellStyle name="Input 3 7 3" xfId="21259" xr:uid="{00000000-0005-0000-0000-0000A3530000}"/>
    <cellStyle name="Input 3 7 3 2" xfId="21260" xr:uid="{00000000-0005-0000-0000-0000A4530000}"/>
    <cellStyle name="Input 3 7 4" xfId="21261" xr:uid="{00000000-0005-0000-0000-0000A5530000}"/>
    <cellStyle name="Input 3 8" xfId="21262" xr:uid="{00000000-0005-0000-0000-0000A6530000}"/>
    <cellStyle name="Input 3 8 2" xfId="21263" xr:uid="{00000000-0005-0000-0000-0000A7530000}"/>
    <cellStyle name="Input 3 8 2 2" xfId="21264" xr:uid="{00000000-0005-0000-0000-0000A8530000}"/>
    <cellStyle name="Input 3 8 2 3" xfId="21265" xr:uid="{00000000-0005-0000-0000-0000A9530000}"/>
    <cellStyle name="Input 3 8 3" xfId="21266" xr:uid="{00000000-0005-0000-0000-0000AA530000}"/>
    <cellStyle name="Input 3 8 4" xfId="21267" xr:uid="{00000000-0005-0000-0000-0000AB530000}"/>
    <cellStyle name="Input 3 9" xfId="21268" xr:uid="{00000000-0005-0000-0000-0000AC530000}"/>
    <cellStyle name="Input 3 9 2" xfId="21269" xr:uid="{00000000-0005-0000-0000-0000AD530000}"/>
    <cellStyle name="Input 3 9 2 2" xfId="21270" xr:uid="{00000000-0005-0000-0000-0000AE530000}"/>
    <cellStyle name="Input 3 9 3" xfId="21271" xr:uid="{00000000-0005-0000-0000-0000AF530000}"/>
    <cellStyle name="Input 3 9 4" xfId="21272" xr:uid="{00000000-0005-0000-0000-0000B0530000}"/>
    <cellStyle name="Input 30" xfId="50541" xr:uid="{00000000-0005-0000-0000-0000B1530000}"/>
    <cellStyle name="Input 31" xfId="50542" xr:uid="{00000000-0005-0000-0000-0000B2530000}"/>
    <cellStyle name="Input 32" xfId="50543" xr:uid="{00000000-0005-0000-0000-0000B3530000}"/>
    <cellStyle name="Input 33" xfId="50544" xr:uid="{00000000-0005-0000-0000-0000B4530000}"/>
    <cellStyle name="Input 4" xfId="21273" xr:uid="{00000000-0005-0000-0000-0000B5530000}"/>
    <cellStyle name="Input 4 10" xfId="21274" xr:uid="{00000000-0005-0000-0000-0000B6530000}"/>
    <cellStyle name="Input 4 10 2" xfId="21275" xr:uid="{00000000-0005-0000-0000-0000B7530000}"/>
    <cellStyle name="Input 4 10 2 2" xfId="21276" xr:uid="{00000000-0005-0000-0000-0000B8530000}"/>
    <cellStyle name="Input 4 10 3" xfId="21277" xr:uid="{00000000-0005-0000-0000-0000B9530000}"/>
    <cellStyle name="Input 4 11" xfId="21278" xr:uid="{00000000-0005-0000-0000-0000BA530000}"/>
    <cellStyle name="Input 4 11 2" xfId="21279" xr:uid="{00000000-0005-0000-0000-0000BB530000}"/>
    <cellStyle name="Input 4 11 2 2" xfId="21280" xr:uid="{00000000-0005-0000-0000-0000BC530000}"/>
    <cellStyle name="Input 4 11 3" xfId="21281" xr:uid="{00000000-0005-0000-0000-0000BD530000}"/>
    <cellStyle name="Input 4 12" xfId="21282" xr:uid="{00000000-0005-0000-0000-0000BE530000}"/>
    <cellStyle name="Input 4 12 2" xfId="21283" xr:uid="{00000000-0005-0000-0000-0000BF530000}"/>
    <cellStyle name="Input 4 12 2 2" xfId="21284" xr:uid="{00000000-0005-0000-0000-0000C0530000}"/>
    <cellStyle name="Input 4 12 3" xfId="21285" xr:uid="{00000000-0005-0000-0000-0000C1530000}"/>
    <cellStyle name="Input 4 13" xfId="21286" xr:uid="{00000000-0005-0000-0000-0000C2530000}"/>
    <cellStyle name="Input 4 13 2" xfId="21287" xr:uid="{00000000-0005-0000-0000-0000C3530000}"/>
    <cellStyle name="Input 4 13 2 2" xfId="21288" xr:uid="{00000000-0005-0000-0000-0000C4530000}"/>
    <cellStyle name="Input 4 13 3" xfId="21289" xr:uid="{00000000-0005-0000-0000-0000C5530000}"/>
    <cellStyle name="Input 4 14" xfId="21290" xr:uid="{00000000-0005-0000-0000-0000C6530000}"/>
    <cellStyle name="Input 4 14 2" xfId="21291" xr:uid="{00000000-0005-0000-0000-0000C7530000}"/>
    <cellStyle name="Input 4 14 2 2" xfId="21292" xr:uid="{00000000-0005-0000-0000-0000C8530000}"/>
    <cellStyle name="Input 4 14 3" xfId="21293" xr:uid="{00000000-0005-0000-0000-0000C9530000}"/>
    <cellStyle name="Input 4 15" xfId="21294" xr:uid="{00000000-0005-0000-0000-0000CA530000}"/>
    <cellStyle name="Input 4 15 2" xfId="21295" xr:uid="{00000000-0005-0000-0000-0000CB530000}"/>
    <cellStyle name="Input 4 15 2 2" xfId="21296" xr:uid="{00000000-0005-0000-0000-0000CC530000}"/>
    <cellStyle name="Input 4 15 3" xfId="21297" xr:uid="{00000000-0005-0000-0000-0000CD530000}"/>
    <cellStyle name="Input 4 16" xfId="21298" xr:uid="{00000000-0005-0000-0000-0000CE530000}"/>
    <cellStyle name="Input 4 16 2" xfId="21299" xr:uid="{00000000-0005-0000-0000-0000CF530000}"/>
    <cellStyle name="Input 4 16 2 2" xfId="21300" xr:uid="{00000000-0005-0000-0000-0000D0530000}"/>
    <cellStyle name="Input 4 16 3" xfId="21301" xr:uid="{00000000-0005-0000-0000-0000D1530000}"/>
    <cellStyle name="Input 4 17" xfId="21302" xr:uid="{00000000-0005-0000-0000-0000D2530000}"/>
    <cellStyle name="Input 4 17 2" xfId="21303" xr:uid="{00000000-0005-0000-0000-0000D3530000}"/>
    <cellStyle name="Input 4 17 2 2" xfId="21304" xr:uid="{00000000-0005-0000-0000-0000D4530000}"/>
    <cellStyle name="Input 4 17 3" xfId="21305" xr:uid="{00000000-0005-0000-0000-0000D5530000}"/>
    <cellStyle name="Input 4 18" xfId="21306" xr:uid="{00000000-0005-0000-0000-0000D6530000}"/>
    <cellStyle name="Input 4 18 2" xfId="21307" xr:uid="{00000000-0005-0000-0000-0000D7530000}"/>
    <cellStyle name="Input 4 18 2 2" xfId="21308" xr:uid="{00000000-0005-0000-0000-0000D8530000}"/>
    <cellStyle name="Input 4 18 3" xfId="21309" xr:uid="{00000000-0005-0000-0000-0000D9530000}"/>
    <cellStyle name="Input 4 19" xfId="21310" xr:uid="{00000000-0005-0000-0000-0000DA530000}"/>
    <cellStyle name="Input 4 19 2" xfId="21311" xr:uid="{00000000-0005-0000-0000-0000DB530000}"/>
    <cellStyle name="Input 4 19 2 2" xfId="21312" xr:uid="{00000000-0005-0000-0000-0000DC530000}"/>
    <cellStyle name="Input 4 19 3" xfId="21313" xr:uid="{00000000-0005-0000-0000-0000DD530000}"/>
    <cellStyle name="Input 4 2" xfId="21314" xr:uid="{00000000-0005-0000-0000-0000DE530000}"/>
    <cellStyle name="Input 4 2 10" xfId="21315" xr:uid="{00000000-0005-0000-0000-0000DF530000}"/>
    <cellStyle name="Input 4 2 10 2" xfId="21316" xr:uid="{00000000-0005-0000-0000-0000E0530000}"/>
    <cellStyle name="Input 4 2 10 2 2" xfId="21317" xr:uid="{00000000-0005-0000-0000-0000E1530000}"/>
    <cellStyle name="Input 4 2 10 3" xfId="21318" xr:uid="{00000000-0005-0000-0000-0000E2530000}"/>
    <cellStyle name="Input 4 2 11" xfId="21319" xr:uid="{00000000-0005-0000-0000-0000E3530000}"/>
    <cellStyle name="Input 4 2 11 2" xfId="21320" xr:uid="{00000000-0005-0000-0000-0000E4530000}"/>
    <cellStyle name="Input 4 2 11 2 2" xfId="21321" xr:uid="{00000000-0005-0000-0000-0000E5530000}"/>
    <cellStyle name="Input 4 2 11 3" xfId="21322" xr:uid="{00000000-0005-0000-0000-0000E6530000}"/>
    <cellStyle name="Input 4 2 12" xfId="21323" xr:uid="{00000000-0005-0000-0000-0000E7530000}"/>
    <cellStyle name="Input 4 2 12 2" xfId="21324" xr:uid="{00000000-0005-0000-0000-0000E8530000}"/>
    <cellStyle name="Input 4 2 12 2 2" xfId="21325" xr:uid="{00000000-0005-0000-0000-0000E9530000}"/>
    <cellStyle name="Input 4 2 12 3" xfId="21326" xr:uid="{00000000-0005-0000-0000-0000EA530000}"/>
    <cellStyle name="Input 4 2 13" xfId="21327" xr:uid="{00000000-0005-0000-0000-0000EB530000}"/>
    <cellStyle name="Input 4 2 13 2" xfId="21328" xr:uid="{00000000-0005-0000-0000-0000EC530000}"/>
    <cellStyle name="Input 4 2 13 2 2" xfId="21329" xr:uid="{00000000-0005-0000-0000-0000ED530000}"/>
    <cellStyle name="Input 4 2 13 3" xfId="21330" xr:uid="{00000000-0005-0000-0000-0000EE530000}"/>
    <cellStyle name="Input 4 2 14" xfId="21331" xr:uid="{00000000-0005-0000-0000-0000EF530000}"/>
    <cellStyle name="Input 4 2 14 2" xfId="21332" xr:uid="{00000000-0005-0000-0000-0000F0530000}"/>
    <cellStyle name="Input 4 2 14 2 2" xfId="21333" xr:uid="{00000000-0005-0000-0000-0000F1530000}"/>
    <cellStyle name="Input 4 2 14 3" xfId="21334" xr:uid="{00000000-0005-0000-0000-0000F2530000}"/>
    <cellStyle name="Input 4 2 15" xfId="21335" xr:uid="{00000000-0005-0000-0000-0000F3530000}"/>
    <cellStyle name="Input 4 2 15 2" xfId="21336" xr:uid="{00000000-0005-0000-0000-0000F4530000}"/>
    <cellStyle name="Input 4 2 15 2 2" xfId="21337" xr:uid="{00000000-0005-0000-0000-0000F5530000}"/>
    <cellStyle name="Input 4 2 15 3" xfId="21338" xr:uid="{00000000-0005-0000-0000-0000F6530000}"/>
    <cellStyle name="Input 4 2 16" xfId="21339" xr:uid="{00000000-0005-0000-0000-0000F7530000}"/>
    <cellStyle name="Input 4 2 16 2" xfId="21340" xr:uid="{00000000-0005-0000-0000-0000F8530000}"/>
    <cellStyle name="Input 4 2 16 2 2" xfId="21341" xr:uid="{00000000-0005-0000-0000-0000F9530000}"/>
    <cellStyle name="Input 4 2 16 3" xfId="21342" xr:uid="{00000000-0005-0000-0000-0000FA530000}"/>
    <cellStyle name="Input 4 2 17" xfId="21343" xr:uid="{00000000-0005-0000-0000-0000FB530000}"/>
    <cellStyle name="Input 4 2 17 2" xfId="21344" xr:uid="{00000000-0005-0000-0000-0000FC530000}"/>
    <cellStyle name="Input 4 2 17 2 2" xfId="21345" xr:uid="{00000000-0005-0000-0000-0000FD530000}"/>
    <cellStyle name="Input 4 2 17 3" xfId="21346" xr:uid="{00000000-0005-0000-0000-0000FE530000}"/>
    <cellStyle name="Input 4 2 18" xfId="21347" xr:uid="{00000000-0005-0000-0000-0000FF530000}"/>
    <cellStyle name="Input 4 2 18 2" xfId="21348" xr:uid="{00000000-0005-0000-0000-000000540000}"/>
    <cellStyle name="Input 4 2 18 2 2" xfId="21349" xr:uid="{00000000-0005-0000-0000-000001540000}"/>
    <cellStyle name="Input 4 2 18 3" xfId="21350" xr:uid="{00000000-0005-0000-0000-000002540000}"/>
    <cellStyle name="Input 4 2 19" xfId="21351" xr:uid="{00000000-0005-0000-0000-000003540000}"/>
    <cellStyle name="Input 4 2 19 2" xfId="21352" xr:uid="{00000000-0005-0000-0000-000004540000}"/>
    <cellStyle name="Input 4 2 19 2 2" xfId="21353" xr:uid="{00000000-0005-0000-0000-000005540000}"/>
    <cellStyle name="Input 4 2 19 3" xfId="21354" xr:uid="{00000000-0005-0000-0000-000006540000}"/>
    <cellStyle name="Input 4 2 2" xfId="21355" xr:uid="{00000000-0005-0000-0000-000007540000}"/>
    <cellStyle name="Input 4 2 2 10" xfId="21356" xr:uid="{00000000-0005-0000-0000-000008540000}"/>
    <cellStyle name="Input 4 2 2 10 2" xfId="21357" xr:uid="{00000000-0005-0000-0000-000009540000}"/>
    <cellStyle name="Input 4 2 2 10 2 2" xfId="21358" xr:uid="{00000000-0005-0000-0000-00000A540000}"/>
    <cellStyle name="Input 4 2 2 10 3" xfId="21359" xr:uid="{00000000-0005-0000-0000-00000B540000}"/>
    <cellStyle name="Input 4 2 2 11" xfId="21360" xr:uid="{00000000-0005-0000-0000-00000C540000}"/>
    <cellStyle name="Input 4 2 2 11 2" xfId="21361" xr:uid="{00000000-0005-0000-0000-00000D540000}"/>
    <cellStyle name="Input 4 2 2 11 2 2" xfId="21362" xr:uid="{00000000-0005-0000-0000-00000E540000}"/>
    <cellStyle name="Input 4 2 2 11 3" xfId="21363" xr:uid="{00000000-0005-0000-0000-00000F540000}"/>
    <cellStyle name="Input 4 2 2 12" xfId="21364" xr:uid="{00000000-0005-0000-0000-000010540000}"/>
    <cellStyle name="Input 4 2 2 12 2" xfId="21365" xr:uid="{00000000-0005-0000-0000-000011540000}"/>
    <cellStyle name="Input 4 2 2 12 2 2" xfId="21366" xr:uid="{00000000-0005-0000-0000-000012540000}"/>
    <cellStyle name="Input 4 2 2 12 3" xfId="21367" xr:uid="{00000000-0005-0000-0000-000013540000}"/>
    <cellStyle name="Input 4 2 2 13" xfId="21368" xr:uid="{00000000-0005-0000-0000-000014540000}"/>
    <cellStyle name="Input 4 2 2 13 2" xfId="21369" xr:uid="{00000000-0005-0000-0000-000015540000}"/>
    <cellStyle name="Input 4 2 2 13 2 2" xfId="21370" xr:uid="{00000000-0005-0000-0000-000016540000}"/>
    <cellStyle name="Input 4 2 2 13 3" xfId="21371" xr:uid="{00000000-0005-0000-0000-000017540000}"/>
    <cellStyle name="Input 4 2 2 14" xfId="21372" xr:uid="{00000000-0005-0000-0000-000018540000}"/>
    <cellStyle name="Input 4 2 2 14 2" xfId="21373" xr:uid="{00000000-0005-0000-0000-000019540000}"/>
    <cellStyle name="Input 4 2 2 14 2 2" xfId="21374" xr:uid="{00000000-0005-0000-0000-00001A540000}"/>
    <cellStyle name="Input 4 2 2 14 3" xfId="21375" xr:uid="{00000000-0005-0000-0000-00001B540000}"/>
    <cellStyle name="Input 4 2 2 15" xfId="21376" xr:uid="{00000000-0005-0000-0000-00001C540000}"/>
    <cellStyle name="Input 4 2 2 15 2" xfId="21377" xr:uid="{00000000-0005-0000-0000-00001D540000}"/>
    <cellStyle name="Input 4 2 2 15 2 2" xfId="21378" xr:uid="{00000000-0005-0000-0000-00001E540000}"/>
    <cellStyle name="Input 4 2 2 15 3" xfId="21379" xr:uid="{00000000-0005-0000-0000-00001F540000}"/>
    <cellStyle name="Input 4 2 2 16" xfId="21380" xr:uid="{00000000-0005-0000-0000-000020540000}"/>
    <cellStyle name="Input 4 2 2 16 2" xfId="21381" xr:uid="{00000000-0005-0000-0000-000021540000}"/>
    <cellStyle name="Input 4 2 2 16 2 2" xfId="21382" xr:uid="{00000000-0005-0000-0000-000022540000}"/>
    <cellStyle name="Input 4 2 2 16 3" xfId="21383" xr:uid="{00000000-0005-0000-0000-000023540000}"/>
    <cellStyle name="Input 4 2 2 17" xfId="21384" xr:uid="{00000000-0005-0000-0000-000024540000}"/>
    <cellStyle name="Input 4 2 2 17 2" xfId="21385" xr:uid="{00000000-0005-0000-0000-000025540000}"/>
    <cellStyle name="Input 4 2 2 17 2 2" xfId="21386" xr:uid="{00000000-0005-0000-0000-000026540000}"/>
    <cellStyle name="Input 4 2 2 17 3" xfId="21387" xr:uid="{00000000-0005-0000-0000-000027540000}"/>
    <cellStyle name="Input 4 2 2 18" xfId="21388" xr:uid="{00000000-0005-0000-0000-000028540000}"/>
    <cellStyle name="Input 4 2 2 18 2" xfId="21389" xr:uid="{00000000-0005-0000-0000-000029540000}"/>
    <cellStyle name="Input 4 2 2 19" xfId="21390" xr:uid="{00000000-0005-0000-0000-00002A540000}"/>
    <cellStyle name="Input 4 2 2 2" xfId="21391" xr:uid="{00000000-0005-0000-0000-00002B540000}"/>
    <cellStyle name="Input 4 2 2 2 10" xfId="21392" xr:uid="{00000000-0005-0000-0000-00002C540000}"/>
    <cellStyle name="Input 4 2 2 2 10 2" xfId="21393" xr:uid="{00000000-0005-0000-0000-00002D540000}"/>
    <cellStyle name="Input 4 2 2 2 10 2 2" xfId="21394" xr:uid="{00000000-0005-0000-0000-00002E540000}"/>
    <cellStyle name="Input 4 2 2 2 10 3" xfId="21395" xr:uid="{00000000-0005-0000-0000-00002F540000}"/>
    <cellStyle name="Input 4 2 2 2 11" xfId="21396" xr:uid="{00000000-0005-0000-0000-000030540000}"/>
    <cellStyle name="Input 4 2 2 2 11 2" xfId="21397" xr:uid="{00000000-0005-0000-0000-000031540000}"/>
    <cellStyle name="Input 4 2 2 2 11 2 2" xfId="21398" xr:uid="{00000000-0005-0000-0000-000032540000}"/>
    <cellStyle name="Input 4 2 2 2 11 3" xfId="21399" xr:uid="{00000000-0005-0000-0000-000033540000}"/>
    <cellStyle name="Input 4 2 2 2 12" xfId="21400" xr:uid="{00000000-0005-0000-0000-000034540000}"/>
    <cellStyle name="Input 4 2 2 2 12 2" xfId="21401" xr:uid="{00000000-0005-0000-0000-000035540000}"/>
    <cellStyle name="Input 4 2 2 2 12 2 2" xfId="21402" xr:uid="{00000000-0005-0000-0000-000036540000}"/>
    <cellStyle name="Input 4 2 2 2 12 3" xfId="21403" xr:uid="{00000000-0005-0000-0000-000037540000}"/>
    <cellStyle name="Input 4 2 2 2 13" xfId="21404" xr:uid="{00000000-0005-0000-0000-000038540000}"/>
    <cellStyle name="Input 4 2 2 2 13 2" xfId="21405" xr:uid="{00000000-0005-0000-0000-000039540000}"/>
    <cellStyle name="Input 4 2 2 2 13 2 2" xfId="21406" xr:uid="{00000000-0005-0000-0000-00003A540000}"/>
    <cellStyle name="Input 4 2 2 2 13 3" xfId="21407" xr:uid="{00000000-0005-0000-0000-00003B540000}"/>
    <cellStyle name="Input 4 2 2 2 14" xfId="21408" xr:uid="{00000000-0005-0000-0000-00003C540000}"/>
    <cellStyle name="Input 4 2 2 2 14 2" xfId="21409" xr:uid="{00000000-0005-0000-0000-00003D540000}"/>
    <cellStyle name="Input 4 2 2 2 14 2 2" xfId="21410" xr:uid="{00000000-0005-0000-0000-00003E540000}"/>
    <cellStyle name="Input 4 2 2 2 14 3" xfId="21411" xr:uid="{00000000-0005-0000-0000-00003F540000}"/>
    <cellStyle name="Input 4 2 2 2 15" xfId="21412" xr:uid="{00000000-0005-0000-0000-000040540000}"/>
    <cellStyle name="Input 4 2 2 2 15 2" xfId="21413" xr:uid="{00000000-0005-0000-0000-000041540000}"/>
    <cellStyle name="Input 4 2 2 2 15 2 2" xfId="21414" xr:uid="{00000000-0005-0000-0000-000042540000}"/>
    <cellStyle name="Input 4 2 2 2 15 3" xfId="21415" xr:uid="{00000000-0005-0000-0000-000043540000}"/>
    <cellStyle name="Input 4 2 2 2 16" xfId="21416" xr:uid="{00000000-0005-0000-0000-000044540000}"/>
    <cellStyle name="Input 4 2 2 2 16 2" xfId="21417" xr:uid="{00000000-0005-0000-0000-000045540000}"/>
    <cellStyle name="Input 4 2 2 2 16 2 2" xfId="21418" xr:uid="{00000000-0005-0000-0000-000046540000}"/>
    <cellStyle name="Input 4 2 2 2 16 3" xfId="21419" xr:uid="{00000000-0005-0000-0000-000047540000}"/>
    <cellStyle name="Input 4 2 2 2 17" xfId="21420" xr:uid="{00000000-0005-0000-0000-000048540000}"/>
    <cellStyle name="Input 4 2 2 2 17 2" xfId="21421" xr:uid="{00000000-0005-0000-0000-000049540000}"/>
    <cellStyle name="Input 4 2 2 2 17 2 2" xfId="21422" xr:uid="{00000000-0005-0000-0000-00004A540000}"/>
    <cellStyle name="Input 4 2 2 2 17 3" xfId="21423" xr:uid="{00000000-0005-0000-0000-00004B540000}"/>
    <cellStyle name="Input 4 2 2 2 18" xfId="21424" xr:uid="{00000000-0005-0000-0000-00004C540000}"/>
    <cellStyle name="Input 4 2 2 2 18 2" xfId="21425" xr:uid="{00000000-0005-0000-0000-00004D540000}"/>
    <cellStyle name="Input 4 2 2 2 18 2 2" xfId="21426" xr:uid="{00000000-0005-0000-0000-00004E540000}"/>
    <cellStyle name="Input 4 2 2 2 18 3" xfId="21427" xr:uid="{00000000-0005-0000-0000-00004F540000}"/>
    <cellStyle name="Input 4 2 2 2 19" xfId="21428" xr:uid="{00000000-0005-0000-0000-000050540000}"/>
    <cellStyle name="Input 4 2 2 2 19 2" xfId="21429" xr:uid="{00000000-0005-0000-0000-000051540000}"/>
    <cellStyle name="Input 4 2 2 2 19 2 2" xfId="21430" xr:uid="{00000000-0005-0000-0000-000052540000}"/>
    <cellStyle name="Input 4 2 2 2 19 3" xfId="21431" xr:uid="{00000000-0005-0000-0000-000053540000}"/>
    <cellStyle name="Input 4 2 2 2 2" xfId="21432" xr:uid="{00000000-0005-0000-0000-000054540000}"/>
    <cellStyle name="Input 4 2 2 2 2 2" xfId="21433" xr:uid="{00000000-0005-0000-0000-000055540000}"/>
    <cellStyle name="Input 4 2 2 2 2 2 2" xfId="21434" xr:uid="{00000000-0005-0000-0000-000056540000}"/>
    <cellStyle name="Input 4 2 2 2 2 2 3" xfId="21435" xr:uid="{00000000-0005-0000-0000-000057540000}"/>
    <cellStyle name="Input 4 2 2 2 2 3" xfId="21436" xr:uid="{00000000-0005-0000-0000-000058540000}"/>
    <cellStyle name="Input 4 2 2 2 2 3 2" xfId="21437" xr:uid="{00000000-0005-0000-0000-000059540000}"/>
    <cellStyle name="Input 4 2 2 2 2 4" xfId="21438" xr:uid="{00000000-0005-0000-0000-00005A540000}"/>
    <cellStyle name="Input 4 2 2 2 20" xfId="21439" xr:uid="{00000000-0005-0000-0000-00005B540000}"/>
    <cellStyle name="Input 4 2 2 2 20 2" xfId="21440" xr:uid="{00000000-0005-0000-0000-00005C540000}"/>
    <cellStyle name="Input 4 2 2 2 20 2 2" xfId="21441" xr:uid="{00000000-0005-0000-0000-00005D540000}"/>
    <cellStyle name="Input 4 2 2 2 20 3" xfId="21442" xr:uid="{00000000-0005-0000-0000-00005E540000}"/>
    <cellStyle name="Input 4 2 2 2 21" xfId="21443" xr:uid="{00000000-0005-0000-0000-00005F540000}"/>
    <cellStyle name="Input 4 2 2 2 21 2" xfId="21444" xr:uid="{00000000-0005-0000-0000-000060540000}"/>
    <cellStyle name="Input 4 2 2 2 22" xfId="21445" xr:uid="{00000000-0005-0000-0000-000061540000}"/>
    <cellStyle name="Input 4 2 2 2 23" xfId="21446" xr:uid="{00000000-0005-0000-0000-000062540000}"/>
    <cellStyle name="Input 4 2 2 2 3" xfId="21447" xr:uid="{00000000-0005-0000-0000-000063540000}"/>
    <cellStyle name="Input 4 2 2 2 3 2" xfId="21448" xr:uid="{00000000-0005-0000-0000-000064540000}"/>
    <cellStyle name="Input 4 2 2 2 3 2 2" xfId="21449" xr:uid="{00000000-0005-0000-0000-000065540000}"/>
    <cellStyle name="Input 4 2 2 2 3 3" xfId="21450" xr:uid="{00000000-0005-0000-0000-000066540000}"/>
    <cellStyle name="Input 4 2 2 2 3 4" xfId="21451" xr:uid="{00000000-0005-0000-0000-000067540000}"/>
    <cellStyle name="Input 4 2 2 2 4" xfId="21452" xr:uid="{00000000-0005-0000-0000-000068540000}"/>
    <cellStyle name="Input 4 2 2 2 4 2" xfId="21453" xr:uid="{00000000-0005-0000-0000-000069540000}"/>
    <cellStyle name="Input 4 2 2 2 4 2 2" xfId="21454" xr:uid="{00000000-0005-0000-0000-00006A540000}"/>
    <cellStyle name="Input 4 2 2 2 4 3" xfId="21455" xr:uid="{00000000-0005-0000-0000-00006B540000}"/>
    <cellStyle name="Input 4 2 2 2 4 4" xfId="21456" xr:uid="{00000000-0005-0000-0000-00006C540000}"/>
    <cellStyle name="Input 4 2 2 2 5" xfId="21457" xr:uid="{00000000-0005-0000-0000-00006D540000}"/>
    <cellStyle name="Input 4 2 2 2 5 2" xfId="21458" xr:uid="{00000000-0005-0000-0000-00006E540000}"/>
    <cellStyle name="Input 4 2 2 2 5 2 2" xfId="21459" xr:uid="{00000000-0005-0000-0000-00006F540000}"/>
    <cellStyle name="Input 4 2 2 2 5 3" xfId="21460" xr:uid="{00000000-0005-0000-0000-000070540000}"/>
    <cellStyle name="Input 4 2 2 2 6" xfId="21461" xr:uid="{00000000-0005-0000-0000-000071540000}"/>
    <cellStyle name="Input 4 2 2 2 6 2" xfId="21462" xr:uid="{00000000-0005-0000-0000-000072540000}"/>
    <cellStyle name="Input 4 2 2 2 6 2 2" xfId="21463" xr:uid="{00000000-0005-0000-0000-000073540000}"/>
    <cellStyle name="Input 4 2 2 2 6 3" xfId="21464" xr:uid="{00000000-0005-0000-0000-000074540000}"/>
    <cellStyle name="Input 4 2 2 2 7" xfId="21465" xr:uid="{00000000-0005-0000-0000-000075540000}"/>
    <cellStyle name="Input 4 2 2 2 7 2" xfId="21466" xr:uid="{00000000-0005-0000-0000-000076540000}"/>
    <cellStyle name="Input 4 2 2 2 7 2 2" xfId="21467" xr:uid="{00000000-0005-0000-0000-000077540000}"/>
    <cellStyle name="Input 4 2 2 2 7 3" xfId="21468" xr:uid="{00000000-0005-0000-0000-000078540000}"/>
    <cellStyle name="Input 4 2 2 2 8" xfId="21469" xr:uid="{00000000-0005-0000-0000-000079540000}"/>
    <cellStyle name="Input 4 2 2 2 8 2" xfId="21470" xr:uid="{00000000-0005-0000-0000-00007A540000}"/>
    <cellStyle name="Input 4 2 2 2 8 2 2" xfId="21471" xr:uid="{00000000-0005-0000-0000-00007B540000}"/>
    <cellStyle name="Input 4 2 2 2 8 3" xfId="21472" xr:uid="{00000000-0005-0000-0000-00007C540000}"/>
    <cellStyle name="Input 4 2 2 2 9" xfId="21473" xr:uid="{00000000-0005-0000-0000-00007D540000}"/>
    <cellStyle name="Input 4 2 2 2 9 2" xfId="21474" xr:uid="{00000000-0005-0000-0000-00007E540000}"/>
    <cellStyle name="Input 4 2 2 2 9 2 2" xfId="21475" xr:uid="{00000000-0005-0000-0000-00007F540000}"/>
    <cellStyle name="Input 4 2 2 2 9 3" xfId="21476" xr:uid="{00000000-0005-0000-0000-000080540000}"/>
    <cellStyle name="Input 4 2 2 20" xfId="21477" xr:uid="{00000000-0005-0000-0000-000081540000}"/>
    <cellStyle name="Input 4 2 2 3" xfId="21478" xr:uid="{00000000-0005-0000-0000-000082540000}"/>
    <cellStyle name="Input 4 2 2 3 2" xfId="21479" xr:uid="{00000000-0005-0000-0000-000083540000}"/>
    <cellStyle name="Input 4 2 2 3 2 2" xfId="21480" xr:uid="{00000000-0005-0000-0000-000084540000}"/>
    <cellStyle name="Input 4 2 2 3 2 3" xfId="21481" xr:uid="{00000000-0005-0000-0000-000085540000}"/>
    <cellStyle name="Input 4 2 2 3 3" xfId="21482" xr:uid="{00000000-0005-0000-0000-000086540000}"/>
    <cellStyle name="Input 4 2 2 3 3 2" xfId="21483" xr:uid="{00000000-0005-0000-0000-000087540000}"/>
    <cellStyle name="Input 4 2 2 3 4" xfId="21484" xr:uid="{00000000-0005-0000-0000-000088540000}"/>
    <cellStyle name="Input 4 2 2 4" xfId="21485" xr:uid="{00000000-0005-0000-0000-000089540000}"/>
    <cellStyle name="Input 4 2 2 4 2" xfId="21486" xr:uid="{00000000-0005-0000-0000-00008A540000}"/>
    <cellStyle name="Input 4 2 2 4 2 2" xfId="21487" xr:uid="{00000000-0005-0000-0000-00008B540000}"/>
    <cellStyle name="Input 4 2 2 4 3" xfId="21488" xr:uid="{00000000-0005-0000-0000-00008C540000}"/>
    <cellStyle name="Input 4 2 2 4 4" xfId="21489" xr:uid="{00000000-0005-0000-0000-00008D540000}"/>
    <cellStyle name="Input 4 2 2 5" xfId="21490" xr:uid="{00000000-0005-0000-0000-00008E540000}"/>
    <cellStyle name="Input 4 2 2 5 2" xfId="21491" xr:uid="{00000000-0005-0000-0000-00008F540000}"/>
    <cellStyle name="Input 4 2 2 5 2 2" xfId="21492" xr:uid="{00000000-0005-0000-0000-000090540000}"/>
    <cellStyle name="Input 4 2 2 5 3" xfId="21493" xr:uid="{00000000-0005-0000-0000-000091540000}"/>
    <cellStyle name="Input 4 2 2 5 4" xfId="21494" xr:uid="{00000000-0005-0000-0000-000092540000}"/>
    <cellStyle name="Input 4 2 2 6" xfId="21495" xr:uid="{00000000-0005-0000-0000-000093540000}"/>
    <cellStyle name="Input 4 2 2 6 2" xfId="21496" xr:uid="{00000000-0005-0000-0000-000094540000}"/>
    <cellStyle name="Input 4 2 2 6 2 2" xfId="21497" xr:uid="{00000000-0005-0000-0000-000095540000}"/>
    <cellStyle name="Input 4 2 2 6 3" xfId="21498" xr:uid="{00000000-0005-0000-0000-000096540000}"/>
    <cellStyle name="Input 4 2 2 7" xfId="21499" xr:uid="{00000000-0005-0000-0000-000097540000}"/>
    <cellStyle name="Input 4 2 2 7 2" xfId="21500" xr:uid="{00000000-0005-0000-0000-000098540000}"/>
    <cellStyle name="Input 4 2 2 7 2 2" xfId="21501" xr:uid="{00000000-0005-0000-0000-000099540000}"/>
    <cellStyle name="Input 4 2 2 7 3" xfId="21502" xr:uid="{00000000-0005-0000-0000-00009A540000}"/>
    <cellStyle name="Input 4 2 2 8" xfId="21503" xr:uid="{00000000-0005-0000-0000-00009B540000}"/>
    <cellStyle name="Input 4 2 2 8 2" xfId="21504" xr:uid="{00000000-0005-0000-0000-00009C540000}"/>
    <cellStyle name="Input 4 2 2 8 2 2" xfId="21505" xr:uid="{00000000-0005-0000-0000-00009D540000}"/>
    <cellStyle name="Input 4 2 2 8 3" xfId="21506" xr:uid="{00000000-0005-0000-0000-00009E540000}"/>
    <cellStyle name="Input 4 2 2 9" xfId="21507" xr:uid="{00000000-0005-0000-0000-00009F540000}"/>
    <cellStyle name="Input 4 2 2 9 2" xfId="21508" xr:uid="{00000000-0005-0000-0000-0000A0540000}"/>
    <cellStyle name="Input 4 2 2 9 2 2" xfId="21509" xr:uid="{00000000-0005-0000-0000-0000A1540000}"/>
    <cellStyle name="Input 4 2 2 9 3" xfId="21510" xr:uid="{00000000-0005-0000-0000-0000A2540000}"/>
    <cellStyle name="Input 4 2 20" xfId="21511" xr:uid="{00000000-0005-0000-0000-0000A3540000}"/>
    <cellStyle name="Input 4 2 20 2" xfId="21512" xr:uid="{00000000-0005-0000-0000-0000A4540000}"/>
    <cellStyle name="Input 4 2 20 2 2" xfId="21513" xr:uid="{00000000-0005-0000-0000-0000A5540000}"/>
    <cellStyle name="Input 4 2 20 3" xfId="21514" xr:uid="{00000000-0005-0000-0000-0000A6540000}"/>
    <cellStyle name="Input 4 2 21" xfId="21515" xr:uid="{00000000-0005-0000-0000-0000A7540000}"/>
    <cellStyle name="Input 4 2 21 2" xfId="21516" xr:uid="{00000000-0005-0000-0000-0000A8540000}"/>
    <cellStyle name="Input 4 2 22" xfId="21517" xr:uid="{00000000-0005-0000-0000-0000A9540000}"/>
    <cellStyle name="Input 4 2 23" xfId="21518" xr:uid="{00000000-0005-0000-0000-0000AA540000}"/>
    <cellStyle name="Input 4 2 3" xfId="21519" xr:uid="{00000000-0005-0000-0000-0000AB540000}"/>
    <cellStyle name="Input 4 2 3 10" xfId="21520" xr:uid="{00000000-0005-0000-0000-0000AC540000}"/>
    <cellStyle name="Input 4 2 3 10 2" xfId="21521" xr:uid="{00000000-0005-0000-0000-0000AD540000}"/>
    <cellStyle name="Input 4 2 3 10 2 2" xfId="21522" xr:uid="{00000000-0005-0000-0000-0000AE540000}"/>
    <cellStyle name="Input 4 2 3 10 3" xfId="21523" xr:uid="{00000000-0005-0000-0000-0000AF540000}"/>
    <cellStyle name="Input 4 2 3 11" xfId="21524" xr:uid="{00000000-0005-0000-0000-0000B0540000}"/>
    <cellStyle name="Input 4 2 3 11 2" xfId="21525" xr:uid="{00000000-0005-0000-0000-0000B1540000}"/>
    <cellStyle name="Input 4 2 3 11 2 2" xfId="21526" xr:uid="{00000000-0005-0000-0000-0000B2540000}"/>
    <cellStyle name="Input 4 2 3 11 3" xfId="21527" xr:uid="{00000000-0005-0000-0000-0000B3540000}"/>
    <cellStyle name="Input 4 2 3 12" xfId="21528" xr:uid="{00000000-0005-0000-0000-0000B4540000}"/>
    <cellStyle name="Input 4 2 3 12 2" xfId="21529" xr:uid="{00000000-0005-0000-0000-0000B5540000}"/>
    <cellStyle name="Input 4 2 3 12 2 2" xfId="21530" xr:uid="{00000000-0005-0000-0000-0000B6540000}"/>
    <cellStyle name="Input 4 2 3 12 3" xfId="21531" xr:uid="{00000000-0005-0000-0000-0000B7540000}"/>
    <cellStyle name="Input 4 2 3 13" xfId="21532" xr:uid="{00000000-0005-0000-0000-0000B8540000}"/>
    <cellStyle name="Input 4 2 3 13 2" xfId="21533" xr:uid="{00000000-0005-0000-0000-0000B9540000}"/>
    <cellStyle name="Input 4 2 3 13 2 2" xfId="21534" xr:uid="{00000000-0005-0000-0000-0000BA540000}"/>
    <cellStyle name="Input 4 2 3 13 3" xfId="21535" xr:uid="{00000000-0005-0000-0000-0000BB540000}"/>
    <cellStyle name="Input 4 2 3 14" xfId="21536" xr:uid="{00000000-0005-0000-0000-0000BC540000}"/>
    <cellStyle name="Input 4 2 3 14 2" xfId="21537" xr:uid="{00000000-0005-0000-0000-0000BD540000}"/>
    <cellStyle name="Input 4 2 3 14 2 2" xfId="21538" xr:uid="{00000000-0005-0000-0000-0000BE540000}"/>
    <cellStyle name="Input 4 2 3 14 3" xfId="21539" xr:uid="{00000000-0005-0000-0000-0000BF540000}"/>
    <cellStyle name="Input 4 2 3 15" xfId="21540" xr:uid="{00000000-0005-0000-0000-0000C0540000}"/>
    <cellStyle name="Input 4 2 3 15 2" xfId="21541" xr:uid="{00000000-0005-0000-0000-0000C1540000}"/>
    <cellStyle name="Input 4 2 3 15 2 2" xfId="21542" xr:uid="{00000000-0005-0000-0000-0000C2540000}"/>
    <cellStyle name="Input 4 2 3 15 3" xfId="21543" xr:uid="{00000000-0005-0000-0000-0000C3540000}"/>
    <cellStyle name="Input 4 2 3 16" xfId="21544" xr:uid="{00000000-0005-0000-0000-0000C4540000}"/>
    <cellStyle name="Input 4 2 3 16 2" xfId="21545" xr:uid="{00000000-0005-0000-0000-0000C5540000}"/>
    <cellStyle name="Input 4 2 3 16 2 2" xfId="21546" xr:uid="{00000000-0005-0000-0000-0000C6540000}"/>
    <cellStyle name="Input 4 2 3 16 3" xfId="21547" xr:uid="{00000000-0005-0000-0000-0000C7540000}"/>
    <cellStyle name="Input 4 2 3 17" xfId="21548" xr:uid="{00000000-0005-0000-0000-0000C8540000}"/>
    <cellStyle name="Input 4 2 3 17 2" xfId="21549" xr:uid="{00000000-0005-0000-0000-0000C9540000}"/>
    <cellStyle name="Input 4 2 3 17 2 2" xfId="21550" xr:uid="{00000000-0005-0000-0000-0000CA540000}"/>
    <cellStyle name="Input 4 2 3 17 3" xfId="21551" xr:uid="{00000000-0005-0000-0000-0000CB540000}"/>
    <cellStyle name="Input 4 2 3 18" xfId="21552" xr:uid="{00000000-0005-0000-0000-0000CC540000}"/>
    <cellStyle name="Input 4 2 3 18 2" xfId="21553" xr:uid="{00000000-0005-0000-0000-0000CD540000}"/>
    <cellStyle name="Input 4 2 3 19" xfId="21554" xr:uid="{00000000-0005-0000-0000-0000CE540000}"/>
    <cellStyle name="Input 4 2 3 2" xfId="21555" xr:uid="{00000000-0005-0000-0000-0000CF540000}"/>
    <cellStyle name="Input 4 2 3 2 10" xfId="21556" xr:uid="{00000000-0005-0000-0000-0000D0540000}"/>
    <cellStyle name="Input 4 2 3 2 10 2" xfId="21557" xr:uid="{00000000-0005-0000-0000-0000D1540000}"/>
    <cellStyle name="Input 4 2 3 2 10 2 2" xfId="21558" xr:uid="{00000000-0005-0000-0000-0000D2540000}"/>
    <cellStyle name="Input 4 2 3 2 10 3" xfId="21559" xr:uid="{00000000-0005-0000-0000-0000D3540000}"/>
    <cellStyle name="Input 4 2 3 2 11" xfId="21560" xr:uid="{00000000-0005-0000-0000-0000D4540000}"/>
    <cellStyle name="Input 4 2 3 2 11 2" xfId="21561" xr:uid="{00000000-0005-0000-0000-0000D5540000}"/>
    <cellStyle name="Input 4 2 3 2 11 2 2" xfId="21562" xr:uid="{00000000-0005-0000-0000-0000D6540000}"/>
    <cellStyle name="Input 4 2 3 2 11 3" xfId="21563" xr:uid="{00000000-0005-0000-0000-0000D7540000}"/>
    <cellStyle name="Input 4 2 3 2 12" xfId="21564" xr:uid="{00000000-0005-0000-0000-0000D8540000}"/>
    <cellStyle name="Input 4 2 3 2 12 2" xfId="21565" xr:uid="{00000000-0005-0000-0000-0000D9540000}"/>
    <cellStyle name="Input 4 2 3 2 12 2 2" xfId="21566" xr:uid="{00000000-0005-0000-0000-0000DA540000}"/>
    <cellStyle name="Input 4 2 3 2 12 3" xfId="21567" xr:uid="{00000000-0005-0000-0000-0000DB540000}"/>
    <cellStyle name="Input 4 2 3 2 13" xfId="21568" xr:uid="{00000000-0005-0000-0000-0000DC540000}"/>
    <cellStyle name="Input 4 2 3 2 13 2" xfId="21569" xr:uid="{00000000-0005-0000-0000-0000DD540000}"/>
    <cellStyle name="Input 4 2 3 2 13 2 2" xfId="21570" xr:uid="{00000000-0005-0000-0000-0000DE540000}"/>
    <cellStyle name="Input 4 2 3 2 13 3" xfId="21571" xr:uid="{00000000-0005-0000-0000-0000DF540000}"/>
    <cellStyle name="Input 4 2 3 2 14" xfId="21572" xr:uid="{00000000-0005-0000-0000-0000E0540000}"/>
    <cellStyle name="Input 4 2 3 2 14 2" xfId="21573" xr:uid="{00000000-0005-0000-0000-0000E1540000}"/>
    <cellStyle name="Input 4 2 3 2 14 2 2" xfId="21574" xr:uid="{00000000-0005-0000-0000-0000E2540000}"/>
    <cellStyle name="Input 4 2 3 2 14 3" xfId="21575" xr:uid="{00000000-0005-0000-0000-0000E3540000}"/>
    <cellStyle name="Input 4 2 3 2 15" xfId="21576" xr:uid="{00000000-0005-0000-0000-0000E4540000}"/>
    <cellStyle name="Input 4 2 3 2 15 2" xfId="21577" xr:uid="{00000000-0005-0000-0000-0000E5540000}"/>
    <cellStyle name="Input 4 2 3 2 15 2 2" xfId="21578" xr:uid="{00000000-0005-0000-0000-0000E6540000}"/>
    <cellStyle name="Input 4 2 3 2 15 3" xfId="21579" xr:uid="{00000000-0005-0000-0000-0000E7540000}"/>
    <cellStyle name="Input 4 2 3 2 16" xfId="21580" xr:uid="{00000000-0005-0000-0000-0000E8540000}"/>
    <cellStyle name="Input 4 2 3 2 16 2" xfId="21581" xr:uid="{00000000-0005-0000-0000-0000E9540000}"/>
    <cellStyle name="Input 4 2 3 2 16 2 2" xfId="21582" xr:uid="{00000000-0005-0000-0000-0000EA540000}"/>
    <cellStyle name="Input 4 2 3 2 16 3" xfId="21583" xr:uid="{00000000-0005-0000-0000-0000EB540000}"/>
    <cellStyle name="Input 4 2 3 2 17" xfId="21584" xr:uid="{00000000-0005-0000-0000-0000EC540000}"/>
    <cellStyle name="Input 4 2 3 2 17 2" xfId="21585" xr:uid="{00000000-0005-0000-0000-0000ED540000}"/>
    <cellStyle name="Input 4 2 3 2 17 2 2" xfId="21586" xr:uid="{00000000-0005-0000-0000-0000EE540000}"/>
    <cellStyle name="Input 4 2 3 2 17 3" xfId="21587" xr:uid="{00000000-0005-0000-0000-0000EF540000}"/>
    <cellStyle name="Input 4 2 3 2 18" xfId="21588" xr:uid="{00000000-0005-0000-0000-0000F0540000}"/>
    <cellStyle name="Input 4 2 3 2 18 2" xfId="21589" xr:uid="{00000000-0005-0000-0000-0000F1540000}"/>
    <cellStyle name="Input 4 2 3 2 18 2 2" xfId="21590" xr:uid="{00000000-0005-0000-0000-0000F2540000}"/>
    <cellStyle name="Input 4 2 3 2 18 3" xfId="21591" xr:uid="{00000000-0005-0000-0000-0000F3540000}"/>
    <cellStyle name="Input 4 2 3 2 19" xfId="21592" xr:uid="{00000000-0005-0000-0000-0000F4540000}"/>
    <cellStyle name="Input 4 2 3 2 19 2" xfId="21593" xr:uid="{00000000-0005-0000-0000-0000F5540000}"/>
    <cellStyle name="Input 4 2 3 2 19 2 2" xfId="21594" xr:uid="{00000000-0005-0000-0000-0000F6540000}"/>
    <cellStyle name="Input 4 2 3 2 19 3" xfId="21595" xr:uid="{00000000-0005-0000-0000-0000F7540000}"/>
    <cellStyle name="Input 4 2 3 2 2" xfId="21596" xr:uid="{00000000-0005-0000-0000-0000F8540000}"/>
    <cellStyle name="Input 4 2 3 2 2 2" xfId="21597" xr:uid="{00000000-0005-0000-0000-0000F9540000}"/>
    <cellStyle name="Input 4 2 3 2 2 2 2" xfId="21598" xr:uid="{00000000-0005-0000-0000-0000FA540000}"/>
    <cellStyle name="Input 4 2 3 2 2 3" xfId="21599" xr:uid="{00000000-0005-0000-0000-0000FB540000}"/>
    <cellStyle name="Input 4 2 3 2 2 4" xfId="21600" xr:uid="{00000000-0005-0000-0000-0000FC540000}"/>
    <cellStyle name="Input 4 2 3 2 20" xfId="21601" xr:uid="{00000000-0005-0000-0000-0000FD540000}"/>
    <cellStyle name="Input 4 2 3 2 20 2" xfId="21602" xr:uid="{00000000-0005-0000-0000-0000FE540000}"/>
    <cellStyle name="Input 4 2 3 2 20 2 2" xfId="21603" xr:uid="{00000000-0005-0000-0000-0000FF540000}"/>
    <cellStyle name="Input 4 2 3 2 20 3" xfId="21604" xr:uid="{00000000-0005-0000-0000-000000550000}"/>
    <cellStyle name="Input 4 2 3 2 21" xfId="21605" xr:uid="{00000000-0005-0000-0000-000001550000}"/>
    <cellStyle name="Input 4 2 3 2 21 2" xfId="21606" xr:uid="{00000000-0005-0000-0000-000002550000}"/>
    <cellStyle name="Input 4 2 3 2 22" xfId="21607" xr:uid="{00000000-0005-0000-0000-000003550000}"/>
    <cellStyle name="Input 4 2 3 2 23" xfId="21608" xr:uid="{00000000-0005-0000-0000-000004550000}"/>
    <cellStyle name="Input 4 2 3 2 3" xfId="21609" xr:uid="{00000000-0005-0000-0000-000005550000}"/>
    <cellStyle name="Input 4 2 3 2 3 2" xfId="21610" xr:uid="{00000000-0005-0000-0000-000006550000}"/>
    <cellStyle name="Input 4 2 3 2 3 2 2" xfId="21611" xr:uid="{00000000-0005-0000-0000-000007550000}"/>
    <cellStyle name="Input 4 2 3 2 3 3" xfId="21612" xr:uid="{00000000-0005-0000-0000-000008550000}"/>
    <cellStyle name="Input 4 2 3 2 3 4" xfId="21613" xr:uid="{00000000-0005-0000-0000-000009550000}"/>
    <cellStyle name="Input 4 2 3 2 4" xfId="21614" xr:uid="{00000000-0005-0000-0000-00000A550000}"/>
    <cellStyle name="Input 4 2 3 2 4 2" xfId="21615" xr:uid="{00000000-0005-0000-0000-00000B550000}"/>
    <cellStyle name="Input 4 2 3 2 4 2 2" xfId="21616" xr:uid="{00000000-0005-0000-0000-00000C550000}"/>
    <cellStyle name="Input 4 2 3 2 4 3" xfId="21617" xr:uid="{00000000-0005-0000-0000-00000D550000}"/>
    <cellStyle name="Input 4 2 3 2 5" xfId="21618" xr:uid="{00000000-0005-0000-0000-00000E550000}"/>
    <cellStyle name="Input 4 2 3 2 5 2" xfId="21619" xr:uid="{00000000-0005-0000-0000-00000F550000}"/>
    <cellStyle name="Input 4 2 3 2 5 2 2" xfId="21620" xr:uid="{00000000-0005-0000-0000-000010550000}"/>
    <cellStyle name="Input 4 2 3 2 5 3" xfId="21621" xr:uid="{00000000-0005-0000-0000-000011550000}"/>
    <cellStyle name="Input 4 2 3 2 6" xfId="21622" xr:uid="{00000000-0005-0000-0000-000012550000}"/>
    <cellStyle name="Input 4 2 3 2 6 2" xfId="21623" xr:uid="{00000000-0005-0000-0000-000013550000}"/>
    <cellStyle name="Input 4 2 3 2 6 2 2" xfId="21624" xr:uid="{00000000-0005-0000-0000-000014550000}"/>
    <cellStyle name="Input 4 2 3 2 6 3" xfId="21625" xr:uid="{00000000-0005-0000-0000-000015550000}"/>
    <cellStyle name="Input 4 2 3 2 7" xfId="21626" xr:uid="{00000000-0005-0000-0000-000016550000}"/>
    <cellStyle name="Input 4 2 3 2 7 2" xfId="21627" xr:uid="{00000000-0005-0000-0000-000017550000}"/>
    <cellStyle name="Input 4 2 3 2 7 2 2" xfId="21628" xr:uid="{00000000-0005-0000-0000-000018550000}"/>
    <cellStyle name="Input 4 2 3 2 7 3" xfId="21629" xr:uid="{00000000-0005-0000-0000-000019550000}"/>
    <cellStyle name="Input 4 2 3 2 8" xfId="21630" xr:uid="{00000000-0005-0000-0000-00001A550000}"/>
    <cellStyle name="Input 4 2 3 2 8 2" xfId="21631" xr:uid="{00000000-0005-0000-0000-00001B550000}"/>
    <cellStyle name="Input 4 2 3 2 8 2 2" xfId="21632" xr:uid="{00000000-0005-0000-0000-00001C550000}"/>
    <cellStyle name="Input 4 2 3 2 8 3" xfId="21633" xr:uid="{00000000-0005-0000-0000-00001D550000}"/>
    <cellStyle name="Input 4 2 3 2 9" xfId="21634" xr:uid="{00000000-0005-0000-0000-00001E550000}"/>
    <cellStyle name="Input 4 2 3 2 9 2" xfId="21635" xr:uid="{00000000-0005-0000-0000-00001F550000}"/>
    <cellStyle name="Input 4 2 3 2 9 2 2" xfId="21636" xr:uid="{00000000-0005-0000-0000-000020550000}"/>
    <cellStyle name="Input 4 2 3 2 9 3" xfId="21637" xr:uid="{00000000-0005-0000-0000-000021550000}"/>
    <cellStyle name="Input 4 2 3 20" xfId="21638" xr:uid="{00000000-0005-0000-0000-000022550000}"/>
    <cellStyle name="Input 4 2 3 3" xfId="21639" xr:uid="{00000000-0005-0000-0000-000023550000}"/>
    <cellStyle name="Input 4 2 3 3 2" xfId="21640" xr:uid="{00000000-0005-0000-0000-000024550000}"/>
    <cellStyle name="Input 4 2 3 3 2 2" xfId="21641" xr:uid="{00000000-0005-0000-0000-000025550000}"/>
    <cellStyle name="Input 4 2 3 3 3" xfId="21642" xr:uid="{00000000-0005-0000-0000-000026550000}"/>
    <cellStyle name="Input 4 2 3 3 4" xfId="21643" xr:uid="{00000000-0005-0000-0000-000027550000}"/>
    <cellStyle name="Input 4 2 3 4" xfId="21644" xr:uid="{00000000-0005-0000-0000-000028550000}"/>
    <cellStyle name="Input 4 2 3 4 2" xfId="21645" xr:uid="{00000000-0005-0000-0000-000029550000}"/>
    <cellStyle name="Input 4 2 3 4 2 2" xfId="21646" xr:uid="{00000000-0005-0000-0000-00002A550000}"/>
    <cellStyle name="Input 4 2 3 4 3" xfId="21647" xr:uid="{00000000-0005-0000-0000-00002B550000}"/>
    <cellStyle name="Input 4 2 3 4 4" xfId="21648" xr:uid="{00000000-0005-0000-0000-00002C550000}"/>
    <cellStyle name="Input 4 2 3 5" xfId="21649" xr:uid="{00000000-0005-0000-0000-00002D550000}"/>
    <cellStyle name="Input 4 2 3 5 2" xfId="21650" xr:uid="{00000000-0005-0000-0000-00002E550000}"/>
    <cellStyle name="Input 4 2 3 5 2 2" xfId="21651" xr:uid="{00000000-0005-0000-0000-00002F550000}"/>
    <cellStyle name="Input 4 2 3 5 3" xfId="21652" xr:uid="{00000000-0005-0000-0000-000030550000}"/>
    <cellStyle name="Input 4 2 3 6" xfId="21653" xr:uid="{00000000-0005-0000-0000-000031550000}"/>
    <cellStyle name="Input 4 2 3 6 2" xfId="21654" xr:uid="{00000000-0005-0000-0000-000032550000}"/>
    <cellStyle name="Input 4 2 3 6 2 2" xfId="21655" xr:uid="{00000000-0005-0000-0000-000033550000}"/>
    <cellStyle name="Input 4 2 3 6 3" xfId="21656" xr:uid="{00000000-0005-0000-0000-000034550000}"/>
    <cellStyle name="Input 4 2 3 7" xfId="21657" xr:uid="{00000000-0005-0000-0000-000035550000}"/>
    <cellStyle name="Input 4 2 3 7 2" xfId="21658" xr:uid="{00000000-0005-0000-0000-000036550000}"/>
    <cellStyle name="Input 4 2 3 7 2 2" xfId="21659" xr:uid="{00000000-0005-0000-0000-000037550000}"/>
    <cellStyle name="Input 4 2 3 7 3" xfId="21660" xr:uid="{00000000-0005-0000-0000-000038550000}"/>
    <cellStyle name="Input 4 2 3 8" xfId="21661" xr:uid="{00000000-0005-0000-0000-000039550000}"/>
    <cellStyle name="Input 4 2 3 8 2" xfId="21662" xr:uid="{00000000-0005-0000-0000-00003A550000}"/>
    <cellStyle name="Input 4 2 3 8 2 2" xfId="21663" xr:uid="{00000000-0005-0000-0000-00003B550000}"/>
    <cellStyle name="Input 4 2 3 8 3" xfId="21664" xr:uid="{00000000-0005-0000-0000-00003C550000}"/>
    <cellStyle name="Input 4 2 3 9" xfId="21665" xr:uid="{00000000-0005-0000-0000-00003D550000}"/>
    <cellStyle name="Input 4 2 3 9 2" xfId="21666" xr:uid="{00000000-0005-0000-0000-00003E550000}"/>
    <cellStyle name="Input 4 2 3 9 2 2" xfId="21667" xr:uid="{00000000-0005-0000-0000-00003F550000}"/>
    <cellStyle name="Input 4 2 3 9 3" xfId="21668" xr:uid="{00000000-0005-0000-0000-000040550000}"/>
    <cellStyle name="Input 4 2 4" xfId="21669" xr:uid="{00000000-0005-0000-0000-000041550000}"/>
    <cellStyle name="Input 4 2 4 10" xfId="21670" xr:uid="{00000000-0005-0000-0000-000042550000}"/>
    <cellStyle name="Input 4 2 4 10 2" xfId="21671" xr:uid="{00000000-0005-0000-0000-000043550000}"/>
    <cellStyle name="Input 4 2 4 10 2 2" xfId="21672" xr:uid="{00000000-0005-0000-0000-000044550000}"/>
    <cellStyle name="Input 4 2 4 10 3" xfId="21673" xr:uid="{00000000-0005-0000-0000-000045550000}"/>
    <cellStyle name="Input 4 2 4 11" xfId="21674" xr:uid="{00000000-0005-0000-0000-000046550000}"/>
    <cellStyle name="Input 4 2 4 11 2" xfId="21675" xr:uid="{00000000-0005-0000-0000-000047550000}"/>
    <cellStyle name="Input 4 2 4 11 2 2" xfId="21676" xr:uid="{00000000-0005-0000-0000-000048550000}"/>
    <cellStyle name="Input 4 2 4 11 3" xfId="21677" xr:uid="{00000000-0005-0000-0000-000049550000}"/>
    <cellStyle name="Input 4 2 4 12" xfId="21678" xr:uid="{00000000-0005-0000-0000-00004A550000}"/>
    <cellStyle name="Input 4 2 4 12 2" xfId="21679" xr:uid="{00000000-0005-0000-0000-00004B550000}"/>
    <cellStyle name="Input 4 2 4 12 2 2" xfId="21680" xr:uid="{00000000-0005-0000-0000-00004C550000}"/>
    <cellStyle name="Input 4 2 4 12 3" xfId="21681" xr:uid="{00000000-0005-0000-0000-00004D550000}"/>
    <cellStyle name="Input 4 2 4 13" xfId="21682" xr:uid="{00000000-0005-0000-0000-00004E550000}"/>
    <cellStyle name="Input 4 2 4 13 2" xfId="21683" xr:uid="{00000000-0005-0000-0000-00004F550000}"/>
    <cellStyle name="Input 4 2 4 13 2 2" xfId="21684" xr:uid="{00000000-0005-0000-0000-000050550000}"/>
    <cellStyle name="Input 4 2 4 13 3" xfId="21685" xr:uid="{00000000-0005-0000-0000-000051550000}"/>
    <cellStyle name="Input 4 2 4 14" xfId="21686" xr:uid="{00000000-0005-0000-0000-000052550000}"/>
    <cellStyle name="Input 4 2 4 14 2" xfId="21687" xr:uid="{00000000-0005-0000-0000-000053550000}"/>
    <cellStyle name="Input 4 2 4 14 2 2" xfId="21688" xr:uid="{00000000-0005-0000-0000-000054550000}"/>
    <cellStyle name="Input 4 2 4 14 3" xfId="21689" xr:uid="{00000000-0005-0000-0000-000055550000}"/>
    <cellStyle name="Input 4 2 4 15" xfId="21690" xr:uid="{00000000-0005-0000-0000-000056550000}"/>
    <cellStyle name="Input 4 2 4 15 2" xfId="21691" xr:uid="{00000000-0005-0000-0000-000057550000}"/>
    <cellStyle name="Input 4 2 4 15 2 2" xfId="21692" xr:uid="{00000000-0005-0000-0000-000058550000}"/>
    <cellStyle name="Input 4 2 4 15 3" xfId="21693" xr:uid="{00000000-0005-0000-0000-000059550000}"/>
    <cellStyle name="Input 4 2 4 16" xfId="21694" xr:uid="{00000000-0005-0000-0000-00005A550000}"/>
    <cellStyle name="Input 4 2 4 16 2" xfId="21695" xr:uid="{00000000-0005-0000-0000-00005B550000}"/>
    <cellStyle name="Input 4 2 4 16 2 2" xfId="21696" xr:uid="{00000000-0005-0000-0000-00005C550000}"/>
    <cellStyle name="Input 4 2 4 16 3" xfId="21697" xr:uid="{00000000-0005-0000-0000-00005D550000}"/>
    <cellStyle name="Input 4 2 4 17" xfId="21698" xr:uid="{00000000-0005-0000-0000-00005E550000}"/>
    <cellStyle name="Input 4 2 4 17 2" xfId="21699" xr:uid="{00000000-0005-0000-0000-00005F550000}"/>
    <cellStyle name="Input 4 2 4 17 2 2" xfId="21700" xr:uid="{00000000-0005-0000-0000-000060550000}"/>
    <cellStyle name="Input 4 2 4 17 3" xfId="21701" xr:uid="{00000000-0005-0000-0000-000061550000}"/>
    <cellStyle name="Input 4 2 4 18" xfId="21702" xr:uid="{00000000-0005-0000-0000-000062550000}"/>
    <cellStyle name="Input 4 2 4 18 2" xfId="21703" xr:uid="{00000000-0005-0000-0000-000063550000}"/>
    <cellStyle name="Input 4 2 4 18 2 2" xfId="21704" xr:uid="{00000000-0005-0000-0000-000064550000}"/>
    <cellStyle name="Input 4 2 4 18 3" xfId="21705" xr:uid="{00000000-0005-0000-0000-000065550000}"/>
    <cellStyle name="Input 4 2 4 19" xfId="21706" xr:uid="{00000000-0005-0000-0000-000066550000}"/>
    <cellStyle name="Input 4 2 4 19 2" xfId="21707" xr:uid="{00000000-0005-0000-0000-000067550000}"/>
    <cellStyle name="Input 4 2 4 19 2 2" xfId="21708" xr:uid="{00000000-0005-0000-0000-000068550000}"/>
    <cellStyle name="Input 4 2 4 19 3" xfId="21709" xr:uid="{00000000-0005-0000-0000-000069550000}"/>
    <cellStyle name="Input 4 2 4 2" xfId="21710" xr:uid="{00000000-0005-0000-0000-00006A550000}"/>
    <cellStyle name="Input 4 2 4 2 10" xfId="21711" xr:uid="{00000000-0005-0000-0000-00006B550000}"/>
    <cellStyle name="Input 4 2 4 2 10 2" xfId="21712" xr:uid="{00000000-0005-0000-0000-00006C550000}"/>
    <cellStyle name="Input 4 2 4 2 10 2 2" xfId="21713" xr:uid="{00000000-0005-0000-0000-00006D550000}"/>
    <cellStyle name="Input 4 2 4 2 10 3" xfId="21714" xr:uid="{00000000-0005-0000-0000-00006E550000}"/>
    <cellStyle name="Input 4 2 4 2 11" xfId="21715" xr:uid="{00000000-0005-0000-0000-00006F550000}"/>
    <cellStyle name="Input 4 2 4 2 11 2" xfId="21716" xr:uid="{00000000-0005-0000-0000-000070550000}"/>
    <cellStyle name="Input 4 2 4 2 11 2 2" xfId="21717" xr:uid="{00000000-0005-0000-0000-000071550000}"/>
    <cellStyle name="Input 4 2 4 2 11 3" xfId="21718" xr:uid="{00000000-0005-0000-0000-000072550000}"/>
    <cellStyle name="Input 4 2 4 2 12" xfId="21719" xr:uid="{00000000-0005-0000-0000-000073550000}"/>
    <cellStyle name="Input 4 2 4 2 12 2" xfId="21720" xr:uid="{00000000-0005-0000-0000-000074550000}"/>
    <cellStyle name="Input 4 2 4 2 12 2 2" xfId="21721" xr:uid="{00000000-0005-0000-0000-000075550000}"/>
    <cellStyle name="Input 4 2 4 2 12 3" xfId="21722" xr:uid="{00000000-0005-0000-0000-000076550000}"/>
    <cellStyle name="Input 4 2 4 2 13" xfId="21723" xr:uid="{00000000-0005-0000-0000-000077550000}"/>
    <cellStyle name="Input 4 2 4 2 13 2" xfId="21724" xr:uid="{00000000-0005-0000-0000-000078550000}"/>
    <cellStyle name="Input 4 2 4 2 13 2 2" xfId="21725" xr:uid="{00000000-0005-0000-0000-000079550000}"/>
    <cellStyle name="Input 4 2 4 2 13 3" xfId="21726" xr:uid="{00000000-0005-0000-0000-00007A550000}"/>
    <cellStyle name="Input 4 2 4 2 14" xfId="21727" xr:uid="{00000000-0005-0000-0000-00007B550000}"/>
    <cellStyle name="Input 4 2 4 2 14 2" xfId="21728" xr:uid="{00000000-0005-0000-0000-00007C550000}"/>
    <cellStyle name="Input 4 2 4 2 14 2 2" xfId="21729" xr:uid="{00000000-0005-0000-0000-00007D550000}"/>
    <cellStyle name="Input 4 2 4 2 14 3" xfId="21730" xr:uid="{00000000-0005-0000-0000-00007E550000}"/>
    <cellStyle name="Input 4 2 4 2 15" xfId="21731" xr:uid="{00000000-0005-0000-0000-00007F550000}"/>
    <cellStyle name="Input 4 2 4 2 15 2" xfId="21732" xr:uid="{00000000-0005-0000-0000-000080550000}"/>
    <cellStyle name="Input 4 2 4 2 15 2 2" xfId="21733" xr:uid="{00000000-0005-0000-0000-000081550000}"/>
    <cellStyle name="Input 4 2 4 2 15 3" xfId="21734" xr:uid="{00000000-0005-0000-0000-000082550000}"/>
    <cellStyle name="Input 4 2 4 2 16" xfId="21735" xr:uid="{00000000-0005-0000-0000-000083550000}"/>
    <cellStyle name="Input 4 2 4 2 16 2" xfId="21736" xr:uid="{00000000-0005-0000-0000-000084550000}"/>
    <cellStyle name="Input 4 2 4 2 16 2 2" xfId="21737" xr:uid="{00000000-0005-0000-0000-000085550000}"/>
    <cellStyle name="Input 4 2 4 2 16 3" xfId="21738" xr:uid="{00000000-0005-0000-0000-000086550000}"/>
    <cellStyle name="Input 4 2 4 2 17" xfId="21739" xr:uid="{00000000-0005-0000-0000-000087550000}"/>
    <cellStyle name="Input 4 2 4 2 17 2" xfId="21740" xr:uid="{00000000-0005-0000-0000-000088550000}"/>
    <cellStyle name="Input 4 2 4 2 17 2 2" xfId="21741" xr:uid="{00000000-0005-0000-0000-000089550000}"/>
    <cellStyle name="Input 4 2 4 2 17 3" xfId="21742" xr:uid="{00000000-0005-0000-0000-00008A550000}"/>
    <cellStyle name="Input 4 2 4 2 18" xfId="21743" xr:uid="{00000000-0005-0000-0000-00008B550000}"/>
    <cellStyle name="Input 4 2 4 2 18 2" xfId="21744" xr:uid="{00000000-0005-0000-0000-00008C550000}"/>
    <cellStyle name="Input 4 2 4 2 18 2 2" xfId="21745" xr:uid="{00000000-0005-0000-0000-00008D550000}"/>
    <cellStyle name="Input 4 2 4 2 18 3" xfId="21746" xr:uid="{00000000-0005-0000-0000-00008E550000}"/>
    <cellStyle name="Input 4 2 4 2 19" xfId="21747" xr:uid="{00000000-0005-0000-0000-00008F550000}"/>
    <cellStyle name="Input 4 2 4 2 19 2" xfId="21748" xr:uid="{00000000-0005-0000-0000-000090550000}"/>
    <cellStyle name="Input 4 2 4 2 19 2 2" xfId="21749" xr:uid="{00000000-0005-0000-0000-000091550000}"/>
    <cellStyle name="Input 4 2 4 2 19 3" xfId="21750" xr:uid="{00000000-0005-0000-0000-000092550000}"/>
    <cellStyle name="Input 4 2 4 2 2" xfId="21751" xr:uid="{00000000-0005-0000-0000-000093550000}"/>
    <cellStyle name="Input 4 2 4 2 2 2" xfId="21752" xr:uid="{00000000-0005-0000-0000-000094550000}"/>
    <cellStyle name="Input 4 2 4 2 2 2 2" xfId="21753" xr:uid="{00000000-0005-0000-0000-000095550000}"/>
    <cellStyle name="Input 4 2 4 2 2 3" xfId="21754" xr:uid="{00000000-0005-0000-0000-000096550000}"/>
    <cellStyle name="Input 4 2 4 2 2 4" xfId="21755" xr:uid="{00000000-0005-0000-0000-000097550000}"/>
    <cellStyle name="Input 4 2 4 2 20" xfId="21756" xr:uid="{00000000-0005-0000-0000-000098550000}"/>
    <cellStyle name="Input 4 2 4 2 20 2" xfId="21757" xr:uid="{00000000-0005-0000-0000-000099550000}"/>
    <cellStyle name="Input 4 2 4 2 20 2 2" xfId="21758" xr:uid="{00000000-0005-0000-0000-00009A550000}"/>
    <cellStyle name="Input 4 2 4 2 20 3" xfId="21759" xr:uid="{00000000-0005-0000-0000-00009B550000}"/>
    <cellStyle name="Input 4 2 4 2 21" xfId="21760" xr:uid="{00000000-0005-0000-0000-00009C550000}"/>
    <cellStyle name="Input 4 2 4 2 21 2" xfId="21761" xr:uid="{00000000-0005-0000-0000-00009D550000}"/>
    <cellStyle name="Input 4 2 4 2 22" xfId="21762" xr:uid="{00000000-0005-0000-0000-00009E550000}"/>
    <cellStyle name="Input 4 2 4 2 23" xfId="21763" xr:uid="{00000000-0005-0000-0000-00009F550000}"/>
    <cellStyle name="Input 4 2 4 2 3" xfId="21764" xr:uid="{00000000-0005-0000-0000-0000A0550000}"/>
    <cellStyle name="Input 4 2 4 2 3 2" xfId="21765" xr:uid="{00000000-0005-0000-0000-0000A1550000}"/>
    <cellStyle name="Input 4 2 4 2 3 2 2" xfId="21766" xr:uid="{00000000-0005-0000-0000-0000A2550000}"/>
    <cellStyle name="Input 4 2 4 2 3 3" xfId="21767" xr:uid="{00000000-0005-0000-0000-0000A3550000}"/>
    <cellStyle name="Input 4 2 4 2 4" xfId="21768" xr:uid="{00000000-0005-0000-0000-0000A4550000}"/>
    <cellStyle name="Input 4 2 4 2 4 2" xfId="21769" xr:uid="{00000000-0005-0000-0000-0000A5550000}"/>
    <cellStyle name="Input 4 2 4 2 4 2 2" xfId="21770" xr:uid="{00000000-0005-0000-0000-0000A6550000}"/>
    <cellStyle name="Input 4 2 4 2 4 3" xfId="21771" xr:uid="{00000000-0005-0000-0000-0000A7550000}"/>
    <cellStyle name="Input 4 2 4 2 5" xfId="21772" xr:uid="{00000000-0005-0000-0000-0000A8550000}"/>
    <cellStyle name="Input 4 2 4 2 5 2" xfId="21773" xr:uid="{00000000-0005-0000-0000-0000A9550000}"/>
    <cellStyle name="Input 4 2 4 2 5 2 2" xfId="21774" xr:uid="{00000000-0005-0000-0000-0000AA550000}"/>
    <cellStyle name="Input 4 2 4 2 5 3" xfId="21775" xr:uid="{00000000-0005-0000-0000-0000AB550000}"/>
    <cellStyle name="Input 4 2 4 2 6" xfId="21776" xr:uid="{00000000-0005-0000-0000-0000AC550000}"/>
    <cellStyle name="Input 4 2 4 2 6 2" xfId="21777" xr:uid="{00000000-0005-0000-0000-0000AD550000}"/>
    <cellStyle name="Input 4 2 4 2 6 2 2" xfId="21778" xr:uid="{00000000-0005-0000-0000-0000AE550000}"/>
    <cellStyle name="Input 4 2 4 2 6 3" xfId="21779" xr:uid="{00000000-0005-0000-0000-0000AF550000}"/>
    <cellStyle name="Input 4 2 4 2 7" xfId="21780" xr:uid="{00000000-0005-0000-0000-0000B0550000}"/>
    <cellStyle name="Input 4 2 4 2 7 2" xfId="21781" xr:uid="{00000000-0005-0000-0000-0000B1550000}"/>
    <cellStyle name="Input 4 2 4 2 7 2 2" xfId="21782" xr:uid="{00000000-0005-0000-0000-0000B2550000}"/>
    <cellStyle name="Input 4 2 4 2 7 3" xfId="21783" xr:uid="{00000000-0005-0000-0000-0000B3550000}"/>
    <cellStyle name="Input 4 2 4 2 8" xfId="21784" xr:uid="{00000000-0005-0000-0000-0000B4550000}"/>
    <cellStyle name="Input 4 2 4 2 8 2" xfId="21785" xr:uid="{00000000-0005-0000-0000-0000B5550000}"/>
    <cellStyle name="Input 4 2 4 2 8 2 2" xfId="21786" xr:uid="{00000000-0005-0000-0000-0000B6550000}"/>
    <cellStyle name="Input 4 2 4 2 8 3" xfId="21787" xr:uid="{00000000-0005-0000-0000-0000B7550000}"/>
    <cellStyle name="Input 4 2 4 2 9" xfId="21788" xr:uid="{00000000-0005-0000-0000-0000B8550000}"/>
    <cellStyle name="Input 4 2 4 2 9 2" xfId="21789" xr:uid="{00000000-0005-0000-0000-0000B9550000}"/>
    <cellStyle name="Input 4 2 4 2 9 2 2" xfId="21790" xr:uid="{00000000-0005-0000-0000-0000BA550000}"/>
    <cellStyle name="Input 4 2 4 2 9 3" xfId="21791" xr:uid="{00000000-0005-0000-0000-0000BB550000}"/>
    <cellStyle name="Input 4 2 4 20" xfId="21792" xr:uid="{00000000-0005-0000-0000-0000BC550000}"/>
    <cellStyle name="Input 4 2 4 20 2" xfId="21793" xr:uid="{00000000-0005-0000-0000-0000BD550000}"/>
    <cellStyle name="Input 4 2 4 20 2 2" xfId="21794" xr:uid="{00000000-0005-0000-0000-0000BE550000}"/>
    <cellStyle name="Input 4 2 4 20 3" xfId="21795" xr:uid="{00000000-0005-0000-0000-0000BF550000}"/>
    <cellStyle name="Input 4 2 4 21" xfId="21796" xr:uid="{00000000-0005-0000-0000-0000C0550000}"/>
    <cellStyle name="Input 4 2 4 21 2" xfId="21797" xr:uid="{00000000-0005-0000-0000-0000C1550000}"/>
    <cellStyle name="Input 4 2 4 21 2 2" xfId="21798" xr:uid="{00000000-0005-0000-0000-0000C2550000}"/>
    <cellStyle name="Input 4 2 4 21 3" xfId="21799" xr:uid="{00000000-0005-0000-0000-0000C3550000}"/>
    <cellStyle name="Input 4 2 4 22" xfId="21800" xr:uid="{00000000-0005-0000-0000-0000C4550000}"/>
    <cellStyle name="Input 4 2 4 22 2" xfId="21801" xr:uid="{00000000-0005-0000-0000-0000C5550000}"/>
    <cellStyle name="Input 4 2 4 23" xfId="21802" xr:uid="{00000000-0005-0000-0000-0000C6550000}"/>
    <cellStyle name="Input 4 2 4 24" xfId="21803" xr:uid="{00000000-0005-0000-0000-0000C7550000}"/>
    <cellStyle name="Input 4 2 4 3" xfId="21804" xr:uid="{00000000-0005-0000-0000-0000C8550000}"/>
    <cellStyle name="Input 4 2 4 3 2" xfId="21805" xr:uid="{00000000-0005-0000-0000-0000C9550000}"/>
    <cellStyle name="Input 4 2 4 3 2 2" xfId="21806" xr:uid="{00000000-0005-0000-0000-0000CA550000}"/>
    <cellStyle name="Input 4 2 4 3 3" xfId="21807" xr:uid="{00000000-0005-0000-0000-0000CB550000}"/>
    <cellStyle name="Input 4 2 4 3 4" xfId="21808" xr:uid="{00000000-0005-0000-0000-0000CC550000}"/>
    <cellStyle name="Input 4 2 4 4" xfId="21809" xr:uid="{00000000-0005-0000-0000-0000CD550000}"/>
    <cellStyle name="Input 4 2 4 4 2" xfId="21810" xr:uid="{00000000-0005-0000-0000-0000CE550000}"/>
    <cellStyle name="Input 4 2 4 4 2 2" xfId="21811" xr:uid="{00000000-0005-0000-0000-0000CF550000}"/>
    <cellStyle name="Input 4 2 4 4 3" xfId="21812" xr:uid="{00000000-0005-0000-0000-0000D0550000}"/>
    <cellStyle name="Input 4 2 4 4 4" xfId="21813" xr:uid="{00000000-0005-0000-0000-0000D1550000}"/>
    <cellStyle name="Input 4 2 4 5" xfId="21814" xr:uid="{00000000-0005-0000-0000-0000D2550000}"/>
    <cellStyle name="Input 4 2 4 5 2" xfId="21815" xr:uid="{00000000-0005-0000-0000-0000D3550000}"/>
    <cellStyle name="Input 4 2 4 5 2 2" xfId="21816" xr:uid="{00000000-0005-0000-0000-0000D4550000}"/>
    <cellStyle name="Input 4 2 4 5 3" xfId="21817" xr:uid="{00000000-0005-0000-0000-0000D5550000}"/>
    <cellStyle name="Input 4 2 4 6" xfId="21818" xr:uid="{00000000-0005-0000-0000-0000D6550000}"/>
    <cellStyle name="Input 4 2 4 6 2" xfId="21819" xr:uid="{00000000-0005-0000-0000-0000D7550000}"/>
    <cellStyle name="Input 4 2 4 6 2 2" xfId="21820" xr:uid="{00000000-0005-0000-0000-0000D8550000}"/>
    <cellStyle name="Input 4 2 4 6 3" xfId="21821" xr:uid="{00000000-0005-0000-0000-0000D9550000}"/>
    <cellStyle name="Input 4 2 4 7" xfId="21822" xr:uid="{00000000-0005-0000-0000-0000DA550000}"/>
    <cellStyle name="Input 4 2 4 7 2" xfId="21823" xr:uid="{00000000-0005-0000-0000-0000DB550000}"/>
    <cellStyle name="Input 4 2 4 7 2 2" xfId="21824" xr:uid="{00000000-0005-0000-0000-0000DC550000}"/>
    <cellStyle name="Input 4 2 4 7 3" xfId="21825" xr:uid="{00000000-0005-0000-0000-0000DD550000}"/>
    <cellStyle name="Input 4 2 4 8" xfId="21826" xr:uid="{00000000-0005-0000-0000-0000DE550000}"/>
    <cellStyle name="Input 4 2 4 8 2" xfId="21827" xr:uid="{00000000-0005-0000-0000-0000DF550000}"/>
    <cellStyle name="Input 4 2 4 8 2 2" xfId="21828" xr:uid="{00000000-0005-0000-0000-0000E0550000}"/>
    <cellStyle name="Input 4 2 4 8 3" xfId="21829" xr:uid="{00000000-0005-0000-0000-0000E1550000}"/>
    <cellStyle name="Input 4 2 4 9" xfId="21830" xr:uid="{00000000-0005-0000-0000-0000E2550000}"/>
    <cellStyle name="Input 4 2 4 9 2" xfId="21831" xr:uid="{00000000-0005-0000-0000-0000E3550000}"/>
    <cellStyle name="Input 4 2 4 9 2 2" xfId="21832" xr:uid="{00000000-0005-0000-0000-0000E4550000}"/>
    <cellStyle name="Input 4 2 4 9 3" xfId="21833" xr:uid="{00000000-0005-0000-0000-0000E5550000}"/>
    <cellStyle name="Input 4 2 5" xfId="21834" xr:uid="{00000000-0005-0000-0000-0000E6550000}"/>
    <cellStyle name="Input 4 2 5 10" xfId="21835" xr:uid="{00000000-0005-0000-0000-0000E7550000}"/>
    <cellStyle name="Input 4 2 5 10 2" xfId="21836" xr:uid="{00000000-0005-0000-0000-0000E8550000}"/>
    <cellStyle name="Input 4 2 5 10 2 2" xfId="21837" xr:uid="{00000000-0005-0000-0000-0000E9550000}"/>
    <cellStyle name="Input 4 2 5 10 3" xfId="21838" xr:uid="{00000000-0005-0000-0000-0000EA550000}"/>
    <cellStyle name="Input 4 2 5 11" xfId="21839" xr:uid="{00000000-0005-0000-0000-0000EB550000}"/>
    <cellStyle name="Input 4 2 5 11 2" xfId="21840" xr:uid="{00000000-0005-0000-0000-0000EC550000}"/>
    <cellStyle name="Input 4 2 5 11 2 2" xfId="21841" xr:uid="{00000000-0005-0000-0000-0000ED550000}"/>
    <cellStyle name="Input 4 2 5 11 3" xfId="21842" xr:uid="{00000000-0005-0000-0000-0000EE550000}"/>
    <cellStyle name="Input 4 2 5 12" xfId="21843" xr:uid="{00000000-0005-0000-0000-0000EF550000}"/>
    <cellStyle name="Input 4 2 5 12 2" xfId="21844" xr:uid="{00000000-0005-0000-0000-0000F0550000}"/>
    <cellStyle name="Input 4 2 5 12 2 2" xfId="21845" xr:uid="{00000000-0005-0000-0000-0000F1550000}"/>
    <cellStyle name="Input 4 2 5 12 3" xfId="21846" xr:uid="{00000000-0005-0000-0000-0000F2550000}"/>
    <cellStyle name="Input 4 2 5 13" xfId="21847" xr:uid="{00000000-0005-0000-0000-0000F3550000}"/>
    <cellStyle name="Input 4 2 5 13 2" xfId="21848" xr:uid="{00000000-0005-0000-0000-0000F4550000}"/>
    <cellStyle name="Input 4 2 5 13 2 2" xfId="21849" xr:uid="{00000000-0005-0000-0000-0000F5550000}"/>
    <cellStyle name="Input 4 2 5 13 3" xfId="21850" xr:uid="{00000000-0005-0000-0000-0000F6550000}"/>
    <cellStyle name="Input 4 2 5 14" xfId="21851" xr:uid="{00000000-0005-0000-0000-0000F7550000}"/>
    <cellStyle name="Input 4 2 5 14 2" xfId="21852" xr:uid="{00000000-0005-0000-0000-0000F8550000}"/>
    <cellStyle name="Input 4 2 5 14 2 2" xfId="21853" xr:uid="{00000000-0005-0000-0000-0000F9550000}"/>
    <cellStyle name="Input 4 2 5 14 3" xfId="21854" xr:uid="{00000000-0005-0000-0000-0000FA550000}"/>
    <cellStyle name="Input 4 2 5 15" xfId="21855" xr:uid="{00000000-0005-0000-0000-0000FB550000}"/>
    <cellStyle name="Input 4 2 5 15 2" xfId="21856" xr:uid="{00000000-0005-0000-0000-0000FC550000}"/>
    <cellStyle name="Input 4 2 5 15 2 2" xfId="21857" xr:uid="{00000000-0005-0000-0000-0000FD550000}"/>
    <cellStyle name="Input 4 2 5 15 3" xfId="21858" xr:uid="{00000000-0005-0000-0000-0000FE550000}"/>
    <cellStyle name="Input 4 2 5 16" xfId="21859" xr:uid="{00000000-0005-0000-0000-0000FF550000}"/>
    <cellStyle name="Input 4 2 5 16 2" xfId="21860" xr:uid="{00000000-0005-0000-0000-000000560000}"/>
    <cellStyle name="Input 4 2 5 16 2 2" xfId="21861" xr:uid="{00000000-0005-0000-0000-000001560000}"/>
    <cellStyle name="Input 4 2 5 16 3" xfId="21862" xr:uid="{00000000-0005-0000-0000-000002560000}"/>
    <cellStyle name="Input 4 2 5 17" xfId="21863" xr:uid="{00000000-0005-0000-0000-000003560000}"/>
    <cellStyle name="Input 4 2 5 17 2" xfId="21864" xr:uid="{00000000-0005-0000-0000-000004560000}"/>
    <cellStyle name="Input 4 2 5 17 2 2" xfId="21865" xr:uid="{00000000-0005-0000-0000-000005560000}"/>
    <cellStyle name="Input 4 2 5 17 3" xfId="21866" xr:uid="{00000000-0005-0000-0000-000006560000}"/>
    <cellStyle name="Input 4 2 5 18" xfId="21867" xr:uid="{00000000-0005-0000-0000-000007560000}"/>
    <cellStyle name="Input 4 2 5 18 2" xfId="21868" xr:uid="{00000000-0005-0000-0000-000008560000}"/>
    <cellStyle name="Input 4 2 5 18 2 2" xfId="21869" xr:uid="{00000000-0005-0000-0000-000009560000}"/>
    <cellStyle name="Input 4 2 5 18 3" xfId="21870" xr:uid="{00000000-0005-0000-0000-00000A560000}"/>
    <cellStyle name="Input 4 2 5 19" xfId="21871" xr:uid="{00000000-0005-0000-0000-00000B560000}"/>
    <cellStyle name="Input 4 2 5 19 2" xfId="21872" xr:uid="{00000000-0005-0000-0000-00000C560000}"/>
    <cellStyle name="Input 4 2 5 19 2 2" xfId="21873" xr:uid="{00000000-0005-0000-0000-00000D560000}"/>
    <cellStyle name="Input 4 2 5 19 3" xfId="21874" xr:uid="{00000000-0005-0000-0000-00000E560000}"/>
    <cellStyle name="Input 4 2 5 2" xfId="21875" xr:uid="{00000000-0005-0000-0000-00000F560000}"/>
    <cellStyle name="Input 4 2 5 2 2" xfId="21876" xr:uid="{00000000-0005-0000-0000-000010560000}"/>
    <cellStyle name="Input 4 2 5 2 2 2" xfId="21877" xr:uid="{00000000-0005-0000-0000-000011560000}"/>
    <cellStyle name="Input 4 2 5 2 3" xfId="21878" xr:uid="{00000000-0005-0000-0000-000012560000}"/>
    <cellStyle name="Input 4 2 5 2 4" xfId="21879" xr:uid="{00000000-0005-0000-0000-000013560000}"/>
    <cellStyle name="Input 4 2 5 20" xfId="21880" xr:uid="{00000000-0005-0000-0000-000014560000}"/>
    <cellStyle name="Input 4 2 5 20 2" xfId="21881" xr:uid="{00000000-0005-0000-0000-000015560000}"/>
    <cellStyle name="Input 4 2 5 20 2 2" xfId="21882" xr:uid="{00000000-0005-0000-0000-000016560000}"/>
    <cellStyle name="Input 4 2 5 20 3" xfId="21883" xr:uid="{00000000-0005-0000-0000-000017560000}"/>
    <cellStyle name="Input 4 2 5 21" xfId="21884" xr:uid="{00000000-0005-0000-0000-000018560000}"/>
    <cellStyle name="Input 4 2 5 21 2" xfId="21885" xr:uid="{00000000-0005-0000-0000-000019560000}"/>
    <cellStyle name="Input 4 2 5 22" xfId="21886" xr:uid="{00000000-0005-0000-0000-00001A560000}"/>
    <cellStyle name="Input 4 2 5 23" xfId="21887" xr:uid="{00000000-0005-0000-0000-00001B560000}"/>
    <cellStyle name="Input 4 2 5 3" xfId="21888" xr:uid="{00000000-0005-0000-0000-00001C560000}"/>
    <cellStyle name="Input 4 2 5 3 2" xfId="21889" xr:uid="{00000000-0005-0000-0000-00001D560000}"/>
    <cellStyle name="Input 4 2 5 3 2 2" xfId="21890" xr:uid="{00000000-0005-0000-0000-00001E560000}"/>
    <cellStyle name="Input 4 2 5 3 3" xfId="21891" xr:uid="{00000000-0005-0000-0000-00001F560000}"/>
    <cellStyle name="Input 4 2 5 4" xfId="21892" xr:uid="{00000000-0005-0000-0000-000020560000}"/>
    <cellStyle name="Input 4 2 5 4 2" xfId="21893" xr:uid="{00000000-0005-0000-0000-000021560000}"/>
    <cellStyle name="Input 4 2 5 4 2 2" xfId="21894" xr:uid="{00000000-0005-0000-0000-000022560000}"/>
    <cellStyle name="Input 4 2 5 4 3" xfId="21895" xr:uid="{00000000-0005-0000-0000-000023560000}"/>
    <cellStyle name="Input 4 2 5 5" xfId="21896" xr:uid="{00000000-0005-0000-0000-000024560000}"/>
    <cellStyle name="Input 4 2 5 5 2" xfId="21897" xr:uid="{00000000-0005-0000-0000-000025560000}"/>
    <cellStyle name="Input 4 2 5 5 2 2" xfId="21898" xr:uid="{00000000-0005-0000-0000-000026560000}"/>
    <cellStyle name="Input 4 2 5 5 3" xfId="21899" xr:uid="{00000000-0005-0000-0000-000027560000}"/>
    <cellStyle name="Input 4 2 5 6" xfId="21900" xr:uid="{00000000-0005-0000-0000-000028560000}"/>
    <cellStyle name="Input 4 2 5 6 2" xfId="21901" xr:uid="{00000000-0005-0000-0000-000029560000}"/>
    <cellStyle name="Input 4 2 5 6 2 2" xfId="21902" xr:uid="{00000000-0005-0000-0000-00002A560000}"/>
    <cellStyle name="Input 4 2 5 6 3" xfId="21903" xr:uid="{00000000-0005-0000-0000-00002B560000}"/>
    <cellStyle name="Input 4 2 5 7" xfId="21904" xr:uid="{00000000-0005-0000-0000-00002C560000}"/>
    <cellStyle name="Input 4 2 5 7 2" xfId="21905" xr:uid="{00000000-0005-0000-0000-00002D560000}"/>
    <cellStyle name="Input 4 2 5 7 2 2" xfId="21906" xr:uid="{00000000-0005-0000-0000-00002E560000}"/>
    <cellStyle name="Input 4 2 5 7 3" xfId="21907" xr:uid="{00000000-0005-0000-0000-00002F560000}"/>
    <cellStyle name="Input 4 2 5 8" xfId="21908" xr:uid="{00000000-0005-0000-0000-000030560000}"/>
    <cellStyle name="Input 4 2 5 8 2" xfId="21909" xr:uid="{00000000-0005-0000-0000-000031560000}"/>
    <cellStyle name="Input 4 2 5 8 2 2" xfId="21910" xr:uid="{00000000-0005-0000-0000-000032560000}"/>
    <cellStyle name="Input 4 2 5 8 3" xfId="21911" xr:uid="{00000000-0005-0000-0000-000033560000}"/>
    <cellStyle name="Input 4 2 5 9" xfId="21912" xr:uid="{00000000-0005-0000-0000-000034560000}"/>
    <cellStyle name="Input 4 2 5 9 2" xfId="21913" xr:uid="{00000000-0005-0000-0000-000035560000}"/>
    <cellStyle name="Input 4 2 5 9 2 2" xfId="21914" xr:uid="{00000000-0005-0000-0000-000036560000}"/>
    <cellStyle name="Input 4 2 5 9 3" xfId="21915" xr:uid="{00000000-0005-0000-0000-000037560000}"/>
    <cellStyle name="Input 4 2 6" xfId="21916" xr:uid="{00000000-0005-0000-0000-000038560000}"/>
    <cellStyle name="Input 4 2 6 2" xfId="21917" xr:uid="{00000000-0005-0000-0000-000039560000}"/>
    <cellStyle name="Input 4 2 6 2 2" xfId="21918" xr:uid="{00000000-0005-0000-0000-00003A560000}"/>
    <cellStyle name="Input 4 2 6 3" xfId="21919" xr:uid="{00000000-0005-0000-0000-00003B560000}"/>
    <cellStyle name="Input 4 2 6 4" xfId="21920" xr:uid="{00000000-0005-0000-0000-00003C560000}"/>
    <cellStyle name="Input 4 2 7" xfId="21921" xr:uid="{00000000-0005-0000-0000-00003D560000}"/>
    <cellStyle name="Input 4 2 7 2" xfId="21922" xr:uid="{00000000-0005-0000-0000-00003E560000}"/>
    <cellStyle name="Input 4 2 7 2 2" xfId="21923" xr:uid="{00000000-0005-0000-0000-00003F560000}"/>
    <cellStyle name="Input 4 2 7 3" xfId="21924" xr:uid="{00000000-0005-0000-0000-000040560000}"/>
    <cellStyle name="Input 4 2 8" xfId="21925" xr:uid="{00000000-0005-0000-0000-000041560000}"/>
    <cellStyle name="Input 4 2 8 2" xfId="21926" xr:uid="{00000000-0005-0000-0000-000042560000}"/>
    <cellStyle name="Input 4 2 8 2 2" xfId="21927" xr:uid="{00000000-0005-0000-0000-000043560000}"/>
    <cellStyle name="Input 4 2 8 3" xfId="21928" xr:uid="{00000000-0005-0000-0000-000044560000}"/>
    <cellStyle name="Input 4 2 9" xfId="21929" xr:uid="{00000000-0005-0000-0000-000045560000}"/>
    <cellStyle name="Input 4 2 9 2" xfId="21930" xr:uid="{00000000-0005-0000-0000-000046560000}"/>
    <cellStyle name="Input 4 2 9 2 2" xfId="21931" xr:uid="{00000000-0005-0000-0000-000047560000}"/>
    <cellStyle name="Input 4 2 9 3" xfId="21932" xr:uid="{00000000-0005-0000-0000-000048560000}"/>
    <cellStyle name="Input 4 20" xfId="21933" xr:uid="{00000000-0005-0000-0000-000049560000}"/>
    <cellStyle name="Input 4 20 2" xfId="21934" xr:uid="{00000000-0005-0000-0000-00004A560000}"/>
    <cellStyle name="Input 4 20 2 2" xfId="21935" xr:uid="{00000000-0005-0000-0000-00004B560000}"/>
    <cellStyle name="Input 4 20 3" xfId="21936" xr:uid="{00000000-0005-0000-0000-00004C560000}"/>
    <cellStyle name="Input 4 21" xfId="21937" xr:uid="{00000000-0005-0000-0000-00004D560000}"/>
    <cellStyle name="Input 4 21 2" xfId="21938" xr:uid="{00000000-0005-0000-0000-00004E560000}"/>
    <cellStyle name="Input 4 21 2 2" xfId="21939" xr:uid="{00000000-0005-0000-0000-00004F560000}"/>
    <cellStyle name="Input 4 21 3" xfId="21940" xr:uid="{00000000-0005-0000-0000-000050560000}"/>
    <cellStyle name="Input 4 22" xfId="21941" xr:uid="{00000000-0005-0000-0000-000051560000}"/>
    <cellStyle name="Input 4 22 2" xfId="21942" xr:uid="{00000000-0005-0000-0000-000052560000}"/>
    <cellStyle name="Input 4 23" xfId="21943" xr:uid="{00000000-0005-0000-0000-000053560000}"/>
    <cellStyle name="Input 4 24" xfId="21944" xr:uid="{00000000-0005-0000-0000-000054560000}"/>
    <cellStyle name="Input 4 25" xfId="21945" xr:uid="{00000000-0005-0000-0000-000055560000}"/>
    <cellStyle name="Input 4 26" xfId="21946" xr:uid="{00000000-0005-0000-0000-000056560000}"/>
    <cellStyle name="Input 4 27" xfId="21947" xr:uid="{00000000-0005-0000-0000-000057560000}"/>
    <cellStyle name="Input 4 28" xfId="50545" xr:uid="{00000000-0005-0000-0000-000058560000}"/>
    <cellStyle name="Input 4 29" xfId="50546" xr:uid="{00000000-0005-0000-0000-000059560000}"/>
    <cellStyle name="Input 4 3" xfId="21948" xr:uid="{00000000-0005-0000-0000-00005A560000}"/>
    <cellStyle name="Input 4 3 10" xfId="21949" xr:uid="{00000000-0005-0000-0000-00005B560000}"/>
    <cellStyle name="Input 4 3 10 2" xfId="21950" xr:uid="{00000000-0005-0000-0000-00005C560000}"/>
    <cellStyle name="Input 4 3 10 2 2" xfId="21951" xr:uid="{00000000-0005-0000-0000-00005D560000}"/>
    <cellStyle name="Input 4 3 10 3" xfId="21952" xr:uid="{00000000-0005-0000-0000-00005E560000}"/>
    <cellStyle name="Input 4 3 11" xfId="21953" xr:uid="{00000000-0005-0000-0000-00005F560000}"/>
    <cellStyle name="Input 4 3 11 2" xfId="21954" xr:uid="{00000000-0005-0000-0000-000060560000}"/>
    <cellStyle name="Input 4 3 11 2 2" xfId="21955" xr:uid="{00000000-0005-0000-0000-000061560000}"/>
    <cellStyle name="Input 4 3 11 3" xfId="21956" xr:uid="{00000000-0005-0000-0000-000062560000}"/>
    <cellStyle name="Input 4 3 12" xfId="21957" xr:uid="{00000000-0005-0000-0000-000063560000}"/>
    <cellStyle name="Input 4 3 12 2" xfId="21958" xr:uid="{00000000-0005-0000-0000-000064560000}"/>
    <cellStyle name="Input 4 3 12 2 2" xfId="21959" xr:uid="{00000000-0005-0000-0000-000065560000}"/>
    <cellStyle name="Input 4 3 12 3" xfId="21960" xr:uid="{00000000-0005-0000-0000-000066560000}"/>
    <cellStyle name="Input 4 3 13" xfId="21961" xr:uid="{00000000-0005-0000-0000-000067560000}"/>
    <cellStyle name="Input 4 3 13 2" xfId="21962" xr:uid="{00000000-0005-0000-0000-000068560000}"/>
    <cellStyle name="Input 4 3 13 2 2" xfId="21963" xr:uid="{00000000-0005-0000-0000-000069560000}"/>
    <cellStyle name="Input 4 3 13 3" xfId="21964" xr:uid="{00000000-0005-0000-0000-00006A560000}"/>
    <cellStyle name="Input 4 3 14" xfId="21965" xr:uid="{00000000-0005-0000-0000-00006B560000}"/>
    <cellStyle name="Input 4 3 14 2" xfId="21966" xr:uid="{00000000-0005-0000-0000-00006C560000}"/>
    <cellStyle name="Input 4 3 14 2 2" xfId="21967" xr:uid="{00000000-0005-0000-0000-00006D560000}"/>
    <cellStyle name="Input 4 3 14 3" xfId="21968" xr:uid="{00000000-0005-0000-0000-00006E560000}"/>
    <cellStyle name="Input 4 3 15" xfId="21969" xr:uid="{00000000-0005-0000-0000-00006F560000}"/>
    <cellStyle name="Input 4 3 15 2" xfId="21970" xr:uid="{00000000-0005-0000-0000-000070560000}"/>
    <cellStyle name="Input 4 3 15 2 2" xfId="21971" xr:uid="{00000000-0005-0000-0000-000071560000}"/>
    <cellStyle name="Input 4 3 15 3" xfId="21972" xr:uid="{00000000-0005-0000-0000-000072560000}"/>
    <cellStyle name="Input 4 3 16" xfId="21973" xr:uid="{00000000-0005-0000-0000-000073560000}"/>
    <cellStyle name="Input 4 3 16 2" xfId="21974" xr:uid="{00000000-0005-0000-0000-000074560000}"/>
    <cellStyle name="Input 4 3 16 2 2" xfId="21975" xr:uid="{00000000-0005-0000-0000-000075560000}"/>
    <cellStyle name="Input 4 3 16 3" xfId="21976" xr:uid="{00000000-0005-0000-0000-000076560000}"/>
    <cellStyle name="Input 4 3 17" xfId="21977" xr:uid="{00000000-0005-0000-0000-000077560000}"/>
    <cellStyle name="Input 4 3 17 2" xfId="21978" xr:uid="{00000000-0005-0000-0000-000078560000}"/>
    <cellStyle name="Input 4 3 17 2 2" xfId="21979" xr:uid="{00000000-0005-0000-0000-000079560000}"/>
    <cellStyle name="Input 4 3 17 3" xfId="21980" xr:uid="{00000000-0005-0000-0000-00007A560000}"/>
    <cellStyle name="Input 4 3 18" xfId="21981" xr:uid="{00000000-0005-0000-0000-00007B560000}"/>
    <cellStyle name="Input 4 3 18 2" xfId="21982" xr:uid="{00000000-0005-0000-0000-00007C560000}"/>
    <cellStyle name="Input 4 3 19" xfId="21983" xr:uid="{00000000-0005-0000-0000-00007D560000}"/>
    <cellStyle name="Input 4 3 2" xfId="21984" xr:uid="{00000000-0005-0000-0000-00007E560000}"/>
    <cellStyle name="Input 4 3 2 10" xfId="21985" xr:uid="{00000000-0005-0000-0000-00007F560000}"/>
    <cellStyle name="Input 4 3 2 10 2" xfId="21986" xr:uid="{00000000-0005-0000-0000-000080560000}"/>
    <cellStyle name="Input 4 3 2 10 2 2" xfId="21987" xr:uid="{00000000-0005-0000-0000-000081560000}"/>
    <cellStyle name="Input 4 3 2 10 3" xfId="21988" xr:uid="{00000000-0005-0000-0000-000082560000}"/>
    <cellStyle name="Input 4 3 2 11" xfId="21989" xr:uid="{00000000-0005-0000-0000-000083560000}"/>
    <cellStyle name="Input 4 3 2 11 2" xfId="21990" xr:uid="{00000000-0005-0000-0000-000084560000}"/>
    <cellStyle name="Input 4 3 2 11 2 2" xfId="21991" xr:uid="{00000000-0005-0000-0000-000085560000}"/>
    <cellStyle name="Input 4 3 2 11 3" xfId="21992" xr:uid="{00000000-0005-0000-0000-000086560000}"/>
    <cellStyle name="Input 4 3 2 12" xfId="21993" xr:uid="{00000000-0005-0000-0000-000087560000}"/>
    <cellStyle name="Input 4 3 2 12 2" xfId="21994" xr:uid="{00000000-0005-0000-0000-000088560000}"/>
    <cellStyle name="Input 4 3 2 12 2 2" xfId="21995" xr:uid="{00000000-0005-0000-0000-000089560000}"/>
    <cellStyle name="Input 4 3 2 12 3" xfId="21996" xr:uid="{00000000-0005-0000-0000-00008A560000}"/>
    <cellStyle name="Input 4 3 2 13" xfId="21997" xr:uid="{00000000-0005-0000-0000-00008B560000}"/>
    <cellStyle name="Input 4 3 2 13 2" xfId="21998" xr:uid="{00000000-0005-0000-0000-00008C560000}"/>
    <cellStyle name="Input 4 3 2 13 2 2" xfId="21999" xr:uid="{00000000-0005-0000-0000-00008D560000}"/>
    <cellStyle name="Input 4 3 2 13 3" xfId="22000" xr:uid="{00000000-0005-0000-0000-00008E560000}"/>
    <cellStyle name="Input 4 3 2 14" xfId="22001" xr:uid="{00000000-0005-0000-0000-00008F560000}"/>
    <cellStyle name="Input 4 3 2 14 2" xfId="22002" xr:uid="{00000000-0005-0000-0000-000090560000}"/>
    <cellStyle name="Input 4 3 2 14 2 2" xfId="22003" xr:uid="{00000000-0005-0000-0000-000091560000}"/>
    <cellStyle name="Input 4 3 2 14 3" xfId="22004" xr:uid="{00000000-0005-0000-0000-000092560000}"/>
    <cellStyle name="Input 4 3 2 15" xfId="22005" xr:uid="{00000000-0005-0000-0000-000093560000}"/>
    <cellStyle name="Input 4 3 2 15 2" xfId="22006" xr:uid="{00000000-0005-0000-0000-000094560000}"/>
    <cellStyle name="Input 4 3 2 15 2 2" xfId="22007" xr:uid="{00000000-0005-0000-0000-000095560000}"/>
    <cellStyle name="Input 4 3 2 15 3" xfId="22008" xr:uid="{00000000-0005-0000-0000-000096560000}"/>
    <cellStyle name="Input 4 3 2 16" xfId="22009" xr:uid="{00000000-0005-0000-0000-000097560000}"/>
    <cellStyle name="Input 4 3 2 16 2" xfId="22010" xr:uid="{00000000-0005-0000-0000-000098560000}"/>
    <cellStyle name="Input 4 3 2 16 2 2" xfId="22011" xr:uid="{00000000-0005-0000-0000-000099560000}"/>
    <cellStyle name="Input 4 3 2 16 3" xfId="22012" xr:uid="{00000000-0005-0000-0000-00009A560000}"/>
    <cellStyle name="Input 4 3 2 17" xfId="22013" xr:uid="{00000000-0005-0000-0000-00009B560000}"/>
    <cellStyle name="Input 4 3 2 17 2" xfId="22014" xr:uid="{00000000-0005-0000-0000-00009C560000}"/>
    <cellStyle name="Input 4 3 2 17 2 2" xfId="22015" xr:uid="{00000000-0005-0000-0000-00009D560000}"/>
    <cellStyle name="Input 4 3 2 17 3" xfId="22016" xr:uid="{00000000-0005-0000-0000-00009E560000}"/>
    <cellStyle name="Input 4 3 2 18" xfId="22017" xr:uid="{00000000-0005-0000-0000-00009F560000}"/>
    <cellStyle name="Input 4 3 2 18 2" xfId="22018" xr:uid="{00000000-0005-0000-0000-0000A0560000}"/>
    <cellStyle name="Input 4 3 2 18 2 2" xfId="22019" xr:uid="{00000000-0005-0000-0000-0000A1560000}"/>
    <cellStyle name="Input 4 3 2 18 3" xfId="22020" xr:uid="{00000000-0005-0000-0000-0000A2560000}"/>
    <cellStyle name="Input 4 3 2 19" xfId="22021" xr:uid="{00000000-0005-0000-0000-0000A3560000}"/>
    <cellStyle name="Input 4 3 2 19 2" xfId="22022" xr:uid="{00000000-0005-0000-0000-0000A4560000}"/>
    <cellStyle name="Input 4 3 2 19 2 2" xfId="22023" xr:uid="{00000000-0005-0000-0000-0000A5560000}"/>
    <cellStyle name="Input 4 3 2 19 3" xfId="22024" xr:uid="{00000000-0005-0000-0000-0000A6560000}"/>
    <cellStyle name="Input 4 3 2 2" xfId="22025" xr:uid="{00000000-0005-0000-0000-0000A7560000}"/>
    <cellStyle name="Input 4 3 2 2 2" xfId="22026" xr:uid="{00000000-0005-0000-0000-0000A8560000}"/>
    <cellStyle name="Input 4 3 2 2 2 2" xfId="22027" xr:uid="{00000000-0005-0000-0000-0000A9560000}"/>
    <cellStyle name="Input 4 3 2 2 2 2 2" xfId="22028" xr:uid="{00000000-0005-0000-0000-0000AA560000}"/>
    <cellStyle name="Input 4 3 2 2 2 3" xfId="22029" xr:uid="{00000000-0005-0000-0000-0000AB560000}"/>
    <cellStyle name="Input 4 3 2 2 2 4" xfId="22030" xr:uid="{00000000-0005-0000-0000-0000AC560000}"/>
    <cellStyle name="Input 4 3 2 2 3" xfId="22031" xr:uid="{00000000-0005-0000-0000-0000AD560000}"/>
    <cellStyle name="Input 4 3 2 2 3 2" xfId="22032" xr:uid="{00000000-0005-0000-0000-0000AE560000}"/>
    <cellStyle name="Input 4 3 2 2 4" xfId="22033" xr:uid="{00000000-0005-0000-0000-0000AF560000}"/>
    <cellStyle name="Input 4 3 2 2 5" xfId="22034" xr:uid="{00000000-0005-0000-0000-0000B0560000}"/>
    <cellStyle name="Input 4 3 2 20" xfId="22035" xr:uid="{00000000-0005-0000-0000-0000B1560000}"/>
    <cellStyle name="Input 4 3 2 20 2" xfId="22036" xr:uid="{00000000-0005-0000-0000-0000B2560000}"/>
    <cellStyle name="Input 4 3 2 20 2 2" xfId="22037" xr:uid="{00000000-0005-0000-0000-0000B3560000}"/>
    <cellStyle name="Input 4 3 2 20 3" xfId="22038" xr:uid="{00000000-0005-0000-0000-0000B4560000}"/>
    <cellStyle name="Input 4 3 2 21" xfId="22039" xr:uid="{00000000-0005-0000-0000-0000B5560000}"/>
    <cellStyle name="Input 4 3 2 21 2" xfId="22040" xr:uid="{00000000-0005-0000-0000-0000B6560000}"/>
    <cellStyle name="Input 4 3 2 22" xfId="22041" xr:uid="{00000000-0005-0000-0000-0000B7560000}"/>
    <cellStyle name="Input 4 3 2 23" xfId="22042" xr:uid="{00000000-0005-0000-0000-0000B8560000}"/>
    <cellStyle name="Input 4 3 2 3" xfId="22043" xr:uid="{00000000-0005-0000-0000-0000B9560000}"/>
    <cellStyle name="Input 4 3 2 3 2" xfId="22044" xr:uid="{00000000-0005-0000-0000-0000BA560000}"/>
    <cellStyle name="Input 4 3 2 3 2 2" xfId="22045" xr:uid="{00000000-0005-0000-0000-0000BB560000}"/>
    <cellStyle name="Input 4 3 2 3 2 3" xfId="22046" xr:uid="{00000000-0005-0000-0000-0000BC560000}"/>
    <cellStyle name="Input 4 3 2 3 3" xfId="22047" xr:uid="{00000000-0005-0000-0000-0000BD560000}"/>
    <cellStyle name="Input 4 3 2 3 3 2" xfId="22048" xr:uid="{00000000-0005-0000-0000-0000BE560000}"/>
    <cellStyle name="Input 4 3 2 3 4" xfId="22049" xr:uid="{00000000-0005-0000-0000-0000BF560000}"/>
    <cellStyle name="Input 4 3 2 4" xfId="22050" xr:uid="{00000000-0005-0000-0000-0000C0560000}"/>
    <cellStyle name="Input 4 3 2 4 2" xfId="22051" xr:uid="{00000000-0005-0000-0000-0000C1560000}"/>
    <cellStyle name="Input 4 3 2 4 2 2" xfId="22052" xr:uid="{00000000-0005-0000-0000-0000C2560000}"/>
    <cellStyle name="Input 4 3 2 4 3" xfId="22053" xr:uid="{00000000-0005-0000-0000-0000C3560000}"/>
    <cellStyle name="Input 4 3 2 4 4" xfId="22054" xr:uid="{00000000-0005-0000-0000-0000C4560000}"/>
    <cellStyle name="Input 4 3 2 5" xfId="22055" xr:uid="{00000000-0005-0000-0000-0000C5560000}"/>
    <cellStyle name="Input 4 3 2 5 2" xfId="22056" xr:uid="{00000000-0005-0000-0000-0000C6560000}"/>
    <cellStyle name="Input 4 3 2 5 2 2" xfId="22057" xr:uid="{00000000-0005-0000-0000-0000C7560000}"/>
    <cellStyle name="Input 4 3 2 5 3" xfId="22058" xr:uid="{00000000-0005-0000-0000-0000C8560000}"/>
    <cellStyle name="Input 4 3 2 5 4" xfId="22059" xr:uid="{00000000-0005-0000-0000-0000C9560000}"/>
    <cellStyle name="Input 4 3 2 6" xfId="22060" xr:uid="{00000000-0005-0000-0000-0000CA560000}"/>
    <cellStyle name="Input 4 3 2 6 2" xfId="22061" xr:uid="{00000000-0005-0000-0000-0000CB560000}"/>
    <cellStyle name="Input 4 3 2 6 2 2" xfId="22062" xr:uid="{00000000-0005-0000-0000-0000CC560000}"/>
    <cellStyle name="Input 4 3 2 6 3" xfId="22063" xr:uid="{00000000-0005-0000-0000-0000CD560000}"/>
    <cellStyle name="Input 4 3 2 7" xfId="22064" xr:uid="{00000000-0005-0000-0000-0000CE560000}"/>
    <cellStyle name="Input 4 3 2 7 2" xfId="22065" xr:uid="{00000000-0005-0000-0000-0000CF560000}"/>
    <cellStyle name="Input 4 3 2 7 2 2" xfId="22066" xr:uid="{00000000-0005-0000-0000-0000D0560000}"/>
    <cellStyle name="Input 4 3 2 7 3" xfId="22067" xr:uid="{00000000-0005-0000-0000-0000D1560000}"/>
    <cellStyle name="Input 4 3 2 8" xfId="22068" xr:uid="{00000000-0005-0000-0000-0000D2560000}"/>
    <cellStyle name="Input 4 3 2 8 2" xfId="22069" xr:uid="{00000000-0005-0000-0000-0000D3560000}"/>
    <cellStyle name="Input 4 3 2 8 2 2" xfId="22070" xr:uid="{00000000-0005-0000-0000-0000D4560000}"/>
    <cellStyle name="Input 4 3 2 8 3" xfId="22071" xr:uid="{00000000-0005-0000-0000-0000D5560000}"/>
    <cellStyle name="Input 4 3 2 9" xfId="22072" xr:uid="{00000000-0005-0000-0000-0000D6560000}"/>
    <cellStyle name="Input 4 3 2 9 2" xfId="22073" xr:uid="{00000000-0005-0000-0000-0000D7560000}"/>
    <cellStyle name="Input 4 3 2 9 2 2" xfId="22074" xr:uid="{00000000-0005-0000-0000-0000D8560000}"/>
    <cellStyle name="Input 4 3 2 9 3" xfId="22075" xr:uid="{00000000-0005-0000-0000-0000D9560000}"/>
    <cellStyle name="Input 4 3 20" xfId="22076" xr:uid="{00000000-0005-0000-0000-0000DA560000}"/>
    <cellStyle name="Input 4 3 3" xfId="22077" xr:uid="{00000000-0005-0000-0000-0000DB560000}"/>
    <cellStyle name="Input 4 3 3 2" xfId="22078" xr:uid="{00000000-0005-0000-0000-0000DC560000}"/>
    <cellStyle name="Input 4 3 3 2 2" xfId="22079" xr:uid="{00000000-0005-0000-0000-0000DD560000}"/>
    <cellStyle name="Input 4 3 3 2 2 2" xfId="22080" xr:uid="{00000000-0005-0000-0000-0000DE560000}"/>
    <cellStyle name="Input 4 3 3 2 3" xfId="22081" xr:uid="{00000000-0005-0000-0000-0000DF560000}"/>
    <cellStyle name="Input 4 3 3 2 4" xfId="22082" xr:uid="{00000000-0005-0000-0000-0000E0560000}"/>
    <cellStyle name="Input 4 3 3 3" xfId="22083" xr:uid="{00000000-0005-0000-0000-0000E1560000}"/>
    <cellStyle name="Input 4 3 3 3 2" xfId="22084" xr:uid="{00000000-0005-0000-0000-0000E2560000}"/>
    <cellStyle name="Input 4 3 3 4" xfId="22085" xr:uid="{00000000-0005-0000-0000-0000E3560000}"/>
    <cellStyle name="Input 4 3 3 5" xfId="22086" xr:uid="{00000000-0005-0000-0000-0000E4560000}"/>
    <cellStyle name="Input 4 3 4" xfId="22087" xr:uid="{00000000-0005-0000-0000-0000E5560000}"/>
    <cellStyle name="Input 4 3 4 2" xfId="22088" xr:uid="{00000000-0005-0000-0000-0000E6560000}"/>
    <cellStyle name="Input 4 3 4 2 2" xfId="22089" xr:uid="{00000000-0005-0000-0000-0000E7560000}"/>
    <cellStyle name="Input 4 3 4 2 3" xfId="22090" xr:uid="{00000000-0005-0000-0000-0000E8560000}"/>
    <cellStyle name="Input 4 3 4 3" xfId="22091" xr:uid="{00000000-0005-0000-0000-0000E9560000}"/>
    <cellStyle name="Input 4 3 4 3 2" xfId="22092" xr:uid="{00000000-0005-0000-0000-0000EA560000}"/>
    <cellStyle name="Input 4 3 4 4" xfId="22093" xr:uid="{00000000-0005-0000-0000-0000EB560000}"/>
    <cellStyle name="Input 4 3 5" xfId="22094" xr:uid="{00000000-0005-0000-0000-0000EC560000}"/>
    <cellStyle name="Input 4 3 5 2" xfId="22095" xr:uid="{00000000-0005-0000-0000-0000ED560000}"/>
    <cellStyle name="Input 4 3 5 2 2" xfId="22096" xr:uid="{00000000-0005-0000-0000-0000EE560000}"/>
    <cellStyle name="Input 4 3 5 2 3" xfId="22097" xr:uid="{00000000-0005-0000-0000-0000EF560000}"/>
    <cellStyle name="Input 4 3 5 3" xfId="22098" xr:uid="{00000000-0005-0000-0000-0000F0560000}"/>
    <cellStyle name="Input 4 3 5 4" xfId="22099" xr:uid="{00000000-0005-0000-0000-0000F1560000}"/>
    <cellStyle name="Input 4 3 6" xfId="22100" xr:uid="{00000000-0005-0000-0000-0000F2560000}"/>
    <cellStyle name="Input 4 3 6 2" xfId="22101" xr:uid="{00000000-0005-0000-0000-0000F3560000}"/>
    <cellStyle name="Input 4 3 6 2 2" xfId="22102" xr:uid="{00000000-0005-0000-0000-0000F4560000}"/>
    <cellStyle name="Input 4 3 6 3" xfId="22103" xr:uid="{00000000-0005-0000-0000-0000F5560000}"/>
    <cellStyle name="Input 4 3 6 4" xfId="22104" xr:uid="{00000000-0005-0000-0000-0000F6560000}"/>
    <cellStyle name="Input 4 3 7" xfId="22105" xr:uid="{00000000-0005-0000-0000-0000F7560000}"/>
    <cellStyle name="Input 4 3 7 2" xfId="22106" xr:uid="{00000000-0005-0000-0000-0000F8560000}"/>
    <cellStyle name="Input 4 3 7 2 2" xfId="22107" xr:uid="{00000000-0005-0000-0000-0000F9560000}"/>
    <cellStyle name="Input 4 3 7 3" xfId="22108" xr:uid="{00000000-0005-0000-0000-0000FA560000}"/>
    <cellStyle name="Input 4 3 8" xfId="22109" xr:uid="{00000000-0005-0000-0000-0000FB560000}"/>
    <cellStyle name="Input 4 3 8 2" xfId="22110" xr:uid="{00000000-0005-0000-0000-0000FC560000}"/>
    <cellStyle name="Input 4 3 8 2 2" xfId="22111" xr:uid="{00000000-0005-0000-0000-0000FD560000}"/>
    <cellStyle name="Input 4 3 8 3" xfId="22112" xr:uid="{00000000-0005-0000-0000-0000FE560000}"/>
    <cellStyle name="Input 4 3 9" xfId="22113" xr:uid="{00000000-0005-0000-0000-0000FF560000}"/>
    <cellStyle name="Input 4 3 9 2" xfId="22114" xr:uid="{00000000-0005-0000-0000-000000570000}"/>
    <cellStyle name="Input 4 3 9 2 2" xfId="22115" xr:uid="{00000000-0005-0000-0000-000001570000}"/>
    <cellStyle name="Input 4 3 9 3" xfId="22116" xr:uid="{00000000-0005-0000-0000-000002570000}"/>
    <cellStyle name="Input 4 30" xfId="50547" xr:uid="{00000000-0005-0000-0000-000003570000}"/>
    <cellStyle name="Input 4 31" xfId="50548" xr:uid="{00000000-0005-0000-0000-000004570000}"/>
    <cellStyle name="Input 4 4" xfId="22117" xr:uid="{00000000-0005-0000-0000-000005570000}"/>
    <cellStyle name="Input 4 4 10" xfId="22118" xr:uid="{00000000-0005-0000-0000-000006570000}"/>
    <cellStyle name="Input 4 4 10 2" xfId="22119" xr:uid="{00000000-0005-0000-0000-000007570000}"/>
    <cellStyle name="Input 4 4 10 2 2" xfId="22120" xr:uid="{00000000-0005-0000-0000-000008570000}"/>
    <cellStyle name="Input 4 4 10 3" xfId="22121" xr:uid="{00000000-0005-0000-0000-000009570000}"/>
    <cellStyle name="Input 4 4 11" xfId="22122" xr:uid="{00000000-0005-0000-0000-00000A570000}"/>
    <cellStyle name="Input 4 4 11 2" xfId="22123" xr:uid="{00000000-0005-0000-0000-00000B570000}"/>
    <cellStyle name="Input 4 4 11 2 2" xfId="22124" xr:uid="{00000000-0005-0000-0000-00000C570000}"/>
    <cellStyle name="Input 4 4 11 3" xfId="22125" xr:uid="{00000000-0005-0000-0000-00000D570000}"/>
    <cellStyle name="Input 4 4 12" xfId="22126" xr:uid="{00000000-0005-0000-0000-00000E570000}"/>
    <cellStyle name="Input 4 4 12 2" xfId="22127" xr:uid="{00000000-0005-0000-0000-00000F570000}"/>
    <cellStyle name="Input 4 4 12 2 2" xfId="22128" xr:uid="{00000000-0005-0000-0000-000010570000}"/>
    <cellStyle name="Input 4 4 12 3" xfId="22129" xr:uid="{00000000-0005-0000-0000-000011570000}"/>
    <cellStyle name="Input 4 4 13" xfId="22130" xr:uid="{00000000-0005-0000-0000-000012570000}"/>
    <cellStyle name="Input 4 4 13 2" xfId="22131" xr:uid="{00000000-0005-0000-0000-000013570000}"/>
    <cellStyle name="Input 4 4 13 2 2" xfId="22132" xr:uid="{00000000-0005-0000-0000-000014570000}"/>
    <cellStyle name="Input 4 4 13 3" xfId="22133" xr:uid="{00000000-0005-0000-0000-000015570000}"/>
    <cellStyle name="Input 4 4 14" xfId="22134" xr:uid="{00000000-0005-0000-0000-000016570000}"/>
    <cellStyle name="Input 4 4 14 2" xfId="22135" xr:uid="{00000000-0005-0000-0000-000017570000}"/>
    <cellStyle name="Input 4 4 14 2 2" xfId="22136" xr:uid="{00000000-0005-0000-0000-000018570000}"/>
    <cellStyle name="Input 4 4 14 3" xfId="22137" xr:uid="{00000000-0005-0000-0000-000019570000}"/>
    <cellStyle name="Input 4 4 15" xfId="22138" xr:uid="{00000000-0005-0000-0000-00001A570000}"/>
    <cellStyle name="Input 4 4 15 2" xfId="22139" xr:uid="{00000000-0005-0000-0000-00001B570000}"/>
    <cellStyle name="Input 4 4 15 2 2" xfId="22140" xr:uid="{00000000-0005-0000-0000-00001C570000}"/>
    <cellStyle name="Input 4 4 15 3" xfId="22141" xr:uid="{00000000-0005-0000-0000-00001D570000}"/>
    <cellStyle name="Input 4 4 16" xfId="22142" xr:uid="{00000000-0005-0000-0000-00001E570000}"/>
    <cellStyle name="Input 4 4 16 2" xfId="22143" xr:uid="{00000000-0005-0000-0000-00001F570000}"/>
    <cellStyle name="Input 4 4 16 2 2" xfId="22144" xr:uid="{00000000-0005-0000-0000-000020570000}"/>
    <cellStyle name="Input 4 4 16 3" xfId="22145" xr:uid="{00000000-0005-0000-0000-000021570000}"/>
    <cellStyle name="Input 4 4 17" xfId="22146" xr:uid="{00000000-0005-0000-0000-000022570000}"/>
    <cellStyle name="Input 4 4 17 2" xfId="22147" xr:uid="{00000000-0005-0000-0000-000023570000}"/>
    <cellStyle name="Input 4 4 17 2 2" xfId="22148" xr:uid="{00000000-0005-0000-0000-000024570000}"/>
    <cellStyle name="Input 4 4 17 3" xfId="22149" xr:uid="{00000000-0005-0000-0000-000025570000}"/>
    <cellStyle name="Input 4 4 18" xfId="22150" xr:uid="{00000000-0005-0000-0000-000026570000}"/>
    <cellStyle name="Input 4 4 18 2" xfId="22151" xr:uid="{00000000-0005-0000-0000-000027570000}"/>
    <cellStyle name="Input 4 4 19" xfId="22152" xr:uid="{00000000-0005-0000-0000-000028570000}"/>
    <cellStyle name="Input 4 4 2" xfId="22153" xr:uid="{00000000-0005-0000-0000-000029570000}"/>
    <cellStyle name="Input 4 4 2 10" xfId="22154" xr:uid="{00000000-0005-0000-0000-00002A570000}"/>
    <cellStyle name="Input 4 4 2 10 2" xfId="22155" xr:uid="{00000000-0005-0000-0000-00002B570000}"/>
    <cellStyle name="Input 4 4 2 10 2 2" xfId="22156" xr:uid="{00000000-0005-0000-0000-00002C570000}"/>
    <cellStyle name="Input 4 4 2 10 3" xfId="22157" xr:uid="{00000000-0005-0000-0000-00002D570000}"/>
    <cellStyle name="Input 4 4 2 11" xfId="22158" xr:uid="{00000000-0005-0000-0000-00002E570000}"/>
    <cellStyle name="Input 4 4 2 11 2" xfId="22159" xr:uid="{00000000-0005-0000-0000-00002F570000}"/>
    <cellStyle name="Input 4 4 2 11 2 2" xfId="22160" xr:uid="{00000000-0005-0000-0000-000030570000}"/>
    <cellStyle name="Input 4 4 2 11 3" xfId="22161" xr:uid="{00000000-0005-0000-0000-000031570000}"/>
    <cellStyle name="Input 4 4 2 12" xfId="22162" xr:uid="{00000000-0005-0000-0000-000032570000}"/>
    <cellStyle name="Input 4 4 2 12 2" xfId="22163" xr:uid="{00000000-0005-0000-0000-000033570000}"/>
    <cellStyle name="Input 4 4 2 12 2 2" xfId="22164" xr:uid="{00000000-0005-0000-0000-000034570000}"/>
    <cellStyle name="Input 4 4 2 12 3" xfId="22165" xr:uid="{00000000-0005-0000-0000-000035570000}"/>
    <cellStyle name="Input 4 4 2 13" xfId="22166" xr:uid="{00000000-0005-0000-0000-000036570000}"/>
    <cellStyle name="Input 4 4 2 13 2" xfId="22167" xr:uid="{00000000-0005-0000-0000-000037570000}"/>
    <cellStyle name="Input 4 4 2 13 2 2" xfId="22168" xr:uid="{00000000-0005-0000-0000-000038570000}"/>
    <cellStyle name="Input 4 4 2 13 3" xfId="22169" xr:uid="{00000000-0005-0000-0000-000039570000}"/>
    <cellStyle name="Input 4 4 2 14" xfId="22170" xr:uid="{00000000-0005-0000-0000-00003A570000}"/>
    <cellStyle name="Input 4 4 2 14 2" xfId="22171" xr:uid="{00000000-0005-0000-0000-00003B570000}"/>
    <cellStyle name="Input 4 4 2 14 2 2" xfId="22172" xr:uid="{00000000-0005-0000-0000-00003C570000}"/>
    <cellStyle name="Input 4 4 2 14 3" xfId="22173" xr:uid="{00000000-0005-0000-0000-00003D570000}"/>
    <cellStyle name="Input 4 4 2 15" xfId="22174" xr:uid="{00000000-0005-0000-0000-00003E570000}"/>
    <cellStyle name="Input 4 4 2 15 2" xfId="22175" xr:uid="{00000000-0005-0000-0000-00003F570000}"/>
    <cellStyle name="Input 4 4 2 15 2 2" xfId="22176" xr:uid="{00000000-0005-0000-0000-000040570000}"/>
    <cellStyle name="Input 4 4 2 15 3" xfId="22177" xr:uid="{00000000-0005-0000-0000-000041570000}"/>
    <cellStyle name="Input 4 4 2 16" xfId="22178" xr:uid="{00000000-0005-0000-0000-000042570000}"/>
    <cellStyle name="Input 4 4 2 16 2" xfId="22179" xr:uid="{00000000-0005-0000-0000-000043570000}"/>
    <cellStyle name="Input 4 4 2 16 2 2" xfId="22180" xr:uid="{00000000-0005-0000-0000-000044570000}"/>
    <cellStyle name="Input 4 4 2 16 3" xfId="22181" xr:uid="{00000000-0005-0000-0000-000045570000}"/>
    <cellStyle name="Input 4 4 2 17" xfId="22182" xr:uid="{00000000-0005-0000-0000-000046570000}"/>
    <cellStyle name="Input 4 4 2 17 2" xfId="22183" xr:uid="{00000000-0005-0000-0000-000047570000}"/>
    <cellStyle name="Input 4 4 2 17 2 2" xfId="22184" xr:uid="{00000000-0005-0000-0000-000048570000}"/>
    <cellStyle name="Input 4 4 2 17 3" xfId="22185" xr:uid="{00000000-0005-0000-0000-000049570000}"/>
    <cellStyle name="Input 4 4 2 18" xfId="22186" xr:uid="{00000000-0005-0000-0000-00004A570000}"/>
    <cellStyle name="Input 4 4 2 18 2" xfId="22187" xr:uid="{00000000-0005-0000-0000-00004B570000}"/>
    <cellStyle name="Input 4 4 2 18 2 2" xfId="22188" xr:uid="{00000000-0005-0000-0000-00004C570000}"/>
    <cellStyle name="Input 4 4 2 18 3" xfId="22189" xr:uid="{00000000-0005-0000-0000-00004D570000}"/>
    <cellStyle name="Input 4 4 2 19" xfId="22190" xr:uid="{00000000-0005-0000-0000-00004E570000}"/>
    <cellStyle name="Input 4 4 2 19 2" xfId="22191" xr:uid="{00000000-0005-0000-0000-00004F570000}"/>
    <cellStyle name="Input 4 4 2 19 2 2" xfId="22192" xr:uid="{00000000-0005-0000-0000-000050570000}"/>
    <cellStyle name="Input 4 4 2 19 3" xfId="22193" xr:uid="{00000000-0005-0000-0000-000051570000}"/>
    <cellStyle name="Input 4 4 2 2" xfId="22194" xr:uid="{00000000-0005-0000-0000-000052570000}"/>
    <cellStyle name="Input 4 4 2 2 2" xfId="22195" xr:uid="{00000000-0005-0000-0000-000053570000}"/>
    <cellStyle name="Input 4 4 2 2 2 2" xfId="22196" xr:uid="{00000000-0005-0000-0000-000054570000}"/>
    <cellStyle name="Input 4 4 2 2 2 2 2" xfId="22197" xr:uid="{00000000-0005-0000-0000-000055570000}"/>
    <cellStyle name="Input 4 4 2 2 2 3" xfId="22198" xr:uid="{00000000-0005-0000-0000-000056570000}"/>
    <cellStyle name="Input 4 4 2 2 2 4" xfId="22199" xr:uid="{00000000-0005-0000-0000-000057570000}"/>
    <cellStyle name="Input 4 4 2 2 3" xfId="22200" xr:uid="{00000000-0005-0000-0000-000058570000}"/>
    <cellStyle name="Input 4 4 2 2 3 2" xfId="22201" xr:uid="{00000000-0005-0000-0000-000059570000}"/>
    <cellStyle name="Input 4 4 2 2 4" xfId="22202" xr:uid="{00000000-0005-0000-0000-00005A570000}"/>
    <cellStyle name="Input 4 4 2 2 5" xfId="22203" xr:uid="{00000000-0005-0000-0000-00005B570000}"/>
    <cellStyle name="Input 4 4 2 20" xfId="22204" xr:uid="{00000000-0005-0000-0000-00005C570000}"/>
    <cellStyle name="Input 4 4 2 20 2" xfId="22205" xr:uid="{00000000-0005-0000-0000-00005D570000}"/>
    <cellStyle name="Input 4 4 2 20 2 2" xfId="22206" xr:uid="{00000000-0005-0000-0000-00005E570000}"/>
    <cellStyle name="Input 4 4 2 20 3" xfId="22207" xr:uid="{00000000-0005-0000-0000-00005F570000}"/>
    <cellStyle name="Input 4 4 2 21" xfId="22208" xr:uid="{00000000-0005-0000-0000-000060570000}"/>
    <cellStyle name="Input 4 4 2 21 2" xfId="22209" xr:uid="{00000000-0005-0000-0000-000061570000}"/>
    <cellStyle name="Input 4 4 2 22" xfId="22210" xr:uid="{00000000-0005-0000-0000-000062570000}"/>
    <cellStyle name="Input 4 4 2 23" xfId="22211" xr:uid="{00000000-0005-0000-0000-000063570000}"/>
    <cellStyle name="Input 4 4 2 3" xfId="22212" xr:uid="{00000000-0005-0000-0000-000064570000}"/>
    <cellStyle name="Input 4 4 2 3 2" xfId="22213" xr:uid="{00000000-0005-0000-0000-000065570000}"/>
    <cellStyle name="Input 4 4 2 3 2 2" xfId="22214" xr:uid="{00000000-0005-0000-0000-000066570000}"/>
    <cellStyle name="Input 4 4 2 3 2 3" xfId="22215" xr:uid="{00000000-0005-0000-0000-000067570000}"/>
    <cellStyle name="Input 4 4 2 3 3" xfId="22216" xr:uid="{00000000-0005-0000-0000-000068570000}"/>
    <cellStyle name="Input 4 4 2 3 3 2" xfId="22217" xr:uid="{00000000-0005-0000-0000-000069570000}"/>
    <cellStyle name="Input 4 4 2 3 4" xfId="22218" xr:uid="{00000000-0005-0000-0000-00006A570000}"/>
    <cellStyle name="Input 4 4 2 4" xfId="22219" xr:uid="{00000000-0005-0000-0000-00006B570000}"/>
    <cellStyle name="Input 4 4 2 4 2" xfId="22220" xr:uid="{00000000-0005-0000-0000-00006C570000}"/>
    <cellStyle name="Input 4 4 2 4 2 2" xfId="22221" xr:uid="{00000000-0005-0000-0000-00006D570000}"/>
    <cellStyle name="Input 4 4 2 4 3" xfId="22222" xr:uid="{00000000-0005-0000-0000-00006E570000}"/>
    <cellStyle name="Input 4 4 2 4 4" xfId="22223" xr:uid="{00000000-0005-0000-0000-00006F570000}"/>
    <cellStyle name="Input 4 4 2 5" xfId="22224" xr:uid="{00000000-0005-0000-0000-000070570000}"/>
    <cellStyle name="Input 4 4 2 5 2" xfId="22225" xr:uid="{00000000-0005-0000-0000-000071570000}"/>
    <cellStyle name="Input 4 4 2 5 2 2" xfId="22226" xr:uid="{00000000-0005-0000-0000-000072570000}"/>
    <cellStyle name="Input 4 4 2 5 3" xfId="22227" xr:uid="{00000000-0005-0000-0000-000073570000}"/>
    <cellStyle name="Input 4 4 2 5 4" xfId="22228" xr:uid="{00000000-0005-0000-0000-000074570000}"/>
    <cellStyle name="Input 4 4 2 6" xfId="22229" xr:uid="{00000000-0005-0000-0000-000075570000}"/>
    <cellStyle name="Input 4 4 2 6 2" xfId="22230" xr:uid="{00000000-0005-0000-0000-000076570000}"/>
    <cellStyle name="Input 4 4 2 6 2 2" xfId="22231" xr:uid="{00000000-0005-0000-0000-000077570000}"/>
    <cellStyle name="Input 4 4 2 6 3" xfId="22232" xr:uid="{00000000-0005-0000-0000-000078570000}"/>
    <cellStyle name="Input 4 4 2 7" xfId="22233" xr:uid="{00000000-0005-0000-0000-000079570000}"/>
    <cellStyle name="Input 4 4 2 7 2" xfId="22234" xr:uid="{00000000-0005-0000-0000-00007A570000}"/>
    <cellStyle name="Input 4 4 2 7 2 2" xfId="22235" xr:uid="{00000000-0005-0000-0000-00007B570000}"/>
    <cellStyle name="Input 4 4 2 7 3" xfId="22236" xr:uid="{00000000-0005-0000-0000-00007C570000}"/>
    <cellStyle name="Input 4 4 2 8" xfId="22237" xr:uid="{00000000-0005-0000-0000-00007D570000}"/>
    <cellStyle name="Input 4 4 2 8 2" xfId="22238" xr:uid="{00000000-0005-0000-0000-00007E570000}"/>
    <cellStyle name="Input 4 4 2 8 2 2" xfId="22239" xr:uid="{00000000-0005-0000-0000-00007F570000}"/>
    <cellStyle name="Input 4 4 2 8 3" xfId="22240" xr:uid="{00000000-0005-0000-0000-000080570000}"/>
    <cellStyle name="Input 4 4 2 9" xfId="22241" xr:uid="{00000000-0005-0000-0000-000081570000}"/>
    <cellStyle name="Input 4 4 2 9 2" xfId="22242" xr:uid="{00000000-0005-0000-0000-000082570000}"/>
    <cellStyle name="Input 4 4 2 9 2 2" xfId="22243" xr:uid="{00000000-0005-0000-0000-000083570000}"/>
    <cellStyle name="Input 4 4 2 9 3" xfId="22244" xr:uid="{00000000-0005-0000-0000-000084570000}"/>
    <cellStyle name="Input 4 4 20" xfId="22245" xr:uid="{00000000-0005-0000-0000-000085570000}"/>
    <cellStyle name="Input 4 4 3" xfId="22246" xr:uid="{00000000-0005-0000-0000-000086570000}"/>
    <cellStyle name="Input 4 4 3 2" xfId="22247" xr:uid="{00000000-0005-0000-0000-000087570000}"/>
    <cellStyle name="Input 4 4 3 2 2" xfId="22248" xr:uid="{00000000-0005-0000-0000-000088570000}"/>
    <cellStyle name="Input 4 4 3 2 2 2" xfId="22249" xr:uid="{00000000-0005-0000-0000-000089570000}"/>
    <cellStyle name="Input 4 4 3 2 3" xfId="22250" xr:uid="{00000000-0005-0000-0000-00008A570000}"/>
    <cellStyle name="Input 4 4 3 2 4" xfId="22251" xr:uid="{00000000-0005-0000-0000-00008B570000}"/>
    <cellStyle name="Input 4 4 3 3" xfId="22252" xr:uid="{00000000-0005-0000-0000-00008C570000}"/>
    <cellStyle name="Input 4 4 3 3 2" xfId="22253" xr:uid="{00000000-0005-0000-0000-00008D570000}"/>
    <cellStyle name="Input 4 4 3 4" xfId="22254" xr:uid="{00000000-0005-0000-0000-00008E570000}"/>
    <cellStyle name="Input 4 4 3 5" xfId="22255" xr:uid="{00000000-0005-0000-0000-00008F570000}"/>
    <cellStyle name="Input 4 4 4" xfId="22256" xr:uid="{00000000-0005-0000-0000-000090570000}"/>
    <cellStyle name="Input 4 4 4 2" xfId="22257" xr:uid="{00000000-0005-0000-0000-000091570000}"/>
    <cellStyle name="Input 4 4 4 2 2" xfId="22258" xr:uid="{00000000-0005-0000-0000-000092570000}"/>
    <cellStyle name="Input 4 4 4 2 3" xfId="22259" xr:uid="{00000000-0005-0000-0000-000093570000}"/>
    <cellStyle name="Input 4 4 4 3" xfId="22260" xr:uid="{00000000-0005-0000-0000-000094570000}"/>
    <cellStyle name="Input 4 4 4 3 2" xfId="22261" xr:uid="{00000000-0005-0000-0000-000095570000}"/>
    <cellStyle name="Input 4 4 4 4" xfId="22262" xr:uid="{00000000-0005-0000-0000-000096570000}"/>
    <cellStyle name="Input 4 4 5" xfId="22263" xr:uid="{00000000-0005-0000-0000-000097570000}"/>
    <cellStyle name="Input 4 4 5 2" xfId="22264" xr:uid="{00000000-0005-0000-0000-000098570000}"/>
    <cellStyle name="Input 4 4 5 2 2" xfId="22265" xr:uid="{00000000-0005-0000-0000-000099570000}"/>
    <cellStyle name="Input 4 4 5 2 3" xfId="22266" xr:uid="{00000000-0005-0000-0000-00009A570000}"/>
    <cellStyle name="Input 4 4 5 3" xfId="22267" xr:uid="{00000000-0005-0000-0000-00009B570000}"/>
    <cellStyle name="Input 4 4 5 4" xfId="22268" xr:uid="{00000000-0005-0000-0000-00009C570000}"/>
    <cellStyle name="Input 4 4 6" xfId="22269" xr:uid="{00000000-0005-0000-0000-00009D570000}"/>
    <cellStyle name="Input 4 4 6 2" xfId="22270" xr:uid="{00000000-0005-0000-0000-00009E570000}"/>
    <cellStyle name="Input 4 4 6 2 2" xfId="22271" xr:uid="{00000000-0005-0000-0000-00009F570000}"/>
    <cellStyle name="Input 4 4 6 3" xfId="22272" xr:uid="{00000000-0005-0000-0000-0000A0570000}"/>
    <cellStyle name="Input 4 4 6 4" xfId="22273" xr:uid="{00000000-0005-0000-0000-0000A1570000}"/>
    <cellStyle name="Input 4 4 7" xfId="22274" xr:uid="{00000000-0005-0000-0000-0000A2570000}"/>
    <cellStyle name="Input 4 4 7 2" xfId="22275" xr:uid="{00000000-0005-0000-0000-0000A3570000}"/>
    <cellStyle name="Input 4 4 7 2 2" xfId="22276" xr:uid="{00000000-0005-0000-0000-0000A4570000}"/>
    <cellStyle name="Input 4 4 7 3" xfId="22277" xr:uid="{00000000-0005-0000-0000-0000A5570000}"/>
    <cellStyle name="Input 4 4 8" xfId="22278" xr:uid="{00000000-0005-0000-0000-0000A6570000}"/>
    <cellStyle name="Input 4 4 8 2" xfId="22279" xr:uid="{00000000-0005-0000-0000-0000A7570000}"/>
    <cellStyle name="Input 4 4 8 2 2" xfId="22280" xr:uid="{00000000-0005-0000-0000-0000A8570000}"/>
    <cellStyle name="Input 4 4 8 3" xfId="22281" xr:uid="{00000000-0005-0000-0000-0000A9570000}"/>
    <cellStyle name="Input 4 4 9" xfId="22282" xr:uid="{00000000-0005-0000-0000-0000AA570000}"/>
    <cellStyle name="Input 4 4 9 2" xfId="22283" xr:uid="{00000000-0005-0000-0000-0000AB570000}"/>
    <cellStyle name="Input 4 4 9 2 2" xfId="22284" xr:uid="{00000000-0005-0000-0000-0000AC570000}"/>
    <cellStyle name="Input 4 4 9 3" xfId="22285" xr:uid="{00000000-0005-0000-0000-0000AD570000}"/>
    <cellStyle name="Input 4 5" xfId="22286" xr:uid="{00000000-0005-0000-0000-0000AE570000}"/>
    <cellStyle name="Input 4 5 10" xfId="22287" xr:uid="{00000000-0005-0000-0000-0000AF570000}"/>
    <cellStyle name="Input 4 5 10 2" xfId="22288" xr:uid="{00000000-0005-0000-0000-0000B0570000}"/>
    <cellStyle name="Input 4 5 10 2 2" xfId="22289" xr:uid="{00000000-0005-0000-0000-0000B1570000}"/>
    <cellStyle name="Input 4 5 10 3" xfId="22290" xr:uid="{00000000-0005-0000-0000-0000B2570000}"/>
    <cellStyle name="Input 4 5 11" xfId="22291" xr:uid="{00000000-0005-0000-0000-0000B3570000}"/>
    <cellStyle name="Input 4 5 11 2" xfId="22292" xr:uid="{00000000-0005-0000-0000-0000B4570000}"/>
    <cellStyle name="Input 4 5 11 2 2" xfId="22293" xr:uid="{00000000-0005-0000-0000-0000B5570000}"/>
    <cellStyle name="Input 4 5 11 3" xfId="22294" xr:uid="{00000000-0005-0000-0000-0000B6570000}"/>
    <cellStyle name="Input 4 5 12" xfId="22295" xr:uid="{00000000-0005-0000-0000-0000B7570000}"/>
    <cellStyle name="Input 4 5 12 2" xfId="22296" xr:uid="{00000000-0005-0000-0000-0000B8570000}"/>
    <cellStyle name="Input 4 5 12 2 2" xfId="22297" xr:uid="{00000000-0005-0000-0000-0000B9570000}"/>
    <cellStyle name="Input 4 5 12 3" xfId="22298" xr:uid="{00000000-0005-0000-0000-0000BA570000}"/>
    <cellStyle name="Input 4 5 13" xfId="22299" xr:uid="{00000000-0005-0000-0000-0000BB570000}"/>
    <cellStyle name="Input 4 5 13 2" xfId="22300" xr:uid="{00000000-0005-0000-0000-0000BC570000}"/>
    <cellStyle name="Input 4 5 13 2 2" xfId="22301" xr:uid="{00000000-0005-0000-0000-0000BD570000}"/>
    <cellStyle name="Input 4 5 13 3" xfId="22302" xr:uid="{00000000-0005-0000-0000-0000BE570000}"/>
    <cellStyle name="Input 4 5 14" xfId="22303" xr:uid="{00000000-0005-0000-0000-0000BF570000}"/>
    <cellStyle name="Input 4 5 14 2" xfId="22304" xr:uid="{00000000-0005-0000-0000-0000C0570000}"/>
    <cellStyle name="Input 4 5 14 2 2" xfId="22305" xr:uid="{00000000-0005-0000-0000-0000C1570000}"/>
    <cellStyle name="Input 4 5 14 3" xfId="22306" xr:uid="{00000000-0005-0000-0000-0000C2570000}"/>
    <cellStyle name="Input 4 5 15" xfId="22307" xr:uid="{00000000-0005-0000-0000-0000C3570000}"/>
    <cellStyle name="Input 4 5 15 2" xfId="22308" xr:uid="{00000000-0005-0000-0000-0000C4570000}"/>
    <cellStyle name="Input 4 5 15 2 2" xfId="22309" xr:uid="{00000000-0005-0000-0000-0000C5570000}"/>
    <cellStyle name="Input 4 5 15 3" xfId="22310" xr:uid="{00000000-0005-0000-0000-0000C6570000}"/>
    <cellStyle name="Input 4 5 16" xfId="22311" xr:uid="{00000000-0005-0000-0000-0000C7570000}"/>
    <cellStyle name="Input 4 5 16 2" xfId="22312" xr:uid="{00000000-0005-0000-0000-0000C8570000}"/>
    <cellStyle name="Input 4 5 16 2 2" xfId="22313" xr:uid="{00000000-0005-0000-0000-0000C9570000}"/>
    <cellStyle name="Input 4 5 16 3" xfId="22314" xr:uid="{00000000-0005-0000-0000-0000CA570000}"/>
    <cellStyle name="Input 4 5 17" xfId="22315" xr:uid="{00000000-0005-0000-0000-0000CB570000}"/>
    <cellStyle name="Input 4 5 17 2" xfId="22316" xr:uid="{00000000-0005-0000-0000-0000CC570000}"/>
    <cellStyle name="Input 4 5 17 2 2" xfId="22317" xr:uid="{00000000-0005-0000-0000-0000CD570000}"/>
    <cellStyle name="Input 4 5 17 3" xfId="22318" xr:uid="{00000000-0005-0000-0000-0000CE570000}"/>
    <cellStyle name="Input 4 5 18" xfId="22319" xr:uid="{00000000-0005-0000-0000-0000CF570000}"/>
    <cellStyle name="Input 4 5 18 2" xfId="22320" xr:uid="{00000000-0005-0000-0000-0000D0570000}"/>
    <cellStyle name="Input 4 5 18 2 2" xfId="22321" xr:uid="{00000000-0005-0000-0000-0000D1570000}"/>
    <cellStyle name="Input 4 5 18 3" xfId="22322" xr:uid="{00000000-0005-0000-0000-0000D2570000}"/>
    <cellStyle name="Input 4 5 19" xfId="22323" xr:uid="{00000000-0005-0000-0000-0000D3570000}"/>
    <cellStyle name="Input 4 5 19 2" xfId="22324" xr:uid="{00000000-0005-0000-0000-0000D4570000}"/>
    <cellStyle name="Input 4 5 19 2 2" xfId="22325" xr:uid="{00000000-0005-0000-0000-0000D5570000}"/>
    <cellStyle name="Input 4 5 19 3" xfId="22326" xr:uid="{00000000-0005-0000-0000-0000D6570000}"/>
    <cellStyle name="Input 4 5 2" xfId="22327" xr:uid="{00000000-0005-0000-0000-0000D7570000}"/>
    <cellStyle name="Input 4 5 2 10" xfId="22328" xr:uid="{00000000-0005-0000-0000-0000D8570000}"/>
    <cellStyle name="Input 4 5 2 10 2" xfId="22329" xr:uid="{00000000-0005-0000-0000-0000D9570000}"/>
    <cellStyle name="Input 4 5 2 10 2 2" xfId="22330" xr:uid="{00000000-0005-0000-0000-0000DA570000}"/>
    <cellStyle name="Input 4 5 2 10 3" xfId="22331" xr:uid="{00000000-0005-0000-0000-0000DB570000}"/>
    <cellStyle name="Input 4 5 2 11" xfId="22332" xr:uid="{00000000-0005-0000-0000-0000DC570000}"/>
    <cellStyle name="Input 4 5 2 11 2" xfId="22333" xr:uid="{00000000-0005-0000-0000-0000DD570000}"/>
    <cellStyle name="Input 4 5 2 11 2 2" xfId="22334" xr:uid="{00000000-0005-0000-0000-0000DE570000}"/>
    <cellStyle name="Input 4 5 2 11 3" xfId="22335" xr:uid="{00000000-0005-0000-0000-0000DF570000}"/>
    <cellStyle name="Input 4 5 2 12" xfId="22336" xr:uid="{00000000-0005-0000-0000-0000E0570000}"/>
    <cellStyle name="Input 4 5 2 12 2" xfId="22337" xr:uid="{00000000-0005-0000-0000-0000E1570000}"/>
    <cellStyle name="Input 4 5 2 12 2 2" xfId="22338" xr:uid="{00000000-0005-0000-0000-0000E2570000}"/>
    <cellStyle name="Input 4 5 2 12 3" xfId="22339" xr:uid="{00000000-0005-0000-0000-0000E3570000}"/>
    <cellStyle name="Input 4 5 2 13" xfId="22340" xr:uid="{00000000-0005-0000-0000-0000E4570000}"/>
    <cellStyle name="Input 4 5 2 13 2" xfId="22341" xr:uid="{00000000-0005-0000-0000-0000E5570000}"/>
    <cellStyle name="Input 4 5 2 13 2 2" xfId="22342" xr:uid="{00000000-0005-0000-0000-0000E6570000}"/>
    <cellStyle name="Input 4 5 2 13 3" xfId="22343" xr:uid="{00000000-0005-0000-0000-0000E7570000}"/>
    <cellStyle name="Input 4 5 2 14" xfId="22344" xr:uid="{00000000-0005-0000-0000-0000E8570000}"/>
    <cellStyle name="Input 4 5 2 14 2" xfId="22345" xr:uid="{00000000-0005-0000-0000-0000E9570000}"/>
    <cellStyle name="Input 4 5 2 14 2 2" xfId="22346" xr:uid="{00000000-0005-0000-0000-0000EA570000}"/>
    <cellStyle name="Input 4 5 2 14 3" xfId="22347" xr:uid="{00000000-0005-0000-0000-0000EB570000}"/>
    <cellStyle name="Input 4 5 2 15" xfId="22348" xr:uid="{00000000-0005-0000-0000-0000EC570000}"/>
    <cellStyle name="Input 4 5 2 15 2" xfId="22349" xr:uid="{00000000-0005-0000-0000-0000ED570000}"/>
    <cellStyle name="Input 4 5 2 15 2 2" xfId="22350" xr:uid="{00000000-0005-0000-0000-0000EE570000}"/>
    <cellStyle name="Input 4 5 2 15 3" xfId="22351" xr:uid="{00000000-0005-0000-0000-0000EF570000}"/>
    <cellStyle name="Input 4 5 2 16" xfId="22352" xr:uid="{00000000-0005-0000-0000-0000F0570000}"/>
    <cellStyle name="Input 4 5 2 16 2" xfId="22353" xr:uid="{00000000-0005-0000-0000-0000F1570000}"/>
    <cellStyle name="Input 4 5 2 16 2 2" xfId="22354" xr:uid="{00000000-0005-0000-0000-0000F2570000}"/>
    <cellStyle name="Input 4 5 2 16 3" xfId="22355" xr:uid="{00000000-0005-0000-0000-0000F3570000}"/>
    <cellStyle name="Input 4 5 2 17" xfId="22356" xr:uid="{00000000-0005-0000-0000-0000F4570000}"/>
    <cellStyle name="Input 4 5 2 17 2" xfId="22357" xr:uid="{00000000-0005-0000-0000-0000F5570000}"/>
    <cellStyle name="Input 4 5 2 17 2 2" xfId="22358" xr:uid="{00000000-0005-0000-0000-0000F6570000}"/>
    <cellStyle name="Input 4 5 2 17 3" xfId="22359" xr:uid="{00000000-0005-0000-0000-0000F7570000}"/>
    <cellStyle name="Input 4 5 2 18" xfId="22360" xr:uid="{00000000-0005-0000-0000-0000F8570000}"/>
    <cellStyle name="Input 4 5 2 18 2" xfId="22361" xr:uid="{00000000-0005-0000-0000-0000F9570000}"/>
    <cellStyle name="Input 4 5 2 18 2 2" xfId="22362" xr:uid="{00000000-0005-0000-0000-0000FA570000}"/>
    <cellStyle name="Input 4 5 2 18 3" xfId="22363" xr:uid="{00000000-0005-0000-0000-0000FB570000}"/>
    <cellStyle name="Input 4 5 2 19" xfId="22364" xr:uid="{00000000-0005-0000-0000-0000FC570000}"/>
    <cellStyle name="Input 4 5 2 19 2" xfId="22365" xr:uid="{00000000-0005-0000-0000-0000FD570000}"/>
    <cellStyle name="Input 4 5 2 19 2 2" xfId="22366" xr:uid="{00000000-0005-0000-0000-0000FE570000}"/>
    <cellStyle name="Input 4 5 2 19 3" xfId="22367" xr:uid="{00000000-0005-0000-0000-0000FF570000}"/>
    <cellStyle name="Input 4 5 2 2" xfId="22368" xr:uid="{00000000-0005-0000-0000-000000580000}"/>
    <cellStyle name="Input 4 5 2 2 2" xfId="22369" xr:uid="{00000000-0005-0000-0000-000001580000}"/>
    <cellStyle name="Input 4 5 2 2 2 2" xfId="22370" xr:uid="{00000000-0005-0000-0000-000002580000}"/>
    <cellStyle name="Input 4 5 2 2 2 3" xfId="22371" xr:uid="{00000000-0005-0000-0000-000003580000}"/>
    <cellStyle name="Input 4 5 2 2 3" xfId="22372" xr:uid="{00000000-0005-0000-0000-000004580000}"/>
    <cellStyle name="Input 4 5 2 2 3 2" xfId="22373" xr:uid="{00000000-0005-0000-0000-000005580000}"/>
    <cellStyle name="Input 4 5 2 2 4" xfId="22374" xr:uid="{00000000-0005-0000-0000-000006580000}"/>
    <cellStyle name="Input 4 5 2 20" xfId="22375" xr:uid="{00000000-0005-0000-0000-000007580000}"/>
    <cellStyle name="Input 4 5 2 20 2" xfId="22376" xr:uid="{00000000-0005-0000-0000-000008580000}"/>
    <cellStyle name="Input 4 5 2 20 2 2" xfId="22377" xr:uid="{00000000-0005-0000-0000-000009580000}"/>
    <cellStyle name="Input 4 5 2 20 3" xfId="22378" xr:uid="{00000000-0005-0000-0000-00000A580000}"/>
    <cellStyle name="Input 4 5 2 21" xfId="22379" xr:uid="{00000000-0005-0000-0000-00000B580000}"/>
    <cellStyle name="Input 4 5 2 21 2" xfId="22380" xr:uid="{00000000-0005-0000-0000-00000C580000}"/>
    <cellStyle name="Input 4 5 2 22" xfId="22381" xr:uid="{00000000-0005-0000-0000-00000D580000}"/>
    <cellStyle name="Input 4 5 2 23" xfId="22382" xr:uid="{00000000-0005-0000-0000-00000E580000}"/>
    <cellStyle name="Input 4 5 2 3" xfId="22383" xr:uid="{00000000-0005-0000-0000-00000F580000}"/>
    <cellStyle name="Input 4 5 2 3 2" xfId="22384" xr:uid="{00000000-0005-0000-0000-000010580000}"/>
    <cellStyle name="Input 4 5 2 3 2 2" xfId="22385" xr:uid="{00000000-0005-0000-0000-000011580000}"/>
    <cellStyle name="Input 4 5 2 3 3" xfId="22386" xr:uid="{00000000-0005-0000-0000-000012580000}"/>
    <cellStyle name="Input 4 5 2 3 4" xfId="22387" xr:uid="{00000000-0005-0000-0000-000013580000}"/>
    <cellStyle name="Input 4 5 2 4" xfId="22388" xr:uid="{00000000-0005-0000-0000-000014580000}"/>
    <cellStyle name="Input 4 5 2 4 2" xfId="22389" xr:uid="{00000000-0005-0000-0000-000015580000}"/>
    <cellStyle name="Input 4 5 2 4 2 2" xfId="22390" xr:uid="{00000000-0005-0000-0000-000016580000}"/>
    <cellStyle name="Input 4 5 2 4 3" xfId="22391" xr:uid="{00000000-0005-0000-0000-000017580000}"/>
    <cellStyle name="Input 4 5 2 4 4" xfId="22392" xr:uid="{00000000-0005-0000-0000-000018580000}"/>
    <cellStyle name="Input 4 5 2 5" xfId="22393" xr:uid="{00000000-0005-0000-0000-000019580000}"/>
    <cellStyle name="Input 4 5 2 5 2" xfId="22394" xr:uid="{00000000-0005-0000-0000-00001A580000}"/>
    <cellStyle name="Input 4 5 2 5 2 2" xfId="22395" xr:uid="{00000000-0005-0000-0000-00001B580000}"/>
    <cellStyle name="Input 4 5 2 5 3" xfId="22396" xr:uid="{00000000-0005-0000-0000-00001C580000}"/>
    <cellStyle name="Input 4 5 2 6" xfId="22397" xr:uid="{00000000-0005-0000-0000-00001D580000}"/>
    <cellStyle name="Input 4 5 2 6 2" xfId="22398" xr:uid="{00000000-0005-0000-0000-00001E580000}"/>
    <cellStyle name="Input 4 5 2 6 2 2" xfId="22399" xr:uid="{00000000-0005-0000-0000-00001F580000}"/>
    <cellStyle name="Input 4 5 2 6 3" xfId="22400" xr:uid="{00000000-0005-0000-0000-000020580000}"/>
    <cellStyle name="Input 4 5 2 7" xfId="22401" xr:uid="{00000000-0005-0000-0000-000021580000}"/>
    <cellStyle name="Input 4 5 2 7 2" xfId="22402" xr:uid="{00000000-0005-0000-0000-000022580000}"/>
    <cellStyle name="Input 4 5 2 7 2 2" xfId="22403" xr:uid="{00000000-0005-0000-0000-000023580000}"/>
    <cellStyle name="Input 4 5 2 7 3" xfId="22404" xr:uid="{00000000-0005-0000-0000-000024580000}"/>
    <cellStyle name="Input 4 5 2 8" xfId="22405" xr:uid="{00000000-0005-0000-0000-000025580000}"/>
    <cellStyle name="Input 4 5 2 8 2" xfId="22406" xr:uid="{00000000-0005-0000-0000-000026580000}"/>
    <cellStyle name="Input 4 5 2 8 2 2" xfId="22407" xr:uid="{00000000-0005-0000-0000-000027580000}"/>
    <cellStyle name="Input 4 5 2 8 3" xfId="22408" xr:uid="{00000000-0005-0000-0000-000028580000}"/>
    <cellStyle name="Input 4 5 2 9" xfId="22409" xr:uid="{00000000-0005-0000-0000-000029580000}"/>
    <cellStyle name="Input 4 5 2 9 2" xfId="22410" xr:uid="{00000000-0005-0000-0000-00002A580000}"/>
    <cellStyle name="Input 4 5 2 9 2 2" xfId="22411" xr:uid="{00000000-0005-0000-0000-00002B580000}"/>
    <cellStyle name="Input 4 5 2 9 3" xfId="22412" xr:uid="{00000000-0005-0000-0000-00002C580000}"/>
    <cellStyle name="Input 4 5 20" xfId="22413" xr:uid="{00000000-0005-0000-0000-00002D580000}"/>
    <cellStyle name="Input 4 5 20 2" xfId="22414" xr:uid="{00000000-0005-0000-0000-00002E580000}"/>
    <cellStyle name="Input 4 5 20 2 2" xfId="22415" xr:uid="{00000000-0005-0000-0000-00002F580000}"/>
    <cellStyle name="Input 4 5 20 3" xfId="22416" xr:uid="{00000000-0005-0000-0000-000030580000}"/>
    <cellStyle name="Input 4 5 21" xfId="22417" xr:uid="{00000000-0005-0000-0000-000031580000}"/>
    <cellStyle name="Input 4 5 21 2" xfId="22418" xr:uid="{00000000-0005-0000-0000-000032580000}"/>
    <cellStyle name="Input 4 5 21 2 2" xfId="22419" xr:uid="{00000000-0005-0000-0000-000033580000}"/>
    <cellStyle name="Input 4 5 21 3" xfId="22420" xr:uid="{00000000-0005-0000-0000-000034580000}"/>
    <cellStyle name="Input 4 5 22" xfId="22421" xr:uid="{00000000-0005-0000-0000-000035580000}"/>
    <cellStyle name="Input 4 5 22 2" xfId="22422" xr:uid="{00000000-0005-0000-0000-000036580000}"/>
    <cellStyle name="Input 4 5 23" xfId="22423" xr:uid="{00000000-0005-0000-0000-000037580000}"/>
    <cellStyle name="Input 4 5 24" xfId="22424" xr:uid="{00000000-0005-0000-0000-000038580000}"/>
    <cellStyle name="Input 4 5 3" xfId="22425" xr:uid="{00000000-0005-0000-0000-000039580000}"/>
    <cellStyle name="Input 4 5 3 2" xfId="22426" xr:uid="{00000000-0005-0000-0000-00003A580000}"/>
    <cellStyle name="Input 4 5 3 2 2" xfId="22427" xr:uid="{00000000-0005-0000-0000-00003B580000}"/>
    <cellStyle name="Input 4 5 3 2 3" xfId="22428" xr:uid="{00000000-0005-0000-0000-00003C580000}"/>
    <cellStyle name="Input 4 5 3 3" xfId="22429" xr:uid="{00000000-0005-0000-0000-00003D580000}"/>
    <cellStyle name="Input 4 5 3 3 2" xfId="22430" xr:uid="{00000000-0005-0000-0000-00003E580000}"/>
    <cellStyle name="Input 4 5 3 4" xfId="22431" xr:uid="{00000000-0005-0000-0000-00003F580000}"/>
    <cellStyle name="Input 4 5 4" xfId="22432" xr:uid="{00000000-0005-0000-0000-000040580000}"/>
    <cellStyle name="Input 4 5 4 2" xfId="22433" xr:uid="{00000000-0005-0000-0000-000041580000}"/>
    <cellStyle name="Input 4 5 4 2 2" xfId="22434" xr:uid="{00000000-0005-0000-0000-000042580000}"/>
    <cellStyle name="Input 4 5 4 3" xfId="22435" xr:uid="{00000000-0005-0000-0000-000043580000}"/>
    <cellStyle name="Input 4 5 4 4" xfId="22436" xr:uid="{00000000-0005-0000-0000-000044580000}"/>
    <cellStyle name="Input 4 5 5" xfId="22437" xr:uid="{00000000-0005-0000-0000-000045580000}"/>
    <cellStyle name="Input 4 5 5 2" xfId="22438" xr:uid="{00000000-0005-0000-0000-000046580000}"/>
    <cellStyle name="Input 4 5 5 2 2" xfId="22439" xr:uid="{00000000-0005-0000-0000-000047580000}"/>
    <cellStyle name="Input 4 5 5 3" xfId="22440" xr:uid="{00000000-0005-0000-0000-000048580000}"/>
    <cellStyle name="Input 4 5 5 4" xfId="22441" xr:uid="{00000000-0005-0000-0000-000049580000}"/>
    <cellStyle name="Input 4 5 6" xfId="22442" xr:uid="{00000000-0005-0000-0000-00004A580000}"/>
    <cellStyle name="Input 4 5 6 2" xfId="22443" xr:uid="{00000000-0005-0000-0000-00004B580000}"/>
    <cellStyle name="Input 4 5 6 2 2" xfId="22444" xr:uid="{00000000-0005-0000-0000-00004C580000}"/>
    <cellStyle name="Input 4 5 6 3" xfId="22445" xr:uid="{00000000-0005-0000-0000-00004D580000}"/>
    <cellStyle name="Input 4 5 7" xfId="22446" xr:uid="{00000000-0005-0000-0000-00004E580000}"/>
    <cellStyle name="Input 4 5 7 2" xfId="22447" xr:uid="{00000000-0005-0000-0000-00004F580000}"/>
    <cellStyle name="Input 4 5 7 2 2" xfId="22448" xr:uid="{00000000-0005-0000-0000-000050580000}"/>
    <cellStyle name="Input 4 5 7 3" xfId="22449" xr:uid="{00000000-0005-0000-0000-000051580000}"/>
    <cellStyle name="Input 4 5 8" xfId="22450" xr:uid="{00000000-0005-0000-0000-000052580000}"/>
    <cellStyle name="Input 4 5 8 2" xfId="22451" xr:uid="{00000000-0005-0000-0000-000053580000}"/>
    <cellStyle name="Input 4 5 8 2 2" xfId="22452" xr:uid="{00000000-0005-0000-0000-000054580000}"/>
    <cellStyle name="Input 4 5 8 3" xfId="22453" xr:uid="{00000000-0005-0000-0000-000055580000}"/>
    <cellStyle name="Input 4 5 9" xfId="22454" xr:uid="{00000000-0005-0000-0000-000056580000}"/>
    <cellStyle name="Input 4 5 9 2" xfId="22455" xr:uid="{00000000-0005-0000-0000-000057580000}"/>
    <cellStyle name="Input 4 5 9 2 2" xfId="22456" xr:uid="{00000000-0005-0000-0000-000058580000}"/>
    <cellStyle name="Input 4 5 9 3" xfId="22457" xr:uid="{00000000-0005-0000-0000-000059580000}"/>
    <cellStyle name="Input 4 6" xfId="22458" xr:uid="{00000000-0005-0000-0000-00005A580000}"/>
    <cellStyle name="Input 4 6 10" xfId="22459" xr:uid="{00000000-0005-0000-0000-00005B580000}"/>
    <cellStyle name="Input 4 6 10 2" xfId="22460" xr:uid="{00000000-0005-0000-0000-00005C580000}"/>
    <cellStyle name="Input 4 6 10 2 2" xfId="22461" xr:uid="{00000000-0005-0000-0000-00005D580000}"/>
    <cellStyle name="Input 4 6 10 3" xfId="22462" xr:uid="{00000000-0005-0000-0000-00005E580000}"/>
    <cellStyle name="Input 4 6 11" xfId="22463" xr:uid="{00000000-0005-0000-0000-00005F580000}"/>
    <cellStyle name="Input 4 6 11 2" xfId="22464" xr:uid="{00000000-0005-0000-0000-000060580000}"/>
    <cellStyle name="Input 4 6 11 2 2" xfId="22465" xr:uid="{00000000-0005-0000-0000-000061580000}"/>
    <cellStyle name="Input 4 6 11 3" xfId="22466" xr:uid="{00000000-0005-0000-0000-000062580000}"/>
    <cellStyle name="Input 4 6 12" xfId="22467" xr:uid="{00000000-0005-0000-0000-000063580000}"/>
    <cellStyle name="Input 4 6 12 2" xfId="22468" xr:uid="{00000000-0005-0000-0000-000064580000}"/>
    <cellStyle name="Input 4 6 12 2 2" xfId="22469" xr:uid="{00000000-0005-0000-0000-000065580000}"/>
    <cellStyle name="Input 4 6 12 3" xfId="22470" xr:uid="{00000000-0005-0000-0000-000066580000}"/>
    <cellStyle name="Input 4 6 13" xfId="22471" xr:uid="{00000000-0005-0000-0000-000067580000}"/>
    <cellStyle name="Input 4 6 13 2" xfId="22472" xr:uid="{00000000-0005-0000-0000-000068580000}"/>
    <cellStyle name="Input 4 6 13 2 2" xfId="22473" xr:uid="{00000000-0005-0000-0000-000069580000}"/>
    <cellStyle name="Input 4 6 13 3" xfId="22474" xr:uid="{00000000-0005-0000-0000-00006A580000}"/>
    <cellStyle name="Input 4 6 14" xfId="22475" xr:uid="{00000000-0005-0000-0000-00006B580000}"/>
    <cellStyle name="Input 4 6 14 2" xfId="22476" xr:uid="{00000000-0005-0000-0000-00006C580000}"/>
    <cellStyle name="Input 4 6 14 2 2" xfId="22477" xr:uid="{00000000-0005-0000-0000-00006D580000}"/>
    <cellStyle name="Input 4 6 14 3" xfId="22478" xr:uid="{00000000-0005-0000-0000-00006E580000}"/>
    <cellStyle name="Input 4 6 15" xfId="22479" xr:uid="{00000000-0005-0000-0000-00006F580000}"/>
    <cellStyle name="Input 4 6 15 2" xfId="22480" xr:uid="{00000000-0005-0000-0000-000070580000}"/>
    <cellStyle name="Input 4 6 15 2 2" xfId="22481" xr:uid="{00000000-0005-0000-0000-000071580000}"/>
    <cellStyle name="Input 4 6 15 3" xfId="22482" xr:uid="{00000000-0005-0000-0000-000072580000}"/>
    <cellStyle name="Input 4 6 16" xfId="22483" xr:uid="{00000000-0005-0000-0000-000073580000}"/>
    <cellStyle name="Input 4 6 16 2" xfId="22484" xr:uid="{00000000-0005-0000-0000-000074580000}"/>
    <cellStyle name="Input 4 6 16 2 2" xfId="22485" xr:uid="{00000000-0005-0000-0000-000075580000}"/>
    <cellStyle name="Input 4 6 16 3" xfId="22486" xr:uid="{00000000-0005-0000-0000-000076580000}"/>
    <cellStyle name="Input 4 6 17" xfId="22487" xr:uid="{00000000-0005-0000-0000-000077580000}"/>
    <cellStyle name="Input 4 6 17 2" xfId="22488" xr:uid="{00000000-0005-0000-0000-000078580000}"/>
    <cellStyle name="Input 4 6 17 2 2" xfId="22489" xr:uid="{00000000-0005-0000-0000-000079580000}"/>
    <cellStyle name="Input 4 6 17 3" xfId="22490" xr:uid="{00000000-0005-0000-0000-00007A580000}"/>
    <cellStyle name="Input 4 6 18" xfId="22491" xr:uid="{00000000-0005-0000-0000-00007B580000}"/>
    <cellStyle name="Input 4 6 18 2" xfId="22492" xr:uid="{00000000-0005-0000-0000-00007C580000}"/>
    <cellStyle name="Input 4 6 18 2 2" xfId="22493" xr:uid="{00000000-0005-0000-0000-00007D580000}"/>
    <cellStyle name="Input 4 6 18 3" xfId="22494" xr:uid="{00000000-0005-0000-0000-00007E580000}"/>
    <cellStyle name="Input 4 6 19" xfId="22495" xr:uid="{00000000-0005-0000-0000-00007F580000}"/>
    <cellStyle name="Input 4 6 19 2" xfId="22496" xr:uid="{00000000-0005-0000-0000-000080580000}"/>
    <cellStyle name="Input 4 6 19 2 2" xfId="22497" xr:uid="{00000000-0005-0000-0000-000081580000}"/>
    <cellStyle name="Input 4 6 19 3" xfId="22498" xr:uid="{00000000-0005-0000-0000-000082580000}"/>
    <cellStyle name="Input 4 6 2" xfId="22499" xr:uid="{00000000-0005-0000-0000-000083580000}"/>
    <cellStyle name="Input 4 6 2 2" xfId="22500" xr:uid="{00000000-0005-0000-0000-000084580000}"/>
    <cellStyle name="Input 4 6 2 2 2" xfId="22501" xr:uid="{00000000-0005-0000-0000-000085580000}"/>
    <cellStyle name="Input 4 6 2 2 3" xfId="22502" xr:uid="{00000000-0005-0000-0000-000086580000}"/>
    <cellStyle name="Input 4 6 2 3" xfId="22503" xr:uid="{00000000-0005-0000-0000-000087580000}"/>
    <cellStyle name="Input 4 6 2 3 2" xfId="22504" xr:uid="{00000000-0005-0000-0000-000088580000}"/>
    <cellStyle name="Input 4 6 2 4" xfId="22505" xr:uid="{00000000-0005-0000-0000-000089580000}"/>
    <cellStyle name="Input 4 6 20" xfId="22506" xr:uid="{00000000-0005-0000-0000-00008A580000}"/>
    <cellStyle name="Input 4 6 20 2" xfId="22507" xr:uid="{00000000-0005-0000-0000-00008B580000}"/>
    <cellStyle name="Input 4 6 20 2 2" xfId="22508" xr:uid="{00000000-0005-0000-0000-00008C580000}"/>
    <cellStyle name="Input 4 6 20 3" xfId="22509" xr:uid="{00000000-0005-0000-0000-00008D580000}"/>
    <cellStyle name="Input 4 6 21" xfId="22510" xr:uid="{00000000-0005-0000-0000-00008E580000}"/>
    <cellStyle name="Input 4 6 21 2" xfId="22511" xr:uid="{00000000-0005-0000-0000-00008F580000}"/>
    <cellStyle name="Input 4 6 22" xfId="22512" xr:uid="{00000000-0005-0000-0000-000090580000}"/>
    <cellStyle name="Input 4 6 23" xfId="22513" xr:uid="{00000000-0005-0000-0000-000091580000}"/>
    <cellStyle name="Input 4 6 3" xfId="22514" xr:uid="{00000000-0005-0000-0000-000092580000}"/>
    <cellStyle name="Input 4 6 3 2" xfId="22515" xr:uid="{00000000-0005-0000-0000-000093580000}"/>
    <cellStyle name="Input 4 6 3 2 2" xfId="22516" xr:uid="{00000000-0005-0000-0000-000094580000}"/>
    <cellStyle name="Input 4 6 3 3" xfId="22517" xr:uid="{00000000-0005-0000-0000-000095580000}"/>
    <cellStyle name="Input 4 6 3 4" xfId="22518" xr:uid="{00000000-0005-0000-0000-000096580000}"/>
    <cellStyle name="Input 4 6 4" xfId="22519" xr:uid="{00000000-0005-0000-0000-000097580000}"/>
    <cellStyle name="Input 4 6 4 2" xfId="22520" xr:uid="{00000000-0005-0000-0000-000098580000}"/>
    <cellStyle name="Input 4 6 4 2 2" xfId="22521" xr:uid="{00000000-0005-0000-0000-000099580000}"/>
    <cellStyle name="Input 4 6 4 3" xfId="22522" xr:uid="{00000000-0005-0000-0000-00009A580000}"/>
    <cellStyle name="Input 4 6 4 4" xfId="22523" xr:uid="{00000000-0005-0000-0000-00009B580000}"/>
    <cellStyle name="Input 4 6 5" xfId="22524" xr:uid="{00000000-0005-0000-0000-00009C580000}"/>
    <cellStyle name="Input 4 6 5 2" xfId="22525" xr:uid="{00000000-0005-0000-0000-00009D580000}"/>
    <cellStyle name="Input 4 6 5 2 2" xfId="22526" xr:uid="{00000000-0005-0000-0000-00009E580000}"/>
    <cellStyle name="Input 4 6 5 3" xfId="22527" xr:uid="{00000000-0005-0000-0000-00009F580000}"/>
    <cellStyle name="Input 4 6 6" xfId="22528" xr:uid="{00000000-0005-0000-0000-0000A0580000}"/>
    <cellStyle name="Input 4 6 6 2" xfId="22529" xr:uid="{00000000-0005-0000-0000-0000A1580000}"/>
    <cellStyle name="Input 4 6 6 2 2" xfId="22530" xr:uid="{00000000-0005-0000-0000-0000A2580000}"/>
    <cellStyle name="Input 4 6 6 3" xfId="22531" xr:uid="{00000000-0005-0000-0000-0000A3580000}"/>
    <cellStyle name="Input 4 6 7" xfId="22532" xr:uid="{00000000-0005-0000-0000-0000A4580000}"/>
    <cellStyle name="Input 4 6 7 2" xfId="22533" xr:uid="{00000000-0005-0000-0000-0000A5580000}"/>
    <cellStyle name="Input 4 6 7 2 2" xfId="22534" xr:uid="{00000000-0005-0000-0000-0000A6580000}"/>
    <cellStyle name="Input 4 6 7 3" xfId="22535" xr:uid="{00000000-0005-0000-0000-0000A7580000}"/>
    <cellStyle name="Input 4 6 8" xfId="22536" xr:uid="{00000000-0005-0000-0000-0000A8580000}"/>
    <cellStyle name="Input 4 6 8 2" xfId="22537" xr:uid="{00000000-0005-0000-0000-0000A9580000}"/>
    <cellStyle name="Input 4 6 8 2 2" xfId="22538" xr:uid="{00000000-0005-0000-0000-0000AA580000}"/>
    <cellStyle name="Input 4 6 8 3" xfId="22539" xr:uid="{00000000-0005-0000-0000-0000AB580000}"/>
    <cellStyle name="Input 4 6 9" xfId="22540" xr:uid="{00000000-0005-0000-0000-0000AC580000}"/>
    <cellStyle name="Input 4 6 9 2" xfId="22541" xr:uid="{00000000-0005-0000-0000-0000AD580000}"/>
    <cellStyle name="Input 4 6 9 2 2" xfId="22542" xr:uid="{00000000-0005-0000-0000-0000AE580000}"/>
    <cellStyle name="Input 4 6 9 3" xfId="22543" xr:uid="{00000000-0005-0000-0000-0000AF580000}"/>
    <cellStyle name="Input 4 7" xfId="22544" xr:uid="{00000000-0005-0000-0000-0000B0580000}"/>
    <cellStyle name="Input 4 7 2" xfId="22545" xr:uid="{00000000-0005-0000-0000-0000B1580000}"/>
    <cellStyle name="Input 4 7 2 2" xfId="22546" xr:uid="{00000000-0005-0000-0000-0000B2580000}"/>
    <cellStyle name="Input 4 7 2 3" xfId="22547" xr:uid="{00000000-0005-0000-0000-0000B3580000}"/>
    <cellStyle name="Input 4 7 3" xfId="22548" xr:uid="{00000000-0005-0000-0000-0000B4580000}"/>
    <cellStyle name="Input 4 7 3 2" xfId="22549" xr:uid="{00000000-0005-0000-0000-0000B5580000}"/>
    <cellStyle name="Input 4 7 4" xfId="22550" xr:uid="{00000000-0005-0000-0000-0000B6580000}"/>
    <cellStyle name="Input 4 8" xfId="22551" xr:uid="{00000000-0005-0000-0000-0000B7580000}"/>
    <cellStyle name="Input 4 8 2" xfId="22552" xr:uid="{00000000-0005-0000-0000-0000B8580000}"/>
    <cellStyle name="Input 4 8 2 2" xfId="22553" xr:uid="{00000000-0005-0000-0000-0000B9580000}"/>
    <cellStyle name="Input 4 8 2 3" xfId="22554" xr:uid="{00000000-0005-0000-0000-0000BA580000}"/>
    <cellStyle name="Input 4 8 3" xfId="22555" xr:uid="{00000000-0005-0000-0000-0000BB580000}"/>
    <cellStyle name="Input 4 8 4" xfId="22556" xr:uid="{00000000-0005-0000-0000-0000BC580000}"/>
    <cellStyle name="Input 4 9" xfId="22557" xr:uid="{00000000-0005-0000-0000-0000BD580000}"/>
    <cellStyle name="Input 4 9 2" xfId="22558" xr:uid="{00000000-0005-0000-0000-0000BE580000}"/>
    <cellStyle name="Input 4 9 2 2" xfId="22559" xr:uid="{00000000-0005-0000-0000-0000BF580000}"/>
    <cellStyle name="Input 4 9 3" xfId="22560" xr:uid="{00000000-0005-0000-0000-0000C0580000}"/>
    <cellStyle name="Input 4 9 4" xfId="22561" xr:uid="{00000000-0005-0000-0000-0000C1580000}"/>
    <cellStyle name="Input 5" xfId="22562" xr:uid="{00000000-0005-0000-0000-0000C2580000}"/>
    <cellStyle name="Input 5 10" xfId="22563" xr:uid="{00000000-0005-0000-0000-0000C3580000}"/>
    <cellStyle name="Input 5 10 2" xfId="22564" xr:uid="{00000000-0005-0000-0000-0000C4580000}"/>
    <cellStyle name="Input 5 10 2 2" xfId="22565" xr:uid="{00000000-0005-0000-0000-0000C5580000}"/>
    <cellStyle name="Input 5 10 3" xfId="22566" xr:uid="{00000000-0005-0000-0000-0000C6580000}"/>
    <cellStyle name="Input 5 11" xfId="22567" xr:uid="{00000000-0005-0000-0000-0000C7580000}"/>
    <cellStyle name="Input 5 11 2" xfId="22568" xr:uid="{00000000-0005-0000-0000-0000C8580000}"/>
    <cellStyle name="Input 5 11 2 2" xfId="22569" xr:uid="{00000000-0005-0000-0000-0000C9580000}"/>
    <cellStyle name="Input 5 11 3" xfId="22570" xr:uid="{00000000-0005-0000-0000-0000CA580000}"/>
    <cellStyle name="Input 5 12" xfId="22571" xr:uid="{00000000-0005-0000-0000-0000CB580000}"/>
    <cellStyle name="Input 5 12 2" xfId="22572" xr:uid="{00000000-0005-0000-0000-0000CC580000}"/>
    <cellStyle name="Input 5 12 2 2" xfId="22573" xr:uid="{00000000-0005-0000-0000-0000CD580000}"/>
    <cellStyle name="Input 5 12 3" xfId="22574" xr:uid="{00000000-0005-0000-0000-0000CE580000}"/>
    <cellStyle name="Input 5 13" xfId="22575" xr:uid="{00000000-0005-0000-0000-0000CF580000}"/>
    <cellStyle name="Input 5 13 2" xfId="22576" xr:uid="{00000000-0005-0000-0000-0000D0580000}"/>
    <cellStyle name="Input 5 13 2 2" xfId="22577" xr:uid="{00000000-0005-0000-0000-0000D1580000}"/>
    <cellStyle name="Input 5 13 3" xfId="22578" xr:uid="{00000000-0005-0000-0000-0000D2580000}"/>
    <cellStyle name="Input 5 14" xfId="22579" xr:uid="{00000000-0005-0000-0000-0000D3580000}"/>
    <cellStyle name="Input 5 14 2" xfId="22580" xr:uid="{00000000-0005-0000-0000-0000D4580000}"/>
    <cellStyle name="Input 5 14 2 2" xfId="22581" xr:uid="{00000000-0005-0000-0000-0000D5580000}"/>
    <cellStyle name="Input 5 14 3" xfId="22582" xr:uid="{00000000-0005-0000-0000-0000D6580000}"/>
    <cellStyle name="Input 5 15" xfId="22583" xr:uid="{00000000-0005-0000-0000-0000D7580000}"/>
    <cellStyle name="Input 5 15 2" xfId="22584" xr:uid="{00000000-0005-0000-0000-0000D8580000}"/>
    <cellStyle name="Input 5 15 2 2" xfId="22585" xr:uid="{00000000-0005-0000-0000-0000D9580000}"/>
    <cellStyle name="Input 5 15 3" xfId="22586" xr:uid="{00000000-0005-0000-0000-0000DA580000}"/>
    <cellStyle name="Input 5 16" xfId="22587" xr:uid="{00000000-0005-0000-0000-0000DB580000}"/>
    <cellStyle name="Input 5 16 2" xfId="22588" xr:uid="{00000000-0005-0000-0000-0000DC580000}"/>
    <cellStyle name="Input 5 16 2 2" xfId="22589" xr:uid="{00000000-0005-0000-0000-0000DD580000}"/>
    <cellStyle name="Input 5 16 3" xfId="22590" xr:uid="{00000000-0005-0000-0000-0000DE580000}"/>
    <cellStyle name="Input 5 17" xfId="22591" xr:uid="{00000000-0005-0000-0000-0000DF580000}"/>
    <cellStyle name="Input 5 17 2" xfId="22592" xr:uid="{00000000-0005-0000-0000-0000E0580000}"/>
    <cellStyle name="Input 5 17 2 2" xfId="22593" xr:uid="{00000000-0005-0000-0000-0000E1580000}"/>
    <cellStyle name="Input 5 17 3" xfId="22594" xr:uid="{00000000-0005-0000-0000-0000E2580000}"/>
    <cellStyle name="Input 5 18" xfId="22595" xr:uid="{00000000-0005-0000-0000-0000E3580000}"/>
    <cellStyle name="Input 5 18 2" xfId="22596" xr:uid="{00000000-0005-0000-0000-0000E4580000}"/>
    <cellStyle name="Input 5 18 2 2" xfId="22597" xr:uid="{00000000-0005-0000-0000-0000E5580000}"/>
    <cellStyle name="Input 5 18 3" xfId="22598" xr:uid="{00000000-0005-0000-0000-0000E6580000}"/>
    <cellStyle name="Input 5 19" xfId="22599" xr:uid="{00000000-0005-0000-0000-0000E7580000}"/>
    <cellStyle name="Input 5 19 2" xfId="22600" xr:uid="{00000000-0005-0000-0000-0000E8580000}"/>
    <cellStyle name="Input 5 19 2 2" xfId="22601" xr:uid="{00000000-0005-0000-0000-0000E9580000}"/>
    <cellStyle name="Input 5 19 3" xfId="22602" xr:uid="{00000000-0005-0000-0000-0000EA580000}"/>
    <cellStyle name="Input 5 2" xfId="22603" xr:uid="{00000000-0005-0000-0000-0000EB580000}"/>
    <cellStyle name="Input 5 2 10" xfId="22604" xr:uid="{00000000-0005-0000-0000-0000EC580000}"/>
    <cellStyle name="Input 5 2 10 2" xfId="22605" xr:uid="{00000000-0005-0000-0000-0000ED580000}"/>
    <cellStyle name="Input 5 2 10 2 2" xfId="22606" xr:uid="{00000000-0005-0000-0000-0000EE580000}"/>
    <cellStyle name="Input 5 2 10 3" xfId="22607" xr:uid="{00000000-0005-0000-0000-0000EF580000}"/>
    <cellStyle name="Input 5 2 11" xfId="22608" xr:uid="{00000000-0005-0000-0000-0000F0580000}"/>
    <cellStyle name="Input 5 2 11 2" xfId="22609" xr:uid="{00000000-0005-0000-0000-0000F1580000}"/>
    <cellStyle name="Input 5 2 11 2 2" xfId="22610" xr:uid="{00000000-0005-0000-0000-0000F2580000}"/>
    <cellStyle name="Input 5 2 11 3" xfId="22611" xr:uid="{00000000-0005-0000-0000-0000F3580000}"/>
    <cellStyle name="Input 5 2 12" xfId="22612" xr:uid="{00000000-0005-0000-0000-0000F4580000}"/>
    <cellStyle name="Input 5 2 12 2" xfId="22613" xr:uid="{00000000-0005-0000-0000-0000F5580000}"/>
    <cellStyle name="Input 5 2 12 2 2" xfId="22614" xr:uid="{00000000-0005-0000-0000-0000F6580000}"/>
    <cellStyle name="Input 5 2 12 3" xfId="22615" xr:uid="{00000000-0005-0000-0000-0000F7580000}"/>
    <cellStyle name="Input 5 2 13" xfId="22616" xr:uid="{00000000-0005-0000-0000-0000F8580000}"/>
    <cellStyle name="Input 5 2 13 2" xfId="22617" xr:uid="{00000000-0005-0000-0000-0000F9580000}"/>
    <cellStyle name="Input 5 2 13 2 2" xfId="22618" xr:uid="{00000000-0005-0000-0000-0000FA580000}"/>
    <cellStyle name="Input 5 2 13 3" xfId="22619" xr:uid="{00000000-0005-0000-0000-0000FB580000}"/>
    <cellStyle name="Input 5 2 14" xfId="22620" xr:uid="{00000000-0005-0000-0000-0000FC580000}"/>
    <cellStyle name="Input 5 2 14 2" xfId="22621" xr:uid="{00000000-0005-0000-0000-0000FD580000}"/>
    <cellStyle name="Input 5 2 14 2 2" xfId="22622" xr:uid="{00000000-0005-0000-0000-0000FE580000}"/>
    <cellStyle name="Input 5 2 14 3" xfId="22623" xr:uid="{00000000-0005-0000-0000-0000FF580000}"/>
    <cellStyle name="Input 5 2 15" xfId="22624" xr:uid="{00000000-0005-0000-0000-000000590000}"/>
    <cellStyle name="Input 5 2 15 2" xfId="22625" xr:uid="{00000000-0005-0000-0000-000001590000}"/>
    <cellStyle name="Input 5 2 15 2 2" xfId="22626" xr:uid="{00000000-0005-0000-0000-000002590000}"/>
    <cellStyle name="Input 5 2 15 3" xfId="22627" xr:uid="{00000000-0005-0000-0000-000003590000}"/>
    <cellStyle name="Input 5 2 16" xfId="22628" xr:uid="{00000000-0005-0000-0000-000004590000}"/>
    <cellStyle name="Input 5 2 16 2" xfId="22629" xr:uid="{00000000-0005-0000-0000-000005590000}"/>
    <cellStyle name="Input 5 2 16 2 2" xfId="22630" xr:uid="{00000000-0005-0000-0000-000006590000}"/>
    <cellStyle name="Input 5 2 16 3" xfId="22631" xr:uid="{00000000-0005-0000-0000-000007590000}"/>
    <cellStyle name="Input 5 2 17" xfId="22632" xr:uid="{00000000-0005-0000-0000-000008590000}"/>
    <cellStyle name="Input 5 2 17 2" xfId="22633" xr:uid="{00000000-0005-0000-0000-000009590000}"/>
    <cellStyle name="Input 5 2 17 2 2" xfId="22634" xr:uid="{00000000-0005-0000-0000-00000A590000}"/>
    <cellStyle name="Input 5 2 17 3" xfId="22635" xr:uid="{00000000-0005-0000-0000-00000B590000}"/>
    <cellStyle name="Input 5 2 18" xfId="22636" xr:uid="{00000000-0005-0000-0000-00000C590000}"/>
    <cellStyle name="Input 5 2 18 2" xfId="22637" xr:uid="{00000000-0005-0000-0000-00000D590000}"/>
    <cellStyle name="Input 5 2 18 2 2" xfId="22638" xr:uid="{00000000-0005-0000-0000-00000E590000}"/>
    <cellStyle name="Input 5 2 18 3" xfId="22639" xr:uid="{00000000-0005-0000-0000-00000F590000}"/>
    <cellStyle name="Input 5 2 19" xfId="22640" xr:uid="{00000000-0005-0000-0000-000010590000}"/>
    <cellStyle name="Input 5 2 19 2" xfId="22641" xr:uid="{00000000-0005-0000-0000-000011590000}"/>
    <cellStyle name="Input 5 2 19 2 2" xfId="22642" xr:uid="{00000000-0005-0000-0000-000012590000}"/>
    <cellStyle name="Input 5 2 19 3" xfId="22643" xr:uid="{00000000-0005-0000-0000-000013590000}"/>
    <cellStyle name="Input 5 2 2" xfId="22644" xr:uid="{00000000-0005-0000-0000-000014590000}"/>
    <cellStyle name="Input 5 2 2 10" xfId="22645" xr:uid="{00000000-0005-0000-0000-000015590000}"/>
    <cellStyle name="Input 5 2 2 10 2" xfId="22646" xr:uid="{00000000-0005-0000-0000-000016590000}"/>
    <cellStyle name="Input 5 2 2 10 2 2" xfId="22647" xr:uid="{00000000-0005-0000-0000-000017590000}"/>
    <cellStyle name="Input 5 2 2 10 3" xfId="22648" xr:uid="{00000000-0005-0000-0000-000018590000}"/>
    <cellStyle name="Input 5 2 2 11" xfId="22649" xr:uid="{00000000-0005-0000-0000-000019590000}"/>
    <cellStyle name="Input 5 2 2 11 2" xfId="22650" xr:uid="{00000000-0005-0000-0000-00001A590000}"/>
    <cellStyle name="Input 5 2 2 11 2 2" xfId="22651" xr:uid="{00000000-0005-0000-0000-00001B590000}"/>
    <cellStyle name="Input 5 2 2 11 3" xfId="22652" xr:uid="{00000000-0005-0000-0000-00001C590000}"/>
    <cellStyle name="Input 5 2 2 12" xfId="22653" xr:uid="{00000000-0005-0000-0000-00001D590000}"/>
    <cellStyle name="Input 5 2 2 12 2" xfId="22654" xr:uid="{00000000-0005-0000-0000-00001E590000}"/>
    <cellStyle name="Input 5 2 2 12 2 2" xfId="22655" xr:uid="{00000000-0005-0000-0000-00001F590000}"/>
    <cellStyle name="Input 5 2 2 12 3" xfId="22656" xr:uid="{00000000-0005-0000-0000-000020590000}"/>
    <cellStyle name="Input 5 2 2 13" xfId="22657" xr:uid="{00000000-0005-0000-0000-000021590000}"/>
    <cellStyle name="Input 5 2 2 13 2" xfId="22658" xr:uid="{00000000-0005-0000-0000-000022590000}"/>
    <cellStyle name="Input 5 2 2 13 2 2" xfId="22659" xr:uid="{00000000-0005-0000-0000-000023590000}"/>
    <cellStyle name="Input 5 2 2 13 3" xfId="22660" xr:uid="{00000000-0005-0000-0000-000024590000}"/>
    <cellStyle name="Input 5 2 2 14" xfId="22661" xr:uid="{00000000-0005-0000-0000-000025590000}"/>
    <cellStyle name="Input 5 2 2 14 2" xfId="22662" xr:uid="{00000000-0005-0000-0000-000026590000}"/>
    <cellStyle name="Input 5 2 2 14 2 2" xfId="22663" xr:uid="{00000000-0005-0000-0000-000027590000}"/>
    <cellStyle name="Input 5 2 2 14 3" xfId="22664" xr:uid="{00000000-0005-0000-0000-000028590000}"/>
    <cellStyle name="Input 5 2 2 15" xfId="22665" xr:uid="{00000000-0005-0000-0000-000029590000}"/>
    <cellStyle name="Input 5 2 2 15 2" xfId="22666" xr:uid="{00000000-0005-0000-0000-00002A590000}"/>
    <cellStyle name="Input 5 2 2 15 2 2" xfId="22667" xr:uid="{00000000-0005-0000-0000-00002B590000}"/>
    <cellStyle name="Input 5 2 2 15 3" xfId="22668" xr:uid="{00000000-0005-0000-0000-00002C590000}"/>
    <cellStyle name="Input 5 2 2 16" xfId="22669" xr:uid="{00000000-0005-0000-0000-00002D590000}"/>
    <cellStyle name="Input 5 2 2 16 2" xfId="22670" xr:uid="{00000000-0005-0000-0000-00002E590000}"/>
    <cellStyle name="Input 5 2 2 16 2 2" xfId="22671" xr:uid="{00000000-0005-0000-0000-00002F590000}"/>
    <cellStyle name="Input 5 2 2 16 3" xfId="22672" xr:uid="{00000000-0005-0000-0000-000030590000}"/>
    <cellStyle name="Input 5 2 2 17" xfId="22673" xr:uid="{00000000-0005-0000-0000-000031590000}"/>
    <cellStyle name="Input 5 2 2 17 2" xfId="22674" xr:uid="{00000000-0005-0000-0000-000032590000}"/>
    <cellStyle name="Input 5 2 2 17 2 2" xfId="22675" xr:uid="{00000000-0005-0000-0000-000033590000}"/>
    <cellStyle name="Input 5 2 2 17 3" xfId="22676" xr:uid="{00000000-0005-0000-0000-000034590000}"/>
    <cellStyle name="Input 5 2 2 18" xfId="22677" xr:uid="{00000000-0005-0000-0000-000035590000}"/>
    <cellStyle name="Input 5 2 2 18 2" xfId="22678" xr:uid="{00000000-0005-0000-0000-000036590000}"/>
    <cellStyle name="Input 5 2 2 19" xfId="22679" xr:uid="{00000000-0005-0000-0000-000037590000}"/>
    <cellStyle name="Input 5 2 2 2" xfId="22680" xr:uid="{00000000-0005-0000-0000-000038590000}"/>
    <cellStyle name="Input 5 2 2 2 10" xfId="22681" xr:uid="{00000000-0005-0000-0000-000039590000}"/>
    <cellStyle name="Input 5 2 2 2 10 2" xfId="22682" xr:uid="{00000000-0005-0000-0000-00003A590000}"/>
    <cellStyle name="Input 5 2 2 2 10 2 2" xfId="22683" xr:uid="{00000000-0005-0000-0000-00003B590000}"/>
    <cellStyle name="Input 5 2 2 2 10 3" xfId="22684" xr:uid="{00000000-0005-0000-0000-00003C590000}"/>
    <cellStyle name="Input 5 2 2 2 11" xfId="22685" xr:uid="{00000000-0005-0000-0000-00003D590000}"/>
    <cellStyle name="Input 5 2 2 2 11 2" xfId="22686" xr:uid="{00000000-0005-0000-0000-00003E590000}"/>
    <cellStyle name="Input 5 2 2 2 11 2 2" xfId="22687" xr:uid="{00000000-0005-0000-0000-00003F590000}"/>
    <cellStyle name="Input 5 2 2 2 11 3" xfId="22688" xr:uid="{00000000-0005-0000-0000-000040590000}"/>
    <cellStyle name="Input 5 2 2 2 12" xfId="22689" xr:uid="{00000000-0005-0000-0000-000041590000}"/>
    <cellStyle name="Input 5 2 2 2 12 2" xfId="22690" xr:uid="{00000000-0005-0000-0000-000042590000}"/>
    <cellStyle name="Input 5 2 2 2 12 2 2" xfId="22691" xr:uid="{00000000-0005-0000-0000-000043590000}"/>
    <cellStyle name="Input 5 2 2 2 12 3" xfId="22692" xr:uid="{00000000-0005-0000-0000-000044590000}"/>
    <cellStyle name="Input 5 2 2 2 13" xfId="22693" xr:uid="{00000000-0005-0000-0000-000045590000}"/>
    <cellStyle name="Input 5 2 2 2 13 2" xfId="22694" xr:uid="{00000000-0005-0000-0000-000046590000}"/>
    <cellStyle name="Input 5 2 2 2 13 2 2" xfId="22695" xr:uid="{00000000-0005-0000-0000-000047590000}"/>
    <cellStyle name="Input 5 2 2 2 13 3" xfId="22696" xr:uid="{00000000-0005-0000-0000-000048590000}"/>
    <cellStyle name="Input 5 2 2 2 14" xfId="22697" xr:uid="{00000000-0005-0000-0000-000049590000}"/>
    <cellStyle name="Input 5 2 2 2 14 2" xfId="22698" xr:uid="{00000000-0005-0000-0000-00004A590000}"/>
    <cellStyle name="Input 5 2 2 2 14 2 2" xfId="22699" xr:uid="{00000000-0005-0000-0000-00004B590000}"/>
    <cellStyle name="Input 5 2 2 2 14 3" xfId="22700" xr:uid="{00000000-0005-0000-0000-00004C590000}"/>
    <cellStyle name="Input 5 2 2 2 15" xfId="22701" xr:uid="{00000000-0005-0000-0000-00004D590000}"/>
    <cellStyle name="Input 5 2 2 2 15 2" xfId="22702" xr:uid="{00000000-0005-0000-0000-00004E590000}"/>
    <cellStyle name="Input 5 2 2 2 15 2 2" xfId="22703" xr:uid="{00000000-0005-0000-0000-00004F590000}"/>
    <cellStyle name="Input 5 2 2 2 15 3" xfId="22704" xr:uid="{00000000-0005-0000-0000-000050590000}"/>
    <cellStyle name="Input 5 2 2 2 16" xfId="22705" xr:uid="{00000000-0005-0000-0000-000051590000}"/>
    <cellStyle name="Input 5 2 2 2 16 2" xfId="22706" xr:uid="{00000000-0005-0000-0000-000052590000}"/>
    <cellStyle name="Input 5 2 2 2 16 2 2" xfId="22707" xr:uid="{00000000-0005-0000-0000-000053590000}"/>
    <cellStyle name="Input 5 2 2 2 16 3" xfId="22708" xr:uid="{00000000-0005-0000-0000-000054590000}"/>
    <cellStyle name="Input 5 2 2 2 17" xfId="22709" xr:uid="{00000000-0005-0000-0000-000055590000}"/>
    <cellStyle name="Input 5 2 2 2 17 2" xfId="22710" xr:uid="{00000000-0005-0000-0000-000056590000}"/>
    <cellStyle name="Input 5 2 2 2 17 2 2" xfId="22711" xr:uid="{00000000-0005-0000-0000-000057590000}"/>
    <cellStyle name="Input 5 2 2 2 17 3" xfId="22712" xr:uid="{00000000-0005-0000-0000-000058590000}"/>
    <cellStyle name="Input 5 2 2 2 18" xfId="22713" xr:uid="{00000000-0005-0000-0000-000059590000}"/>
    <cellStyle name="Input 5 2 2 2 18 2" xfId="22714" xr:uid="{00000000-0005-0000-0000-00005A590000}"/>
    <cellStyle name="Input 5 2 2 2 18 2 2" xfId="22715" xr:uid="{00000000-0005-0000-0000-00005B590000}"/>
    <cellStyle name="Input 5 2 2 2 18 3" xfId="22716" xr:uid="{00000000-0005-0000-0000-00005C590000}"/>
    <cellStyle name="Input 5 2 2 2 19" xfId="22717" xr:uid="{00000000-0005-0000-0000-00005D590000}"/>
    <cellStyle name="Input 5 2 2 2 19 2" xfId="22718" xr:uid="{00000000-0005-0000-0000-00005E590000}"/>
    <cellStyle name="Input 5 2 2 2 19 2 2" xfId="22719" xr:uid="{00000000-0005-0000-0000-00005F590000}"/>
    <cellStyle name="Input 5 2 2 2 19 3" xfId="22720" xr:uid="{00000000-0005-0000-0000-000060590000}"/>
    <cellStyle name="Input 5 2 2 2 2" xfId="22721" xr:uid="{00000000-0005-0000-0000-000061590000}"/>
    <cellStyle name="Input 5 2 2 2 2 2" xfId="22722" xr:uid="{00000000-0005-0000-0000-000062590000}"/>
    <cellStyle name="Input 5 2 2 2 2 2 2" xfId="22723" xr:uid="{00000000-0005-0000-0000-000063590000}"/>
    <cellStyle name="Input 5 2 2 2 2 2 3" xfId="22724" xr:uid="{00000000-0005-0000-0000-000064590000}"/>
    <cellStyle name="Input 5 2 2 2 2 3" xfId="22725" xr:uid="{00000000-0005-0000-0000-000065590000}"/>
    <cellStyle name="Input 5 2 2 2 2 3 2" xfId="22726" xr:uid="{00000000-0005-0000-0000-000066590000}"/>
    <cellStyle name="Input 5 2 2 2 2 4" xfId="22727" xr:uid="{00000000-0005-0000-0000-000067590000}"/>
    <cellStyle name="Input 5 2 2 2 20" xfId="22728" xr:uid="{00000000-0005-0000-0000-000068590000}"/>
    <cellStyle name="Input 5 2 2 2 20 2" xfId="22729" xr:uid="{00000000-0005-0000-0000-000069590000}"/>
    <cellStyle name="Input 5 2 2 2 20 2 2" xfId="22730" xr:uid="{00000000-0005-0000-0000-00006A590000}"/>
    <cellStyle name="Input 5 2 2 2 20 3" xfId="22731" xr:uid="{00000000-0005-0000-0000-00006B590000}"/>
    <cellStyle name="Input 5 2 2 2 21" xfId="22732" xr:uid="{00000000-0005-0000-0000-00006C590000}"/>
    <cellStyle name="Input 5 2 2 2 21 2" xfId="22733" xr:uid="{00000000-0005-0000-0000-00006D590000}"/>
    <cellStyle name="Input 5 2 2 2 22" xfId="22734" xr:uid="{00000000-0005-0000-0000-00006E590000}"/>
    <cellStyle name="Input 5 2 2 2 23" xfId="22735" xr:uid="{00000000-0005-0000-0000-00006F590000}"/>
    <cellStyle name="Input 5 2 2 2 3" xfId="22736" xr:uid="{00000000-0005-0000-0000-000070590000}"/>
    <cellStyle name="Input 5 2 2 2 3 2" xfId="22737" xr:uid="{00000000-0005-0000-0000-000071590000}"/>
    <cellStyle name="Input 5 2 2 2 3 2 2" xfId="22738" xr:uid="{00000000-0005-0000-0000-000072590000}"/>
    <cellStyle name="Input 5 2 2 2 3 3" xfId="22739" xr:uid="{00000000-0005-0000-0000-000073590000}"/>
    <cellStyle name="Input 5 2 2 2 3 4" xfId="22740" xr:uid="{00000000-0005-0000-0000-000074590000}"/>
    <cellStyle name="Input 5 2 2 2 4" xfId="22741" xr:uid="{00000000-0005-0000-0000-000075590000}"/>
    <cellStyle name="Input 5 2 2 2 4 2" xfId="22742" xr:uid="{00000000-0005-0000-0000-000076590000}"/>
    <cellStyle name="Input 5 2 2 2 4 2 2" xfId="22743" xr:uid="{00000000-0005-0000-0000-000077590000}"/>
    <cellStyle name="Input 5 2 2 2 4 3" xfId="22744" xr:uid="{00000000-0005-0000-0000-000078590000}"/>
    <cellStyle name="Input 5 2 2 2 4 4" xfId="22745" xr:uid="{00000000-0005-0000-0000-000079590000}"/>
    <cellStyle name="Input 5 2 2 2 5" xfId="22746" xr:uid="{00000000-0005-0000-0000-00007A590000}"/>
    <cellStyle name="Input 5 2 2 2 5 2" xfId="22747" xr:uid="{00000000-0005-0000-0000-00007B590000}"/>
    <cellStyle name="Input 5 2 2 2 5 2 2" xfId="22748" xr:uid="{00000000-0005-0000-0000-00007C590000}"/>
    <cellStyle name="Input 5 2 2 2 5 3" xfId="22749" xr:uid="{00000000-0005-0000-0000-00007D590000}"/>
    <cellStyle name="Input 5 2 2 2 6" xfId="22750" xr:uid="{00000000-0005-0000-0000-00007E590000}"/>
    <cellStyle name="Input 5 2 2 2 6 2" xfId="22751" xr:uid="{00000000-0005-0000-0000-00007F590000}"/>
    <cellStyle name="Input 5 2 2 2 6 2 2" xfId="22752" xr:uid="{00000000-0005-0000-0000-000080590000}"/>
    <cellStyle name="Input 5 2 2 2 6 3" xfId="22753" xr:uid="{00000000-0005-0000-0000-000081590000}"/>
    <cellStyle name="Input 5 2 2 2 7" xfId="22754" xr:uid="{00000000-0005-0000-0000-000082590000}"/>
    <cellStyle name="Input 5 2 2 2 7 2" xfId="22755" xr:uid="{00000000-0005-0000-0000-000083590000}"/>
    <cellStyle name="Input 5 2 2 2 7 2 2" xfId="22756" xr:uid="{00000000-0005-0000-0000-000084590000}"/>
    <cellStyle name="Input 5 2 2 2 7 3" xfId="22757" xr:uid="{00000000-0005-0000-0000-000085590000}"/>
    <cellStyle name="Input 5 2 2 2 8" xfId="22758" xr:uid="{00000000-0005-0000-0000-000086590000}"/>
    <cellStyle name="Input 5 2 2 2 8 2" xfId="22759" xr:uid="{00000000-0005-0000-0000-000087590000}"/>
    <cellStyle name="Input 5 2 2 2 8 2 2" xfId="22760" xr:uid="{00000000-0005-0000-0000-000088590000}"/>
    <cellStyle name="Input 5 2 2 2 8 3" xfId="22761" xr:uid="{00000000-0005-0000-0000-000089590000}"/>
    <cellStyle name="Input 5 2 2 2 9" xfId="22762" xr:uid="{00000000-0005-0000-0000-00008A590000}"/>
    <cellStyle name="Input 5 2 2 2 9 2" xfId="22763" xr:uid="{00000000-0005-0000-0000-00008B590000}"/>
    <cellStyle name="Input 5 2 2 2 9 2 2" xfId="22764" xr:uid="{00000000-0005-0000-0000-00008C590000}"/>
    <cellStyle name="Input 5 2 2 2 9 3" xfId="22765" xr:uid="{00000000-0005-0000-0000-00008D590000}"/>
    <cellStyle name="Input 5 2 2 20" xfId="22766" xr:uid="{00000000-0005-0000-0000-00008E590000}"/>
    <cellStyle name="Input 5 2 2 3" xfId="22767" xr:uid="{00000000-0005-0000-0000-00008F590000}"/>
    <cellStyle name="Input 5 2 2 3 2" xfId="22768" xr:uid="{00000000-0005-0000-0000-000090590000}"/>
    <cellStyle name="Input 5 2 2 3 2 2" xfId="22769" xr:uid="{00000000-0005-0000-0000-000091590000}"/>
    <cellStyle name="Input 5 2 2 3 2 3" xfId="22770" xr:uid="{00000000-0005-0000-0000-000092590000}"/>
    <cellStyle name="Input 5 2 2 3 3" xfId="22771" xr:uid="{00000000-0005-0000-0000-000093590000}"/>
    <cellStyle name="Input 5 2 2 3 3 2" xfId="22772" xr:uid="{00000000-0005-0000-0000-000094590000}"/>
    <cellStyle name="Input 5 2 2 3 4" xfId="22773" xr:uid="{00000000-0005-0000-0000-000095590000}"/>
    <cellStyle name="Input 5 2 2 4" xfId="22774" xr:uid="{00000000-0005-0000-0000-000096590000}"/>
    <cellStyle name="Input 5 2 2 4 2" xfId="22775" xr:uid="{00000000-0005-0000-0000-000097590000}"/>
    <cellStyle name="Input 5 2 2 4 2 2" xfId="22776" xr:uid="{00000000-0005-0000-0000-000098590000}"/>
    <cellStyle name="Input 5 2 2 4 3" xfId="22777" xr:uid="{00000000-0005-0000-0000-000099590000}"/>
    <cellStyle name="Input 5 2 2 4 4" xfId="22778" xr:uid="{00000000-0005-0000-0000-00009A590000}"/>
    <cellStyle name="Input 5 2 2 5" xfId="22779" xr:uid="{00000000-0005-0000-0000-00009B590000}"/>
    <cellStyle name="Input 5 2 2 5 2" xfId="22780" xr:uid="{00000000-0005-0000-0000-00009C590000}"/>
    <cellStyle name="Input 5 2 2 5 2 2" xfId="22781" xr:uid="{00000000-0005-0000-0000-00009D590000}"/>
    <cellStyle name="Input 5 2 2 5 3" xfId="22782" xr:uid="{00000000-0005-0000-0000-00009E590000}"/>
    <cellStyle name="Input 5 2 2 5 4" xfId="22783" xr:uid="{00000000-0005-0000-0000-00009F590000}"/>
    <cellStyle name="Input 5 2 2 6" xfId="22784" xr:uid="{00000000-0005-0000-0000-0000A0590000}"/>
    <cellStyle name="Input 5 2 2 6 2" xfId="22785" xr:uid="{00000000-0005-0000-0000-0000A1590000}"/>
    <cellStyle name="Input 5 2 2 6 2 2" xfId="22786" xr:uid="{00000000-0005-0000-0000-0000A2590000}"/>
    <cellStyle name="Input 5 2 2 6 3" xfId="22787" xr:uid="{00000000-0005-0000-0000-0000A3590000}"/>
    <cellStyle name="Input 5 2 2 7" xfId="22788" xr:uid="{00000000-0005-0000-0000-0000A4590000}"/>
    <cellStyle name="Input 5 2 2 7 2" xfId="22789" xr:uid="{00000000-0005-0000-0000-0000A5590000}"/>
    <cellStyle name="Input 5 2 2 7 2 2" xfId="22790" xr:uid="{00000000-0005-0000-0000-0000A6590000}"/>
    <cellStyle name="Input 5 2 2 7 3" xfId="22791" xr:uid="{00000000-0005-0000-0000-0000A7590000}"/>
    <cellStyle name="Input 5 2 2 8" xfId="22792" xr:uid="{00000000-0005-0000-0000-0000A8590000}"/>
    <cellStyle name="Input 5 2 2 8 2" xfId="22793" xr:uid="{00000000-0005-0000-0000-0000A9590000}"/>
    <cellStyle name="Input 5 2 2 8 2 2" xfId="22794" xr:uid="{00000000-0005-0000-0000-0000AA590000}"/>
    <cellStyle name="Input 5 2 2 8 3" xfId="22795" xr:uid="{00000000-0005-0000-0000-0000AB590000}"/>
    <cellStyle name="Input 5 2 2 9" xfId="22796" xr:uid="{00000000-0005-0000-0000-0000AC590000}"/>
    <cellStyle name="Input 5 2 2 9 2" xfId="22797" xr:uid="{00000000-0005-0000-0000-0000AD590000}"/>
    <cellStyle name="Input 5 2 2 9 2 2" xfId="22798" xr:uid="{00000000-0005-0000-0000-0000AE590000}"/>
    <cellStyle name="Input 5 2 2 9 3" xfId="22799" xr:uid="{00000000-0005-0000-0000-0000AF590000}"/>
    <cellStyle name="Input 5 2 20" xfId="22800" xr:uid="{00000000-0005-0000-0000-0000B0590000}"/>
    <cellStyle name="Input 5 2 20 2" xfId="22801" xr:uid="{00000000-0005-0000-0000-0000B1590000}"/>
    <cellStyle name="Input 5 2 20 2 2" xfId="22802" xr:uid="{00000000-0005-0000-0000-0000B2590000}"/>
    <cellStyle name="Input 5 2 20 3" xfId="22803" xr:uid="{00000000-0005-0000-0000-0000B3590000}"/>
    <cellStyle name="Input 5 2 21" xfId="22804" xr:uid="{00000000-0005-0000-0000-0000B4590000}"/>
    <cellStyle name="Input 5 2 21 2" xfId="22805" xr:uid="{00000000-0005-0000-0000-0000B5590000}"/>
    <cellStyle name="Input 5 2 22" xfId="22806" xr:uid="{00000000-0005-0000-0000-0000B6590000}"/>
    <cellStyle name="Input 5 2 23" xfId="22807" xr:uid="{00000000-0005-0000-0000-0000B7590000}"/>
    <cellStyle name="Input 5 2 3" xfId="22808" xr:uid="{00000000-0005-0000-0000-0000B8590000}"/>
    <cellStyle name="Input 5 2 3 10" xfId="22809" xr:uid="{00000000-0005-0000-0000-0000B9590000}"/>
    <cellStyle name="Input 5 2 3 10 2" xfId="22810" xr:uid="{00000000-0005-0000-0000-0000BA590000}"/>
    <cellStyle name="Input 5 2 3 10 2 2" xfId="22811" xr:uid="{00000000-0005-0000-0000-0000BB590000}"/>
    <cellStyle name="Input 5 2 3 10 3" xfId="22812" xr:uid="{00000000-0005-0000-0000-0000BC590000}"/>
    <cellStyle name="Input 5 2 3 11" xfId="22813" xr:uid="{00000000-0005-0000-0000-0000BD590000}"/>
    <cellStyle name="Input 5 2 3 11 2" xfId="22814" xr:uid="{00000000-0005-0000-0000-0000BE590000}"/>
    <cellStyle name="Input 5 2 3 11 2 2" xfId="22815" xr:uid="{00000000-0005-0000-0000-0000BF590000}"/>
    <cellStyle name="Input 5 2 3 11 3" xfId="22816" xr:uid="{00000000-0005-0000-0000-0000C0590000}"/>
    <cellStyle name="Input 5 2 3 12" xfId="22817" xr:uid="{00000000-0005-0000-0000-0000C1590000}"/>
    <cellStyle name="Input 5 2 3 12 2" xfId="22818" xr:uid="{00000000-0005-0000-0000-0000C2590000}"/>
    <cellStyle name="Input 5 2 3 12 2 2" xfId="22819" xr:uid="{00000000-0005-0000-0000-0000C3590000}"/>
    <cellStyle name="Input 5 2 3 12 3" xfId="22820" xr:uid="{00000000-0005-0000-0000-0000C4590000}"/>
    <cellStyle name="Input 5 2 3 13" xfId="22821" xr:uid="{00000000-0005-0000-0000-0000C5590000}"/>
    <cellStyle name="Input 5 2 3 13 2" xfId="22822" xr:uid="{00000000-0005-0000-0000-0000C6590000}"/>
    <cellStyle name="Input 5 2 3 13 2 2" xfId="22823" xr:uid="{00000000-0005-0000-0000-0000C7590000}"/>
    <cellStyle name="Input 5 2 3 13 3" xfId="22824" xr:uid="{00000000-0005-0000-0000-0000C8590000}"/>
    <cellStyle name="Input 5 2 3 14" xfId="22825" xr:uid="{00000000-0005-0000-0000-0000C9590000}"/>
    <cellStyle name="Input 5 2 3 14 2" xfId="22826" xr:uid="{00000000-0005-0000-0000-0000CA590000}"/>
    <cellStyle name="Input 5 2 3 14 2 2" xfId="22827" xr:uid="{00000000-0005-0000-0000-0000CB590000}"/>
    <cellStyle name="Input 5 2 3 14 3" xfId="22828" xr:uid="{00000000-0005-0000-0000-0000CC590000}"/>
    <cellStyle name="Input 5 2 3 15" xfId="22829" xr:uid="{00000000-0005-0000-0000-0000CD590000}"/>
    <cellStyle name="Input 5 2 3 15 2" xfId="22830" xr:uid="{00000000-0005-0000-0000-0000CE590000}"/>
    <cellStyle name="Input 5 2 3 15 2 2" xfId="22831" xr:uid="{00000000-0005-0000-0000-0000CF590000}"/>
    <cellStyle name="Input 5 2 3 15 3" xfId="22832" xr:uid="{00000000-0005-0000-0000-0000D0590000}"/>
    <cellStyle name="Input 5 2 3 16" xfId="22833" xr:uid="{00000000-0005-0000-0000-0000D1590000}"/>
    <cellStyle name="Input 5 2 3 16 2" xfId="22834" xr:uid="{00000000-0005-0000-0000-0000D2590000}"/>
    <cellStyle name="Input 5 2 3 16 2 2" xfId="22835" xr:uid="{00000000-0005-0000-0000-0000D3590000}"/>
    <cellStyle name="Input 5 2 3 16 3" xfId="22836" xr:uid="{00000000-0005-0000-0000-0000D4590000}"/>
    <cellStyle name="Input 5 2 3 17" xfId="22837" xr:uid="{00000000-0005-0000-0000-0000D5590000}"/>
    <cellStyle name="Input 5 2 3 17 2" xfId="22838" xr:uid="{00000000-0005-0000-0000-0000D6590000}"/>
    <cellStyle name="Input 5 2 3 17 2 2" xfId="22839" xr:uid="{00000000-0005-0000-0000-0000D7590000}"/>
    <cellStyle name="Input 5 2 3 17 3" xfId="22840" xr:uid="{00000000-0005-0000-0000-0000D8590000}"/>
    <cellStyle name="Input 5 2 3 18" xfId="22841" xr:uid="{00000000-0005-0000-0000-0000D9590000}"/>
    <cellStyle name="Input 5 2 3 18 2" xfId="22842" xr:uid="{00000000-0005-0000-0000-0000DA590000}"/>
    <cellStyle name="Input 5 2 3 19" xfId="22843" xr:uid="{00000000-0005-0000-0000-0000DB590000}"/>
    <cellStyle name="Input 5 2 3 2" xfId="22844" xr:uid="{00000000-0005-0000-0000-0000DC590000}"/>
    <cellStyle name="Input 5 2 3 2 10" xfId="22845" xr:uid="{00000000-0005-0000-0000-0000DD590000}"/>
    <cellStyle name="Input 5 2 3 2 10 2" xfId="22846" xr:uid="{00000000-0005-0000-0000-0000DE590000}"/>
    <cellStyle name="Input 5 2 3 2 10 2 2" xfId="22847" xr:uid="{00000000-0005-0000-0000-0000DF590000}"/>
    <cellStyle name="Input 5 2 3 2 10 3" xfId="22848" xr:uid="{00000000-0005-0000-0000-0000E0590000}"/>
    <cellStyle name="Input 5 2 3 2 11" xfId="22849" xr:uid="{00000000-0005-0000-0000-0000E1590000}"/>
    <cellStyle name="Input 5 2 3 2 11 2" xfId="22850" xr:uid="{00000000-0005-0000-0000-0000E2590000}"/>
    <cellStyle name="Input 5 2 3 2 11 2 2" xfId="22851" xr:uid="{00000000-0005-0000-0000-0000E3590000}"/>
    <cellStyle name="Input 5 2 3 2 11 3" xfId="22852" xr:uid="{00000000-0005-0000-0000-0000E4590000}"/>
    <cellStyle name="Input 5 2 3 2 12" xfId="22853" xr:uid="{00000000-0005-0000-0000-0000E5590000}"/>
    <cellStyle name="Input 5 2 3 2 12 2" xfId="22854" xr:uid="{00000000-0005-0000-0000-0000E6590000}"/>
    <cellStyle name="Input 5 2 3 2 12 2 2" xfId="22855" xr:uid="{00000000-0005-0000-0000-0000E7590000}"/>
    <cellStyle name="Input 5 2 3 2 12 3" xfId="22856" xr:uid="{00000000-0005-0000-0000-0000E8590000}"/>
    <cellStyle name="Input 5 2 3 2 13" xfId="22857" xr:uid="{00000000-0005-0000-0000-0000E9590000}"/>
    <cellStyle name="Input 5 2 3 2 13 2" xfId="22858" xr:uid="{00000000-0005-0000-0000-0000EA590000}"/>
    <cellStyle name="Input 5 2 3 2 13 2 2" xfId="22859" xr:uid="{00000000-0005-0000-0000-0000EB590000}"/>
    <cellStyle name="Input 5 2 3 2 13 3" xfId="22860" xr:uid="{00000000-0005-0000-0000-0000EC590000}"/>
    <cellStyle name="Input 5 2 3 2 14" xfId="22861" xr:uid="{00000000-0005-0000-0000-0000ED590000}"/>
    <cellStyle name="Input 5 2 3 2 14 2" xfId="22862" xr:uid="{00000000-0005-0000-0000-0000EE590000}"/>
    <cellStyle name="Input 5 2 3 2 14 2 2" xfId="22863" xr:uid="{00000000-0005-0000-0000-0000EF590000}"/>
    <cellStyle name="Input 5 2 3 2 14 3" xfId="22864" xr:uid="{00000000-0005-0000-0000-0000F0590000}"/>
    <cellStyle name="Input 5 2 3 2 15" xfId="22865" xr:uid="{00000000-0005-0000-0000-0000F1590000}"/>
    <cellStyle name="Input 5 2 3 2 15 2" xfId="22866" xr:uid="{00000000-0005-0000-0000-0000F2590000}"/>
    <cellStyle name="Input 5 2 3 2 15 2 2" xfId="22867" xr:uid="{00000000-0005-0000-0000-0000F3590000}"/>
    <cellStyle name="Input 5 2 3 2 15 3" xfId="22868" xr:uid="{00000000-0005-0000-0000-0000F4590000}"/>
    <cellStyle name="Input 5 2 3 2 16" xfId="22869" xr:uid="{00000000-0005-0000-0000-0000F5590000}"/>
    <cellStyle name="Input 5 2 3 2 16 2" xfId="22870" xr:uid="{00000000-0005-0000-0000-0000F6590000}"/>
    <cellStyle name="Input 5 2 3 2 16 2 2" xfId="22871" xr:uid="{00000000-0005-0000-0000-0000F7590000}"/>
    <cellStyle name="Input 5 2 3 2 16 3" xfId="22872" xr:uid="{00000000-0005-0000-0000-0000F8590000}"/>
    <cellStyle name="Input 5 2 3 2 17" xfId="22873" xr:uid="{00000000-0005-0000-0000-0000F9590000}"/>
    <cellStyle name="Input 5 2 3 2 17 2" xfId="22874" xr:uid="{00000000-0005-0000-0000-0000FA590000}"/>
    <cellStyle name="Input 5 2 3 2 17 2 2" xfId="22875" xr:uid="{00000000-0005-0000-0000-0000FB590000}"/>
    <cellStyle name="Input 5 2 3 2 17 3" xfId="22876" xr:uid="{00000000-0005-0000-0000-0000FC590000}"/>
    <cellStyle name="Input 5 2 3 2 18" xfId="22877" xr:uid="{00000000-0005-0000-0000-0000FD590000}"/>
    <cellStyle name="Input 5 2 3 2 18 2" xfId="22878" xr:uid="{00000000-0005-0000-0000-0000FE590000}"/>
    <cellStyle name="Input 5 2 3 2 18 2 2" xfId="22879" xr:uid="{00000000-0005-0000-0000-0000FF590000}"/>
    <cellStyle name="Input 5 2 3 2 18 3" xfId="22880" xr:uid="{00000000-0005-0000-0000-0000005A0000}"/>
    <cellStyle name="Input 5 2 3 2 19" xfId="22881" xr:uid="{00000000-0005-0000-0000-0000015A0000}"/>
    <cellStyle name="Input 5 2 3 2 19 2" xfId="22882" xr:uid="{00000000-0005-0000-0000-0000025A0000}"/>
    <cellStyle name="Input 5 2 3 2 19 2 2" xfId="22883" xr:uid="{00000000-0005-0000-0000-0000035A0000}"/>
    <cellStyle name="Input 5 2 3 2 19 3" xfId="22884" xr:uid="{00000000-0005-0000-0000-0000045A0000}"/>
    <cellStyle name="Input 5 2 3 2 2" xfId="22885" xr:uid="{00000000-0005-0000-0000-0000055A0000}"/>
    <cellStyle name="Input 5 2 3 2 2 2" xfId="22886" xr:uid="{00000000-0005-0000-0000-0000065A0000}"/>
    <cellStyle name="Input 5 2 3 2 2 2 2" xfId="22887" xr:uid="{00000000-0005-0000-0000-0000075A0000}"/>
    <cellStyle name="Input 5 2 3 2 2 3" xfId="22888" xr:uid="{00000000-0005-0000-0000-0000085A0000}"/>
    <cellStyle name="Input 5 2 3 2 2 4" xfId="22889" xr:uid="{00000000-0005-0000-0000-0000095A0000}"/>
    <cellStyle name="Input 5 2 3 2 20" xfId="22890" xr:uid="{00000000-0005-0000-0000-00000A5A0000}"/>
    <cellStyle name="Input 5 2 3 2 20 2" xfId="22891" xr:uid="{00000000-0005-0000-0000-00000B5A0000}"/>
    <cellStyle name="Input 5 2 3 2 20 2 2" xfId="22892" xr:uid="{00000000-0005-0000-0000-00000C5A0000}"/>
    <cellStyle name="Input 5 2 3 2 20 3" xfId="22893" xr:uid="{00000000-0005-0000-0000-00000D5A0000}"/>
    <cellStyle name="Input 5 2 3 2 21" xfId="22894" xr:uid="{00000000-0005-0000-0000-00000E5A0000}"/>
    <cellStyle name="Input 5 2 3 2 21 2" xfId="22895" xr:uid="{00000000-0005-0000-0000-00000F5A0000}"/>
    <cellStyle name="Input 5 2 3 2 22" xfId="22896" xr:uid="{00000000-0005-0000-0000-0000105A0000}"/>
    <cellStyle name="Input 5 2 3 2 23" xfId="22897" xr:uid="{00000000-0005-0000-0000-0000115A0000}"/>
    <cellStyle name="Input 5 2 3 2 3" xfId="22898" xr:uid="{00000000-0005-0000-0000-0000125A0000}"/>
    <cellStyle name="Input 5 2 3 2 3 2" xfId="22899" xr:uid="{00000000-0005-0000-0000-0000135A0000}"/>
    <cellStyle name="Input 5 2 3 2 3 2 2" xfId="22900" xr:uid="{00000000-0005-0000-0000-0000145A0000}"/>
    <cellStyle name="Input 5 2 3 2 3 3" xfId="22901" xr:uid="{00000000-0005-0000-0000-0000155A0000}"/>
    <cellStyle name="Input 5 2 3 2 3 4" xfId="22902" xr:uid="{00000000-0005-0000-0000-0000165A0000}"/>
    <cellStyle name="Input 5 2 3 2 4" xfId="22903" xr:uid="{00000000-0005-0000-0000-0000175A0000}"/>
    <cellStyle name="Input 5 2 3 2 4 2" xfId="22904" xr:uid="{00000000-0005-0000-0000-0000185A0000}"/>
    <cellStyle name="Input 5 2 3 2 4 2 2" xfId="22905" xr:uid="{00000000-0005-0000-0000-0000195A0000}"/>
    <cellStyle name="Input 5 2 3 2 4 3" xfId="22906" xr:uid="{00000000-0005-0000-0000-00001A5A0000}"/>
    <cellStyle name="Input 5 2 3 2 5" xfId="22907" xr:uid="{00000000-0005-0000-0000-00001B5A0000}"/>
    <cellStyle name="Input 5 2 3 2 5 2" xfId="22908" xr:uid="{00000000-0005-0000-0000-00001C5A0000}"/>
    <cellStyle name="Input 5 2 3 2 5 2 2" xfId="22909" xr:uid="{00000000-0005-0000-0000-00001D5A0000}"/>
    <cellStyle name="Input 5 2 3 2 5 3" xfId="22910" xr:uid="{00000000-0005-0000-0000-00001E5A0000}"/>
    <cellStyle name="Input 5 2 3 2 6" xfId="22911" xr:uid="{00000000-0005-0000-0000-00001F5A0000}"/>
    <cellStyle name="Input 5 2 3 2 6 2" xfId="22912" xr:uid="{00000000-0005-0000-0000-0000205A0000}"/>
    <cellStyle name="Input 5 2 3 2 6 2 2" xfId="22913" xr:uid="{00000000-0005-0000-0000-0000215A0000}"/>
    <cellStyle name="Input 5 2 3 2 6 3" xfId="22914" xr:uid="{00000000-0005-0000-0000-0000225A0000}"/>
    <cellStyle name="Input 5 2 3 2 7" xfId="22915" xr:uid="{00000000-0005-0000-0000-0000235A0000}"/>
    <cellStyle name="Input 5 2 3 2 7 2" xfId="22916" xr:uid="{00000000-0005-0000-0000-0000245A0000}"/>
    <cellStyle name="Input 5 2 3 2 7 2 2" xfId="22917" xr:uid="{00000000-0005-0000-0000-0000255A0000}"/>
    <cellStyle name="Input 5 2 3 2 7 3" xfId="22918" xr:uid="{00000000-0005-0000-0000-0000265A0000}"/>
    <cellStyle name="Input 5 2 3 2 8" xfId="22919" xr:uid="{00000000-0005-0000-0000-0000275A0000}"/>
    <cellStyle name="Input 5 2 3 2 8 2" xfId="22920" xr:uid="{00000000-0005-0000-0000-0000285A0000}"/>
    <cellStyle name="Input 5 2 3 2 8 2 2" xfId="22921" xr:uid="{00000000-0005-0000-0000-0000295A0000}"/>
    <cellStyle name="Input 5 2 3 2 8 3" xfId="22922" xr:uid="{00000000-0005-0000-0000-00002A5A0000}"/>
    <cellStyle name="Input 5 2 3 2 9" xfId="22923" xr:uid="{00000000-0005-0000-0000-00002B5A0000}"/>
    <cellStyle name="Input 5 2 3 2 9 2" xfId="22924" xr:uid="{00000000-0005-0000-0000-00002C5A0000}"/>
    <cellStyle name="Input 5 2 3 2 9 2 2" xfId="22925" xr:uid="{00000000-0005-0000-0000-00002D5A0000}"/>
    <cellStyle name="Input 5 2 3 2 9 3" xfId="22926" xr:uid="{00000000-0005-0000-0000-00002E5A0000}"/>
    <cellStyle name="Input 5 2 3 20" xfId="22927" xr:uid="{00000000-0005-0000-0000-00002F5A0000}"/>
    <cellStyle name="Input 5 2 3 3" xfId="22928" xr:uid="{00000000-0005-0000-0000-0000305A0000}"/>
    <cellStyle name="Input 5 2 3 3 2" xfId="22929" xr:uid="{00000000-0005-0000-0000-0000315A0000}"/>
    <cellStyle name="Input 5 2 3 3 2 2" xfId="22930" xr:uid="{00000000-0005-0000-0000-0000325A0000}"/>
    <cellStyle name="Input 5 2 3 3 3" xfId="22931" xr:uid="{00000000-0005-0000-0000-0000335A0000}"/>
    <cellStyle name="Input 5 2 3 3 4" xfId="22932" xr:uid="{00000000-0005-0000-0000-0000345A0000}"/>
    <cellStyle name="Input 5 2 3 4" xfId="22933" xr:uid="{00000000-0005-0000-0000-0000355A0000}"/>
    <cellStyle name="Input 5 2 3 4 2" xfId="22934" xr:uid="{00000000-0005-0000-0000-0000365A0000}"/>
    <cellStyle name="Input 5 2 3 4 2 2" xfId="22935" xr:uid="{00000000-0005-0000-0000-0000375A0000}"/>
    <cellStyle name="Input 5 2 3 4 3" xfId="22936" xr:uid="{00000000-0005-0000-0000-0000385A0000}"/>
    <cellStyle name="Input 5 2 3 4 4" xfId="22937" xr:uid="{00000000-0005-0000-0000-0000395A0000}"/>
    <cellStyle name="Input 5 2 3 5" xfId="22938" xr:uid="{00000000-0005-0000-0000-00003A5A0000}"/>
    <cellStyle name="Input 5 2 3 5 2" xfId="22939" xr:uid="{00000000-0005-0000-0000-00003B5A0000}"/>
    <cellStyle name="Input 5 2 3 5 2 2" xfId="22940" xr:uid="{00000000-0005-0000-0000-00003C5A0000}"/>
    <cellStyle name="Input 5 2 3 5 3" xfId="22941" xr:uid="{00000000-0005-0000-0000-00003D5A0000}"/>
    <cellStyle name="Input 5 2 3 6" xfId="22942" xr:uid="{00000000-0005-0000-0000-00003E5A0000}"/>
    <cellStyle name="Input 5 2 3 6 2" xfId="22943" xr:uid="{00000000-0005-0000-0000-00003F5A0000}"/>
    <cellStyle name="Input 5 2 3 6 2 2" xfId="22944" xr:uid="{00000000-0005-0000-0000-0000405A0000}"/>
    <cellStyle name="Input 5 2 3 6 3" xfId="22945" xr:uid="{00000000-0005-0000-0000-0000415A0000}"/>
    <cellStyle name="Input 5 2 3 7" xfId="22946" xr:uid="{00000000-0005-0000-0000-0000425A0000}"/>
    <cellStyle name="Input 5 2 3 7 2" xfId="22947" xr:uid="{00000000-0005-0000-0000-0000435A0000}"/>
    <cellStyle name="Input 5 2 3 7 2 2" xfId="22948" xr:uid="{00000000-0005-0000-0000-0000445A0000}"/>
    <cellStyle name="Input 5 2 3 7 3" xfId="22949" xr:uid="{00000000-0005-0000-0000-0000455A0000}"/>
    <cellStyle name="Input 5 2 3 8" xfId="22950" xr:uid="{00000000-0005-0000-0000-0000465A0000}"/>
    <cellStyle name="Input 5 2 3 8 2" xfId="22951" xr:uid="{00000000-0005-0000-0000-0000475A0000}"/>
    <cellStyle name="Input 5 2 3 8 2 2" xfId="22952" xr:uid="{00000000-0005-0000-0000-0000485A0000}"/>
    <cellStyle name="Input 5 2 3 8 3" xfId="22953" xr:uid="{00000000-0005-0000-0000-0000495A0000}"/>
    <cellStyle name="Input 5 2 3 9" xfId="22954" xr:uid="{00000000-0005-0000-0000-00004A5A0000}"/>
    <cellStyle name="Input 5 2 3 9 2" xfId="22955" xr:uid="{00000000-0005-0000-0000-00004B5A0000}"/>
    <cellStyle name="Input 5 2 3 9 2 2" xfId="22956" xr:uid="{00000000-0005-0000-0000-00004C5A0000}"/>
    <cellStyle name="Input 5 2 3 9 3" xfId="22957" xr:uid="{00000000-0005-0000-0000-00004D5A0000}"/>
    <cellStyle name="Input 5 2 4" xfId="22958" xr:uid="{00000000-0005-0000-0000-00004E5A0000}"/>
    <cellStyle name="Input 5 2 4 10" xfId="22959" xr:uid="{00000000-0005-0000-0000-00004F5A0000}"/>
    <cellStyle name="Input 5 2 4 10 2" xfId="22960" xr:uid="{00000000-0005-0000-0000-0000505A0000}"/>
    <cellStyle name="Input 5 2 4 10 2 2" xfId="22961" xr:uid="{00000000-0005-0000-0000-0000515A0000}"/>
    <cellStyle name="Input 5 2 4 10 3" xfId="22962" xr:uid="{00000000-0005-0000-0000-0000525A0000}"/>
    <cellStyle name="Input 5 2 4 11" xfId="22963" xr:uid="{00000000-0005-0000-0000-0000535A0000}"/>
    <cellStyle name="Input 5 2 4 11 2" xfId="22964" xr:uid="{00000000-0005-0000-0000-0000545A0000}"/>
    <cellStyle name="Input 5 2 4 11 2 2" xfId="22965" xr:uid="{00000000-0005-0000-0000-0000555A0000}"/>
    <cellStyle name="Input 5 2 4 11 3" xfId="22966" xr:uid="{00000000-0005-0000-0000-0000565A0000}"/>
    <cellStyle name="Input 5 2 4 12" xfId="22967" xr:uid="{00000000-0005-0000-0000-0000575A0000}"/>
    <cellStyle name="Input 5 2 4 12 2" xfId="22968" xr:uid="{00000000-0005-0000-0000-0000585A0000}"/>
    <cellStyle name="Input 5 2 4 12 2 2" xfId="22969" xr:uid="{00000000-0005-0000-0000-0000595A0000}"/>
    <cellStyle name="Input 5 2 4 12 3" xfId="22970" xr:uid="{00000000-0005-0000-0000-00005A5A0000}"/>
    <cellStyle name="Input 5 2 4 13" xfId="22971" xr:uid="{00000000-0005-0000-0000-00005B5A0000}"/>
    <cellStyle name="Input 5 2 4 13 2" xfId="22972" xr:uid="{00000000-0005-0000-0000-00005C5A0000}"/>
    <cellStyle name="Input 5 2 4 13 2 2" xfId="22973" xr:uid="{00000000-0005-0000-0000-00005D5A0000}"/>
    <cellStyle name="Input 5 2 4 13 3" xfId="22974" xr:uid="{00000000-0005-0000-0000-00005E5A0000}"/>
    <cellStyle name="Input 5 2 4 14" xfId="22975" xr:uid="{00000000-0005-0000-0000-00005F5A0000}"/>
    <cellStyle name="Input 5 2 4 14 2" xfId="22976" xr:uid="{00000000-0005-0000-0000-0000605A0000}"/>
    <cellStyle name="Input 5 2 4 14 2 2" xfId="22977" xr:uid="{00000000-0005-0000-0000-0000615A0000}"/>
    <cellStyle name="Input 5 2 4 14 3" xfId="22978" xr:uid="{00000000-0005-0000-0000-0000625A0000}"/>
    <cellStyle name="Input 5 2 4 15" xfId="22979" xr:uid="{00000000-0005-0000-0000-0000635A0000}"/>
    <cellStyle name="Input 5 2 4 15 2" xfId="22980" xr:uid="{00000000-0005-0000-0000-0000645A0000}"/>
    <cellStyle name="Input 5 2 4 15 2 2" xfId="22981" xr:uid="{00000000-0005-0000-0000-0000655A0000}"/>
    <cellStyle name="Input 5 2 4 15 3" xfId="22982" xr:uid="{00000000-0005-0000-0000-0000665A0000}"/>
    <cellStyle name="Input 5 2 4 16" xfId="22983" xr:uid="{00000000-0005-0000-0000-0000675A0000}"/>
    <cellStyle name="Input 5 2 4 16 2" xfId="22984" xr:uid="{00000000-0005-0000-0000-0000685A0000}"/>
    <cellStyle name="Input 5 2 4 16 2 2" xfId="22985" xr:uid="{00000000-0005-0000-0000-0000695A0000}"/>
    <cellStyle name="Input 5 2 4 16 3" xfId="22986" xr:uid="{00000000-0005-0000-0000-00006A5A0000}"/>
    <cellStyle name="Input 5 2 4 17" xfId="22987" xr:uid="{00000000-0005-0000-0000-00006B5A0000}"/>
    <cellStyle name="Input 5 2 4 17 2" xfId="22988" xr:uid="{00000000-0005-0000-0000-00006C5A0000}"/>
    <cellStyle name="Input 5 2 4 17 2 2" xfId="22989" xr:uid="{00000000-0005-0000-0000-00006D5A0000}"/>
    <cellStyle name="Input 5 2 4 17 3" xfId="22990" xr:uid="{00000000-0005-0000-0000-00006E5A0000}"/>
    <cellStyle name="Input 5 2 4 18" xfId="22991" xr:uid="{00000000-0005-0000-0000-00006F5A0000}"/>
    <cellStyle name="Input 5 2 4 18 2" xfId="22992" xr:uid="{00000000-0005-0000-0000-0000705A0000}"/>
    <cellStyle name="Input 5 2 4 18 2 2" xfId="22993" xr:uid="{00000000-0005-0000-0000-0000715A0000}"/>
    <cellStyle name="Input 5 2 4 18 3" xfId="22994" xr:uid="{00000000-0005-0000-0000-0000725A0000}"/>
    <cellStyle name="Input 5 2 4 19" xfId="22995" xr:uid="{00000000-0005-0000-0000-0000735A0000}"/>
    <cellStyle name="Input 5 2 4 19 2" xfId="22996" xr:uid="{00000000-0005-0000-0000-0000745A0000}"/>
    <cellStyle name="Input 5 2 4 19 2 2" xfId="22997" xr:uid="{00000000-0005-0000-0000-0000755A0000}"/>
    <cellStyle name="Input 5 2 4 19 3" xfId="22998" xr:uid="{00000000-0005-0000-0000-0000765A0000}"/>
    <cellStyle name="Input 5 2 4 2" xfId="22999" xr:uid="{00000000-0005-0000-0000-0000775A0000}"/>
    <cellStyle name="Input 5 2 4 2 10" xfId="23000" xr:uid="{00000000-0005-0000-0000-0000785A0000}"/>
    <cellStyle name="Input 5 2 4 2 10 2" xfId="23001" xr:uid="{00000000-0005-0000-0000-0000795A0000}"/>
    <cellStyle name="Input 5 2 4 2 10 2 2" xfId="23002" xr:uid="{00000000-0005-0000-0000-00007A5A0000}"/>
    <cellStyle name="Input 5 2 4 2 10 3" xfId="23003" xr:uid="{00000000-0005-0000-0000-00007B5A0000}"/>
    <cellStyle name="Input 5 2 4 2 11" xfId="23004" xr:uid="{00000000-0005-0000-0000-00007C5A0000}"/>
    <cellStyle name="Input 5 2 4 2 11 2" xfId="23005" xr:uid="{00000000-0005-0000-0000-00007D5A0000}"/>
    <cellStyle name="Input 5 2 4 2 11 2 2" xfId="23006" xr:uid="{00000000-0005-0000-0000-00007E5A0000}"/>
    <cellStyle name="Input 5 2 4 2 11 3" xfId="23007" xr:uid="{00000000-0005-0000-0000-00007F5A0000}"/>
    <cellStyle name="Input 5 2 4 2 12" xfId="23008" xr:uid="{00000000-0005-0000-0000-0000805A0000}"/>
    <cellStyle name="Input 5 2 4 2 12 2" xfId="23009" xr:uid="{00000000-0005-0000-0000-0000815A0000}"/>
    <cellStyle name="Input 5 2 4 2 12 2 2" xfId="23010" xr:uid="{00000000-0005-0000-0000-0000825A0000}"/>
    <cellStyle name="Input 5 2 4 2 12 3" xfId="23011" xr:uid="{00000000-0005-0000-0000-0000835A0000}"/>
    <cellStyle name="Input 5 2 4 2 13" xfId="23012" xr:uid="{00000000-0005-0000-0000-0000845A0000}"/>
    <cellStyle name="Input 5 2 4 2 13 2" xfId="23013" xr:uid="{00000000-0005-0000-0000-0000855A0000}"/>
    <cellStyle name="Input 5 2 4 2 13 2 2" xfId="23014" xr:uid="{00000000-0005-0000-0000-0000865A0000}"/>
    <cellStyle name="Input 5 2 4 2 13 3" xfId="23015" xr:uid="{00000000-0005-0000-0000-0000875A0000}"/>
    <cellStyle name="Input 5 2 4 2 14" xfId="23016" xr:uid="{00000000-0005-0000-0000-0000885A0000}"/>
    <cellStyle name="Input 5 2 4 2 14 2" xfId="23017" xr:uid="{00000000-0005-0000-0000-0000895A0000}"/>
    <cellStyle name="Input 5 2 4 2 14 2 2" xfId="23018" xr:uid="{00000000-0005-0000-0000-00008A5A0000}"/>
    <cellStyle name="Input 5 2 4 2 14 3" xfId="23019" xr:uid="{00000000-0005-0000-0000-00008B5A0000}"/>
    <cellStyle name="Input 5 2 4 2 15" xfId="23020" xr:uid="{00000000-0005-0000-0000-00008C5A0000}"/>
    <cellStyle name="Input 5 2 4 2 15 2" xfId="23021" xr:uid="{00000000-0005-0000-0000-00008D5A0000}"/>
    <cellStyle name="Input 5 2 4 2 15 2 2" xfId="23022" xr:uid="{00000000-0005-0000-0000-00008E5A0000}"/>
    <cellStyle name="Input 5 2 4 2 15 3" xfId="23023" xr:uid="{00000000-0005-0000-0000-00008F5A0000}"/>
    <cellStyle name="Input 5 2 4 2 16" xfId="23024" xr:uid="{00000000-0005-0000-0000-0000905A0000}"/>
    <cellStyle name="Input 5 2 4 2 16 2" xfId="23025" xr:uid="{00000000-0005-0000-0000-0000915A0000}"/>
    <cellStyle name="Input 5 2 4 2 16 2 2" xfId="23026" xr:uid="{00000000-0005-0000-0000-0000925A0000}"/>
    <cellStyle name="Input 5 2 4 2 16 3" xfId="23027" xr:uid="{00000000-0005-0000-0000-0000935A0000}"/>
    <cellStyle name="Input 5 2 4 2 17" xfId="23028" xr:uid="{00000000-0005-0000-0000-0000945A0000}"/>
    <cellStyle name="Input 5 2 4 2 17 2" xfId="23029" xr:uid="{00000000-0005-0000-0000-0000955A0000}"/>
    <cellStyle name="Input 5 2 4 2 17 2 2" xfId="23030" xr:uid="{00000000-0005-0000-0000-0000965A0000}"/>
    <cellStyle name="Input 5 2 4 2 17 3" xfId="23031" xr:uid="{00000000-0005-0000-0000-0000975A0000}"/>
    <cellStyle name="Input 5 2 4 2 18" xfId="23032" xr:uid="{00000000-0005-0000-0000-0000985A0000}"/>
    <cellStyle name="Input 5 2 4 2 18 2" xfId="23033" xr:uid="{00000000-0005-0000-0000-0000995A0000}"/>
    <cellStyle name="Input 5 2 4 2 18 2 2" xfId="23034" xr:uid="{00000000-0005-0000-0000-00009A5A0000}"/>
    <cellStyle name="Input 5 2 4 2 18 3" xfId="23035" xr:uid="{00000000-0005-0000-0000-00009B5A0000}"/>
    <cellStyle name="Input 5 2 4 2 19" xfId="23036" xr:uid="{00000000-0005-0000-0000-00009C5A0000}"/>
    <cellStyle name="Input 5 2 4 2 19 2" xfId="23037" xr:uid="{00000000-0005-0000-0000-00009D5A0000}"/>
    <cellStyle name="Input 5 2 4 2 19 2 2" xfId="23038" xr:uid="{00000000-0005-0000-0000-00009E5A0000}"/>
    <cellStyle name="Input 5 2 4 2 19 3" xfId="23039" xr:uid="{00000000-0005-0000-0000-00009F5A0000}"/>
    <cellStyle name="Input 5 2 4 2 2" xfId="23040" xr:uid="{00000000-0005-0000-0000-0000A05A0000}"/>
    <cellStyle name="Input 5 2 4 2 2 2" xfId="23041" xr:uid="{00000000-0005-0000-0000-0000A15A0000}"/>
    <cellStyle name="Input 5 2 4 2 2 2 2" xfId="23042" xr:uid="{00000000-0005-0000-0000-0000A25A0000}"/>
    <cellStyle name="Input 5 2 4 2 2 3" xfId="23043" xr:uid="{00000000-0005-0000-0000-0000A35A0000}"/>
    <cellStyle name="Input 5 2 4 2 2 4" xfId="23044" xr:uid="{00000000-0005-0000-0000-0000A45A0000}"/>
    <cellStyle name="Input 5 2 4 2 20" xfId="23045" xr:uid="{00000000-0005-0000-0000-0000A55A0000}"/>
    <cellStyle name="Input 5 2 4 2 20 2" xfId="23046" xr:uid="{00000000-0005-0000-0000-0000A65A0000}"/>
    <cellStyle name="Input 5 2 4 2 20 2 2" xfId="23047" xr:uid="{00000000-0005-0000-0000-0000A75A0000}"/>
    <cellStyle name="Input 5 2 4 2 20 3" xfId="23048" xr:uid="{00000000-0005-0000-0000-0000A85A0000}"/>
    <cellStyle name="Input 5 2 4 2 21" xfId="23049" xr:uid="{00000000-0005-0000-0000-0000A95A0000}"/>
    <cellStyle name="Input 5 2 4 2 21 2" xfId="23050" xr:uid="{00000000-0005-0000-0000-0000AA5A0000}"/>
    <cellStyle name="Input 5 2 4 2 22" xfId="23051" xr:uid="{00000000-0005-0000-0000-0000AB5A0000}"/>
    <cellStyle name="Input 5 2 4 2 23" xfId="23052" xr:uid="{00000000-0005-0000-0000-0000AC5A0000}"/>
    <cellStyle name="Input 5 2 4 2 3" xfId="23053" xr:uid="{00000000-0005-0000-0000-0000AD5A0000}"/>
    <cellStyle name="Input 5 2 4 2 3 2" xfId="23054" xr:uid="{00000000-0005-0000-0000-0000AE5A0000}"/>
    <cellStyle name="Input 5 2 4 2 3 2 2" xfId="23055" xr:uid="{00000000-0005-0000-0000-0000AF5A0000}"/>
    <cellStyle name="Input 5 2 4 2 3 3" xfId="23056" xr:uid="{00000000-0005-0000-0000-0000B05A0000}"/>
    <cellStyle name="Input 5 2 4 2 4" xfId="23057" xr:uid="{00000000-0005-0000-0000-0000B15A0000}"/>
    <cellStyle name="Input 5 2 4 2 4 2" xfId="23058" xr:uid="{00000000-0005-0000-0000-0000B25A0000}"/>
    <cellStyle name="Input 5 2 4 2 4 2 2" xfId="23059" xr:uid="{00000000-0005-0000-0000-0000B35A0000}"/>
    <cellStyle name="Input 5 2 4 2 4 3" xfId="23060" xr:uid="{00000000-0005-0000-0000-0000B45A0000}"/>
    <cellStyle name="Input 5 2 4 2 5" xfId="23061" xr:uid="{00000000-0005-0000-0000-0000B55A0000}"/>
    <cellStyle name="Input 5 2 4 2 5 2" xfId="23062" xr:uid="{00000000-0005-0000-0000-0000B65A0000}"/>
    <cellStyle name="Input 5 2 4 2 5 2 2" xfId="23063" xr:uid="{00000000-0005-0000-0000-0000B75A0000}"/>
    <cellStyle name="Input 5 2 4 2 5 3" xfId="23064" xr:uid="{00000000-0005-0000-0000-0000B85A0000}"/>
    <cellStyle name="Input 5 2 4 2 6" xfId="23065" xr:uid="{00000000-0005-0000-0000-0000B95A0000}"/>
    <cellStyle name="Input 5 2 4 2 6 2" xfId="23066" xr:uid="{00000000-0005-0000-0000-0000BA5A0000}"/>
    <cellStyle name="Input 5 2 4 2 6 2 2" xfId="23067" xr:uid="{00000000-0005-0000-0000-0000BB5A0000}"/>
    <cellStyle name="Input 5 2 4 2 6 3" xfId="23068" xr:uid="{00000000-0005-0000-0000-0000BC5A0000}"/>
    <cellStyle name="Input 5 2 4 2 7" xfId="23069" xr:uid="{00000000-0005-0000-0000-0000BD5A0000}"/>
    <cellStyle name="Input 5 2 4 2 7 2" xfId="23070" xr:uid="{00000000-0005-0000-0000-0000BE5A0000}"/>
    <cellStyle name="Input 5 2 4 2 7 2 2" xfId="23071" xr:uid="{00000000-0005-0000-0000-0000BF5A0000}"/>
    <cellStyle name="Input 5 2 4 2 7 3" xfId="23072" xr:uid="{00000000-0005-0000-0000-0000C05A0000}"/>
    <cellStyle name="Input 5 2 4 2 8" xfId="23073" xr:uid="{00000000-0005-0000-0000-0000C15A0000}"/>
    <cellStyle name="Input 5 2 4 2 8 2" xfId="23074" xr:uid="{00000000-0005-0000-0000-0000C25A0000}"/>
    <cellStyle name="Input 5 2 4 2 8 2 2" xfId="23075" xr:uid="{00000000-0005-0000-0000-0000C35A0000}"/>
    <cellStyle name="Input 5 2 4 2 8 3" xfId="23076" xr:uid="{00000000-0005-0000-0000-0000C45A0000}"/>
    <cellStyle name="Input 5 2 4 2 9" xfId="23077" xr:uid="{00000000-0005-0000-0000-0000C55A0000}"/>
    <cellStyle name="Input 5 2 4 2 9 2" xfId="23078" xr:uid="{00000000-0005-0000-0000-0000C65A0000}"/>
    <cellStyle name="Input 5 2 4 2 9 2 2" xfId="23079" xr:uid="{00000000-0005-0000-0000-0000C75A0000}"/>
    <cellStyle name="Input 5 2 4 2 9 3" xfId="23080" xr:uid="{00000000-0005-0000-0000-0000C85A0000}"/>
    <cellStyle name="Input 5 2 4 20" xfId="23081" xr:uid="{00000000-0005-0000-0000-0000C95A0000}"/>
    <cellStyle name="Input 5 2 4 20 2" xfId="23082" xr:uid="{00000000-0005-0000-0000-0000CA5A0000}"/>
    <cellStyle name="Input 5 2 4 20 2 2" xfId="23083" xr:uid="{00000000-0005-0000-0000-0000CB5A0000}"/>
    <cellStyle name="Input 5 2 4 20 3" xfId="23084" xr:uid="{00000000-0005-0000-0000-0000CC5A0000}"/>
    <cellStyle name="Input 5 2 4 21" xfId="23085" xr:uid="{00000000-0005-0000-0000-0000CD5A0000}"/>
    <cellStyle name="Input 5 2 4 21 2" xfId="23086" xr:uid="{00000000-0005-0000-0000-0000CE5A0000}"/>
    <cellStyle name="Input 5 2 4 21 2 2" xfId="23087" xr:uid="{00000000-0005-0000-0000-0000CF5A0000}"/>
    <cellStyle name="Input 5 2 4 21 3" xfId="23088" xr:uid="{00000000-0005-0000-0000-0000D05A0000}"/>
    <cellStyle name="Input 5 2 4 22" xfId="23089" xr:uid="{00000000-0005-0000-0000-0000D15A0000}"/>
    <cellStyle name="Input 5 2 4 22 2" xfId="23090" xr:uid="{00000000-0005-0000-0000-0000D25A0000}"/>
    <cellStyle name="Input 5 2 4 23" xfId="23091" xr:uid="{00000000-0005-0000-0000-0000D35A0000}"/>
    <cellStyle name="Input 5 2 4 24" xfId="23092" xr:uid="{00000000-0005-0000-0000-0000D45A0000}"/>
    <cellStyle name="Input 5 2 4 3" xfId="23093" xr:uid="{00000000-0005-0000-0000-0000D55A0000}"/>
    <cellStyle name="Input 5 2 4 3 2" xfId="23094" xr:uid="{00000000-0005-0000-0000-0000D65A0000}"/>
    <cellStyle name="Input 5 2 4 3 2 2" xfId="23095" xr:uid="{00000000-0005-0000-0000-0000D75A0000}"/>
    <cellStyle name="Input 5 2 4 3 3" xfId="23096" xr:uid="{00000000-0005-0000-0000-0000D85A0000}"/>
    <cellStyle name="Input 5 2 4 3 4" xfId="23097" xr:uid="{00000000-0005-0000-0000-0000D95A0000}"/>
    <cellStyle name="Input 5 2 4 4" xfId="23098" xr:uid="{00000000-0005-0000-0000-0000DA5A0000}"/>
    <cellStyle name="Input 5 2 4 4 2" xfId="23099" xr:uid="{00000000-0005-0000-0000-0000DB5A0000}"/>
    <cellStyle name="Input 5 2 4 4 2 2" xfId="23100" xr:uid="{00000000-0005-0000-0000-0000DC5A0000}"/>
    <cellStyle name="Input 5 2 4 4 3" xfId="23101" xr:uid="{00000000-0005-0000-0000-0000DD5A0000}"/>
    <cellStyle name="Input 5 2 4 4 4" xfId="23102" xr:uid="{00000000-0005-0000-0000-0000DE5A0000}"/>
    <cellStyle name="Input 5 2 4 5" xfId="23103" xr:uid="{00000000-0005-0000-0000-0000DF5A0000}"/>
    <cellStyle name="Input 5 2 4 5 2" xfId="23104" xr:uid="{00000000-0005-0000-0000-0000E05A0000}"/>
    <cellStyle name="Input 5 2 4 5 2 2" xfId="23105" xr:uid="{00000000-0005-0000-0000-0000E15A0000}"/>
    <cellStyle name="Input 5 2 4 5 3" xfId="23106" xr:uid="{00000000-0005-0000-0000-0000E25A0000}"/>
    <cellStyle name="Input 5 2 4 6" xfId="23107" xr:uid="{00000000-0005-0000-0000-0000E35A0000}"/>
    <cellStyle name="Input 5 2 4 6 2" xfId="23108" xr:uid="{00000000-0005-0000-0000-0000E45A0000}"/>
    <cellStyle name="Input 5 2 4 6 2 2" xfId="23109" xr:uid="{00000000-0005-0000-0000-0000E55A0000}"/>
    <cellStyle name="Input 5 2 4 6 3" xfId="23110" xr:uid="{00000000-0005-0000-0000-0000E65A0000}"/>
    <cellStyle name="Input 5 2 4 7" xfId="23111" xr:uid="{00000000-0005-0000-0000-0000E75A0000}"/>
    <cellStyle name="Input 5 2 4 7 2" xfId="23112" xr:uid="{00000000-0005-0000-0000-0000E85A0000}"/>
    <cellStyle name="Input 5 2 4 7 2 2" xfId="23113" xr:uid="{00000000-0005-0000-0000-0000E95A0000}"/>
    <cellStyle name="Input 5 2 4 7 3" xfId="23114" xr:uid="{00000000-0005-0000-0000-0000EA5A0000}"/>
    <cellStyle name="Input 5 2 4 8" xfId="23115" xr:uid="{00000000-0005-0000-0000-0000EB5A0000}"/>
    <cellStyle name="Input 5 2 4 8 2" xfId="23116" xr:uid="{00000000-0005-0000-0000-0000EC5A0000}"/>
    <cellStyle name="Input 5 2 4 8 2 2" xfId="23117" xr:uid="{00000000-0005-0000-0000-0000ED5A0000}"/>
    <cellStyle name="Input 5 2 4 8 3" xfId="23118" xr:uid="{00000000-0005-0000-0000-0000EE5A0000}"/>
    <cellStyle name="Input 5 2 4 9" xfId="23119" xr:uid="{00000000-0005-0000-0000-0000EF5A0000}"/>
    <cellStyle name="Input 5 2 4 9 2" xfId="23120" xr:uid="{00000000-0005-0000-0000-0000F05A0000}"/>
    <cellStyle name="Input 5 2 4 9 2 2" xfId="23121" xr:uid="{00000000-0005-0000-0000-0000F15A0000}"/>
    <cellStyle name="Input 5 2 4 9 3" xfId="23122" xr:uid="{00000000-0005-0000-0000-0000F25A0000}"/>
    <cellStyle name="Input 5 2 5" xfId="23123" xr:uid="{00000000-0005-0000-0000-0000F35A0000}"/>
    <cellStyle name="Input 5 2 5 10" xfId="23124" xr:uid="{00000000-0005-0000-0000-0000F45A0000}"/>
    <cellStyle name="Input 5 2 5 10 2" xfId="23125" xr:uid="{00000000-0005-0000-0000-0000F55A0000}"/>
    <cellStyle name="Input 5 2 5 10 2 2" xfId="23126" xr:uid="{00000000-0005-0000-0000-0000F65A0000}"/>
    <cellStyle name="Input 5 2 5 10 3" xfId="23127" xr:uid="{00000000-0005-0000-0000-0000F75A0000}"/>
    <cellStyle name="Input 5 2 5 11" xfId="23128" xr:uid="{00000000-0005-0000-0000-0000F85A0000}"/>
    <cellStyle name="Input 5 2 5 11 2" xfId="23129" xr:uid="{00000000-0005-0000-0000-0000F95A0000}"/>
    <cellStyle name="Input 5 2 5 11 2 2" xfId="23130" xr:uid="{00000000-0005-0000-0000-0000FA5A0000}"/>
    <cellStyle name="Input 5 2 5 11 3" xfId="23131" xr:uid="{00000000-0005-0000-0000-0000FB5A0000}"/>
    <cellStyle name="Input 5 2 5 12" xfId="23132" xr:uid="{00000000-0005-0000-0000-0000FC5A0000}"/>
    <cellStyle name="Input 5 2 5 12 2" xfId="23133" xr:uid="{00000000-0005-0000-0000-0000FD5A0000}"/>
    <cellStyle name="Input 5 2 5 12 2 2" xfId="23134" xr:uid="{00000000-0005-0000-0000-0000FE5A0000}"/>
    <cellStyle name="Input 5 2 5 12 3" xfId="23135" xr:uid="{00000000-0005-0000-0000-0000FF5A0000}"/>
    <cellStyle name="Input 5 2 5 13" xfId="23136" xr:uid="{00000000-0005-0000-0000-0000005B0000}"/>
    <cellStyle name="Input 5 2 5 13 2" xfId="23137" xr:uid="{00000000-0005-0000-0000-0000015B0000}"/>
    <cellStyle name="Input 5 2 5 13 2 2" xfId="23138" xr:uid="{00000000-0005-0000-0000-0000025B0000}"/>
    <cellStyle name="Input 5 2 5 13 3" xfId="23139" xr:uid="{00000000-0005-0000-0000-0000035B0000}"/>
    <cellStyle name="Input 5 2 5 14" xfId="23140" xr:uid="{00000000-0005-0000-0000-0000045B0000}"/>
    <cellStyle name="Input 5 2 5 14 2" xfId="23141" xr:uid="{00000000-0005-0000-0000-0000055B0000}"/>
    <cellStyle name="Input 5 2 5 14 2 2" xfId="23142" xr:uid="{00000000-0005-0000-0000-0000065B0000}"/>
    <cellStyle name="Input 5 2 5 14 3" xfId="23143" xr:uid="{00000000-0005-0000-0000-0000075B0000}"/>
    <cellStyle name="Input 5 2 5 15" xfId="23144" xr:uid="{00000000-0005-0000-0000-0000085B0000}"/>
    <cellStyle name="Input 5 2 5 15 2" xfId="23145" xr:uid="{00000000-0005-0000-0000-0000095B0000}"/>
    <cellStyle name="Input 5 2 5 15 2 2" xfId="23146" xr:uid="{00000000-0005-0000-0000-00000A5B0000}"/>
    <cellStyle name="Input 5 2 5 15 3" xfId="23147" xr:uid="{00000000-0005-0000-0000-00000B5B0000}"/>
    <cellStyle name="Input 5 2 5 16" xfId="23148" xr:uid="{00000000-0005-0000-0000-00000C5B0000}"/>
    <cellStyle name="Input 5 2 5 16 2" xfId="23149" xr:uid="{00000000-0005-0000-0000-00000D5B0000}"/>
    <cellStyle name="Input 5 2 5 16 2 2" xfId="23150" xr:uid="{00000000-0005-0000-0000-00000E5B0000}"/>
    <cellStyle name="Input 5 2 5 16 3" xfId="23151" xr:uid="{00000000-0005-0000-0000-00000F5B0000}"/>
    <cellStyle name="Input 5 2 5 17" xfId="23152" xr:uid="{00000000-0005-0000-0000-0000105B0000}"/>
    <cellStyle name="Input 5 2 5 17 2" xfId="23153" xr:uid="{00000000-0005-0000-0000-0000115B0000}"/>
    <cellStyle name="Input 5 2 5 17 2 2" xfId="23154" xr:uid="{00000000-0005-0000-0000-0000125B0000}"/>
    <cellStyle name="Input 5 2 5 17 3" xfId="23155" xr:uid="{00000000-0005-0000-0000-0000135B0000}"/>
    <cellStyle name="Input 5 2 5 18" xfId="23156" xr:uid="{00000000-0005-0000-0000-0000145B0000}"/>
    <cellStyle name="Input 5 2 5 18 2" xfId="23157" xr:uid="{00000000-0005-0000-0000-0000155B0000}"/>
    <cellStyle name="Input 5 2 5 18 2 2" xfId="23158" xr:uid="{00000000-0005-0000-0000-0000165B0000}"/>
    <cellStyle name="Input 5 2 5 18 3" xfId="23159" xr:uid="{00000000-0005-0000-0000-0000175B0000}"/>
    <cellStyle name="Input 5 2 5 19" xfId="23160" xr:uid="{00000000-0005-0000-0000-0000185B0000}"/>
    <cellStyle name="Input 5 2 5 19 2" xfId="23161" xr:uid="{00000000-0005-0000-0000-0000195B0000}"/>
    <cellStyle name="Input 5 2 5 19 2 2" xfId="23162" xr:uid="{00000000-0005-0000-0000-00001A5B0000}"/>
    <cellStyle name="Input 5 2 5 19 3" xfId="23163" xr:uid="{00000000-0005-0000-0000-00001B5B0000}"/>
    <cellStyle name="Input 5 2 5 2" xfId="23164" xr:uid="{00000000-0005-0000-0000-00001C5B0000}"/>
    <cellStyle name="Input 5 2 5 2 2" xfId="23165" xr:uid="{00000000-0005-0000-0000-00001D5B0000}"/>
    <cellStyle name="Input 5 2 5 2 2 2" xfId="23166" xr:uid="{00000000-0005-0000-0000-00001E5B0000}"/>
    <cellStyle name="Input 5 2 5 2 3" xfId="23167" xr:uid="{00000000-0005-0000-0000-00001F5B0000}"/>
    <cellStyle name="Input 5 2 5 2 4" xfId="23168" xr:uid="{00000000-0005-0000-0000-0000205B0000}"/>
    <cellStyle name="Input 5 2 5 20" xfId="23169" xr:uid="{00000000-0005-0000-0000-0000215B0000}"/>
    <cellStyle name="Input 5 2 5 20 2" xfId="23170" xr:uid="{00000000-0005-0000-0000-0000225B0000}"/>
    <cellStyle name="Input 5 2 5 20 2 2" xfId="23171" xr:uid="{00000000-0005-0000-0000-0000235B0000}"/>
    <cellStyle name="Input 5 2 5 20 3" xfId="23172" xr:uid="{00000000-0005-0000-0000-0000245B0000}"/>
    <cellStyle name="Input 5 2 5 21" xfId="23173" xr:uid="{00000000-0005-0000-0000-0000255B0000}"/>
    <cellStyle name="Input 5 2 5 21 2" xfId="23174" xr:uid="{00000000-0005-0000-0000-0000265B0000}"/>
    <cellStyle name="Input 5 2 5 22" xfId="23175" xr:uid="{00000000-0005-0000-0000-0000275B0000}"/>
    <cellStyle name="Input 5 2 5 23" xfId="23176" xr:uid="{00000000-0005-0000-0000-0000285B0000}"/>
    <cellStyle name="Input 5 2 5 3" xfId="23177" xr:uid="{00000000-0005-0000-0000-0000295B0000}"/>
    <cellStyle name="Input 5 2 5 3 2" xfId="23178" xr:uid="{00000000-0005-0000-0000-00002A5B0000}"/>
    <cellStyle name="Input 5 2 5 3 2 2" xfId="23179" xr:uid="{00000000-0005-0000-0000-00002B5B0000}"/>
    <cellStyle name="Input 5 2 5 3 3" xfId="23180" xr:uid="{00000000-0005-0000-0000-00002C5B0000}"/>
    <cellStyle name="Input 5 2 5 4" xfId="23181" xr:uid="{00000000-0005-0000-0000-00002D5B0000}"/>
    <cellStyle name="Input 5 2 5 4 2" xfId="23182" xr:uid="{00000000-0005-0000-0000-00002E5B0000}"/>
    <cellStyle name="Input 5 2 5 4 2 2" xfId="23183" xr:uid="{00000000-0005-0000-0000-00002F5B0000}"/>
    <cellStyle name="Input 5 2 5 4 3" xfId="23184" xr:uid="{00000000-0005-0000-0000-0000305B0000}"/>
    <cellStyle name="Input 5 2 5 5" xfId="23185" xr:uid="{00000000-0005-0000-0000-0000315B0000}"/>
    <cellStyle name="Input 5 2 5 5 2" xfId="23186" xr:uid="{00000000-0005-0000-0000-0000325B0000}"/>
    <cellStyle name="Input 5 2 5 5 2 2" xfId="23187" xr:uid="{00000000-0005-0000-0000-0000335B0000}"/>
    <cellStyle name="Input 5 2 5 5 3" xfId="23188" xr:uid="{00000000-0005-0000-0000-0000345B0000}"/>
    <cellStyle name="Input 5 2 5 6" xfId="23189" xr:uid="{00000000-0005-0000-0000-0000355B0000}"/>
    <cellStyle name="Input 5 2 5 6 2" xfId="23190" xr:uid="{00000000-0005-0000-0000-0000365B0000}"/>
    <cellStyle name="Input 5 2 5 6 2 2" xfId="23191" xr:uid="{00000000-0005-0000-0000-0000375B0000}"/>
    <cellStyle name="Input 5 2 5 6 3" xfId="23192" xr:uid="{00000000-0005-0000-0000-0000385B0000}"/>
    <cellStyle name="Input 5 2 5 7" xfId="23193" xr:uid="{00000000-0005-0000-0000-0000395B0000}"/>
    <cellStyle name="Input 5 2 5 7 2" xfId="23194" xr:uid="{00000000-0005-0000-0000-00003A5B0000}"/>
    <cellStyle name="Input 5 2 5 7 2 2" xfId="23195" xr:uid="{00000000-0005-0000-0000-00003B5B0000}"/>
    <cellStyle name="Input 5 2 5 7 3" xfId="23196" xr:uid="{00000000-0005-0000-0000-00003C5B0000}"/>
    <cellStyle name="Input 5 2 5 8" xfId="23197" xr:uid="{00000000-0005-0000-0000-00003D5B0000}"/>
    <cellStyle name="Input 5 2 5 8 2" xfId="23198" xr:uid="{00000000-0005-0000-0000-00003E5B0000}"/>
    <cellStyle name="Input 5 2 5 8 2 2" xfId="23199" xr:uid="{00000000-0005-0000-0000-00003F5B0000}"/>
    <cellStyle name="Input 5 2 5 8 3" xfId="23200" xr:uid="{00000000-0005-0000-0000-0000405B0000}"/>
    <cellStyle name="Input 5 2 5 9" xfId="23201" xr:uid="{00000000-0005-0000-0000-0000415B0000}"/>
    <cellStyle name="Input 5 2 5 9 2" xfId="23202" xr:uid="{00000000-0005-0000-0000-0000425B0000}"/>
    <cellStyle name="Input 5 2 5 9 2 2" xfId="23203" xr:uid="{00000000-0005-0000-0000-0000435B0000}"/>
    <cellStyle name="Input 5 2 5 9 3" xfId="23204" xr:uid="{00000000-0005-0000-0000-0000445B0000}"/>
    <cellStyle name="Input 5 2 6" xfId="23205" xr:uid="{00000000-0005-0000-0000-0000455B0000}"/>
    <cellStyle name="Input 5 2 6 2" xfId="23206" xr:uid="{00000000-0005-0000-0000-0000465B0000}"/>
    <cellStyle name="Input 5 2 6 2 2" xfId="23207" xr:uid="{00000000-0005-0000-0000-0000475B0000}"/>
    <cellStyle name="Input 5 2 6 3" xfId="23208" xr:uid="{00000000-0005-0000-0000-0000485B0000}"/>
    <cellStyle name="Input 5 2 6 4" xfId="23209" xr:uid="{00000000-0005-0000-0000-0000495B0000}"/>
    <cellStyle name="Input 5 2 7" xfId="23210" xr:uid="{00000000-0005-0000-0000-00004A5B0000}"/>
    <cellStyle name="Input 5 2 7 2" xfId="23211" xr:uid="{00000000-0005-0000-0000-00004B5B0000}"/>
    <cellStyle name="Input 5 2 7 2 2" xfId="23212" xr:uid="{00000000-0005-0000-0000-00004C5B0000}"/>
    <cellStyle name="Input 5 2 7 3" xfId="23213" xr:uid="{00000000-0005-0000-0000-00004D5B0000}"/>
    <cellStyle name="Input 5 2 8" xfId="23214" xr:uid="{00000000-0005-0000-0000-00004E5B0000}"/>
    <cellStyle name="Input 5 2 8 2" xfId="23215" xr:uid="{00000000-0005-0000-0000-00004F5B0000}"/>
    <cellStyle name="Input 5 2 8 2 2" xfId="23216" xr:uid="{00000000-0005-0000-0000-0000505B0000}"/>
    <cellStyle name="Input 5 2 8 3" xfId="23217" xr:uid="{00000000-0005-0000-0000-0000515B0000}"/>
    <cellStyle name="Input 5 2 9" xfId="23218" xr:uid="{00000000-0005-0000-0000-0000525B0000}"/>
    <cellStyle name="Input 5 2 9 2" xfId="23219" xr:uid="{00000000-0005-0000-0000-0000535B0000}"/>
    <cellStyle name="Input 5 2 9 2 2" xfId="23220" xr:uid="{00000000-0005-0000-0000-0000545B0000}"/>
    <cellStyle name="Input 5 2 9 3" xfId="23221" xr:uid="{00000000-0005-0000-0000-0000555B0000}"/>
    <cellStyle name="Input 5 20" xfId="23222" xr:uid="{00000000-0005-0000-0000-0000565B0000}"/>
    <cellStyle name="Input 5 20 2" xfId="23223" xr:uid="{00000000-0005-0000-0000-0000575B0000}"/>
    <cellStyle name="Input 5 20 2 2" xfId="23224" xr:uid="{00000000-0005-0000-0000-0000585B0000}"/>
    <cellStyle name="Input 5 20 3" xfId="23225" xr:uid="{00000000-0005-0000-0000-0000595B0000}"/>
    <cellStyle name="Input 5 21" xfId="23226" xr:uid="{00000000-0005-0000-0000-00005A5B0000}"/>
    <cellStyle name="Input 5 21 2" xfId="23227" xr:uid="{00000000-0005-0000-0000-00005B5B0000}"/>
    <cellStyle name="Input 5 21 2 2" xfId="23228" xr:uid="{00000000-0005-0000-0000-00005C5B0000}"/>
    <cellStyle name="Input 5 21 3" xfId="23229" xr:uid="{00000000-0005-0000-0000-00005D5B0000}"/>
    <cellStyle name="Input 5 22" xfId="23230" xr:uid="{00000000-0005-0000-0000-00005E5B0000}"/>
    <cellStyle name="Input 5 22 2" xfId="23231" xr:uid="{00000000-0005-0000-0000-00005F5B0000}"/>
    <cellStyle name="Input 5 23" xfId="23232" xr:uid="{00000000-0005-0000-0000-0000605B0000}"/>
    <cellStyle name="Input 5 24" xfId="23233" xr:uid="{00000000-0005-0000-0000-0000615B0000}"/>
    <cellStyle name="Input 5 25" xfId="23234" xr:uid="{00000000-0005-0000-0000-0000625B0000}"/>
    <cellStyle name="Input 5 26" xfId="23235" xr:uid="{00000000-0005-0000-0000-0000635B0000}"/>
    <cellStyle name="Input 5 27" xfId="23236" xr:uid="{00000000-0005-0000-0000-0000645B0000}"/>
    <cellStyle name="Input 5 28" xfId="50549" xr:uid="{00000000-0005-0000-0000-0000655B0000}"/>
    <cellStyle name="Input 5 29" xfId="50550" xr:uid="{00000000-0005-0000-0000-0000665B0000}"/>
    <cellStyle name="Input 5 3" xfId="23237" xr:uid="{00000000-0005-0000-0000-0000675B0000}"/>
    <cellStyle name="Input 5 3 10" xfId="23238" xr:uid="{00000000-0005-0000-0000-0000685B0000}"/>
    <cellStyle name="Input 5 3 10 2" xfId="23239" xr:uid="{00000000-0005-0000-0000-0000695B0000}"/>
    <cellStyle name="Input 5 3 10 2 2" xfId="23240" xr:uid="{00000000-0005-0000-0000-00006A5B0000}"/>
    <cellStyle name="Input 5 3 10 3" xfId="23241" xr:uid="{00000000-0005-0000-0000-00006B5B0000}"/>
    <cellStyle name="Input 5 3 11" xfId="23242" xr:uid="{00000000-0005-0000-0000-00006C5B0000}"/>
    <cellStyle name="Input 5 3 11 2" xfId="23243" xr:uid="{00000000-0005-0000-0000-00006D5B0000}"/>
    <cellStyle name="Input 5 3 11 2 2" xfId="23244" xr:uid="{00000000-0005-0000-0000-00006E5B0000}"/>
    <cellStyle name="Input 5 3 11 3" xfId="23245" xr:uid="{00000000-0005-0000-0000-00006F5B0000}"/>
    <cellStyle name="Input 5 3 12" xfId="23246" xr:uid="{00000000-0005-0000-0000-0000705B0000}"/>
    <cellStyle name="Input 5 3 12 2" xfId="23247" xr:uid="{00000000-0005-0000-0000-0000715B0000}"/>
    <cellStyle name="Input 5 3 12 2 2" xfId="23248" xr:uid="{00000000-0005-0000-0000-0000725B0000}"/>
    <cellStyle name="Input 5 3 12 3" xfId="23249" xr:uid="{00000000-0005-0000-0000-0000735B0000}"/>
    <cellStyle name="Input 5 3 13" xfId="23250" xr:uid="{00000000-0005-0000-0000-0000745B0000}"/>
    <cellStyle name="Input 5 3 13 2" xfId="23251" xr:uid="{00000000-0005-0000-0000-0000755B0000}"/>
    <cellStyle name="Input 5 3 13 2 2" xfId="23252" xr:uid="{00000000-0005-0000-0000-0000765B0000}"/>
    <cellStyle name="Input 5 3 13 3" xfId="23253" xr:uid="{00000000-0005-0000-0000-0000775B0000}"/>
    <cellStyle name="Input 5 3 14" xfId="23254" xr:uid="{00000000-0005-0000-0000-0000785B0000}"/>
    <cellStyle name="Input 5 3 14 2" xfId="23255" xr:uid="{00000000-0005-0000-0000-0000795B0000}"/>
    <cellStyle name="Input 5 3 14 2 2" xfId="23256" xr:uid="{00000000-0005-0000-0000-00007A5B0000}"/>
    <cellStyle name="Input 5 3 14 3" xfId="23257" xr:uid="{00000000-0005-0000-0000-00007B5B0000}"/>
    <cellStyle name="Input 5 3 15" xfId="23258" xr:uid="{00000000-0005-0000-0000-00007C5B0000}"/>
    <cellStyle name="Input 5 3 15 2" xfId="23259" xr:uid="{00000000-0005-0000-0000-00007D5B0000}"/>
    <cellStyle name="Input 5 3 15 2 2" xfId="23260" xr:uid="{00000000-0005-0000-0000-00007E5B0000}"/>
    <cellStyle name="Input 5 3 15 3" xfId="23261" xr:uid="{00000000-0005-0000-0000-00007F5B0000}"/>
    <cellStyle name="Input 5 3 16" xfId="23262" xr:uid="{00000000-0005-0000-0000-0000805B0000}"/>
    <cellStyle name="Input 5 3 16 2" xfId="23263" xr:uid="{00000000-0005-0000-0000-0000815B0000}"/>
    <cellStyle name="Input 5 3 16 2 2" xfId="23264" xr:uid="{00000000-0005-0000-0000-0000825B0000}"/>
    <cellStyle name="Input 5 3 16 3" xfId="23265" xr:uid="{00000000-0005-0000-0000-0000835B0000}"/>
    <cellStyle name="Input 5 3 17" xfId="23266" xr:uid="{00000000-0005-0000-0000-0000845B0000}"/>
    <cellStyle name="Input 5 3 17 2" xfId="23267" xr:uid="{00000000-0005-0000-0000-0000855B0000}"/>
    <cellStyle name="Input 5 3 17 2 2" xfId="23268" xr:uid="{00000000-0005-0000-0000-0000865B0000}"/>
    <cellStyle name="Input 5 3 17 3" xfId="23269" xr:uid="{00000000-0005-0000-0000-0000875B0000}"/>
    <cellStyle name="Input 5 3 18" xfId="23270" xr:uid="{00000000-0005-0000-0000-0000885B0000}"/>
    <cellStyle name="Input 5 3 18 2" xfId="23271" xr:uid="{00000000-0005-0000-0000-0000895B0000}"/>
    <cellStyle name="Input 5 3 19" xfId="23272" xr:uid="{00000000-0005-0000-0000-00008A5B0000}"/>
    <cellStyle name="Input 5 3 2" xfId="23273" xr:uid="{00000000-0005-0000-0000-00008B5B0000}"/>
    <cellStyle name="Input 5 3 2 10" xfId="23274" xr:uid="{00000000-0005-0000-0000-00008C5B0000}"/>
    <cellStyle name="Input 5 3 2 10 2" xfId="23275" xr:uid="{00000000-0005-0000-0000-00008D5B0000}"/>
    <cellStyle name="Input 5 3 2 10 2 2" xfId="23276" xr:uid="{00000000-0005-0000-0000-00008E5B0000}"/>
    <cellStyle name="Input 5 3 2 10 3" xfId="23277" xr:uid="{00000000-0005-0000-0000-00008F5B0000}"/>
    <cellStyle name="Input 5 3 2 11" xfId="23278" xr:uid="{00000000-0005-0000-0000-0000905B0000}"/>
    <cellStyle name="Input 5 3 2 11 2" xfId="23279" xr:uid="{00000000-0005-0000-0000-0000915B0000}"/>
    <cellStyle name="Input 5 3 2 11 2 2" xfId="23280" xr:uid="{00000000-0005-0000-0000-0000925B0000}"/>
    <cellStyle name="Input 5 3 2 11 3" xfId="23281" xr:uid="{00000000-0005-0000-0000-0000935B0000}"/>
    <cellStyle name="Input 5 3 2 12" xfId="23282" xr:uid="{00000000-0005-0000-0000-0000945B0000}"/>
    <cellStyle name="Input 5 3 2 12 2" xfId="23283" xr:uid="{00000000-0005-0000-0000-0000955B0000}"/>
    <cellStyle name="Input 5 3 2 12 2 2" xfId="23284" xr:uid="{00000000-0005-0000-0000-0000965B0000}"/>
    <cellStyle name="Input 5 3 2 12 3" xfId="23285" xr:uid="{00000000-0005-0000-0000-0000975B0000}"/>
    <cellStyle name="Input 5 3 2 13" xfId="23286" xr:uid="{00000000-0005-0000-0000-0000985B0000}"/>
    <cellStyle name="Input 5 3 2 13 2" xfId="23287" xr:uid="{00000000-0005-0000-0000-0000995B0000}"/>
    <cellStyle name="Input 5 3 2 13 2 2" xfId="23288" xr:uid="{00000000-0005-0000-0000-00009A5B0000}"/>
    <cellStyle name="Input 5 3 2 13 3" xfId="23289" xr:uid="{00000000-0005-0000-0000-00009B5B0000}"/>
    <cellStyle name="Input 5 3 2 14" xfId="23290" xr:uid="{00000000-0005-0000-0000-00009C5B0000}"/>
    <cellStyle name="Input 5 3 2 14 2" xfId="23291" xr:uid="{00000000-0005-0000-0000-00009D5B0000}"/>
    <cellStyle name="Input 5 3 2 14 2 2" xfId="23292" xr:uid="{00000000-0005-0000-0000-00009E5B0000}"/>
    <cellStyle name="Input 5 3 2 14 3" xfId="23293" xr:uid="{00000000-0005-0000-0000-00009F5B0000}"/>
    <cellStyle name="Input 5 3 2 15" xfId="23294" xr:uid="{00000000-0005-0000-0000-0000A05B0000}"/>
    <cellStyle name="Input 5 3 2 15 2" xfId="23295" xr:uid="{00000000-0005-0000-0000-0000A15B0000}"/>
    <cellStyle name="Input 5 3 2 15 2 2" xfId="23296" xr:uid="{00000000-0005-0000-0000-0000A25B0000}"/>
    <cellStyle name="Input 5 3 2 15 3" xfId="23297" xr:uid="{00000000-0005-0000-0000-0000A35B0000}"/>
    <cellStyle name="Input 5 3 2 16" xfId="23298" xr:uid="{00000000-0005-0000-0000-0000A45B0000}"/>
    <cellStyle name="Input 5 3 2 16 2" xfId="23299" xr:uid="{00000000-0005-0000-0000-0000A55B0000}"/>
    <cellStyle name="Input 5 3 2 16 2 2" xfId="23300" xr:uid="{00000000-0005-0000-0000-0000A65B0000}"/>
    <cellStyle name="Input 5 3 2 16 3" xfId="23301" xr:uid="{00000000-0005-0000-0000-0000A75B0000}"/>
    <cellStyle name="Input 5 3 2 17" xfId="23302" xr:uid="{00000000-0005-0000-0000-0000A85B0000}"/>
    <cellStyle name="Input 5 3 2 17 2" xfId="23303" xr:uid="{00000000-0005-0000-0000-0000A95B0000}"/>
    <cellStyle name="Input 5 3 2 17 2 2" xfId="23304" xr:uid="{00000000-0005-0000-0000-0000AA5B0000}"/>
    <cellStyle name="Input 5 3 2 17 3" xfId="23305" xr:uid="{00000000-0005-0000-0000-0000AB5B0000}"/>
    <cellStyle name="Input 5 3 2 18" xfId="23306" xr:uid="{00000000-0005-0000-0000-0000AC5B0000}"/>
    <cellStyle name="Input 5 3 2 18 2" xfId="23307" xr:uid="{00000000-0005-0000-0000-0000AD5B0000}"/>
    <cellStyle name="Input 5 3 2 18 2 2" xfId="23308" xr:uid="{00000000-0005-0000-0000-0000AE5B0000}"/>
    <cellStyle name="Input 5 3 2 18 3" xfId="23309" xr:uid="{00000000-0005-0000-0000-0000AF5B0000}"/>
    <cellStyle name="Input 5 3 2 19" xfId="23310" xr:uid="{00000000-0005-0000-0000-0000B05B0000}"/>
    <cellStyle name="Input 5 3 2 19 2" xfId="23311" xr:uid="{00000000-0005-0000-0000-0000B15B0000}"/>
    <cellStyle name="Input 5 3 2 19 2 2" xfId="23312" xr:uid="{00000000-0005-0000-0000-0000B25B0000}"/>
    <cellStyle name="Input 5 3 2 19 3" xfId="23313" xr:uid="{00000000-0005-0000-0000-0000B35B0000}"/>
    <cellStyle name="Input 5 3 2 2" xfId="23314" xr:uid="{00000000-0005-0000-0000-0000B45B0000}"/>
    <cellStyle name="Input 5 3 2 2 2" xfId="23315" xr:uid="{00000000-0005-0000-0000-0000B55B0000}"/>
    <cellStyle name="Input 5 3 2 2 2 2" xfId="23316" xr:uid="{00000000-0005-0000-0000-0000B65B0000}"/>
    <cellStyle name="Input 5 3 2 2 2 2 2" xfId="23317" xr:uid="{00000000-0005-0000-0000-0000B75B0000}"/>
    <cellStyle name="Input 5 3 2 2 2 3" xfId="23318" xr:uid="{00000000-0005-0000-0000-0000B85B0000}"/>
    <cellStyle name="Input 5 3 2 2 2 4" xfId="23319" xr:uid="{00000000-0005-0000-0000-0000B95B0000}"/>
    <cellStyle name="Input 5 3 2 2 3" xfId="23320" xr:uid="{00000000-0005-0000-0000-0000BA5B0000}"/>
    <cellStyle name="Input 5 3 2 2 3 2" xfId="23321" xr:uid="{00000000-0005-0000-0000-0000BB5B0000}"/>
    <cellStyle name="Input 5 3 2 2 4" xfId="23322" xr:uid="{00000000-0005-0000-0000-0000BC5B0000}"/>
    <cellStyle name="Input 5 3 2 2 5" xfId="23323" xr:uid="{00000000-0005-0000-0000-0000BD5B0000}"/>
    <cellStyle name="Input 5 3 2 20" xfId="23324" xr:uid="{00000000-0005-0000-0000-0000BE5B0000}"/>
    <cellStyle name="Input 5 3 2 20 2" xfId="23325" xr:uid="{00000000-0005-0000-0000-0000BF5B0000}"/>
    <cellStyle name="Input 5 3 2 20 2 2" xfId="23326" xr:uid="{00000000-0005-0000-0000-0000C05B0000}"/>
    <cellStyle name="Input 5 3 2 20 3" xfId="23327" xr:uid="{00000000-0005-0000-0000-0000C15B0000}"/>
    <cellStyle name="Input 5 3 2 21" xfId="23328" xr:uid="{00000000-0005-0000-0000-0000C25B0000}"/>
    <cellStyle name="Input 5 3 2 21 2" xfId="23329" xr:uid="{00000000-0005-0000-0000-0000C35B0000}"/>
    <cellStyle name="Input 5 3 2 22" xfId="23330" xr:uid="{00000000-0005-0000-0000-0000C45B0000}"/>
    <cellStyle name="Input 5 3 2 23" xfId="23331" xr:uid="{00000000-0005-0000-0000-0000C55B0000}"/>
    <cellStyle name="Input 5 3 2 3" xfId="23332" xr:uid="{00000000-0005-0000-0000-0000C65B0000}"/>
    <cellStyle name="Input 5 3 2 3 2" xfId="23333" xr:uid="{00000000-0005-0000-0000-0000C75B0000}"/>
    <cellStyle name="Input 5 3 2 3 2 2" xfId="23334" xr:uid="{00000000-0005-0000-0000-0000C85B0000}"/>
    <cellStyle name="Input 5 3 2 3 2 3" xfId="23335" xr:uid="{00000000-0005-0000-0000-0000C95B0000}"/>
    <cellStyle name="Input 5 3 2 3 3" xfId="23336" xr:uid="{00000000-0005-0000-0000-0000CA5B0000}"/>
    <cellStyle name="Input 5 3 2 3 3 2" xfId="23337" xr:uid="{00000000-0005-0000-0000-0000CB5B0000}"/>
    <cellStyle name="Input 5 3 2 3 4" xfId="23338" xr:uid="{00000000-0005-0000-0000-0000CC5B0000}"/>
    <cellStyle name="Input 5 3 2 4" xfId="23339" xr:uid="{00000000-0005-0000-0000-0000CD5B0000}"/>
    <cellStyle name="Input 5 3 2 4 2" xfId="23340" xr:uid="{00000000-0005-0000-0000-0000CE5B0000}"/>
    <cellStyle name="Input 5 3 2 4 2 2" xfId="23341" xr:uid="{00000000-0005-0000-0000-0000CF5B0000}"/>
    <cellStyle name="Input 5 3 2 4 3" xfId="23342" xr:uid="{00000000-0005-0000-0000-0000D05B0000}"/>
    <cellStyle name="Input 5 3 2 4 4" xfId="23343" xr:uid="{00000000-0005-0000-0000-0000D15B0000}"/>
    <cellStyle name="Input 5 3 2 5" xfId="23344" xr:uid="{00000000-0005-0000-0000-0000D25B0000}"/>
    <cellStyle name="Input 5 3 2 5 2" xfId="23345" xr:uid="{00000000-0005-0000-0000-0000D35B0000}"/>
    <cellStyle name="Input 5 3 2 5 2 2" xfId="23346" xr:uid="{00000000-0005-0000-0000-0000D45B0000}"/>
    <cellStyle name="Input 5 3 2 5 3" xfId="23347" xr:uid="{00000000-0005-0000-0000-0000D55B0000}"/>
    <cellStyle name="Input 5 3 2 5 4" xfId="23348" xr:uid="{00000000-0005-0000-0000-0000D65B0000}"/>
    <cellStyle name="Input 5 3 2 6" xfId="23349" xr:uid="{00000000-0005-0000-0000-0000D75B0000}"/>
    <cellStyle name="Input 5 3 2 6 2" xfId="23350" xr:uid="{00000000-0005-0000-0000-0000D85B0000}"/>
    <cellStyle name="Input 5 3 2 6 2 2" xfId="23351" xr:uid="{00000000-0005-0000-0000-0000D95B0000}"/>
    <cellStyle name="Input 5 3 2 6 3" xfId="23352" xr:uid="{00000000-0005-0000-0000-0000DA5B0000}"/>
    <cellStyle name="Input 5 3 2 7" xfId="23353" xr:uid="{00000000-0005-0000-0000-0000DB5B0000}"/>
    <cellStyle name="Input 5 3 2 7 2" xfId="23354" xr:uid="{00000000-0005-0000-0000-0000DC5B0000}"/>
    <cellStyle name="Input 5 3 2 7 2 2" xfId="23355" xr:uid="{00000000-0005-0000-0000-0000DD5B0000}"/>
    <cellStyle name="Input 5 3 2 7 3" xfId="23356" xr:uid="{00000000-0005-0000-0000-0000DE5B0000}"/>
    <cellStyle name="Input 5 3 2 8" xfId="23357" xr:uid="{00000000-0005-0000-0000-0000DF5B0000}"/>
    <cellStyle name="Input 5 3 2 8 2" xfId="23358" xr:uid="{00000000-0005-0000-0000-0000E05B0000}"/>
    <cellStyle name="Input 5 3 2 8 2 2" xfId="23359" xr:uid="{00000000-0005-0000-0000-0000E15B0000}"/>
    <cellStyle name="Input 5 3 2 8 3" xfId="23360" xr:uid="{00000000-0005-0000-0000-0000E25B0000}"/>
    <cellStyle name="Input 5 3 2 9" xfId="23361" xr:uid="{00000000-0005-0000-0000-0000E35B0000}"/>
    <cellStyle name="Input 5 3 2 9 2" xfId="23362" xr:uid="{00000000-0005-0000-0000-0000E45B0000}"/>
    <cellStyle name="Input 5 3 2 9 2 2" xfId="23363" xr:uid="{00000000-0005-0000-0000-0000E55B0000}"/>
    <cellStyle name="Input 5 3 2 9 3" xfId="23364" xr:uid="{00000000-0005-0000-0000-0000E65B0000}"/>
    <cellStyle name="Input 5 3 20" xfId="23365" xr:uid="{00000000-0005-0000-0000-0000E75B0000}"/>
    <cellStyle name="Input 5 3 3" xfId="23366" xr:uid="{00000000-0005-0000-0000-0000E85B0000}"/>
    <cellStyle name="Input 5 3 3 2" xfId="23367" xr:uid="{00000000-0005-0000-0000-0000E95B0000}"/>
    <cellStyle name="Input 5 3 3 2 2" xfId="23368" xr:uid="{00000000-0005-0000-0000-0000EA5B0000}"/>
    <cellStyle name="Input 5 3 3 2 2 2" xfId="23369" xr:uid="{00000000-0005-0000-0000-0000EB5B0000}"/>
    <cellStyle name="Input 5 3 3 2 3" xfId="23370" xr:uid="{00000000-0005-0000-0000-0000EC5B0000}"/>
    <cellStyle name="Input 5 3 3 2 4" xfId="23371" xr:uid="{00000000-0005-0000-0000-0000ED5B0000}"/>
    <cellStyle name="Input 5 3 3 3" xfId="23372" xr:uid="{00000000-0005-0000-0000-0000EE5B0000}"/>
    <cellStyle name="Input 5 3 3 3 2" xfId="23373" xr:uid="{00000000-0005-0000-0000-0000EF5B0000}"/>
    <cellStyle name="Input 5 3 3 4" xfId="23374" xr:uid="{00000000-0005-0000-0000-0000F05B0000}"/>
    <cellStyle name="Input 5 3 3 5" xfId="23375" xr:uid="{00000000-0005-0000-0000-0000F15B0000}"/>
    <cellStyle name="Input 5 3 4" xfId="23376" xr:uid="{00000000-0005-0000-0000-0000F25B0000}"/>
    <cellStyle name="Input 5 3 4 2" xfId="23377" xr:uid="{00000000-0005-0000-0000-0000F35B0000}"/>
    <cellStyle name="Input 5 3 4 2 2" xfId="23378" xr:uid="{00000000-0005-0000-0000-0000F45B0000}"/>
    <cellStyle name="Input 5 3 4 2 3" xfId="23379" xr:uid="{00000000-0005-0000-0000-0000F55B0000}"/>
    <cellStyle name="Input 5 3 4 3" xfId="23380" xr:uid="{00000000-0005-0000-0000-0000F65B0000}"/>
    <cellStyle name="Input 5 3 4 3 2" xfId="23381" xr:uid="{00000000-0005-0000-0000-0000F75B0000}"/>
    <cellStyle name="Input 5 3 4 4" xfId="23382" xr:uid="{00000000-0005-0000-0000-0000F85B0000}"/>
    <cellStyle name="Input 5 3 5" xfId="23383" xr:uid="{00000000-0005-0000-0000-0000F95B0000}"/>
    <cellStyle name="Input 5 3 5 2" xfId="23384" xr:uid="{00000000-0005-0000-0000-0000FA5B0000}"/>
    <cellStyle name="Input 5 3 5 2 2" xfId="23385" xr:uid="{00000000-0005-0000-0000-0000FB5B0000}"/>
    <cellStyle name="Input 5 3 5 2 3" xfId="23386" xr:uid="{00000000-0005-0000-0000-0000FC5B0000}"/>
    <cellStyle name="Input 5 3 5 3" xfId="23387" xr:uid="{00000000-0005-0000-0000-0000FD5B0000}"/>
    <cellStyle name="Input 5 3 5 4" xfId="23388" xr:uid="{00000000-0005-0000-0000-0000FE5B0000}"/>
    <cellStyle name="Input 5 3 6" xfId="23389" xr:uid="{00000000-0005-0000-0000-0000FF5B0000}"/>
    <cellStyle name="Input 5 3 6 2" xfId="23390" xr:uid="{00000000-0005-0000-0000-0000005C0000}"/>
    <cellStyle name="Input 5 3 6 2 2" xfId="23391" xr:uid="{00000000-0005-0000-0000-0000015C0000}"/>
    <cellStyle name="Input 5 3 6 3" xfId="23392" xr:uid="{00000000-0005-0000-0000-0000025C0000}"/>
    <cellStyle name="Input 5 3 6 4" xfId="23393" xr:uid="{00000000-0005-0000-0000-0000035C0000}"/>
    <cellStyle name="Input 5 3 7" xfId="23394" xr:uid="{00000000-0005-0000-0000-0000045C0000}"/>
    <cellStyle name="Input 5 3 7 2" xfId="23395" xr:uid="{00000000-0005-0000-0000-0000055C0000}"/>
    <cellStyle name="Input 5 3 7 2 2" xfId="23396" xr:uid="{00000000-0005-0000-0000-0000065C0000}"/>
    <cellStyle name="Input 5 3 7 3" xfId="23397" xr:uid="{00000000-0005-0000-0000-0000075C0000}"/>
    <cellStyle name="Input 5 3 8" xfId="23398" xr:uid="{00000000-0005-0000-0000-0000085C0000}"/>
    <cellStyle name="Input 5 3 8 2" xfId="23399" xr:uid="{00000000-0005-0000-0000-0000095C0000}"/>
    <cellStyle name="Input 5 3 8 2 2" xfId="23400" xr:uid="{00000000-0005-0000-0000-00000A5C0000}"/>
    <cellStyle name="Input 5 3 8 3" xfId="23401" xr:uid="{00000000-0005-0000-0000-00000B5C0000}"/>
    <cellStyle name="Input 5 3 9" xfId="23402" xr:uid="{00000000-0005-0000-0000-00000C5C0000}"/>
    <cellStyle name="Input 5 3 9 2" xfId="23403" xr:uid="{00000000-0005-0000-0000-00000D5C0000}"/>
    <cellStyle name="Input 5 3 9 2 2" xfId="23404" xr:uid="{00000000-0005-0000-0000-00000E5C0000}"/>
    <cellStyle name="Input 5 3 9 3" xfId="23405" xr:uid="{00000000-0005-0000-0000-00000F5C0000}"/>
    <cellStyle name="Input 5 30" xfId="50551" xr:uid="{00000000-0005-0000-0000-0000105C0000}"/>
    <cellStyle name="Input 5 31" xfId="50552" xr:uid="{00000000-0005-0000-0000-0000115C0000}"/>
    <cellStyle name="Input 5 4" xfId="23406" xr:uid="{00000000-0005-0000-0000-0000125C0000}"/>
    <cellStyle name="Input 5 4 10" xfId="23407" xr:uid="{00000000-0005-0000-0000-0000135C0000}"/>
    <cellStyle name="Input 5 4 10 2" xfId="23408" xr:uid="{00000000-0005-0000-0000-0000145C0000}"/>
    <cellStyle name="Input 5 4 10 2 2" xfId="23409" xr:uid="{00000000-0005-0000-0000-0000155C0000}"/>
    <cellStyle name="Input 5 4 10 3" xfId="23410" xr:uid="{00000000-0005-0000-0000-0000165C0000}"/>
    <cellStyle name="Input 5 4 11" xfId="23411" xr:uid="{00000000-0005-0000-0000-0000175C0000}"/>
    <cellStyle name="Input 5 4 11 2" xfId="23412" xr:uid="{00000000-0005-0000-0000-0000185C0000}"/>
    <cellStyle name="Input 5 4 11 2 2" xfId="23413" xr:uid="{00000000-0005-0000-0000-0000195C0000}"/>
    <cellStyle name="Input 5 4 11 3" xfId="23414" xr:uid="{00000000-0005-0000-0000-00001A5C0000}"/>
    <cellStyle name="Input 5 4 12" xfId="23415" xr:uid="{00000000-0005-0000-0000-00001B5C0000}"/>
    <cellStyle name="Input 5 4 12 2" xfId="23416" xr:uid="{00000000-0005-0000-0000-00001C5C0000}"/>
    <cellStyle name="Input 5 4 12 2 2" xfId="23417" xr:uid="{00000000-0005-0000-0000-00001D5C0000}"/>
    <cellStyle name="Input 5 4 12 3" xfId="23418" xr:uid="{00000000-0005-0000-0000-00001E5C0000}"/>
    <cellStyle name="Input 5 4 13" xfId="23419" xr:uid="{00000000-0005-0000-0000-00001F5C0000}"/>
    <cellStyle name="Input 5 4 13 2" xfId="23420" xr:uid="{00000000-0005-0000-0000-0000205C0000}"/>
    <cellStyle name="Input 5 4 13 2 2" xfId="23421" xr:uid="{00000000-0005-0000-0000-0000215C0000}"/>
    <cellStyle name="Input 5 4 13 3" xfId="23422" xr:uid="{00000000-0005-0000-0000-0000225C0000}"/>
    <cellStyle name="Input 5 4 14" xfId="23423" xr:uid="{00000000-0005-0000-0000-0000235C0000}"/>
    <cellStyle name="Input 5 4 14 2" xfId="23424" xr:uid="{00000000-0005-0000-0000-0000245C0000}"/>
    <cellStyle name="Input 5 4 14 2 2" xfId="23425" xr:uid="{00000000-0005-0000-0000-0000255C0000}"/>
    <cellStyle name="Input 5 4 14 3" xfId="23426" xr:uid="{00000000-0005-0000-0000-0000265C0000}"/>
    <cellStyle name="Input 5 4 15" xfId="23427" xr:uid="{00000000-0005-0000-0000-0000275C0000}"/>
    <cellStyle name="Input 5 4 15 2" xfId="23428" xr:uid="{00000000-0005-0000-0000-0000285C0000}"/>
    <cellStyle name="Input 5 4 15 2 2" xfId="23429" xr:uid="{00000000-0005-0000-0000-0000295C0000}"/>
    <cellStyle name="Input 5 4 15 3" xfId="23430" xr:uid="{00000000-0005-0000-0000-00002A5C0000}"/>
    <cellStyle name="Input 5 4 16" xfId="23431" xr:uid="{00000000-0005-0000-0000-00002B5C0000}"/>
    <cellStyle name="Input 5 4 16 2" xfId="23432" xr:uid="{00000000-0005-0000-0000-00002C5C0000}"/>
    <cellStyle name="Input 5 4 16 2 2" xfId="23433" xr:uid="{00000000-0005-0000-0000-00002D5C0000}"/>
    <cellStyle name="Input 5 4 16 3" xfId="23434" xr:uid="{00000000-0005-0000-0000-00002E5C0000}"/>
    <cellStyle name="Input 5 4 17" xfId="23435" xr:uid="{00000000-0005-0000-0000-00002F5C0000}"/>
    <cellStyle name="Input 5 4 17 2" xfId="23436" xr:uid="{00000000-0005-0000-0000-0000305C0000}"/>
    <cellStyle name="Input 5 4 17 2 2" xfId="23437" xr:uid="{00000000-0005-0000-0000-0000315C0000}"/>
    <cellStyle name="Input 5 4 17 3" xfId="23438" xr:uid="{00000000-0005-0000-0000-0000325C0000}"/>
    <cellStyle name="Input 5 4 18" xfId="23439" xr:uid="{00000000-0005-0000-0000-0000335C0000}"/>
    <cellStyle name="Input 5 4 18 2" xfId="23440" xr:uid="{00000000-0005-0000-0000-0000345C0000}"/>
    <cellStyle name="Input 5 4 19" xfId="23441" xr:uid="{00000000-0005-0000-0000-0000355C0000}"/>
    <cellStyle name="Input 5 4 2" xfId="23442" xr:uid="{00000000-0005-0000-0000-0000365C0000}"/>
    <cellStyle name="Input 5 4 2 10" xfId="23443" xr:uid="{00000000-0005-0000-0000-0000375C0000}"/>
    <cellStyle name="Input 5 4 2 10 2" xfId="23444" xr:uid="{00000000-0005-0000-0000-0000385C0000}"/>
    <cellStyle name="Input 5 4 2 10 2 2" xfId="23445" xr:uid="{00000000-0005-0000-0000-0000395C0000}"/>
    <cellStyle name="Input 5 4 2 10 3" xfId="23446" xr:uid="{00000000-0005-0000-0000-00003A5C0000}"/>
    <cellStyle name="Input 5 4 2 11" xfId="23447" xr:uid="{00000000-0005-0000-0000-00003B5C0000}"/>
    <cellStyle name="Input 5 4 2 11 2" xfId="23448" xr:uid="{00000000-0005-0000-0000-00003C5C0000}"/>
    <cellStyle name="Input 5 4 2 11 2 2" xfId="23449" xr:uid="{00000000-0005-0000-0000-00003D5C0000}"/>
    <cellStyle name="Input 5 4 2 11 3" xfId="23450" xr:uid="{00000000-0005-0000-0000-00003E5C0000}"/>
    <cellStyle name="Input 5 4 2 12" xfId="23451" xr:uid="{00000000-0005-0000-0000-00003F5C0000}"/>
    <cellStyle name="Input 5 4 2 12 2" xfId="23452" xr:uid="{00000000-0005-0000-0000-0000405C0000}"/>
    <cellStyle name="Input 5 4 2 12 2 2" xfId="23453" xr:uid="{00000000-0005-0000-0000-0000415C0000}"/>
    <cellStyle name="Input 5 4 2 12 3" xfId="23454" xr:uid="{00000000-0005-0000-0000-0000425C0000}"/>
    <cellStyle name="Input 5 4 2 13" xfId="23455" xr:uid="{00000000-0005-0000-0000-0000435C0000}"/>
    <cellStyle name="Input 5 4 2 13 2" xfId="23456" xr:uid="{00000000-0005-0000-0000-0000445C0000}"/>
    <cellStyle name="Input 5 4 2 13 2 2" xfId="23457" xr:uid="{00000000-0005-0000-0000-0000455C0000}"/>
    <cellStyle name="Input 5 4 2 13 3" xfId="23458" xr:uid="{00000000-0005-0000-0000-0000465C0000}"/>
    <cellStyle name="Input 5 4 2 14" xfId="23459" xr:uid="{00000000-0005-0000-0000-0000475C0000}"/>
    <cellStyle name="Input 5 4 2 14 2" xfId="23460" xr:uid="{00000000-0005-0000-0000-0000485C0000}"/>
    <cellStyle name="Input 5 4 2 14 2 2" xfId="23461" xr:uid="{00000000-0005-0000-0000-0000495C0000}"/>
    <cellStyle name="Input 5 4 2 14 3" xfId="23462" xr:uid="{00000000-0005-0000-0000-00004A5C0000}"/>
    <cellStyle name="Input 5 4 2 15" xfId="23463" xr:uid="{00000000-0005-0000-0000-00004B5C0000}"/>
    <cellStyle name="Input 5 4 2 15 2" xfId="23464" xr:uid="{00000000-0005-0000-0000-00004C5C0000}"/>
    <cellStyle name="Input 5 4 2 15 2 2" xfId="23465" xr:uid="{00000000-0005-0000-0000-00004D5C0000}"/>
    <cellStyle name="Input 5 4 2 15 3" xfId="23466" xr:uid="{00000000-0005-0000-0000-00004E5C0000}"/>
    <cellStyle name="Input 5 4 2 16" xfId="23467" xr:uid="{00000000-0005-0000-0000-00004F5C0000}"/>
    <cellStyle name="Input 5 4 2 16 2" xfId="23468" xr:uid="{00000000-0005-0000-0000-0000505C0000}"/>
    <cellStyle name="Input 5 4 2 16 2 2" xfId="23469" xr:uid="{00000000-0005-0000-0000-0000515C0000}"/>
    <cellStyle name="Input 5 4 2 16 3" xfId="23470" xr:uid="{00000000-0005-0000-0000-0000525C0000}"/>
    <cellStyle name="Input 5 4 2 17" xfId="23471" xr:uid="{00000000-0005-0000-0000-0000535C0000}"/>
    <cellStyle name="Input 5 4 2 17 2" xfId="23472" xr:uid="{00000000-0005-0000-0000-0000545C0000}"/>
    <cellStyle name="Input 5 4 2 17 2 2" xfId="23473" xr:uid="{00000000-0005-0000-0000-0000555C0000}"/>
    <cellStyle name="Input 5 4 2 17 3" xfId="23474" xr:uid="{00000000-0005-0000-0000-0000565C0000}"/>
    <cellStyle name="Input 5 4 2 18" xfId="23475" xr:uid="{00000000-0005-0000-0000-0000575C0000}"/>
    <cellStyle name="Input 5 4 2 18 2" xfId="23476" xr:uid="{00000000-0005-0000-0000-0000585C0000}"/>
    <cellStyle name="Input 5 4 2 18 2 2" xfId="23477" xr:uid="{00000000-0005-0000-0000-0000595C0000}"/>
    <cellStyle name="Input 5 4 2 18 3" xfId="23478" xr:uid="{00000000-0005-0000-0000-00005A5C0000}"/>
    <cellStyle name="Input 5 4 2 19" xfId="23479" xr:uid="{00000000-0005-0000-0000-00005B5C0000}"/>
    <cellStyle name="Input 5 4 2 19 2" xfId="23480" xr:uid="{00000000-0005-0000-0000-00005C5C0000}"/>
    <cellStyle name="Input 5 4 2 19 2 2" xfId="23481" xr:uid="{00000000-0005-0000-0000-00005D5C0000}"/>
    <cellStyle name="Input 5 4 2 19 3" xfId="23482" xr:uid="{00000000-0005-0000-0000-00005E5C0000}"/>
    <cellStyle name="Input 5 4 2 2" xfId="23483" xr:uid="{00000000-0005-0000-0000-00005F5C0000}"/>
    <cellStyle name="Input 5 4 2 2 2" xfId="23484" xr:uid="{00000000-0005-0000-0000-0000605C0000}"/>
    <cellStyle name="Input 5 4 2 2 2 2" xfId="23485" xr:uid="{00000000-0005-0000-0000-0000615C0000}"/>
    <cellStyle name="Input 5 4 2 2 2 2 2" xfId="23486" xr:uid="{00000000-0005-0000-0000-0000625C0000}"/>
    <cellStyle name="Input 5 4 2 2 2 3" xfId="23487" xr:uid="{00000000-0005-0000-0000-0000635C0000}"/>
    <cellStyle name="Input 5 4 2 2 2 4" xfId="23488" xr:uid="{00000000-0005-0000-0000-0000645C0000}"/>
    <cellStyle name="Input 5 4 2 2 3" xfId="23489" xr:uid="{00000000-0005-0000-0000-0000655C0000}"/>
    <cellStyle name="Input 5 4 2 2 3 2" xfId="23490" xr:uid="{00000000-0005-0000-0000-0000665C0000}"/>
    <cellStyle name="Input 5 4 2 2 4" xfId="23491" xr:uid="{00000000-0005-0000-0000-0000675C0000}"/>
    <cellStyle name="Input 5 4 2 2 5" xfId="23492" xr:uid="{00000000-0005-0000-0000-0000685C0000}"/>
    <cellStyle name="Input 5 4 2 20" xfId="23493" xr:uid="{00000000-0005-0000-0000-0000695C0000}"/>
    <cellStyle name="Input 5 4 2 20 2" xfId="23494" xr:uid="{00000000-0005-0000-0000-00006A5C0000}"/>
    <cellStyle name="Input 5 4 2 20 2 2" xfId="23495" xr:uid="{00000000-0005-0000-0000-00006B5C0000}"/>
    <cellStyle name="Input 5 4 2 20 3" xfId="23496" xr:uid="{00000000-0005-0000-0000-00006C5C0000}"/>
    <cellStyle name="Input 5 4 2 21" xfId="23497" xr:uid="{00000000-0005-0000-0000-00006D5C0000}"/>
    <cellStyle name="Input 5 4 2 21 2" xfId="23498" xr:uid="{00000000-0005-0000-0000-00006E5C0000}"/>
    <cellStyle name="Input 5 4 2 22" xfId="23499" xr:uid="{00000000-0005-0000-0000-00006F5C0000}"/>
    <cellStyle name="Input 5 4 2 23" xfId="23500" xr:uid="{00000000-0005-0000-0000-0000705C0000}"/>
    <cellStyle name="Input 5 4 2 3" xfId="23501" xr:uid="{00000000-0005-0000-0000-0000715C0000}"/>
    <cellStyle name="Input 5 4 2 3 2" xfId="23502" xr:uid="{00000000-0005-0000-0000-0000725C0000}"/>
    <cellStyle name="Input 5 4 2 3 2 2" xfId="23503" xr:uid="{00000000-0005-0000-0000-0000735C0000}"/>
    <cellStyle name="Input 5 4 2 3 2 3" xfId="23504" xr:uid="{00000000-0005-0000-0000-0000745C0000}"/>
    <cellStyle name="Input 5 4 2 3 3" xfId="23505" xr:uid="{00000000-0005-0000-0000-0000755C0000}"/>
    <cellStyle name="Input 5 4 2 3 3 2" xfId="23506" xr:uid="{00000000-0005-0000-0000-0000765C0000}"/>
    <cellStyle name="Input 5 4 2 3 4" xfId="23507" xr:uid="{00000000-0005-0000-0000-0000775C0000}"/>
    <cellStyle name="Input 5 4 2 4" xfId="23508" xr:uid="{00000000-0005-0000-0000-0000785C0000}"/>
    <cellStyle name="Input 5 4 2 4 2" xfId="23509" xr:uid="{00000000-0005-0000-0000-0000795C0000}"/>
    <cellStyle name="Input 5 4 2 4 2 2" xfId="23510" xr:uid="{00000000-0005-0000-0000-00007A5C0000}"/>
    <cellStyle name="Input 5 4 2 4 3" xfId="23511" xr:uid="{00000000-0005-0000-0000-00007B5C0000}"/>
    <cellStyle name="Input 5 4 2 4 4" xfId="23512" xr:uid="{00000000-0005-0000-0000-00007C5C0000}"/>
    <cellStyle name="Input 5 4 2 5" xfId="23513" xr:uid="{00000000-0005-0000-0000-00007D5C0000}"/>
    <cellStyle name="Input 5 4 2 5 2" xfId="23514" xr:uid="{00000000-0005-0000-0000-00007E5C0000}"/>
    <cellStyle name="Input 5 4 2 5 2 2" xfId="23515" xr:uid="{00000000-0005-0000-0000-00007F5C0000}"/>
    <cellStyle name="Input 5 4 2 5 3" xfId="23516" xr:uid="{00000000-0005-0000-0000-0000805C0000}"/>
    <cellStyle name="Input 5 4 2 5 4" xfId="23517" xr:uid="{00000000-0005-0000-0000-0000815C0000}"/>
    <cellStyle name="Input 5 4 2 6" xfId="23518" xr:uid="{00000000-0005-0000-0000-0000825C0000}"/>
    <cellStyle name="Input 5 4 2 6 2" xfId="23519" xr:uid="{00000000-0005-0000-0000-0000835C0000}"/>
    <cellStyle name="Input 5 4 2 6 2 2" xfId="23520" xr:uid="{00000000-0005-0000-0000-0000845C0000}"/>
    <cellStyle name="Input 5 4 2 6 3" xfId="23521" xr:uid="{00000000-0005-0000-0000-0000855C0000}"/>
    <cellStyle name="Input 5 4 2 7" xfId="23522" xr:uid="{00000000-0005-0000-0000-0000865C0000}"/>
    <cellStyle name="Input 5 4 2 7 2" xfId="23523" xr:uid="{00000000-0005-0000-0000-0000875C0000}"/>
    <cellStyle name="Input 5 4 2 7 2 2" xfId="23524" xr:uid="{00000000-0005-0000-0000-0000885C0000}"/>
    <cellStyle name="Input 5 4 2 7 3" xfId="23525" xr:uid="{00000000-0005-0000-0000-0000895C0000}"/>
    <cellStyle name="Input 5 4 2 8" xfId="23526" xr:uid="{00000000-0005-0000-0000-00008A5C0000}"/>
    <cellStyle name="Input 5 4 2 8 2" xfId="23527" xr:uid="{00000000-0005-0000-0000-00008B5C0000}"/>
    <cellStyle name="Input 5 4 2 8 2 2" xfId="23528" xr:uid="{00000000-0005-0000-0000-00008C5C0000}"/>
    <cellStyle name="Input 5 4 2 8 3" xfId="23529" xr:uid="{00000000-0005-0000-0000-00008D5C0000}"/>
    <cellStyle name="Input 5 4 2 9" xfId="23530" xr:uid="{00000000-0005-0000-0000-00008E5C0000}"/>
    <cellStyle name="Input 5 4 2 9 2" xfId="23531" xr:uid="{00000000-0005-0000-0000-00008F5C0000}"/>
    <cellStyle name="Input 5 4 2 9 2 2" xfId="23532" xr:uid="{00000000-0005-0000-0000-0000905C0000}"/>
    <cellStyle name="Input 5 4 2 9 3" xfId="23533" xr:uid="{00000000-0005-0000-0000-0000915C0000}"/>
    <cellStyle name="Input 5 4 20" xfId="23534" xr:uid="{00000000-0005-0000-0000-0000925C0000}"/>
    <cellStyle name="Input 5 4 3" xfId="23535" xr:uid="{00000000-0005-0000-0000-0000935C0000}"/>
    <cellStyle name="Input 5 4 3 2" xfId="23536" xr:uid="{00000000-0005-0000-0000-0000945C0000}"/>
    <cellStyle name="Input 5 4 3 2 2" xfId="23537" xr:uid="{00000000-0005-0000-0000-0000955C0000}"/>
    <cellStyle name="Input 5 4 3 2 2 2" xfId="23538" xr:uid="{00000000-0005-0000-0000-0000965C0000}"/>
    <cellStyle name="Input 5 4 3 2 3" xfId="23539" xr:uid="{00000000-0005-0000-0000-0000975C0000}"/>
    <cellStyle name="Input 5 4 3 2 4" xfId="23540" xr:uid="{00000000-0005-0000-0000-0000985C0000}"/>
    <cellStyle name="Input 5 4 3 3" xfId="23541" xr:uid="{00000000-0005-0000-0000-0000995C0000}"/>
    <cellStyle name="Input 5 4 3 3 2" xfId="23542" xr:uid="{00000000-0005-0000-0000-00009A5C0000}"/>
    <cellStyle name="Input 5 4 3 4" xfId="23543" xr:uid="{00000000-0005-0000-0000-00009B5C0000}"/>
    <cellStyle name="Input 5 4 3 5" xfId="23544" xr:uid="{00000000-0005-0000-0000-00009C5C0000}"/>
    <cellStyle name="Input 5 4 4" xfId="23545" xr:uid="{00000000-0005-0000-0000-00009D5C0000}"/>
    <cellStyle name="Input 5 4 4 2" xfId="23546" xr:uid="{00000000-0005-0000-0000-00009E5C0000}"/>
    <cellStyle name="Input 5 4 4 2 2" xfId="23547" xr:uid="{00000000-0005-0000-0000-00009F5C0000}"/>
    <cellStyle name="Input 5 4 4 2 3" xfId="23548" xr:uid="{00000000-0005-0000-0000-0000A05C0000}"/>
    <cellStyle name="Input 5 4 4 3" xfId="23549" xr:uid="{00000000-0005-0000-0000-0000A15C0000}"/>
    <cellStyle name="Input 5 4 4 3 2" xfId="23550" xr:uid="{00000000-0005-0000-0000-0000A25C0000}"/>
    <cellStyle name="Input 5 4 4 4" xfId="23551" xr:uid="{00000000-0005-0000-0000-0000A35C0000}"/>
    <cellStyle name="Input 5 4 5" xfId="23552" xr:uid="{00000000-0005-0000-0000-0000A45C0000}"/>
    <cellStyle name="Input 5 4 5 2" xfId="23553" xr:uid="{00000000-0005-0000-0000-0000A55C0000}"/>
    <cellStyle name="Input 5 4 5 2 2" xfId="23554" xr:uid="{00000000-0005-0000-0000-0000A65C0000}"/>
    <cellStyle name="Input 5 4 5 2 3" xfId="23555" xr:uid="{00000000-0005-0000-0000-0000A75C0000}"/>
    <cellStyle name="Input 5 4 5 3" xfId="23556" xr:uid="{00000000-0005-0000-0000-0000A85C0000}"/>
    <cellStyle name="Input 5 4 5 4" xfId="23557" xr:uid="{00000000-0005-0000-0000-0000A95C0000}"/>
    <cellStyle name="Input 5 4 6" xfId="23558" xr:uid="{00000000-0005-0000-0000-0000AA5C0000}"/>
    <cellStyle name="Input 5 4 6 2" xfId="23559" xr:uid="{00000000-0005-0000-0000-0000AB5C0000}"/>
    <cellStyle name="Input 5 4 6 2 2" xfId="23560" xr:uid="{00000000-0005-0000-0000-0000AC5C0000}"/>
    <cellStyle name="Input 5 4 6 3" xfId="23561" xr:uid="{00000000-0005-0000-0000-0000AD5C0000}"/>
    <cellStyle name="Input 5 4 6 4" xfId="23562" xr:uid="{00000000-0005-0000-0000-0000AE5C0000}"/>
    <cellStyle name="Input 5 4 7" xfId="23563" xr:uid="{00000000-0005-0000-0000-0000AF5C0000}"/>
    <cellStyle name="Input 5 4 7 2" xfId="23564" xr:uid="{00000000-0005-0000-0000-0000B05C0000}"/>
    <cellStyle name="Input 5 4 7 2 2" xfId="23565" xr:uid="{00000000-0005-0000-0000-0000B15C0000}"/>
    <cellStyle name="Input 5 4 7 3" xfId="23566" xr:uid="{00000000-0005-0000-0000-0000B25C0000}"/>
    <cellStyle name="Input 5 4 8" xfId="23567" xr:uid="{00000000-0005-0000-0000-0000B35C0000}"/>
    <cellStyle name="Input 5 4 8 2" xfId="23568" xr:uid="{00000000-0005-0000-0000-0000B45C0000}"/>
    <cellStyle name="Input 5 4 8 2 2" xfId="23569" xr:uid="{00000000-0005-0000-0000-0000B55C0000}"/>
    <cellStyle name="Input 5 4 8 3" xfId="23570" xr:uid="{00000000-0005-0000-0000-0000B65C0000}"/>
    <cellStyle name="Input 5 4 9" xfId="23571" xr:uid="{00000000-0005-0000-0000-0000B75C0000}"/>
    <cellStyle name="Input 5 4 9 2" xfId="23572" xr:uid="{00000000-0005-0000-0000-0000B85C0000}"/>
    <cellStyle name="Input 5 4 9 2 2" xfId="23573" xr:uid="{00000000-0005-0000-0000-0000B95C0000}"/>
    <cellStyle name="Input 5 4 9 3" xfId="23574" xr:uid="{00000000-0005-0000-0000-0000BA5C0000}"/>
    <cellStyle name="Input 5 5" xfId="23575" xr:uid="{00000000-0005-0000-0000-0000BB5C0000}"/>
    <cellStyle name="Input 5 5 10" xfId="23576" xr:uid="{00000000-0005-0000-0000-0000BC5C0000}"/>
    <cellStyle name="Input 5 5 10 2" xfId="23577" xr:uid="{00000000-0005-0000-0000-0000BD5C0000}"/>
    <cellStyle name="Input 5 5 10 2 2" xfId="23578" xr:uid="{00000000-0005-0000-0000-0000BE5C0000}"/>
    <cellStyle name="Input 5 5 10 3" xfId="23579" xr:uid="{00000000-0005-0000-0000-0000BF5C0000}"/>
    <cellStyle name="Input 5 5 11" xfId="23580" xr:uid="{00000000-0005-0000-0000-0000C05C0000}"/>
    <cellStyle name="Input 5 5 11 2" xfId="23581" xr:uid="{00000000-0005-0000-0000-0000C15C0000}"/>
    <cellStyle name="Input 5 5 11 2 2" xfId="23582" xr:uid="{00000000-0005-0000-0000-0000C25C0000}"/>
    <cellStyle name="Input 5 5 11 3" xfId="23583" xr:uid="{00000000-0005-0000-0000-0000C35C0000}"/>
    <cellStyle name="Input 5 5 12" xfId="23584" xr:uid="{00000000-0005-0000-0000-0000C45C0000}"/>
    <cellStyle name="Input 5 5 12 2" xfId="23585" xr:uid="{00000000-0005-0000-0000-0000C55C0000}"/>
    <cellStyle name="Input 5 5 12 2 2" xfId="23586" xr:uid="{00000000-0005-0000-0000-0000C65C0000}"/>
    <cellStyle name="Input 5 5 12 3" xfId="23587" xr:uid="{00000000-0005-0000-0000-0000C75C0000}"/>
    <cellStyle name="Input 5 5 13" xfId="23588" xr:uid="{00000000-0005-0000-0000-0000C85C0000}"/>
    <cellStyle name="Input 5 5 13 2" xfId="23589" xr:uid="{00000000-0005-0000-0000-0000C95C0000}"/>
    <cellStyle name="Input 5 5 13 2 2" xfId="23590" xr:uid="{00000000-0005-0000-0000-0000CA5C0000}"/>
    <cellStyle name="Input 5 5 13 3" xfId="23591" xr:uid="{00000000-0005-0000-0000-0000CB5C0000}"/>
    <cellStyle name="Input 5 5 14" xfId="23592" xr:uid="{00000000-0005-0000-0000-0000CC5C0000}"/>
    <cellStyle name="Input 5 5 14 2" xfId="23593" xr:uid="{00000000-0005-0000-0000-0000CD5C0000}"/>
    <cellStyle name="Input 5 5 14 2 2" xfId="23594" xr:uid="{00000000-0005-0000-0000-0000CE5C0000}"/>
    <cellStyle name="Input 5 5 14 3" xfId="23595" xr:uid="{00000000-0005-0000-0000-0000CF5C0000}"/>
    <cellStyle name="Input 5 5 15" xfId="23596" xr:uid="{00000000-0005-0000-0000-0000D05C0000}"/>
    <cellStyle name="Input 5 5 15 2" xfId="23597" xr:uid="{00000000-0005-0000-0000-0000D15C0000}"/>
    <cellStyle name="Input 5 5 15 2 2" xfId="23598" xr:uid="{00000000-0005-0000-0000-0000D25C0000}"/>
    <cellStyle name="Input 5 5 15 3" xfId="23599" xr:uid="{00000000-0005-0000-0000-0000D35C0000}"/>
    <cellStyle name="Input 5 5 16" xfId="23600" xr:uid="{00000000-0005-0000-0000-0000D45C0000}"/>
    <cellStyle name="Input 5 5 16 2" xfId="23601" xr:uid="{00000000-0005-0000-0000-0000D55C0000}"/>
    <cellStyle name="Input 5 5 16 2 2" xfId="23602" xr:uid="{00000000-0005-0000-0000-0000D65C0000}"/>
    <cellStyle name="Input 5 5 16 3" xfId="23603" xr:uid="{00000000-0005-0000-0000-0000D75C0000}"/>
    <cellStyle name="Input 5 5 17" xfId="23604" xr:uid="{00000000-0005-0000-0000-0000D85C0000}"/>
    <cellStyle name="Input 5 5 17 2" xfId="23605" xr:uid="{00000000-0005-0000-0000-0000D95C0000}"/>
    <cellStyle name="Input 5 5 17 2 2" xfId="23606" xr:uid="{00000000-0005-0000-0000-0000DA5C0000}"/>
    <cellStyle name="Input 5 5 17 3" xfId="23607" xr:uid="{00000000-0005-0000-0000-0000DB5C0000}"/>
    <cellStyle name="Input 5 5 18" xfId="23608" xr:uid="{00000000-0005-0000-0000-0000DC5C0000}"/>
    <cellStyle name="Input 5 5 18 2" xfId="23609" xr:uid="{00000000-0005-0000-0000-0000DD5C0000}"/>
    <cellStyle name="Input 5 5 18 2 2" xfId="23610" xr:uid="{00000000-0005-0000-0000-0000DE5C0000}"/>
    <cellStyle name="Input 5 5 18 3" xfId="23611" xr:uid="{00000000-0005-0000-0000-0000DF5C0000}"/>
    <cellStyle name="Input 5 5 19" xfId="23612" xr:uid="{00000000-0005-0000-0000-0000E05C0000}"/>
    <cellStyle name="Input 5 5 19 2" xfId="23613" xr:uid="{00000000-0005-0000-0000-0000E15C0000}"/>
    <cellStyle name="Input 5 5 19 2 2" xfId="23614" xr:uid="{00000000-0005-0000-0000-0000E25C0000}"/>
    <cellStyle name="Input 5 5 19 3" xfId="23615" xr:uid="{00000000-0005-0000-0000-0000E35C0000}"/>
    <cellStyle name="Input 5 5 2" xfId="23616" xr:uid="{00000000-0005-0000-0000-0000E45C0000}"/>
    <cellStyle name="Input 5 5 2 10" xfId="23617" xr:uid="{00000000-0005-0000-0000-0000E55C0000}"/>
    <cellStyle name="Input 5 5 2 10 2" xfId="23618" xr:uid="{00000000-0005-0000-0000-0000E65C0000}"/>
    <cellStyle name="Input 5 5 2 10 2 2" xfId="23619" xr:uid="{00000000-0005-0000-0000-0000E75C0000}"/>
    <cellStyle name="Input 5 5 2 10 3" xfId="23620" xr:uid="{00000000-0005-0000-0000-0000E85C0000}"/>
    <cellStyle name="Input 5 5 2 11" xfId="23621" xr:uid="{00000000-0005-0000-0000-0000E95C0000}"/>
    <cellStyle name="Input 5 5 2 11 2" xfId="23622" xr:uid="{00000000-0005-0000-0000-0000EA5C0000}"/>
    <cellStyle name="Input 5 5 2 11 2 2" xfId="23623" xr:uid="{00000000-0005-0000-0000-0000EB5C0000}"/>
    <cellStyle name="Input 5 5 2 11 3" xfId="23624" xr:uid="{00000000-0005-0000-0000-0000EC5C0000}"/>
    <cellStyle name="Input 5 5 2 12" xfId="23625" xr:uid="{00000000-0005-0000-0000-0000ED5C0000}"/>
    <cellStyle name="Input 5 5 2 12 2" xfId="23626" xr:uid="{00000000-0005-0000-0000-0000EE5C0000}"/>
    <cellStyle name="Input 5 5 2 12 2 2" xfId="23627" xr:uid="{00000000-0005-0000-0000-0000EF5C0000}"/>
    <cellStyle name="Input 5 5 2 12 3" xfId="23628" xr:uid="{00000000-0005-0000-0000-0000F05C0000}"/>
    <cellStyle name="Input 5 5 2 13" xfId="23629" xr:uid="{00000000-0005-0000-0000-0000F15C0000}"/>
    <cellStyle name="Input 5 5 2 13 2" xfId="23630" xr:uid="{00000000-0005-0000-0000-0000F25C0000}"/>
    <cellStyle name="Input 5 5 2 13 2 2" xfId="23631" xr:uid="{00000000-0005-0000-0000-0000F35C0000}"/>
    <cellStyle name="Input 5 5 2 13 3" xfId="23632" xr:uid="{00000000-0005-0000-0000-0000F45C0000}"/>
    <cellStyle name="Input 5 5 2 14" xfId="23633" xr:uid="{00000000-0005-0000-0000-0000F55C0000}"/>
    <cellStyle name="Input 5 5 2 14 2" xfId="23634" xr:uid="{00000000-0005-0000-0000-0000F65C0000}"/>
    <cellStyle name="Input 5 5 2 14 2 2" xfId="23635" xr:uid="{00000000-0005-0000-0000-0000F75C0000}"/>
    <cellStyle name="Input 5 5 2 14 3" xfId="23636" xr:uid="{00000000-0005-0000-0000-0000F85C0000}"/>
    <cellStyle name="Input 5 5 2 15" xfId="23637" xr:uid="{00000000-0005-0000-0000-0000F95C0000}"/>
    <cellStyle name="Input 5 5 2 15 2" xfId="23638" xr:uid="{00000000-0005-0000-0000-0000FA5C0000}"/>
    <cellStyle name="Input 5 5 2 15 2 2" xfId="23639" xr:uid="{00000000-0005-0000-0000-0000FB5C0000}"/>
    <cellStyle name="Input 5 5 2 15 3" xfId="23640" xr:uid="{00000000-0005-0000-0000-0000FC5C0000}"/>
    <cellStyle name="Input 5 5 2 16" xfId="23641" xr:uid="{00000000-0005-0000-0000-0000FD5C0000}"/>
    <cellStyle name="Input 5 5 2 16 2" xfId="23642" xr:uid="{00000000-0005-0000-0000-0000FE5C0000}"/>
    <cellStyle name="Input 5 5 2 16 2 2" xfId="23643" xr:uid="{00000000-0005-0000-0000-0000FF5C0000}"/>
    <cellStyle name="Input 5 5 2 16 3" xfId="23644" xr:uid="{00000000-0005-0000-0000-0000005D0000}"/>
    <cellStyle name="Input 5 5 2 17" xfId="23645" xr:uid="{00000000-0005-0000-0000-0000015D0000}"/>
    <cellStyle name="Input 5 5 2 17 2" xfId="23646" xr:uid="{00000000-0005-0000-0000-0000025D0000}"/>
    <cellStyle name="Input 5 5 2 17 2 2" xfId="23647" xr:uid="{00000000-0005-0000-0000-0000035D0000}"/>
    <cellStyle name="Input 5 5 2 17 3" xfId="23648" xr:uid="{00000000-0005-0000-0000-0000045D0000}"/>
    <cellStyle name="Input 5 5 2 18" xfId="23649" xr:uid="{00000000-0005-0000-0000-0000055D0000}"/>
    <cellStyle name="Input 5 5 2 18 2" xfId="23650" xr:uid="{00000000-0005-0000-0000-0000065D0000}"/>
    <cellStyle name="Input 5 5 2 18 2 2" xfId="23651" xr:uid="{00000000-0005-0000-0000-0000075D0000}"/>
    <cellStyle name="Input 5 5 2 18 3" xfId="23652" xr:uid="{00000000-0005-0000-0000-0000085D0000}"/>
    <cellStyle name="Input 5 5 2 19" xfId="23653" xr:uid="{00000000-0005-0000-0000-0000095D0000}"/>
    <cellStyle name="Input 5 5 2 19 2" xfId="23654" xr:uid="{00000000-0005-0000-0000-00000A5D0000}"/>
    <cellStyle name="Input 5 5 2 19 2 2" xfId="23655" xr:uid="{00000000-0005-0000-0000-00000B5D0000}"/>
    <cellStyle name="Input 5 5 2 19 3" xfId="23656" xr:uid="{00000000-0005-0000-0000-00000C5D0000}"/>
    <cellStyle name="Input 5 5 2 2" xfId="23657" xr:uid="{00000000-0005-0000-0000-00000D5D0000}"/>
    <cellStyle name="Input 5 5 2 2 2" xfId="23658" xr:uid="{00000000-0005-0000-0000-00000E5D0000}"/>
    <cellStyle name="Input 5 5 2 2 2 2" xfId="23659" xr:uid="{00000000-0005-0000-0000-00000F5D0000}"/>
    <cellStyle name="Input 5 5 2 2 2 3" xfId="23660" xr:uid="{00000000-0005-0000-0000-0000105D0000}"/>
    <cellStyle name="Input 5 5 2 2 3" xfId="23661" xr:uid="{00000000-0005-0000-0000-0000115D0000}"/>
    <cellStyle name="Input 5 5 2 2 3 2" xfId="23662" xr:uid="{00000000-0005-0000-0000-0000125D0000}"/>
    <cellStyle name="Input 5 5 2 2 4" xfId="23663" xr:uid="{00000000-0005-0000-0000-0000135D0000}"/>
    <cellStyle name="Input 5 5 2 20" xfId="23664" xr:uid="{00000000-0005-0000-0000-0000145D0000}"/>
    <cellStyle name="Input 5 5 2 20 2" xfId="23665" xr:uid="{00000000-0005-0000-0000-0000155D0000}"/>
    <cellStyle name="Input 5 5 2 20 2 2" xfId="23666" xr:uid="{00000000-0005-0000-0000-0000165D0000}"/>
    <cellStyle name="Input 5 5 2 20 3" xfId="23667" xr:uid="{00000000-0005-0000-0000-0000175D0000}"/>
    <cellStyle name="Input 5 5 2 21" xfId="23668" xr:uid="{00000000-0005-0000-0000-0000185D0000}"/>
    <cellStyle name="Input 5 5 2 21 2" xfId="23669" xr:uid="{00000000-0005-0000-0000-0000195D0000}"/>
    <cellStyle name="Input 5 5 2 22" xfId="23670" xr:uid="{00000000-0005-0000-0000-00001A5D0000}"/>
    <cellStyle name="Input 5 5 2 23" xfId="23671" xr:uid="{00000000-0005-0000-0000-00001B5D0000}"/>
    <cellStyle name="Input 5 5 2 3" xfId="23672" xr:uid="{00000000-0005-0000-0000-00001C5D0000}"/>
    <cellStyle name="Input 5 5 2 3 2" xfId="23673" xr:uid="{00000000-0005-0000-0000-00001D5D0000}"/>
    <cellStyle name="Input 5 5 2 3 2 2" xfId="23674" xr:uid="{00000000-0005-0000-0000-00001E5D0000}"/>
    <cellStyle name="Input 5 5 2 3 3" xfId="23675" xr:uid="{00000000-0005-0000-0000-00001F5D0000}"/>
    <cellStyle name="Input 5 5 2 3 4" xfId="23676" xr:uid="{00000000-0005-0000-0000-0000205D0000}"/>
    <cellStyle name="Input 5 5 2 4" xfId="23677" xr:uid="{00000000-0005-0000-0000-0000215D0000}"/>
    <cellStyle name="Input 5 5 2 4 2" xfId="23678" xr:uid="{00000000-0005-0000-0000-0000225D0000}"/>
    <cellStyle name="Input 5 5 2 4 2 2" xfId="23679" xr:uid="{00000000-0005-0000-0000-0000235D0000}"/>
    <cellStyle name="Input 5 5 2 4 3" xfId="23680" xr:uid="{00000000-0005-0000-0000-0000245D0000}"/>
    <cellStyle name="Input 5 5 2 4 4" xfId="23681" xr:uid="{00000000-0005-0000-0000-0000255D0000}"/>
    <cellStyle name="Input 5 5 2 5" xfId="23682" xr:uid="{00000000-0005-0000-0000-0000265D0000}"/>
    <cellStyle name="Input 5 5 2 5 2" xfId="23683" xr:uid="{00000000-0005-0000-0000-0000275D0000}"/>
    <cellStyle name="Input 5 5 2 5 2 2" xfId="23684" xr:uid="{00000000-0005-0000-0000-0000285D0000}"/>
    <cellStyle name="Input 5 5 2 5 3" xfId="23685" xr:uid="{00000000-0005-0000-0000-0000295D0000}"/>
    <cellStyle name="Input 5 5 2 6" xfId="23686" xr:uid="{00000000-0005-0000-0000-00002A5D0000}"/>
    <cellStyle name="Input 5 5 2 6 2" xfId="23687" xr:uid="{00000000-0005-0000-0000-00002B5D0000}"/>
    <cellStyle name="Input 5 5 2 6 2 2" xfId="23688" xr:uid="{00000000-0005-0000-0000-00002C5D0000}"/>
    <cellStyle name="Input 5 5 2 6 3" xfId="23689" xr:uid="{00000000-0005-0000-0000-00002D5D0000}"/>
    <cellStyle name="Input 5 5 2 7" xfId="23690" xr:uid="{00000000-0005-0000-0000-00002E5D0000}"/>
    <cellStyle name="Input 5 5 2 7 2" xfId="23691" xr:uid="{00000000-0005-0000-0000-00002F5D0000}"/>
    <cellStyle name="Input 5 5 2 7 2 2" xfId="23692" xr:uid="{00000000-0005-0000-0000-0000305D0000}"/>
    <cellStyle name="Input 5 5 2 7 3" xfId="23693" xr:uid="{00000000-0005-0000-0000-0000315D0000}"/>
    <cellStyle name="Input 5 5 2 8" xfId="23694" xr:uid="{00000000-0005-0000-0000-0000325D0000}"/>
    <cellStyle name="Input 5 5 2 8 2" xfId="23695" xr:uid="{00000000-0005-0000-0000-0000335D0000}"/>
    <cellStyle name="Input 5 5 2 8 2 2" xfId="23696" xr:uid="{00000000-0005-0000-0000-0000345D0000}"/>
    <cellStyle name="Input 5 5 2 8 3" xfId="23697" xr:uid="{00000000-0005-0000-0000-0000355D0000}"/>
    <cellStyle name="Input 5 5 2 9" xfId="23698" xr:uid="{00000000-0005-0000-0000-0000365D0000}"/>
    <cellStyle name="Input 5 5 2 9 2" xfId="23699" xr:uid="{00000000-0005-0000-0000-0000375D0000}"/>
    <cellStyle name="Input 5 5 2 9 2 2" xfId="23700" xr:uid="{00000000-0005-0000-0000-0000385D0000}"/>
    <cellStyle name="Input 5 5 2 9 3" xfId="23701" xr:uid="{00000000-0005-0000-0000-0000395D0000}"/>
    <cellStyle name="Input 5 5 20" xfId="23702" xr:uid="{00000000-0005-0000-0000-00003A5D0000}"/>
    <cellStyle name="Input 5 5 20 2" xfId="23703" xr:uid="{00000000-0005-0000-0000-00003B5D0000}"/>
    <cellStyle name="Input 5 5 20 2 2" xfId="23704" xr:uid="{00000000-0005-0000-0000-00003C5D0000}"/>
    <cellStyle name="Input 5 5 20 3" xfId="23705" xr:uid="{00000000-0005-0000-0000-00003D5D0000}"/>
    <cellStyle name="Input 5 5 21" xfId="23706" xr:uid="{00000000-0005-0000-0000-00003E5D0000}"/>
    <cellStyle name="Input 5 5 21 2" xfId="23707" xr:uid="{00000000-0005-0000-0000-00003F5D0000}"/>
    <cellStyle name="Input 5 5 21 2 2" xfId="23708" xr:uid="{00000000-0005-0000-0000-0000405D0000}"/>
    <cellStyle name="Input 5 5 21 3" xfId="23709" xr:uid="{00000000-0005-0000-0000-0000415D0000}"/>
    <cellStyle name="Input 5 5 22" xfId="23710" xr:uid="{00000000-0005-0000-0000-0000425D0000}"/>
    <cellStyle name="Input 5 5 22 2" xfId="23711" xr:uid="{00000000-0005-0000-0000-0000435D0000}"/>
    <cellStyle name="Input 5 5 23" xfId="23712" xr:uid="{00000000-0005-0000-0000-0000445D0000}"/>
    <cellStyle name="Input 5 5 24" xfId="23713" xr:uid="{00000000-0005-0000-0000-0000455D0000}"/>
    <cellStyle name="Input 5 5 3" xfId="23714" xr:uid="{00000000-0005-0000-0000-0000465D0000}"/>
    <cellStyle name="Input 5 5 3 2" xfId="23715" xr:uid="{00000000-0005-0000-0000-0000475D0000}"/>
    <cellStyle name="Input 5 5 3 2 2" xfId="23716" xr:uid="{00000000-0005-0000-0000-0000485D0000}"/>
    <cellStyle name="Input 5 5 3 2 3" xfId="23717" xr:uid="{00000000-0005-0000-0000-0000495D0000}"/>
    <cellStyle name="Input 5 5 3 3" xfId="23718" xr:uid="{00000000-0005-0000-0000-00004A5D0000}"/>
    <cellStyle name="Input 5 5 3 3 2" xfId="23719" xr:uid="{00000000-0005-0000-0000-00004B5D0000}"/>
    <cellStyle name="Input 5 5 3 4" xfId="23720" xr:uid="{00000000-0005-0000-0000-00004C5D0000}"/>
    <cellStyle name="Input 5 5 4" xfId="23721" xr:uid="{00000000-0005-0000-0000-00004D5D0000}"/>
    <cellStyle name="Input 5 5 4 2" xfId="23722" xr:uid="{00000000-0005-0000-0000-00004E5D0000}"/>
    <cellStyle name="Input 5 5 4 2 2" xfId="23723" xr:uid="{00000000-0005-0000-0000-00004F5D0000}"/>
    <cellStyle name="Input 5 5 4 3" xfId="23724" xr:uid="{00000000-0005-0000-0000-0000505D0000}"/>
    <cellStyle name="Input 5 5 4 4" xfId="23725" xr:uid="{00000000-0005-0000-0000-0000515D0000}"/>
    <cellStyle name="Input 5 5 5" xfId="23726" xr:uid="{00000000-0005-0000-0000-0000525D0000}"/>
    <cellStyle name="Input 5 5 5 2" xfId="23727" xr:uid="{00000000-0005-0000-0000-0000535D0000}"/>
    <cellStyle name="Input 5 5 5 2 2" xfId="23728" xr:uid="{00000000-0005-0000-0000-0000545D0000}"/>
    <cellStyle name="Input 5 5 5 3" xfId="23729" xr:uid="{00000000-0005-0000-0000-0000555D0000}"/>
    <cellStyle name="Input 5 5 5 4" xfId="23730" xr:uid="{00000000-0005-0000-0000-0000565D0000}"/>
    <cellStyle name="Input 5 5 6" xfId="23731" xr:uid="{00000000-0005-0000-0000-0000575D0000}"/>
    <cellStyle name="Input 5 5 6 2" xfId="23732" xr:uid="{00000000-0005-0000-0000-0000585D0000}"/>
    <cellStyle name="Input 5 5 6 2 2" xfId="23733" xr:uid="{00000000-0005-0000-0000-0000595D0000}"/>
    <cellStyle name="Input 5 5 6 3" xfId="23734" xr:uid="{00000000-0005-0000-0000-00005A5D0000}"/>
    <cellStyle name="Input 5 5 7" xfId="23735" xr:uid="{00000000-0005-0000-0000-00005B5D0000}"/>
    <cellStyle name="Input 5 5 7 2" xfId="23736" xr:uid="{00000000-0005-0000-0000-00005C5D0000}"/>
    <cellStyle name="Input 5 5 7 2 2" xfId="23737" xr:uid="{00000000-0005-0000-0000-00005D5D0000}"/>
    <cellStyle name="Input 5 5 7 3" xfId="23738" xr:uid="{00000000-0005-0000-0000-00005E5D0000}"/>
    <cellStyle name="Input 5 5 8" xfId="23739" xr:uid="{00000000-0005-0000-0000-00005F5D0000}"/>
    <cellStyle name="Input 5 5 8 2" xfId="23740" xr:uid="{00000000-0005-0000-0000-0000605D0000}"/>
    <cellStyle name="Input 5 5 8 2 2" xfId="23741" xr:uid="{00000000-0005-0000-0000-0000615D0000}"/>
    <cellStyle name="Input 5 5 8 3" xfId="23742" xr:uid="{00000000-0005-0000-0000-0000625D0000}"/>
    <cellStyle name="Input 5 5 9" xfId="23743" xr:uid="{00000000-0005-0000-0000-0000635D0000}"/>
    <cellStyle name="Input 5 5 9 2" xfId="23744" xr:uid="{00000000-0005-0000-0000-0000645D0000}"/>
    <cellStyle name="Input 5 5 9 2 2" xfId="23745" xr:uid="{00000000-0005-0000-0000-0000655D0000}"/>
    <cellStyle name="Input 5 5 9 3" xfId="23746" xr:uid="{00000000-0005-0000-0000-0000665D0000}"/>
    <cellStyle name="Input 5 6" xfId="23747" xr:uid="{00000000-0005-0000-0000-0000675D0000}"/>
    <cellStyle name="Input 5 6 10" xfId="23748" xr:uid="{00000000-0005-0000-0000-0000685D0000}"/>
    <cellStyle name="Input 5 6 10 2" xfId="23749" xr:uid="{00000000-0005-0000-0000-0000695D0000}"/>
    <cellStyle name="Input 5 6 10 2 2" xfId="23750" xr:uid="{00000000-0005-0000-0000-00006A5D0000}"/>
    <cellStyle name="Input 5 6 10 3" xfId="23751" xr:uid="{00000000-0005-0000-0000-00006B5D0000}"/>
    <cellStyle name="Input 5 6 11" xfId="23752" xr:uid="{00000000-0005-0000-0000-00006C5D0000}"/>
    <cellStyle name="Input 5 6 11 2" xfId="23753" xr:uid="{00000000-0005-0000-0000-00006D5D0000}"/>
    <cellStyle name="Input 5 6 11 2 2" xfId="23754" xr:uid="{00000000-0005-0000-0000-00006E5D0000}"/>
    <cellStyle name="Input 5 6 11 3" xfId="23755" xr:uid="{00000000-0005-0000-0000-00006F5D0000}"/>
    <cellStyle name="Input 5 6 12" xfId="23756" xr:uid="{00000000-0005-0000-0000-0000705D0000}"/>
    <cellStyle name="Input 5 6 12 2" xfId="23757" xr:uid="{00000000-0005-0000-0000-0000715D0000}"/>
    <cellStyle name="Input 5 6 12 2 2" xfId="23758" xr:uid="{00000000-0005-0000-0000-0000725D0000}"/>
    <cellStyle name="Input 5 6 12 3" xfId="23759" xr:uid="{00000000-0005-0000-0000-0000735D0000}"/>
    <cellStyle name="Input 5 6 13" xfId="23760" xr:uid="{00000000-0005-0000-0000-0000745D0000}"/>
    <cellStyle name="Input 5 6 13 2" xfId="23761" xr:uid="{00000000-0005-0000-0000-0000755D0000}"/>
    <cellStyle name="Input 5 6 13 2 2" xfId="23762" xr:uid="{00000000-0005-0000-0000-0000765D0000}"/>
    <cellStyle name="Input 5 6 13 3" xfId="23763" xr:uid="{00000000-0005-0000-0000-0000775D0000}"/>
    <cellStyle name="Input 5 6 14" xfId="23764" xr:uid="{00000000-0005-0000-0000-0000785D0000}"/>
    <cellStyle name="Input 5 6 14 2" xfId="23765" xr:uid="{00000000-0005-0000-0000-0000795D0000}"/>
    <cellStyle name="Input 5 6 14 2 2" xfId="23766" xr:uid="{00000000-0005-0000-0000-00007A5D0000}"/>
    <cellStyle name="Input 5 6 14 3" xfId="23767" xr:uid="{00000000-0005-0000-0000-00007B5D0000}"/>
    <cellStyle name="Input 5 6 15" xfId="23768" xr:uid="{00000000-0005-0000-0000-00007C5D0000}"/>
    <cellStyle name="Input 5 6 15 2" xfId="23769" xr:uid="{00000000-0005-0000-0000-00007D5D0000}"/>
    <cellStyle name="Input 5 6 15 2 2" xfId="23770" xr:uid="{00000000-0005-0000-0000-00007E5D0000}"/>
    <cellStyle name="Input 5 6 15 3" xfId="23771" xr:uid="{00000000-0005-0000-0000-00007F5D0000}"/>
    <cellStyle name="Input 5 6 16" xfId="23772" xr:uid="{00000000-0005-0000-0000-0000805D0000}"/>
    <cellStyle name="Input 5 6 16 2" xfId="23773" xr:uid="{00000000-0005-0000-0000-0000815D0000}"/>
    <cellStyle name="Input 5 6 16 2 2" xfId="23774" xr:uid="{00000000-0005-0000-0000-0000825D0000}"/>
    <cellStyle name="Input 5 6 16 3" xfId="23775" xr:uid="{00000000-0005-0000-0000-0000835D0000}"/>
    <cellStyle name="Input 5 6 17" xfId="23776" xr:uid="{00000000-0005-0000-0000-0000845D0000}"/>
    <cellStyle name="Input 5 6 17 2" xfId="23777" xr:uid="{00000000-0005-0000-0000-0000855D0000}"/>
    <cellStyle name="Input 5 6 17 2 2" xfId="23778" xr:uid="{00000000-0005-0000-0000-0000865D0000}"/>
    <cellStyle name="Input 5 6 17 3" xfId="23779" xr:uid="{00000000-0005-0000-0000-0000875D0000}"/>
    <cellStyle name="Input 5 6 18" xfId="23780" xr:uid="{00000000-0005-0000-0000-0000885D0000}"/>
    <cellStyle name="Input 5 6 18 2" xfId="23781" xr:uid="{00000000-0005-0000-0000-0000895D0000}"/>
    <cellStyle name="Input 5 6 18 2 2" xfId="23782" xr:uid="{00000000-0005-0000-0000-00008A5D0000}"/>
    <cellStyle name="Input 5 6 18 3" xfId="23783" xr:uid="{00000000-0005-0000-0000-00008B5D0000}"/>
    <cellStyle name="Input 5 6 19" xfId="23784" xr:uid="{00000000-0005-0000-0000-00008C5D0000}"/>
    <cellStyle name="Input 5 6 19 2" xfId="23785" xr:uid="{00000000-0005-0000-0000-00008D5D0000}"/>
    <cellStyle name="Input 5 6 19 2 2" xfId="23786" xr:uid="{00000000-0005-0000-0000-00008E5D0000}"/>
    <cellStyle name="Input 5 6 19 3" xfId="23787" xr:uid="{00000000-0005-0000-0000-00008F5D0000}"/>
    <cellStyle name="Input 5 6 2" xfId="23788" xr:uid="{00000000-0005-0000-0000-0000905D0000}"/>
    <cellStyle name="Input 5 6 2 2" xfId="23789" xr:uid="{00000000-0005-0000-0000-0000915D0000}"/>
    <cellStyle name="Input 5 6 2 2 2" xfId="23790" xr:uid="{00000000-0005-0000-0000-0000925D0000}"/>
    <cellStyle name="Input 5 6 2 2 3" xfId="23791" xr:uid="{00000000-0005-0000-0000-0000935D0000}"/>
    <cellStyle name="Input 5 6 2 3" xfId="23792" xr:uid="{00000000-0005-0000-0000-0000945D0000}"/>
    <cellStyle name="Input 5 6 2 3 2" xfId="23793" xr:uid="{00000000-0005-0000-0000-0000955D0000}"/>
    <cellStyle name="Input 5 6 2 4" xfId="23794" xr:uid="{00000000-0005-0000-0000-0000965D0000}"/>
    <cellStyle name="Input 5 6 20" xfId="23795" xr:uid="{00000000-0005-0000-0000-0000975D0000}"/>
    <cellStyle name="Input 5 6 20 2" xfId="23796" xr:uid="{00000000-0005-0000-0000-0000985D0000}"/>
    <cellStyle name="Input 5 6 20 2 2" xfId="23797" xr:uid="{00000000-0005-0000-0000-0000995D0000}"/>
    <cellStyle name="Input 5 6 20 3" xfId="23798" xr:uid="{00000000-0005-0000-0000-00009A5D0000}"/>
    <cellStyle name="Input 5 6 21" xfId="23799" xr:uid="{00000000-0005-0000-0000-00009B5D0000}"/>
    <cellStyle name="Input 5 6 21 2" xfId="23800" xr:uid="{00000000-0005-0000-0000-00009C5D0000}"/>
    <cellStyle name="Input 5 6 22" xfId="23801" xr:uid="{00000000-0005-0000-0000-00009D5D0000}"/>
    <cellStyle name="Input 5 6 23" xfId="23802" xr:uid="{00000000-0005-0000-0000-00009E5D0000}"/>
    <cellStyle name="Input 5 6 3" xfId="23803" xr:uid="{00000000-0005-0000-0000-00009F5D0000}"/>
    <cellStyle name="Input 5 6 3 2" xfId="23804" xr:uid="{00000000-0005-0000-0000-0000A05D0000}"/>
    <cellStyle name="Input 5 6 3 2 2" xfId="23805" xr:uid="{00000000-0005-0000-0000-0000A15D0000}"/>
    <cellStyle name="Input 5 6 3 3" xfId="23806" xr:uid="{00000000-0005-0000-0000-0000A25D0000}"/>
    <cellStyle name="Input 5 6 3 4" xfId="23807" xr:uid="{00000000-0005-0000-0000-0000A35D0000}"/>
    <cellStyle name="Input 5 6 4" xfId="23808" xr:uid="{00000000-0005-0000-0000-0000A45D0000}"/>
    <cellStyle name="Input 5 6 4 2" xfId="23809" xr:uid="{00000000-0005-0000-0000-0000A55D0000}"/>
    <cellStyle name="Input 5 6 4 2 2" xfId="23810" xr:uid="{00000000-0005-0000-0000-0000A65D0000}"/>
    <cellStyle name="Input 5 6 4 3" xfId="23811" xr:uid="{00000000-0005-0000-0000-0000A75D0000}"/>
    <cellStyle name="Input 5 6 4 4" xfId="23812" xr:uid="{00000000-0005-0000-0000-0000A85D0000}"/>
    <cellStyle name="Input 5 6 5" xfId="23813" xr:uid="{00000000-0005-0000-0000-0000A95D0000}"/>
    <cellStyle name="Input 5 6 5 2" xfId="23814" xr:uid="{00000000-0005-0000-0000-0000AA5D0000}"/>
    <cellStyle name="Input 5 6 5 2 2" xfId="23815" xr:uid="{00000000-0005-0000-0000-0000AB5D0000}"/>
    <cellStyle name="Input 5 6 5 3" xfId="23816" xr:uid="{00000000-0005-0000-0000-0000AC5D0000}"/>
    <cellStyle name="Input 5 6 6" xfId="23817" xr:uid="{00000000-0005-0000-0000-0000AD5D0000}"/>
    <cellStyle name="Input 5 6 6 2" xfId="23818" xr:uid="{00000000-0005-0000-0000-0000AE5D0000}"/>
    <cellStyle name="Input 5 6 6 2 2" xfId="23819" xr:uid="{00000000-0005-0000-0000-0000AF5D0000}"/>
    <cellStyle name="Input 5 6 6 3" xfId="23820" xr:uid="{00000000-0005-0000-0000-0000B05D0000}"/>
    <cellStyle name="Input 5 6 7" xfId="23821" xr:uid="{00000000-0005-0000-0000-0000B15D0000}"/>
    <cellStyle name="Input 5 6 7 2" xfId="23822" xr:uid="{00000000-0005-0000-0000-0000B25D0000}"/>
    <cellStyle name="Input 5 6 7 2 2" xfId="23823" xr:uid="{00000000-0005-0000-0000-0000B35D0000}"/>
    <cellStyle name="Input 5 6 7 3" xfId="23824" xr:uid="{00000000-0005-0000-0000-0000B45D0000}"/>
    <cellStyle name="Input 5 6 8" xfId="23825" xr:uid="{00000000-0005-0000-0000-0000B55D0000}"/>
    <cellStyle name="Input 5 6 8 2" xfId="23826" xr:uid="{00000000-0005-0000-0000-0000B65D0000}"/>
    <cellStyle name="Input 5 6 8 2 2" xfId="23827" xr:uid="{00000000-0005-0000-0000-0000B75D0000}"/>
    <cellStyle name="Input 5 6 8 3" xfId="23828" xr:uid="{00000000-0005-0000-0000-0000B85D0000}"/>
    <cellStyle name="Input 5 6 9" xfId="23829" xr:uid="{00000000-0005-0000-0000-0000B95D0000}"/>
    <cellStyle name="Input 5 6 9 2" xfId="23830" xr:uid="{00000000-0005-0000-0000-0000BA5D0000}"/>
    <cellStyle name="Input 5 6 9 2 2" xfId="23831" xr:uid="{00000000-0005-0000-0000-0000BB5D0000}"/>
    <cellStyle name="Input 5 6 9 3" xfId="23832" xr:uid="{00000000-0005-0000-0000-0000BC5D0000}"/>
    <cellStyle name="Input 5 7" xfId="23833" xr:uid="{00000000-0005-0000-0000-0000BD5D0000}"/>
    <cellStyle name="Input 5 7 2" xfId="23834" xr:uid="{00000000-0005-0000-0000-0000BE5D0000}"/>
    <cellStyle name="Input 5 7 2 2" xfId="23835" xr:uid="{00000000-0005-0000-0000-0000BF5D0000}"/>
    <cellStyle name="Input 5 7 2 3" xfId="23836" xr:uid="{00000000-0005-0000-0000-0000C05D0000}"/>
    <cellStyle name="Input 5 7 3" xfId="23837" xr:uid="{00000000-0005-0000-0000-0000C15D0000}"/>
    <cellStyle name="Input 5 7 3 2" xfId="23838" xr:uid="{00000000-0005-0000-0000-0000C25D0000}"/>
    <cellStyle name="Input 5 7 4" xfId="23839" xr:uid="{00000000-0005-0000-0000-0000C35D0000}"/>
    <cellStyle name="Input 5 8" xfId="23840" xr:uid="{00000000-0005-0000-0000-0000C45D0000}"/>
    <cellStyle name="Input 5 8 2" xfId="23841" xr:uid="{00000000-0005-0000-0000-0000C55D0000}"/>
    <cellStyle name="Input 5 8 2 2" xfId="23842" xr:uid="{00000000-0005-0000-0000-0000C65D0000}"/>
    <cellStyle name="Input 5 8 2 3" xfId="23843" xr:uid="{00000000-0005-0000-0000-0000C75D0000}"/>
    <cellStyle name="Input 5 8 3" xfId="23844" xr:uid="{00000000-0005-0000-0000-0000C85D0000}"/>
    <cellStyle name="Input 5 8 4" xfId="23845" xr:uid="{00000000-0005-0000-0000-0000C95D0000}"/>
    <cellStyle name="Input 5 9" xfId="23846" xr:uid="{00000000-0005-0000-0000-0000CA5D0000}"/>
    <cellStyle name="Input 5 9 2" xfId="23847" xr:uid="{00000000-0005-0000-0000-0000CB5D0000}"/>
    <cellStyle name="Input 5 9 2 2" xfId="23848" xr:uid="{00000000-0005-0000-0000-0000CC5D0000}"/>
    <cellStyle name="Input 5 9 3" xfId="23849" xr:uid="{00000000-0005-0000-0000-0000CD5D0000}"/>
    <cellStyle name="Input 5 9 4" xfId="23850" xr:uid="{00000000-0005-0000-0000-0000CE5D0000}"/>
    <cellStyle name="Input 6" xfId="23851" xr:uid="{00000000-0005-0000-0000-0000CF5D0000}"/>
    <cellStyle name="Input 6 10" xfId="23852" xr:uid="{00000000-0005-0000-0000-0000D05D0000}"/>
    <cellStyle name="Input 6 10 2" xfId="23853" xr:uid="{00000000-0005-0000-0000-0000D15D0000}"/>
    <cellStyle name="Input 6 10 2 2" xfId="23854" xr:uid="{00000000-0005-0000-0000-0000D25D0000}"/>
    <cellStyle name="Input 6 10 3" xfId="23855" xr:uid="{00000000-0005-0000-0000-0000D35D0000}"/>
    <cellStyle name="Input 6 11" xfId="23856" xr:uid="{00000000-0005-0000-0000-0000D45D0000}"/>
    <cellStyle name="Input 6 11 2" xfId="23857" xr:uid="{00000000-0005-0000-0000-0000D55D0000}"/>
    <cellStyle name="Input 6 11 2 2" xfId="23858" xr:uid="{00000000-0005-0000-0000-0000D65D0000}"/>
    <cellStyle name="Input 6 11 3" xfId="23859" xr:uid="{00000000-0005-0000-0000-0000D75D0000}"/>
    <cellStyle name="Input 6 12" xfId="23860" xr:uid="{00000000-0005-0000-0000-0000D85D0000}"/>
    <cellStyle name="Input 6 12 2" xfId="23861" xr:uid="{00000000-0005-0000-0000-0000D95D0000}"/>
    <cellStyle name="Input 6 12 2 2" xfId="23862" xr:uid="{00000000-0005-0000-0000-0000DA5D0000}"/>
    <cellStyle name="Input 6 12 3" xfId="23863" xr:uid="{00000000-0005-0000-0000-0000DB5D0000}"/>
    <cellStyle name="Input 6 13" xfId="23864" xr:uid="{00000000-0005-0000-0000-0000DC5D0000}"/>
    <cellStyle name="Input 6 13 2" xfId="23865" xr:uid="{00000000-0005-0000-0000-0000DD5D0000}"/>
    <cellStyle name="Input 6 13 2 2" xfId="23866" xr:uid="{00000000-0005-0000-0000-0000DE5D0000}"/>
    <cellStyle name="Input 6 13 3" xfId="23867" xr:uid="{00000000-0005-0000-0000-0000DF5D0000}"/>
    <cellStyle name="Input 6 14" xfId="23868" xr:uid="{00000000-0005-0000-0000-0000E05D0000}"/>
    <cellStyle name="Input 6 14 2" xfId="23869" xr:uid="{00000000-0005-0000-0000-0000E15D0000}"/>
    <cellStyle name="Input 6 14 2 2" xfId="23870" xr:uid="{00000000-0005-0000-0000-0000E25D0000}"/>
    <cellStyle name="Input 6 14 3" xfId="23871" xr:uid="{00000000-0005-0000-0000-0000E35D0000}"/>
    <cellStyle name="Input 6 15" xfId="23872" xr:uid="{00000000-0005-0000-0000-0000E45D0000}"/>
    <cellStyle name="Input 6 15 2" xfId="23873" xr:uid="{00000000-0005-0000-0000-0000E55D0000}"/>
    <cellStyle name="Input 6 15 2 2" xfId="23874" xr:uid="{00000000-0005-0000-0000-0000E65D0000}"/>
    <cellStyle name="Input 6 15 3" xfId="23875" xr:uid="{00000000-0005-0000-0000-0000E75D0000}"/>
    <cellStyle name="Input 6 16" xfId="23876" xr:uid="{00000000-0005-0000-0000-0000E85D0000}"/>
    <cellStyle name="Input 6 16 2" xfId="23877" xr:uid="{00000000-0005-0000-0000-0000E95D0000}"/>
    <cellStyle name="Input 6 16 2 2" xfId="23878" xr:uid="{00000000-0005-0000-0000-0000EA5D0000}"/>
    <cellStyle name="Input 6 16 3" xfId="23879" xr:uid="{00000000-0005-0000-0000-0000EB5D0000}"/>
    <cellStyle name="Input 6 17" xfId="23880" xr:uid="{00000000-0005-0000-0000-0000EC5D0000}"/>
    <cellStyle name="Input 6 17 2" xfId="23881" xr:uid="{00000000-0005-0000-0000-0000ED5D0000}"/>
    <cellStyle name="Input 6 17 2 2" xfId="23882" xr:uid="{00000000-0005-0000-0000-0000EE5D0000}"/>
    <cellStyle name="Input 6 17 3" xfId="23883" xr:uid="{00000000-0005-0000-0000-0000EF5D0000}"/>
    <cellStyle name="Input 6 18" xfId="23884" xr:uid="{00000000-0005-0000-0000-0000F05D0000}"/>
    <cellStyle name="Input 6 18 2" xfId="23885" xr:uid="{00000000-0005-0000-0000-0000F15D0000}"/>
    <cellStyle name="Input 6 18 2 2" xfId="23886" xr:uid="{00000000-0005-0000-0000-0000F25D0000}"/>
    <cellStyle name="Input 6 18 3" xfId="23887" xr:uid="{00000000-0005-0000-0000-0000F35D0000}"/>
    <cellStyle name="Input 6 19" xfId="23888" xr:uid="{00000000-0005-0000-0000-0000F45D0000}"/>
    <cellStyle name="Input 6 19 2" xfId="23889" xr:uid="{00000000-0005-0000-0000-0000F55D0000}"/>
    <cellStyle name="Input 6 19 2 2" xfId="23890" xr:uid="{00000000-0005-0000-0000-0000F65D0000}"/>
    <cellStyle name="Input 6 19 3" xfId="23891" xr:uid="{00000000-0005-0000-0000-0000F75D0000}"/>
    <cellStyle name="Input 6 2" xfId="23892" xr:uid="{00000000-0005-0000-0000-0000F85D0000}"/>
    <cellStyle name="Input 6 2 10" xfId="23893" xr:uid="{00000000-0005-0000-0000-0000F95D0000}"/>
    <cellStyle name="Input 6 2 10 2" xfId="23894" xr:uid="{00000000-0005-0000-0000-0000FA5D0000}"/>
    <cellStyle name="Input 6 2 10 2 2" xfId="23895" xr:uid="{00000000-0005-0000-0000-0000FB5D0000}"/>
    <cellStyle name="Input 6 2 10 3" xfId="23896" xr:uid="{00000000-0005-0000-0000-0000FC5D0000}"/>
    <cellStyle name="Input 6 2 11" xfId="23897" xr:uid="{00000000-0005-0000-0000-0000FD5D0000}"/>
    <cellStyle name="Input 6 2 11 2" xfId="23898" xr:uid="{00000000-0005-0000-0000-0000FE5D0000}"/>
    <cellStyle name="Input 6 2 11 2 2" xfId="23899" xr:uid="{00000000-0005-0000-0000-0000FF5D0000}"/>
    <cellStyle name="Input 6 2 11 3" xfId="23900" xr:uid="{00000000-0005-0000-0000-0000005E0000}"/>
    <cellStyle name="Input 6 2 12" xfId="23901" xr:uid="{00000000-0005-0000-0000-0000015E0000}"/>
    <cellStyle name="Input 6 2 12 2" xfId="23902" xr:uid="{00000000-0005-0000-0000-0000025E0000}"/>
    <cellStyle name="Input 6 2 12 2 2" xfId="23903" xr:uid="{00000000-0005-0000-0000-0000035E0000}"/>
    <cellStyle name="Input 6 2 12 3" xfId="23904" xr:uid="{00000000-0005-0000-0000-0000045E0000}"/>
    <cellStyle name="Input 6 2 13" xfId="23905" xr:uid="{00000000-0005-0000-0000-0000055E0000}"/>
    <cellStyle name="Input 6 2 13 2" xfId="23906" xr:uid="{00000000-0005-0000-0000-0000065E0000}"/>
    <cellStyle name="Input 6 2 13 2 2" xfId="23907" xr:uid="{00000000-0005-0000-0000-0000075E0000}"/>
    <cellStyle name="Input 6 2 13 3" xfId="23908" xr:uid="{00000000-0005-0000-0000-0000085E0000}"/>
    <cellStyle name="Input 6 2 14" xfId="23909" xr:uid="{00000000-0005-0000-0000-0000095E0000}"/>
    <cellStyle name="Input 6 2 14 2" xfId="23910" xr:uid="{00000000-0005-0000-0000-00000A5E0000}"/>
    <cellStyle name="Input 6 2 14 2 2" xfId="23911" xr:uid="{00000000-0005-0000-0000-00000B5E0000}"/>
    <cellStyle name="Input 6 2 14 3" xfId="23912" xr:uid="{00000000-0005-0000-0000-00000C5E0000}"/>
    <cellStyle name="Input 6 2 15" xfId="23913" xr:uid="{00000000-0005-0000-0000-00000D5E0000}"/>
    <cellStyle name="Input 6 2 15 2" xfId="23914" xr:uid="{00000000-0005-0000-0000-00000E5E0000}"/>
    <cellStyle name="Input 6 2 15 2 2" xfId="23915" xr:uid="{00000000-0005-0000-0000-00000F5E0000}"/>
    <cellStyle name="Input 6 2 15 3" xfId="23916" xr:uid="{00000000-0005-0000-0000-0000105E0000}"/>
    <cellStyle name="Input 6 2 16" xfId="23917" xr:uid="{00000000-0005-0000-0000-0000115E0000}"/>
    <cellStyle name="Input 6 2 16 2" xfId="23918" xr:uid="{00000000-0005-0000-0000-0000125E0000}"/>
    <cellStyle name="Input 6 2 16 2 2" xfId="23919" xr:uid="{00000000-0005-0000-0000-0000135E0000}"/>
    <cellStyle name="Input 6 2 16 3" xfId="23920" xr:uid="{00000000-0005-0000-0000-0000145E0000}"/>
    <cellStyle name="Input 6 2 17" xfId="23921" xr:uid="{00000000-0005-0000-0000-0000155E0000}"/>
    <cellStyle name="Input 6 2 17 2" xfId="23922" xr:uid="{00000000-0005-0000-0000-0000165E0000}"/>
    <cellStyle name="Input 6 2 17 2 2" xfId="23923" xr:uid="{00000000-0005-0000-0000-0000175E0000}"/>
    <cellStyle name="Input 6 2 17 3" xfId="23924" xr:uid="{00000000-0005-0000-0000-0000185E0000}"/>
    <cellStyle name="Input 6 2 18" xfId="23925" xr:uid="{00000000-0005-0000-0000-0000195E0000}"/>
    <cellStyle name="Input 6 2 18 2" xfId="23926" xr:uid="{00000000-0005-0000-0000-00001A5E0000}"/>
    <cellStyle name="Input 6 2 18 2 2" xfId="23927" xr:uid="{00000000-0005-0000-0000-00001B5E0000}"/>
    <cellStyle name="Input 6 2 18 3" xfId="23928" xr:uid="{00000000-0005-0000-0000-00001C5E0000}"/>
    <cellStyle name="Input 6 2 19" xfId="23929" xr:uid="{00000000-0005-0000-0000-00001D5E0000}"/>
    <cellStyle name="Input 6 2 19 2" xfId="23930" xr:uid="{00000000-0005-0000-0000-00001E5E0000}"/>
    <cellStyle name="Input 6 2 19 2 2" xfId="23931" xr:uid="{00000000-0005-0000-0000-00001F5E0000}"/>
    <cellStyle name="Input 6 2 19 3" xfId="23932" xr:uid="{00000000-0005-0000-0000-0000205E0000}"/>
    <cellStyle name="Input 6 2 2" xfId="23933" xr:uid="{00000000-0005-0000-0000-0000215E0000}"/>
    <cellStyle name="Input 6 2 2 10" xfId="23934" xr:uid="{00000000-0005-0000-0000-0000225E0000}"/>
    <cellStyle name="Input 6 2 2 10 2" xfId="23935" xr:uid="{00000000-0005-0000-0000-0000235E0000}"/>
    <cellStyle name="Input 6 2 2 10 2 2" xfId="23936" xr:uid="{00000000-0005-0000-0000-0000245E0000}"/>
    <cellStyle name="Input 6 2 2 10 3" xfId="23937" xr:uid="{00000000-0005-0000-0000-0000255E0000}"/>
    <cellStyle name="Input 6 2 2 11" xfId="23938" xr:uid="{00000000-0005-0000-0000-0000265E0000}"/>
    <cellStyle name="Input 6 2 2 11 2" xfId="23939" xr:uid="{00000000-0005-0000-0000-0000275E0000}"/>
    <cellStyle name="Input 6 2 2 11 2 2" xfId="23940" xr:uid="{00000000-0005-0000-0000-0000285E0000}"/>
    <cellStyle name="Input 6 2 2 11 3" xfId="23941" xr:uid="{00000000-0005-0000-0000-0000295E0000}"/>
    <cellStyle name="Input 6 2 2 12" xfId="23942" xr:uid="{00000000-0005-0000-0000-00002A5E0000}"/>
    <cellStyle name="Input 6 2 2 12 2" xfId="23943" xr:uid="{00000000-0005-0000-0000-00002B5E0000}"/>
    <cellStyle name="Input 6 2 2 12 2 2" xfId="23944" xr:uid="{00000000-0005-0000-0000-00002C5E0000}"/>
    <cellStyle name="Input 6 2 2 12 3" xfId="23945" xr:uid="{00000000-0005-0000-0000-00002D5E0000}"/>
    <cellStyle name="Input 6 2 2 13" xfId="23946" xr:uid="{00000000-0005-0000-0000-00002E5E0000}"/>
    <cellStyle name="Input 6 2 2 13 2" xfId="23947" xr:uid="{00000000-0005-0000-0000-00002F5E0000}"/>
    <cellStyle name="Input 6 2 2 13 2 2" xfId="23948" xr:uid="{00000000-0005-0000-0000-0000305E0000}"/>
    <cellStyle name="Input 6 2 2 13 3" xfId="23949" xr:uid="{00000000-0005-0000-0000-0000315E0000}"/>
    <cellStyle name="Input 6 2 2 14" xfId="23950" xr:uid="{00000000-0005-0000-0000-0000325E0000}"/>
    <cellStyle name="Input 6 2 2 14 2" xfId="23951" xr:uid="{00000000-0005-0000-0000-0000335E0000}"/>
    <cellStyle name="Input 6 2 2 14 2 2" xfId="23952" xr:uid="{00000000-0005-0000-0000-0000345E0000}"/>
    <cellStyle name="Input 6 2 2 14 3" xfId="23953" xr:uid="{00000000-0005-0000-0000-0000355E0000}"/>
    <cellStyle name="Input 6 2 2 15" xfId="23954" xr:uid="{00000000-0005-0000-0000-0000365E0000}"/>
    <cellStyle name="Input 6 2 2 15 2" xfId="23955" xr:uid="{00000000-0005-0000-0000-0000375E0000}"/>
    <cellStyle name="Input 6 2 2 15 2 2" xfId="23956" xr:uid="{00000000-0005-0000-0000-0000385E0000}"/>
    <cellStyle name="Input 6 2 2 15 3" xfId="23957" xr:uid="{00000000-0005-0000-0000-0000395E0000}"/>
    <cellStyle name="Input 6 2 2 16" xfId="23958" xr:uid="{00000000-0005-0000-0000-00003A5E0000}"/>
    <cellStyle name="Input 6 2 2 16 2" xfId="23959" xr:uid="{00000000-0005-0000-0000-00003B5E0000}"/>
    <cellStyle name="Input 6 2 2 16 2 2" xfId="23960" xr:uid="{00000000-0005-0000-0000-00003C5E0000}"/>
    <cellStyle name="Input 6 2 2 16 3" xfId="23961" xr:uid="{00000000-0005-0000-0000-00003D5E0000}"/>
    <cellStyle name="Input 6 2 2 17" xfId="23962" xr:uid="{00000000-0005-0000-0000-00003E5E0000}"/>
    <cellStyle name="Input 6 2 2 17 2" xfId="23963" xr:uid="{00000000-0005-0000-0000-00003F5E0000}"/>
    <cellStyle name="Input 6 2 2 17 2 2" xfId="23964" xr:uid="{00000000-0005-0000-0000-0000405E0000}"/>
    <cellStyle name="Input 6 2 2 17 3" xfId="23965" xr:uid="{00000000-0005-0000-0000-0000415E0000}"/>
    <cellStyle name="Input 6 2 2 18" xfId="23966" xr:uid="{00000000-0005-0000-0000-0000425E0000}"/>
    <cellStyle name="Input 6 2 2 18 2" xfId="23967" xr:uid="{00000000-0005-0000-0000-0000435E0000}"/>
    <cellStyle name="Input 6 2 2 19" xfId="23968" xr:uid="{00000000-0005-0000-0000-0000445E0000}"/>
    <cellStyle name="Input 6 2 2 2" xfId="23969" xr:uid="{00000000-0005-0000-0000-0000455E0000}"/>
    <cellStyle name="Input 6 2 2 2 10" xfId="23970" xr:uid="{00000000-0005-0000-0000-0000465E0000}"/>
    <cellStyle name="Input 6 2 2 2 10 2" xfId="23971" xr:uid="{00000000-0005-0000-0000-0000475E0000}"/>
    <cellStyle name="Input 6 2 2 2 10 2 2" xfId="23972" xr:uid="{00000000-0005-0000-0000-0000485E0000}"/>
    <cellStyle name="Input 6 2 2 2 10 3" xfId="23973" xr:uid="{00000000-0005-0000-0000-0000495E0000}"/>
    <cellStyle name="Input 6 2 2 2 11" xfId="23974" xr:uid="{00000000-0005-0000-0000-00004A5E0000}"/>
    <cellStyle name="Input 6 2 2 2 11 2" xfId="23975" xr:uid="{00000000-0005-0000-0000-00004B5E0000}"/>
    <cellStyle name="Input 6 2 2 2 11 2 2" xfId="23976" xr:uid="{00000000-0005-0000-0000-00004C5E0000}"/>
    <cellStyle name="Input 6 2 2 2 11 3" xfId="23977" xr:uid="{00000000-0005-0000-0000-00004D5E0000}"/>
    <cellStyle name="Input 6 2 2 2 12" xfId="23978" xr:uid="{00000000-0005-0000-0000-00004E5E0000}"/>
    <cellStyle name="Input 6 2 2 2 12 2" xfId="23979" xr:uid="{00000000-0005-0000-0000-00004F5E0000}"/>
    <cellStyle name="Input 6 2 2 2 12 2 2" xfId="23980" xr:uid="{00000000-0005-0000-0000-0000505E0000}"/>
    <cellStyle name="Input 6 2 2 2 12 3" xfId="23981" xr:uid="{00000000-0005-0000-0000-0000515E0000}"/>
    <cellStyle name="Input 6 2 2 2 13" xfId="23982" xr:uid="{00000000-0005-0000-0000-0000525E0000}"/>
    <cellStyle name="Input 6 2 2 2 13 2" xfId="23983" xr:uid="{00000000-0005-0000-0000-0000535E0000}"/>
    <cellStyle name="Input 6 2 2 2 13 2 2" xfId="23984" xr:uid="{00000000-0005-0000-0000-0000545E0000}"/>
    <cellStyle name="Input 6 2 2 2 13 3" xfId="23985" xr:uid="{00000000-0005-0000-0000-0000555E0000}"/>
    <cellStyle name="Input 6 2 2 2 14" xfId="23986" xr:uid="{00000000-0005-0000-0000-0000565E0000}"/>
    <cellStyle name="Input 6 2 2 2 14 2" xfId="23987" xr:uid="{00000000-0005-0000-0000-0000575E0000}"/>
    <cellStyle name="Input 6 2 2 2 14 2 2" xfId="23988" xr:uid="{00000000-0005-0000-0000-0000585E0000}"/>
    <cellStyle name="Input 6 2 2 2 14 3" xfId="23989" xr:uid="{00000000-0005-0000-0000-0000595E0000}"/>
    <cellStyle name="Input 6 2 2 2 15" xfId="23990" xr:uid="{00000000-0005-0000-0000-00005A5E0000}"/>
    <cellStyle name="Input 6 2 2 2 15 2" xfId="23991" xr:uid="{00000000-0005-0000-0000-00005B5E0000}"/>
    <cellStyle name="Input 6 2 2 2 15 2 2" xfId="23992" xr:uid="{00000000-0005-0000-0000-00005C5E0000}"/>
    <cellStyle name="Input 6 2 2 2 15 3" xfId="23993" xr:uid="{00000000-0005-0000-0000-00005D5E0000}"/>
    <cellStyle name="Input 6 2 2 2 16" xfId="23994" xr:uid="{00000000-0005-0000-0000-00005E5E0000}"/>
    <cellStyle name="Input 6 2 2 2 16 2" xfId="23995" xr:uid="{00000000-0005-0000-0000-00005F5E0000}"/>
    <cellStyle name="Input 6 2 2 2 16 2 2" xfId="23996" xr:uid="{00000000-0005-0000-0000-0000605E0000}"/>
    <cellStyle name="Input 6 2 2 2 16 3" xfId="23997" xr:uid="{00000000-0005-0000-0000-0000615E0000}"/>
    <cellStyle name="Input 6 2 2 2 17" xfId="23998" xr:uid="{00000000-0005-0000-0000-0000625E0000}"/>
    <cellStyle name="Input 6 2 2 2 17 2" xfId="23999" xr:uid="{00000000-0005-0000-0000-0000635E0000}"/>
    <cellStyle name="Input 6 2 2 2 17 2 2" xfId="24000" xr:uid="{00000000-0005-0000-0000-0000645E0000}"/>
    <cellStyle name="Input 6 2 2 2 17 3" xfId="24001" xr:uid="{00000000-0005-0000-0000-0000655E0000}"/>
    <cellStyle name="Input 6 2 2 2 18" xfId="24002" xr:uid="{00000000-0005-0000-0000-0000665E0000}"/>
    <cellStyle name="Input 6 2 2 2 18 2" xfId="24003" xr:uid="{00000000-0005-0000-0000-0000675E0000}"/>
    <cellStyle name="Input 6 2 2 2 18 2 2" xfId="24004" xr:uid="{00000000-0005-0000-0000-0000685E0000}"/>
    <cellStyle name="Input 6 2 2 2 18 3" xfId="24005" xr:uid="{00000000-0005-0000-0000-0000695E0000}"/>
    <cellStyle name="Input 6 2 2 2 19" xfId="24006" xr:uid="{00000000-0005-0000-0000-00006A5E0000}"/>
    <cellStyle name="Input 6 2 2 2 19 2" xfId="24007" xr:uid="{00000000-0005-0000-0000-00006B5E0000}"/>
    <cellStyle name="Input 6 2 2 2 19 2 2" xfId="24008" xr:uid="{00000000-0005-0000-0000-00006C5E0000}"/>
    <cellStyle name="Input 6 2 2 2 19 3" xfId="24009" xr:uid="{00000000-0005-0000-0000-00006D5E0000}"/>
    <cellStyle name="Input 6 2 2 2 2" xfId="24010" xr:uid="{00000000-0005-0000-0000-00006E5E0000}"/>
    <cellStyle name="Input 6 2 2 2 2 2" xfId="24011" xr:uid="{00000000-0005-0000-0000-00006F5E0000}"/>
    <cellStyle name="Input 6 2 2 2 2 2 2" xfId="24012" xr:uid="{00000000-0005-0000-0000-0000705E0000}"/>
    <cellStyle name="Input 6 2 2 2 2 2 3" xfId="24013" xr:uid="{00000000-0005-0000-0000-0000715E0000}"/>
    <cellStyle name="Input 6 2 2 2 2 3" xfId="24014" xr:uid="{00000000-0005-0000-0000-0000725E0000}"/>
    <cellStyle name="Input 6 2 2 2 2 3 2" xfId="24015" xr:uid="{00000000-0005-0000-0000-0000735E0000}"/>
    <cellStyle name="Input 6 2 2 2 2 4" xfId="24016" xr:uid="{00000000-0005-0000-0000-0000745E0000}"/>
    <cellStyle name="Input 6 2 2 2 20" xfId="24017" xr:uid="{00000000-0005-0000-0000-0000755E0000}"/>
    <cellStyle name="Input 6 2 2 2 20 2" xfId="24018" xr:uid="{00000000-0005-0000-0000-0000765E0000}"/>
    <cellStyle name="Input 6 2 2 2 20 2 2" xfId="24019" xr:uid="{00000000-0005-0000-0000-0000775E0000}"/>
    <cellStyle name="Input 6 2 2 2 20 3" xfId="24020" xr:uid="{00000000-0005-0000-0000-0000785E0000}"/>
    <cellStyle name="Input 6 2 2 2 21" xfId="24021" xr:uid="{00000000-0005-0000-0000-0000795E0000}"/>
    <cellStyle name="Input 6 2 2 2 21 2" xfId="24022" xr:uid="{00000000-0005-0000-0000-00007A5E0000}"/>
    <cellStyle name="Input 6 2 2 2 22" xfId="24023" xr:uid="{00000000-0005-0000-0000-00007B5E0000}"/>
    <cellStyle name="Input 6 2 2 2 23" xfId="24024" xr:uid="{00000000-0005-0000-0000-00007C5E0000}"/>
    <cellStyle name="Input 6 2 2 2 3" xfId="24025" xr:uid="{00000000-0005-0000-0000-00007D5E0000}"/>
    <cellStyle name="Input 6 2 2 2 3 2" xfId="24026" xr:uid="{00000000-0005-0000-0000-00007E5E0000}"/>
    <cellStyle name="Input 6 2 2 2 3 2 2" xfId="24027" xr:uid="{00000000-0005-0000-0000-00007F5E0000}"/>
    <cellStyle name="Input 6 2 2 2 3 3" xfId="24028" xr:uid="{00000000-0005-0000-0000-0000805E0000}"/>
    <cellStyle name="Input 6 2 2 2 3 4" xfId="24029" xr:uid="{00000000-0005-0000-0000-0000815E0000}"/>
    <cellStyle name="Input 6 2 2 2 4" xfId="24030" xr:uid="{00000000-0005-0000-0000-0000825E0000}"/>
    <cellStyle name="Input 6 2 2 2 4 2" xfId="24031" xr:uid="{00000000-0005-0000-0000-0000835E0000}"/>
    <cellStyle name="Input 6 2 2 2 4 2 2" xfId="24032" xr:uid="{00000000-0005-0000-0000-0000845E0000}"/>
    <cellStyle name="Input 6 2 2 2 4 3" xfId="24033" xr:uid="{00000000-0005-0000-0000-0000855E0000}"/>
    <cellStyle name="Input 6 2 2 2 4 4" xfId="24034" xr:uid="{00000000-0005-0000-0000-0000865E0000}"/>
    <cellStyle name="Input 6 2 2 2 5" xfId="24035" xr:uid="{00000000-0005-0000-0000-0000875E0000}"/>
    <cellStyle name="Input 6 2 2 2 5 2" xfId="24036" xr:uid="{00000000-0005-0000-0000-0000885E0000}"/>
    <cellStyle name="Input 6 2 2 2 5 2 2" xfId="24037" xr:uid="{00000000-0005-0000-0000-0000895E0000}"/>
    <cellStyle name="Input 6 2 2 2 5 3" xfId="24038" xr:uid="{00000000-0005-0000-0000-00008A5E0000}"/>
    <cellStyle name="Input 6 2 2 2 6" xfId="24039" xr:uid="{00000000-0005-0000-0000-00008B5E0000}"/>
    <cellStyle name="Input 6 2 2 2 6 2" xfId="24040" xr:uid="{00000000-0005-0000-0000-00008C5E0000}"/>
    <cellStyle name="Input 6 2 2 2 6 2 2" xfId="24041" xr:uid="{00000000-0005-0000-0000-00008D5E0000}"/>
    <cellStyle name="Input 6 2 2 2 6 3" xfId="24042" xr:uid="{00000000-0005-0000-0000-00008E5E0000}"/>
    <cellStyle name="Input 6 2 2 2 7" xfId="24043" xr:uid="{00000000-0005-0000-0000-00008F5E0000}"/>
    <cellStyle name="Input 6 2 2 2 7 2" xfId="24044" xr:uid="{00000000-0005-0000-0000-0000905E0000}"/>
    <cellStyle name="Input 6 2 2 2 7 2 2" xfId="24045" xr:uid="{00000000-0005-0000-0000-0000915E0000}"/>
    <cellStyle name="Input 6 2 2 2 7 3" xfId="24046" xr:uid="{00000000-0005-0000-0000-0000925E0000}"/>
    <cellStyle name="Input 6 2 2 2 8" xfId="24047" xr:uid="{00000000-0005-0000-0000-0000935E0000}"/>
    <cellStyle name="Input 6 2 2 2 8 2" xfId="24048" xr:uid="{00000000-0005-0000-0000-0000945E0000}"/>
    <cellStyle name="Input 6 2 2 2 8 2 2" xfId="24049" xr:uid="{00000000-0005-0000-0000-0000955E0000}"/>
    <cellStyle name="Input 6 2 2 2 8 3" xfId="24050" xr:uid="{00000000-0005-0000-0000-0000965E0000}"/>
    <cellStyle name="Input 6 2 2 2 9" xfId="24051" xr:uid="{00000000-0005-0000-0000-0000975E0000}"/>
    <cellStyle name="Input 6 2 2 2 9 2" xfId="24052" xr:uid="{00000000-0005-0000-0000-0000985E0000}"/>
    <cellStyle name="Input 6 2 2 2 9 2 2" xfId="24053" xr:uid="{00000000-0005-0000-0000-0000995E0000}"/>
    <cellStyle name="Input 6 2 2 2 9 3" xfId="24054" xr:uid="{00000000-0005-0000-0000-00009A5E0000}"/>
    <cellStyle name="Input 6 2 2 20" xfId="24055" xr:uid="{00000000-0005-0000-0000-00009B5E0000}"/>
    <cellStyle name="Input 6 2 2 3" xfId="24056" xr:uid="{00000000-0005-0000-0000-00009C5E0000}"/>
    <cellStyle name="Input 6 2 2 3 2" xfId="24057" xr:uid="{00000000-0005-0000-0000-00009D5E0000}"/>
    <cellStyle name="Input 6 2 2 3 2 2" xfId="24058" xr:uid="{00000000-0005-0000-0000-00009E5E0000}"/>
    <cellStyle name="Input 6 2 2 3 2 3" xfId="24059" xr:uid="{00000000-0005-0000-0000-00009F5E0000}"/>
    <cellStyle name="Input 6 2 2 3 3" xfId="24060" xr:uid="{00000000-0005-0000-0000-0000A05E0000}"/>
    <cellStyle name="Input 6 2 2 3 3 2" xfId="24061" xr:uid="{00000000-0005-0000-0000-0000A15E0000}"/>
    <cellStyle name="Input 6 2 2 3 4" xfId="24062" xr:uid="{00000000-0005-0000-0000-0000A25E0000}"/>
    <cellStyle name="Input 6 2 2 4" xfId="24063" xr:uid="{00000000-0005-0000-0000-0000A35E0000}"/>
    <cellStyle name="Input 6 2 2 4 2" xfId="24064" xr:uid="{00000000-0005-0000-0000-0000A45E0000}"/>
    <cellStyle name="Input 6 2 2 4 2 2" xfId="24065" xr:uid="{00000000-0005-0000-0000-0000A55E0000}"/>
    <cellStyle name="Input 6 2 2 4 3" xfId="24066" xr:uid="{00000000-0005-0000-0000-0000A65E0000}"/>
    <cellStyle name="Input 6 2 2 4 4" xfId="24067" xr:uid="{00000000-0005-0000-0000-0000A75E0000}"/>
    <cellStyle name="Input 6 2 2 5" xfId="24068" xr:uid="{00000000-0005-0000-0000-0000A85E0000}"/>
    <cellStyle name="Input 6 2 2 5 2" xfId="24069" xr:uid="{00000000-0005-0000-0000-0000A95E0000}"/>
    <cellStyle name="Input 6 2 2 5 2 2" xfId="24070" xr:uid="{00000000-0005-0000-0000-0000AA5E0000}"/>
    <cellStyle name="Input 6 2 2 5 3" xfId="24071" xr:uid="{00000000-0005-0000-0000-0000AB5E0000}"/>
    <cellStyle name="Input 6 2 2 5 4" xfId="24072" xr:uid="{00000000-0005-0000-0000-0000AC5E0000}"/>
    <cellStyle name="Input 6 2 2 6" xfId="24073" xr:uid="{00000000-0005-0000-0000-0000AD5E0000}"/>
    <cellStyle name="Input 6 2 2 6 2" xfId="24074" xr:uid="{00000000-0005-0000-0000-0000AE5E0000}"/>
    <cellStyle name="Input 6 2 2 6 2 2" xfId="24075" xr:uid="{00000000-0005-0000-0000-0000AF5E0000}"/>
    <cellStyle name="Input 6 2 2 6 3" xfId="24076" xr:uid="{00000000-0005-0000-0000-0000B05E0000}"/>
    <cellStyle name="Input 6 2 2 7" xfId="24077" xr:uid="{00000000-0005-0000-0000-0000B15E0000}"/>
    <cellStyle name="Input 6 2 2 7 2" xfId="24078" xr:uid="{00000000-0005-0000-0000-0000B25E0000}"/>
    <cellStyle name="Input 6 2 2 7 2 2" xfId="24079" xr:uid="{00000000-0005-0000-0000-0000B35E0000}"/>
    <cellStyle name="Input 6 2 2 7 3" xfId="24080" xr:uid="{00000000-0005-0000-0000-0000B45E0000}"/>
    <cellStyle name="Input 6 2 2 8" xfId="24081" xr:uid="{00000000-0005-0000-0000-0000B55E0000}"/>
    <cellStyle name="Input 6 2 2 8 2" xfId="24082" xr:uid="{00000000-0005-0000-0000-0000B65E0000}"/>
    <cellStyle name="Input 6 2 2 8 2 2" xfId="24083" xr:uid="{00000000-0005-0000-0000-0000B75E0000}"/>
    <cellStyle name="Input 6 2 2 8 3" xfId="24084" xr:uid="{00000000-0005-0000-0000-0000B85E0000}"/>
    <cellStyle name="Input 6 2 2 9" xfId="24085" xr:uid="{00000000-0005-0000-0000-0000B95E0000}"/>
    <cellStyle name="Input 6 2 2 9 2" xfId="24086" xr:uid="{00000000-0005-0000-0000-0000BA5E0000}"/>
    <cellStyle name="Input 6 2 2 9 2 2" xfId="24087" xr:uid="{00000000-0005-0000-0000-0000BB5E0000}"/>
    <cellStyle name="Input 6 2 2 9 3" xfId="24088" xr:uid="{00000000-0005-0000-0000-0000BC5E0000}"/>
    <cellStyle name="Input 6 2 20" xfId="24089" xr:uid="{00000000-0005-0000-0000-0000BD5E0000}"/>
    <cellStyle name="Input 6 2 20 2" xfId="24090" xr:uid="{00000000-0005-0000-0000-0000BE5E0000}"/>
    <cellStyle name="Input 6 2 20 2 2" xfId="24091" xr:uid="{00000000-0005-0000-0000-0000BF5E0000}"/>
    <cellStyle name="Input 6 2 20 3" xfId="24092" xr:uid="{00000000-0005-0000-0000-0000C05E0000}"/>
    <cellStyle name="Input 6 2 21" xfId="24093" xr:uid="{00000000-0005-0000-0000-0000C15E0000}"/>
    <cellStyle name="Input 6 2 21 2" xfId="24094" xr:uid="{00000000-0005-0000-0000-0000C25E0000}"/>
    <cellStyle name="Input 6 2 22" xfId="24095" xr:uid="{00000000-0005-0000-0000-0000C35E0000}"/>
    <cellStyle name="Input 6 2 23" xfId="24096" xr:uid="{00000000-0005-0000-0000-0000C45E0000}"/>
    <cellStyle name="Input 6 2 3" xfId="24097" xr:uid="{00000000-0005-0000-0000-0000C55E0000}"/>
    <cellStyle name="Input 6 2 3 10" xfId="24098" xr:uid="{00000000-0005-0000-0000-0000C65E0000}"/>
    <cellStyle name="Input 6 2 3 10 2" xfId="24099" xr:uid="{00000000-0005-0000-0000-0000C75E0000}"/>
    <cellStyle name="Input 6 2 3 10 2 2" xfId="24100" xr:uid="{00000000-0005-0000-0000-0000C85E0000}"/>
    <cellStyle name="Input 6 2 3 10 3" xfId="24101" xr:uid="{00000000-0005-0000-0000-0000C95E0000}"/>
    <cellStyle name="Input 6 2 3 11" xfId="24102" xr:uid="{00000000-0005-0000-0000-0000CA5E0000}"/>
    <cellStyle name="Input 6 2 3 11 2" xfId="24103" xr:uid="{00000000-0005-0000-0000-0000CB5E0000}"/>
    <cellStyle name="Input 6 2 3 11 2 2" xfId="24104" xr:uid="{00000000-0005-0000-0000-0000CC5E0000}"/>
    <cellStyle name="Input 6 2 3 11 3" xfId="24105" xr:uid="{00000000-0005-0000-0000-0000CD5E0000}"/>
    <cellStyle name="Input 6 2 3 12" xfId="24106" xr:uid="{00000000-0005-0000-0000-0000CE5E0000}"/>
    <cellStyle name="Input 6 2 3 12 2" xfId="24107" xr:uid="{00000000-0005-0000-0000-0000CF5E0000}"/>
    <cellStyle name="Input 6 2 3 12 2 2" xfId="24108" xr:uid="{00000000-0005-0000-0000-0000D05E0000}"/>
    <cellStyle name="Input 6 2 3 12 3" xfId="24109" xr:uid="{00000000-0005-0000-0000-0000D15E0000}"/>
    <cellStyle name="Input 6 2 3 13" xfId="24110" xr:uid="{00000000-0005-0000-0000-0000D25E0000}"/>
    <cellStyle name="Input 6 2 3 13 2" xfId="24111" xr:uid="{00000000-0005-0000-0000-0000D35E0000}"/>
    <cellStyle name="Input 6 2 3 13 2 2" xfId="24112" xr:uid="{00000000-0005-0000-0000-0000D45E0000}"/>
    <cellStyle name="Input 6 2 3 13 3" xfId="24113" xr:uid="{00000000-0005-0000-0000-0000D55E0000}"/>
    <cellStyle name="Input 6 2 3 14" xfId="24114" xr:uid="{00000000-0005-0000-0000-0000D65E0000}"/>
    <cellStyle name="Input 6 2 3 14 2" xfId="24115" xr:uid="{00000000-0005-0000-0000-0000D75E0000}"/>
    <cellStyle name="Input 6 2 3 14 2 2" xfId="24116" xr:uid="{00000000-0005-0000-0000-0000D85E0000}"/>
    <cellStyle name="Input 6 2 3 14 3" xfId="24117" xr:uid="{00000000-0005-0000-0000-0000D95E0000}"/>
    <cellStyle name="Input 6 2 3 15" xfId="24118" xr:uid="{00000000-0005-0000-0000-0000DA5E0000}"/>
    <cellStyle name="Input 6 2 3 15 2" xfId="24119" xr:uid="{00000000-0005-0000-0000-0000DB5E0000}"/>
    <cellStyle name="Input 6 2 3 15 2 2" xfId="24120" xr:uid="{00000000-0005-0000-0000-0000DC5E0000}"/>
    <cellStyle name="Input 6 2 3 15 3" xfId="24121" xr:uid="{00000000-0005-0000-0000-0000DD5E0000}"/>
    <cellStyle name="Input 6 2 3 16" xfId="24122" xr:uid="{00000000-0005-0000-0000-0000DE5E0000}"/>
    <cellStyle name="Input 6 2 3 16 2" xfId="24123" xr:uid="{00000000-0005-0000-0000-0000DF5E0000}"/>
    <cellStyle name="Input 6 2 3 16 2 2" xfId="24124" xr:uid="{00000000-0005-0000-0000-0000E05E0000}"/>
    <cellStyle name="Input 6 2 3 16 3" xfId="24125" xr:uid="{00000000-0005-0000-0000-0000E15E0000}"/>
    <cellStyle name="Input 6 2 3 17" xfId="24126" xr:uid="{00000000-0005-0000-0000-0000E25E0000}"/>
    <cellStyle name="Input 6 2 3 17 2" xfId="24127" xr:uid="{00000000-0005-0000-0000-0000E35E0000}"/>
    <cellStyle name="Input 6 2 3 17 2 2" xfId="24128" xr:uid="{00000000-0005-0000-0000-0000E45E0000}"/>
    <cellStyle name="Input 6 2 3 17 3" xfId="24129" xr:uid="{00000000-0005-0000-0000-0000E55E0000}"/>
    <cellStyle name="Input 6 2 3 18" xfId="24130" xr:uid="{00000000-0005-0000-0000-0000E65E0000}"/>
    <cellStyle name="Input 6 2 3 18 2" xfId="24131" xr:uid="{00000000-0005-0000-0000-0000E75E0000}"/>
    <cellStyle name="Input 6 2 3 19" xfId="24132" xr:uid="{00000000-0005-0000-0000-0000E85E0000}"/>
    <cellStyle name="Input 6 2 3 2" xfId="24133" xr:uid="{00000000-0005-0000-0000-0000E95E0000}"/>
    <cellStyle name="Input 6 2 3 2 10" xfId="24134" xr:uid="{00000000-0005-0000-0000-0000EA5E0000}"/>
    <cellStyle name="Input 6 2 3 2 10 2" xfId="24135" xr:uid="{00000000-0005-0000-0000-0000EB5E0000}"/>
    <cellStyle name="Input 6 2 3 2 10 2 2" xfId="24136" xr:uid="{00000000-0005-0000-0000-0000EC5E0000}"/>
    <cellStyle name="Input 6 2 3 2 10 3" xfId="24137" xr:uid="{00000000-0005-0000-0000-0000ED5E0000}"/>
    <cellStyle name="Input 6 2 3 2 11" xfId="24138" xr:uid="{00000000-0005-0000-0000-0000EE5E0000}"/>
    <cellStyle name="Input 6 2 3 2 11 2" xfId="24139" xr:uid="{00000000-0005-0000-0000-0000EF5E0000}"/>
    <cellStyle name="Input 6 2 3 2 11 2 2" xfId="24140" xr:uid="{00000000-0005-0000-0000-0000F05E0000}"/>
    <cellStyle name="Input 6 2 3 2 11 3" xfId="24141" xr:uid="{00000000-0005-0000-0000-0000F15E0000}"/>
    <cellStyle name="Input 6 2 3 2 12" xfId="24142" xr:uid="{00000000-0005-0000-0000-0000F25E0000}"/>
    <cellStyle name="Input 6 2 3 2 12 2" xfId="24143" xr:uid="{00000000-0005-0000-0000-0000F35E0000}"/>
    <cellStyle name="Input 6 2 3 2 12 2 2" xfId="24144" xr:uid="{00000000-0005-0000-0000-0000F45E0000}"/>
    <cellStyle name="Input 6 2 3 2 12 3" xfId="24145" xr:uid="{00000000-0005-0000-0000-0000F55E0000}"/>
    <cellStyle name="Input 6 2 3 2 13" xfId="24146" xr:uid="{00000000-0005-0000-0000-0000F65E0000}"/>
    <cellStyle name="Input 6 2 3 2 13 2" xfId="24147" xr:uid="{00000000-0005-0000-0000-0000F75E0000}"/>
    <cellStyle name="Input 6 2 3 2 13 2 2" xfId="24148" xr:uid="{00000000-0005-0000-0000-0000F85E0000}"/>
    <cellStyle name="Input 6 2 3 2 13 3" xfId="24149" xr:uid="{00000000-0005-0000-0000-0000F95E0000}"/>
    <cellStyle name="Input 6 2 3 2 14" xfId="24150" xr:uid="{00000000-0005-0000-0000-0000FA5E0000}"/>
    <cellStyle name="Input 6 2 3 2 14 2" xfId="24151" xr:uid="{00000000-0005-0000-0000-0000FB5E0000}"/>
    <cellStyle name="Input 6 2 3 2 14 2 2" xfId="24152" xr:uid="{00000000-0005-0000-0000-0000FC5E0000}"/>
    <cellStyle name="Input 6 2 3 2 14 3" xfId="24153" xr:uid="{00000000-0005-0000-0000-0000FD5E0000}"/>
    <cellStyle name="Input 6 2 3 2 15" xfId="24154" xr:uid="{00000000-0005-0000-0000-0000FE5E0000}"/>
    <cellStyle name="Input 6 2 3 2 15 2" xfId="24155" xr:uid="{00000000-0005-0000-0000-0000FF5E0000}"/>
    <cellStyle name="Input 6 2 3 2 15 2 2" xfId="24156" xr:uid="{00000000-0005-0000-0000-0000005F0000}"/>
    <cellStyle name="Input 6 2 3 2 15 3" xfId="24157" xr:uid="{00000000-0005-0000-0000-0000015F0000}"/>
    <cellStyle name="Input 6 2 3 2 16" xfId="24158" xr:uid="{00000000-0005-0000-0000-0000025F0000}"/>
    <cellStyle name="Input 6 2 3 2 16 2" xfId="24159" xr:uid="{00000000-0005-0000-0000-0000035F0000}"/>
    <cellStyle name="Input 6 2 3 2 16 2 2" xfId="24160" xr:uid="{00000000-0005-0000-0000-0000045F0000}"/>
    <cellStyle name="Input 6 2 3 2 16 3" xfId="24161" xr:uid="{00000000-0005-0000-0000-0000055F0000}"/>
    <cellStyle name="Input 6 2 3 2 17" xfId="24162" xr:uid="{00000000-0005-0000-0000-0000065F0000}"/>
    <cellStyle name="Input 6 2 3 2 17 2" xfId="24163" xr:uid="{00000000-0005-0000-0000-0000075F0000}"/>
    <cellStyle name="Input 6 2 3 2 17 2 2" xfId="24164" xr:uid="{00000000-0005-0000-0000-0000085F0000}"/>
    <cellStyle name="Input 6 2 3 2 17 3" xfId="24165" xr:uid="{00000000-0005-0000-0000-0000095F0000}"/>
    <cellStyle name="Input 6 2 3 2 18" xfId="24166" xr:uid="{00000000-0005-0000-0000-00000A5F0000}"/>
    <cellStyle name="Input 6 2 3 2 18 2" xfId="24167" xr:uid="{00000000-0005-0000-0000-00000B5F0000}"/>
    <cellStyle name="Input 6 2 3 2 18 2 2" xfId="24168" xr:uid="{00000000-0005-0000-0000-00000C5F0000}"/>
    <cellStyle name="Input 6 2 3 2 18 3" xfId="24169" xr:uid="{00000000-0005-0000-0000-00000D5F0000}"/>
    <cellStyle name="Input 6 2 3 2 19" xfId="24170" xr:uid="{00000000-0005-0000-0000-00000E5F0000}"/>
    <cellStyle name="Input 6 2 3 2 19 2" xfId="24171" xr:uid="{00000000-0005-0000-0000-00000F5F0000}"/>
    <cellStyle name="Input 6 2 3 2 19 2 2" xfId="24172" xr:uid="{00000000-0005-0000-0000-0000105F0000}"/>
    <cellStyle name="Input 6 2 3 2 19 3" xfId="24173" xr:uid="{00000000-0005-0000-0000-0000115F0000}"/>
    <cellStyle name="Input 6 2 3 2 2" xfId="24174" xr:uid="{00000000-0005-0000-0000-0000125F0000}"/>
    <cellStyle name="Input 6 2 3 2 2 2" xfId="24175" xr:uid="{00000000-0005-0000-0000-0000135F0000}"/>
    <cellStyle name="Input 6 2 3 2 2 2 2" xfId="24176" xr:uid="{00000000-0005-0000-0000-0000145F0000}"/>
    <cellStyle name="Input 6 2 3 2 2 3" xfId="24177" xr:uid="{00000000-0005-0000-0000-0000155F0000}"/>
    <cellStyle name="Input 6 2 3 2 2 4" xfId="24178" xr:uid="{00000000-0005-0000-0000-0000165F0000}"/>
    <cellStyle name="Input 6 2 3 2 20" xfId="24179" xr:uid="{00000000-0005-0000-0000-0000175F0000}"/>
    <cellStyle name="Input 6 2 3 2 20 2" xfId="24180" xr:uid="{00000000-0005-0000-0000-0000185F0000}"/>
    <cellStyle name="Input 6 2 3 2 20 2 2" xfId="24181" xr:uid="{00000000-0005-0000-0000-0000195F0000}"/>
    <cellStyle name="Input 6 2 3 2 20 3" xfId="24182" xr:uid="{00000000-0005-0000-0000-00001A5F0000}"/>
    <cellStyle name="Input 6 2 3 2 21" xfId="24183" xr:uid="{00000000-0005-0000-0000-00001B5F0000}"/>
    <cellStyle name="Input 6 2 3 2 21 2" xfId="24184" xr:uid="{00000000-0005-0000-0000-00001C5F0000}"/>
    <cellStyle name="Input 6 2 3 2 22" xfId="24185" xr:uid="{00000000-0005-0000-0000-00001D5F0000}"/>
    <cellStyle name="Input 6 2 3 2 23" xfId="24186" xr:uid="{00000000-0005-0000-0000-00001E5F0000}"/>
    <cellStyle name="Input 6 2 3 2 3" xfId="24187" xr:uid="{00000000-0005-0000-0000-00001F5F0000}"/>
    <cellStyle name="Input 6 2 3 2 3 2" xfId="24188" xr:uid="{00000000-0005-0000-0000-0000205F0000}"/>
    <cellStyle name="Input 6 2 3 2 3 2 2" xfId="24189" xr:uid="{00000000-0005-0000-0000-0000215F0000}"/>
    <cellStyle name="Input 6 2 3 2 3 3" xfId="24190" xr:uid="{00000000-0005-0000-0000-0000225F0000}"/>
    <cellStyle name="Input 6 2 3 2 3 4" xfId="24191" xr:uid="{00000000-0005-0000-0000-0000235F0000}"/>
    <cellStyle name="Input 6 2 3 2 4" xfId="24192" xr:uid="{00000000-0005-0000-0000-0000245F0000}"/>
    <cellStyle name="Input 6 2 3 2 4 2" xfId="24193" xr:uid="{00000000-0005-0000-0000-0000255F0000}"/>
    <cellStyle name="Input 6 2 3 2 4 2 2" xfId="24194" xr:uid="{00000000-0005-0000-0000-0000265F0000}"/>
    <cellStyle name="Input 6 2 3 2 4 3" xfId="24195" xr:uid="{00000000-0005-0000-0000-0000275F0000}"/>
    <cellStyle name="Input 6 2 3 2 5" xfId="24196" xr:uid="{00000000-0005-0000-0000-0000285F0000}"/>
    <cellStyle name="Input 6 2 3 2 5 2" xfId="24197" xr:uid="{00000000-0005-0000-0000-0000295F0000}"/>
    <cellStyle name="Input 6 2 3 2 5 2 2" xfId="24198" xr:uid="{00000000-0005-0000-0000-00002A5F0000}"/>
    <cellStyle name="Input 6 2 3 2 5 3" xfId="24199" xr:uid="{00000000-0005-0000-0000-00002B5F0000}"/>
    <cellStyle name="Input 6 2 3 2 6" xfId="24200" xr:uid="{00000000-0005-0000-0000-00002C5F0000}"/>
    <cellStyle name="Input 6 2 3 2 6 2" xfId="24201" xr:uid="{00000000-0005-0000-0000-00002D5F0000}"/>
    <cellStyle name="Input 6 2 3 2 6 2 2" xfId="24202" xr:uid="{00000000-0005-0000-0000-00002E5F0000}"/>
    <cellStyle name="Input 6 2 3 2 6 3" xfId="24203" xr:uid="{00000000-0005-0000-0000-00002F5F0000}"/>
    <cellStyle name="Input 6 2 3 2 7" xfId="24204" xr:uid="{00000000-0005-0000-0000-0000305F0000}"/>
    <cellStyle name="Input 6 2 3 2 7 2" xfId="24205" xr:uid="{00000000-0005-0000-0000-0000315F0000}"/>
    <cellStyle name="Input 6 2 3 2 7 2 2" xfId="24206" xr:uid="{00000000-0005-0000-0000-0000325F0000}"/>
    <cellStyle name="Input 6 2 3 2 7 3" xfId="24207" xr:uid="{00000000-0005-0000-0000-0000335F0000}"/>
    <cellStyle name="Input 6 2 3 2 8" xfId="24208" xr:uid="{00000000-0005-0000-0000-0000345F0000}"/>
    <cellStyle name="Input 6 2 3 2 8 2" xfId="24209" xr:uid="{00000000-0005-0000-0000-0000355F0000}"/>
    <cellStyle name="Input 6 2 3 2 8 2 2" xfId="24210" xr:uid="{00000000-0005-0000-0000-0000365F0000}"/>
    <cellStyle name="Input 6 2 3 2 8 3" xfId="24211" xr:uid="{00000000-0005-0000-0000-0000375F0000}"/>
    <cellStyle name="Input 6 2 3 2 9" xfId="24212" xr:uid="{00000000-0005-0000-0000-0000385F0000}"/>
    <cellStyle name="Input 6 2 3 2 9 2" xfId="24213" xr:uid="{00000000-0005-0000-0000-0000395F0000}"/>
    <cellStyle name="Input 6 2 3 2 9 2 2" xfId="24214" xr:uid="{00000000-0005-0000-0000-00003A5F0000}"/>
    <cellStyle name="Input 6 2 3 2 9 3" xfId="24215" xr:uid="{00000000-0005-0000-0000-00003B5F0000}"/>
    <cellStyle name="Input 6 2 3 20" xfId="24216" xr:uid="{00000000-0005-0000-0000-00003C5F0000}"/>
    <cellStyle name="Input 6 2 3 3" xfId="24217" xr:uid="{00000000-0005-0000-0000-00003D5F0000}"/>
    <cellStyle name="Input 6 2 3 3 2" xfId="24218" xr:uid="{00000000-0005-0000-0000-00003E5F0000}"/>
    <cellStyle name="Input 6 2 3 3 2 2" xfId="24219" xr:uid="{00000000-0005-0000-0000-00003F5F0000}"/>
    <cellStyle name="Input 6 2 3 3 3" xfId="24220" xr:uid="{00000000-0005-0000-0000-0000405F0000}"/>
    <cellStyle name="Input 6 2 3 3 4" xfId="24221" xr:uid="{00000000-0005-0000-0000-0000415F0000}"/>
    <cellStyle name="Input 6 2 3 4" xfId="24222" xr:uid="{00000000-0005-0000-0000-0000425F0000}"/>
    <cellStyle name="Input 6 2 3 4 2" xfId="24223" xr:uid="{00000000-0005-0000-0000-0000435F0000}"/>
    <cellStyle name="Input 6 2 3 4 2 2" xfId="24224" xr:uid="{00000000-0005-0000-0000-0000445F0000}"/>
    <cellStyle name="Input 6 2 3 4 3" xfId="24225" xr:uid="{00000000-0005-0000-0000-0000455F0000}"/>
    <cellStyle name="Input 6 2 3 4 4" xfId="24226" xr:uid="{00000000-0005-0000-0000-0000465F0000}"/>
    <cellStyle name="Input 6 2 3 5" xfId="24227" xr:uid="{00000000-0005-0000-0000-0000475F0000}"/>
    <cellStyle name="Input 6 2 3 5 2" xfId="24228" xr:uid="{00000000-0005-0000-0000-0000485F0000}"/>
    <cellStyle name="Input 6 2 3 5 2 2" xfId="24229" xr:uid="{00000000-0005-0000-0000-0000495F0000}"/>
    <cellStyle name="Input 6 2 3 5 3" xfId="24230" xr:uid="{00000000-0005-0000-0000-00004A5F0000}"/>
    <cellStyle name="Input 6 2 3 6" xfId="24231" xr:uid="{00000000-0005-0000-0000-00004B5F0000}"/>
    <cellStyle name="Input 6 2 3 6 2" xfId="24232" xr:uid="{00000000-0005-0000-0000-00004C5F0000}"/>
    <cellStyle name="Input 6 2 3 6 2 2" xfId="24233" xr:uid="{00000000-0005-0000-0000-00004D5F0000}"/>
    <cellStyle name="Input 6 2 3 6 3" xfId="24234" xr:uid="{00000000-0005-0000-0000-00004E5F0000}"/>
    <cellStyle name="Input 6 2 3 7" xfId="24235" xr:uid="{00000000-0005-0000-0000-00004F5F0000}"/>
    <cellStyle name="Input 6 2 3 7 2" xfId="24236" xr:uid="{00000000-0005-0000-0000-0000505F0000}"/>
    <cellStyle name="Input 6 2 3 7 2 2" xfId="24237" xr:uid="{00000000-0005-0000-0000-0000515F0000}"/>
    <cellStyle name="Input 6 2 3 7 3" xfId="24238" xr:uid="{00000000-0005-0000-0000-0000525F0000}"/>
    <cellStyle name="Input 6 2 3 8" xfId="24239" xr:uid="{00000000-0005-0000-0000-0000535F0000}"/>
    <cellStyle name="Input 6 2 3 8 2" xfId="24240" xr:uid="{00000000-0005-0000-0000-0000545F0000}"/>
    <cellStyle name="Input 6 2 3 8 2 2" xfId="24241" xr:uid="{00000000-0005-0000-0000-0000555F0000}"/>
    <cellStyle name="Input 6 2 3 8 3" xfId="24242" xr:uid="{00000000-0005-0000-0000-0000565F0000}"/>
    <cellStyle name="Input 6 2 3 9" xfId="24243" xr:uid="{00000000-0005-0000-0000-0000575F0000}"/>
    <cellStyle name="Input 6 2 3 9 2" xfId="24244" xr:uid="{00000000-0005-0000-0000-0000585F0000}"/>
    <cellStyle name="Input 6 2 3 9 2 2" xfId="24245" xr:uid="{00000000-0005-0000-0000-0000595F0000}"/>
    <cellStyle name="Input 6 2 3 9 3" xfId="24246" xr:uid="{00000000-0005-0000-0000-00005A5F0000}"/>
    <cellStyle name="Input 6 2 4" xfId="24247" xr:uid="{00000000-0005-0000-0000-00005B5F0000}"/>
    <cellStyle name="Input 6 2 4 10" xfId="24248" xr:uid="{00000000-0005-0000-0000-00005C5F0000}"/>
    <cellStyle name="Input 6 2 4 10 2" xfId="24249" xr:uid="{00000000-0005-0000-0000-00005D5F0000}"/>
    <cellStyle name="Input 6 2 4 10 2 2" xfId="24250" xr:uid="{00000000-0005-0000-0000-00005E5F0000}"/>
    <cellStyle name="Input 6 2 4 10 3" xfId="24251" xr:uid="{00000000-0005-0000-0000-00005F5F0000}"/>
    <cellStyle name="Input 6 2 4 11" xfId="24252" xr:uid="{00000000-0005-0000-0000-0000605F0000}"/>
    <cellStyle name="Input 6 2 4 11 2" xfId="24253" xr:uid="{00000000-0005-0000-0000-0000615F0000}"/>
    <cellStyle name="Input 6 2 4 11 2 2" xfId="24254" xr:uid="{00000000-0005-0000-0000-0000625F0000}"/>
    <cellStyle name="Input 6 2 4 11 3" xfId="24255" xr:uid="{00000000-0005-0000-0000-0000635F0000}"/>
    <cellStyle name="Input 6 2 4 12" xfId="24256" xr:uid="{00000000-0005-0000-0000-0000645F0000}"/>
    <cellStyle name="Input 6 2 4 12 2" xfId="24257" xr:uid="{00000000-0005-0000-0000-0000655F0000}"/>
    <cellStyle name="Input 6 2 4 12 2 2" xfId="24258" xr:uid="{00000000-0005-0000-0000-0000665F0000}"/>
    <cellStyle name="Input 6 2 4 12 3" xfId="24259" xr:uid="{00000000-0005-0000-0000-0000675F0000}"/>
    <cellStyle name="Input 6 2 4 13" xfId="24260" xr:uid="{00000000-0005-0000-0000-0000685F0000}"/>
    <cellStyle name="Input 6 2 4 13 2" xfId="24261" xr:uid="{00000000-0005-0000-0000-0000695F0000}"/>
    <cellStyle name="Input 6 2 4 13 2 2" xfId="24262" xr:uid="{00000000-0005-0000-0000-00006A5F0000}"/>
    <cellStyle name="Input 6 2 4 13 3" xfId="24263" xr:uid="{00000000-0005-0000-0000-00006B5F0000}"/>
    <cellStyle name="Input 6 2 4 14" xfId="24264" xr:uid="{00000000-0005-0000-0000-00006C5F0000}"/>
    <cellStyle name="Input 6 2 4 14 2" xfId="24265" xr:uid="{00000000-0005-0000-0000-00006D5F0000}"/>
    <cellStyle name="Input 6 2 4 14 2 2" xfId="24266" xr:uid="{00000000-0005-0000-0000-00006E5F0000}"/>
    <cellStyle name="Input 6 2 4 14 3" xfId="24267" xr:uid="{00000000-0005-0000-0000-00006F5F0000}"/>
    <cellStyle name="Input 6 2 4 15" xfId="24268" xr:uid="{00000000-0005-0000-0000-0000705F0000}"/>
    <cellStyle name="Input 6 2 4 15 2" xfId="24269" xr:uid="{00000000-0005-0000-0000-0000715F0000}"/>
    <cellStyle name="Input 6 2 4 15 2 2" xfId="24270" xr:uid="{00000000-0005-0000-0000-0000725F0000}"/>
    <cellStyle name="Input 6 2 4 15 3" xfId="24271" xr:uid="{00000000-0005-0000-0000-0000735F0000}"/>
    <cellStyle name="Input 6 2 4 16" xfId="24272" xr:uid="{00000000-0005-0000-0000-0000745F0000}"/>
    <cellStyle name="Input 6 2 4 16 2" xfId="24273" xr:uid="{00000000-0005-0000-0000-0000755F0000}"/>
    <cellStyle name="Input 6 2 4 16 2 2" xfId="24274" xr:uid="{00000000-0005-0000-0000-0000765F0000}"/>
    <cellStyle name="Input 6 2 4 16 3" xfId="24275" xr:uid="{00000000-0005-0000-0000-0000775F0000}"/>
    <cellStyle name="Input 6 2 4 17" xfId="24276" xr:uid="{00000000-0005-0000-0000-0000785F0000}"/>
    <cellStyle name="Input 6 2 4 17 2" xfId="24277" xr:uid="{00000000-0005-0000-0000-0000795F0000}"/>
    <cellStyle name="Input 6 2 4 17 2 2" xfId="24278" xr:uid="{00000000-0005-0000-0000-00007A5F0000}"/>
    <cellStyle name="Input 6 2 4 17 3" xfId="24279" xr:uid="{00000000-0005-0000-0000-00007B5F0000}"/>
    <cellStyle name="Input 6 2 4 18" xfId="24280" xr:uid="{00000000-0005-0000-0000-00007C5F0000}"/>
    <cellStyle name="Input 6 2 4 18 2" xfId="24281" xr:uid="{00000000-0005-0000-0000-00007D5F0000}"/>
    <cellStyle name="Input 6 2 4 18 2 2" xfId="24282" xr:uid="{00000000-0005-0000-0000-00007E5F0000}"/>
    <cellStyle name="Input 6 2 4 18 3" xfId="24283" xr:uid="{00000000-0005-0000-0000-00007F5F0000}"/>
    <cellStyle name="Input 6 2 4 19" xfId="24284" xr:uid="{00000000-0005-0000-0000-0000805F0000}"/>
    <cellStyle name="Input 6 2 4 19 2" xfId="24285" xr:uid="{00000000-0005-0000-0000-0000815F0000}"/>
    <cellStyle name="Input 6 2 4 19 2 2" xfId="24286" xr:uid="{00000000-0005-0000-0000-0000825F0000}"/>
    <cellStyle name="Input 6 2 4 19 3" xfId="24287" xr:uid="{00000000-0005-0000-0000-0000835F0000}"/>
    <cellStyle name="Input 6 2 4 2" xfId="24288" xr:uid="{00000000-0005-0000-0000-0000845F0000}"/>
    <cellStyle name="Input 6 2 4 2 10" xfId="24289" xr:uid="{00000000-0005-0000-0000-0000855F0000}"/>
    <cellStyle name="Input 6 2 4 2 10 2" xfId="24290" xr:uid="{00000000-0005-0000-0000-0000865F0000}"/>
    <cellStyle name="Input 6 2 4 2 10 2 2" xfId="24291" xr:uid="{00000000-0005-0000-0000-0000875F0000}"/>
    <cellStyle name="Input 6 2 4 2 10 3" xfId="24292" xr:uid="{00000000-0005-0000-0000-0000885F0000}"/>
    <cellStyle name="Input 6 2 4 2 11" xfId="24293" xr:uid="{00000000-0005-0000-0000-0000895F0000}"/>
    <cellStyle name="Input 6 2 4 2 11 2" xfId="24294" xr:uid="{00000000-0005-0000-0000-00008A5F0000}"/>
    <cellStyle name="Input 6 2 4 2 11 2 2" xfId="24295" xr:uid="{00000000-0005-0000-0000-00008B5F0000}"/>
    <cellStyle name="Input 6 2 4 2 11 3" xfId="24296" xr:uid="{00000000-0005-0000-0000-00008C5F0000}"/>
    <cellStyle name="Input 6 2 4 2 12" xfId="24297" xr:uid="{00000000-0005-0000-0000-00008D5F0000}"/>
    <cellStyle name="Input 6 2 4 2 12 2" xfId="24298" xr:uid="{00000000-0005-0000-0000-00008E5F0000}"/>
    <cellStyle name="Input 6 2 4 2 12 2 2" xfId="24299" xr:uid="{00000000-0005-0000-0000-00008F5F0000}"/>
    <cellStyle name="Input 6 2 4 2 12 3" xfId="24300" xr:uid="{00000000-0005-0000-0000-0000905F0000}"/>
    <cellStyle name="Input 6 2 4 2 13" xfId="24301" xr:uid="{00000000-0005-0000-0000-0000915F0000}"/>
    <cellStyle name="Input 6 2 4 2 13 2" xfId="24302" xr:uid="{00000000-0005-0000-0000-0000925F0000}"/>
    <cellStyle name="Input 6 2 4 2 13 2 2" xfId="24303" xr:uid="{00000000-0005-0000-0000-0000935F0000}"/>
    <cellStyle name="Input 6 2 4 2 13 3" xfId="24304" xr:uid="{00000000-0005-0000-0000-0000945F0000}"/>
    <cellStyle name="Input 6 2 4 2 14" xfId="24305" xr:uid="{00000000-0005-0000-0000-0000955F0000}"/>
    <cellStyle name="Input 6 2 4 2 14 2" xfId="24306" xr:uid="{00000000-0005-0000-0000-0000965F0000}"/>
    <cellStyle name="Input 6 2 4 2 14 2 2" xfId="24307" xr:uid="{00000000-0005-0000-0000-0000975F0000}"/>
    <cellStyle name="Input 6 2 4 2 14 3" xfId="24308" xr:uid="{00000000-0005-0000-0000-0000985F0000}"/>
    <cellStyle name="Input 6 2 4 2 15" xfId="24309" xr:uid="{00000000-0005-0000-0000-0000995F0000}"/>
    <cellStyle name="Input 6 2 4 2 15 2" xfId="24310" xr:uid="{00000000-0005-0000-0000-00009A5F0000}"/>
    <cellStyle name="Input 6 2 4 2 15 2 2" xfId="24311" xr:uid="{00000000-0005-0000-0000-00009B5F0000}"/>
    <cellStyle name="Input 6 2 4 2 15 3" xfId="24312" xr:uid="{00000000-0005-0000-0000-00009C5F0000}"/>
    <cellStyle name="Input 6 2 4 2 16" xfId="24313" xr:uid="{00000000-0005-0000-0000-00009D5F0000}"/>
    <cellStyle name="Input 6 2 4 2 16 2" xfId="24314" xr:uid="{00000000-0005-0000-0000-00009E5F0000}"/>
    <cellStyle name="Input 6 2 4 2 16 2 2" xfId="24315" xr:uid="{00000000-0005-0000-0000-00009F5F0000}"/>
    <cellStyle name="Input 6 2 4 2 16 3" xfId="24316" xr:uid="{00000000-0005-0000-0000-0000A05F0000}"/>
    <cellStyle name="Input 6 2 4 2 17" xfId="24317" xr:uid="{00000000-0005-0000-0000-0000A15F0000}"/>
    <cellStyle name="Input 6 2 4 2 17 2" xfId="24318" xr:uid="{00000000-0005-0000-0000-0000A25F0000}"/>
    <cellStyle name="Input 6 2 4 2 17 2 2" xfId="24319" xr:uid="{00000000-0005-0000-0000-0000A35F0000}"/>
    <cellStyle name="Input 6 2 4 2 17 3" xfId="24320" xr:uid="{00000000-0005-0000-0000-0000A45F0000}"/>
    <cellStyle name="Input 6 2 4 2 18" xfId="24321" xr:uid="{00000000-0005-0000-0000-0000A55F0000}"/>
    <cellStyle name="Input 6 2 4 2 18 2" xfId="24322" xr:uid="{00000000-0005-0000-0000-0000A65F0000}"/>
    <cellStyle name="Input 6 2 4 2 18 2 2" xfId="24323" xr:uid="{00000000-0005-0000-0000-0000A75F0000}"/>
    <cellStyle name="Input 6 2 4 2 18 3" xfId="24324" xr:uid="{00000000-0005-0000-0000-0000A85F0000}"/>
    <cellStyle name="Input 6 2 4 2 19" xfId="24325" xr:uid="{00000000-0005-0000-0000-0000A95F0000}"/>
    <cellStyle name="Input 6 2 4 2 19 2" xfId="24326" xr:uid="{00000000-0005-0000-0000-0000AA5F0000}"/>
    <cellStyle name="Input 6 2 4 2 19 2 2" xfId="24327" xr:uid="{00000000-0005-0000-0000-0000AB5F0000}"/>
    <cellStyle name="Input 6 2 4 2 19 3" xfId="24328" xr:uid="{00000000-0005-0000-0000-0000AC5F0000}"/>
    <cellStyle name="Input 6 2 4 2 2" xfId="24329" xr:uid="{00000000-0005-0000-0000-0000AD5F0000}"/>
    <cellStyle name="Input 6 2 4 2 2 2" xfId="24330" xr:uid="{00000000-0005-0000-0000-0000AE5F0000}"/>
    <cellStyle name="Input 6 2 4 2 2 2 2" xfId="24331" xr:uid="{00000000-0005-0000-0000-0000AF5F0000}"/>
    <cellStyle name="Input 6 2 4 2 2 3" xfId="24332" xr:uid="{00000000-0005-0000-0000-0000B05F0000}"/>
    <cellStyle name="Input 6 2 4 2 2 4" xfId="24333" xr:uid="{00000000-0005-0000-0000-0000B15F0000}"/>
    <cellStyle name="Input 6 2 4 2 20" xfId="24334" xr:uid="{00000000-0005-0000-0000-0000B25F0000}"/>
    <cellStyle name="Input 6 2 4 2 20 2" xfId="24335" xr:uid="{00000000-0005-0000-0000-0000B35F0000}"/>
    <cellStyle name="Input 6 2 4 2 20 2 2" xfId="24336" xr:uid="{00000000-0005-0000-0000-0000B45F0000}"/>
    <cellStyle name="Input 6 2 4 2 20 3" xfId="24337" xr:uid="{00000000-0005-0000-0000-0000B55F0000}"/>
    <cellStyle name="Input 6 2 4 2 21" xfId="24338" xr:uid="{00000000-0005-0000-0000-0000B65F0000}"/>
    <cellStyle name="Input 6 2 4 2 21 2" xfId="24339" xr:uid="{00000000-0005-0000-0000-0000B75F0000}"/>
    <cellStyle name="Input 6 2 4 2 22" xfId="24340" xr:uid="{00000000-0005-0000-0000-0000B85F0000}"/>
    <cellStyle name="Input 6 2 4 2 23" xfId="24341" xr:uid="{00000000-0005-0000-0000-0000B95F0000}"/>
    <cellStyle name="Input 6 2 4 2 3" xfId="24342" xr:uid="{00000000-0005-0000-0000-0000BA5F0000}"/>
    <cellStyle name="Input 6 2 4 2 3 2" xfId="24343" xr:uid="{00000000-0005-0000-0000-0000BB5F0000}"/>
    <cellStyle name="Input 6 2 4 2 3 2 2" xfId="24344" xr:uid="{00000000-0005-0000-0000-0000BC5F0000}"/>
    <cellStyle name="Input 6 2 4 2 3 3" xfId="24345" xr:uid="{00000000-0005-0000-0000-0000BD5F0000}"/>
    <cellStyle name="Input 6 2 4 2 4" xfId="24346" xr:uid="{00000000-0005-0000-0000-0000BE5F0000}"/>
    <cellStyle name="Input 6 2 4 2 4 2" xfId="24347" xr:uid="{00000000-0005-0000-0000-0000BF5F0000}"/>
    <cellStyle name="Input 6 2 4 2 4 2 2" xfId="24348" xr:uid="{00000000-0005-0000-0000-0000C05F0000}"/>
    <cellStyle name="Input 6 2 4 2 4 3" xfId="24349" xr:uid="{00000000-0005-0000-0000-0000C15F0000}"/>
    <cellStyle name="Input 6 2 4 2 5" xfId="24350" xr:uid="{00000000-0005-0000-0000-0000C25F0000}"/>
    <cellStyle name="Input 6 2 4 2 5 2" xfId="24351" xr:uid="{00000000-0005-0000-0000-0000C35F0000}"/>
    <cellStyle name="Input 6 2 4 2 5 2 2" xfId="24352" xr:uid="{00000000-0005-0000-0000-0000C45F0000}"/>
    <cellStyle name="Input 6 2 4 2 5 3" xfId="24353" xr:uid="{00000000-0005-0000-0000-0000C55F0000}"/>
    <cellStyle name="Input 6 2 4 2 6" xfId="24354" xr:uid="{00000000-0005-0000-0000-0000C65F0000}"/>
    <cellStyle name="Input 6 2 4 2 6 2" xfId="24355" xr:uid="{00000000-0005-0000-0000-0000C75F0000}"/>
    <cellStyle name="Input 6 2 4 2 6 2 2" xfId="24356" xr:uid="{00000000-0005-0000-0000-0000C85F0000}"/>
    <cellStyle name="Input 6 2 4 2 6 3" xfId="24357" xr:uid="{00000000-0005-0000-0000-0000C95F0000}"/>
    <cellStyle name="Input 6 2 4 2 7" xfId="24358" xr:uid="{00000000-0005-0000-0000-0000CA5F0000}"/>
    <cellStyle name="Input 6 2 4 2 7 2" xfId="24359" xr:uid="{00000000-0005-0000-0000-0000CB5F0000}"/>
    <cellStyle name="Input 6 2 4 2 7 2 2" xfId="24360" xr:uid="{00000000-0005-0000-0000-0000CC5F0000}"/>
    <cellStyle name="Input 6 2 4 2 7 3" xfId="24361" xr:uid="{00000000-0005-0000-0000-0000CD5F0000}"/>
    <cellStyle name="Input 6 2 4 2 8" xfId="24362" xr:uid="{00000000-0005-0000-0000-0000CE5F0000}"/>
    <cellStyle name="Input 6 2 4 2 8 2" xfId="24363" xr:uid="{00000000-0005-0000-0000-0000CF5F0000}"/>
    <cellStyle name="Input 6 2 4 2 8 2 2" xfId="24364" xr:uid="{00000000-0005-0000-0000-0000D05F0000}"/>
    <cellStyle name="Input 6 2 4 2 8 3" xfId="24365" xr:uid="{00000000-0005-0000-0000-0000D15F0000}"/>
    <cellStyle name="Input 6 2 4 2 9" xfId="24366" xr:uid="{00000000-0005-0000-0000-0000D25F0000}"/>
    <cellStyle name="Input 6 2 4 2 9 2" xfId="24367" xr:uid="{00000000-0005-0000-0000-0000D35F0000}"/>
    <cellStyle name="Input 6 2 4 2 9 2 2" xfId="24368" xr:uid="{00000000-0005-0000-0000-0000D45F0000}"/>
    <cellStyle name="Input 6 2 4 2 9 3" xfId="24369" xr:uid="{00000000-0005-0000-0000-0000D55F0000}"/>
    <cellStyle name="Input 6 2 4 20" xfId="24370" xr:uid="{00000000-0005-0000-0000-0000D65F0000}"/>
    <cellStyle name="Input 6 2 4 20 2" xfId="24371" xr:uid="{00000000-0005-0000-0000-0000D75F0000}"/>
    <cellStyle name="Input 6 2 4 20 2 2" xfId="24372" xr:uid="{00000000-0005-0000-0000-0000D85F0000}"/>
    <cellStyle name="Input 6 2 4 20 3" xfId="24373" xr:uid="{00000000-0005-0000-0000-0000D95F0000}"/>
    <cellStyle name="Input 6 2 4 21" xfId="24374" xr:uid="{00000000-0005-0000-0000-0000DA5F0000}"/>
    <cellStyle name="Input 6 2 4 21 2" xfId="24375" xr:uid="{00000000-0005-0000-0000-0000DB5F0000}"/>
    <cellStyle name="Input 6 2 4 21 2 2" xfId="24376" xr:uid="{00000000-0005-0000-0000-0000DC5F0000}"/>
    <cellStyle name="Input 6 2 4 21 3" xfId="24377" xr:uid="{00000000-0005-0000-0000-0000DD5F0000}"/>
    <cellStyle name="Input 6 2 4 22" xfId="24378" xr:uid="{00000000-0005-0000-0000-0000DE5F0000}"/>
    <cellStyle name="Input 6 2 4 22 2" xfId="24379" xr:uid="{00000000-0005-0000-0000-0000DF5F0000}"/>
    <cellStyle name="Input 6 2 4 23" xfId="24380" xr:uid="{00000000-0005-0000-0000-0000E05F0000}"/>
    <cellStyle name="Input 6 2 4 24" xfId="24381" xr:uid="{00000000-0005-0000-0000-0000E15F0000}"/>
    <cellStyle name="Input 6 2 4 3" xfId="24382" xr:uid="{00000000-0005-0000-0000-0000E25F0000}"/>
    <cellStyle name="Input 6 2 4 3 2" xfId="24383" xr:uid="{00000000-0005-0000-0000-0000E35F0000}"/>
    <cellStyle name="Input 6 2 4 3 2 2" xfId="24384" xr:uid="{00000000-0005-0000-0000-0000E45F0000}"/>
    <cellStyle name="Input 6 2 4 3 3" xfId="24385" xr:uid="{00000000-0005-0000-0000-0000E55F0000}"/>
    <cellStyle name="Input 6 2 4 3 4" xfId="24386" xr:uid="{00000000-0005-0000-0000-0000E65F0000}"/>
    <cellStyle name="Input 6 2 4 4" xfId="24387" xr:uid="{00000000-0005-0000-0000-0000E75F0000}"/>
    <cellStyle name="Input 6 2 4 4 2" xfId="24388" xr:uid="{00000000-0005-0000-0000-0000E85F0000}"/>
    <cellStyle name="Input 6 2 4 4 2 2" xfId="24389" xr:uid="{00000000-0005-0000-0000-0000E95F0000}"/>
    <cellStyle name="Input 6 2 4 4 3" xfId="24390" xr:uid="{00000000-0005-0000-0000-0000EA5F0000}"/>
    <cellStyle name="Input 6 2 4 4 4" xfId="24391" xr:uid="{00000000-0005-0000-0000-0000EB5F0000}"/>
    <cellStyle name="Input 6 2 4 5" xfId="24392" xr:uid="{00000000-0005-0000-0000-0000EC5F0000}"/>
    <cellStyle name="Input 6 2 4 5 2" xfId="24393" xr:uid="{00000000-0005-0000-0000-0000ED5F0000}"/>
    <cellStyle name="Input 6 2 4 5 2 2" xfId="24394" xr:uid="{00000000-0005-0000-0000-0000EE5F0000}"/>
    <cellStyle name="Input 6 2 4 5 3" xfId="24395" xr:uid="{00000000-0005-0000-0000-0000EF5F0000}"/>
    <cellStyle name="Input 6 2 4 6" xfId="24396" xr:uid="{00000000-0005-0000-0000-0000F05F0000}"/>
    <cellStyle name="Input 6 2 4 6 2" xfId="24397" xr:uid="{00000000-0005-0000-0000-0000F15F0000}"/>
    <cellStyle name="Input 6 2 4 6 2 2" xfId="24398" xr:uid="{00000000-0005-0000-0000-0000F25F0000}"/>
    <cellStyle name="Input 6 2 4 6 3" xfId="24399" xr:uid="{00000000-0005-0000-0000-0000F35F0000}"/>
    <cellStyle name="Input 6 2 4 7" xfId="24400" xr:uid="{00000000-0005-0000-0000-0000F45F0000}"/>
    <cellStyle name="Input 6 2 4 7 2" xfId="24401" xr:uid="{00000000-0005-0000-0000-0000F55F0000}"/>
    <cellStyle name="Input 6 2 4 7 2 2" xfId="24402" xr:uid="{00000000-0005-0000-0000-0000F65F0000}"/>
    <cellStyle name="Input 6 2 4 7 3" xfId="24403" xr:uid="{00000000-0005-0000-0000-0000F75F0000}"/>
    <cellStyle name="Input 6 2 4 8" xfId="24404" xr:uid="{00000000-0005-0000-0000-0000F85F0000}"/>
    <cellStyle name="Input 6 2 4 8 2" xfId="24405" xr:uid="{00000000-0005-0000-0000-0000F95F0000}"/>
    <cellStyle name="Input 6 2 4 8 2 2" xfId="24406" xr:uid="{00000000-0005-0000-0000-0000FA5F0000}"/>
    <cellStyle name="Input 6 2 4 8 3" xfId="24407" xr:uid="{00000000-0005-0000-0000-0000FB5F0000}"/>
    <cellStyle name="Input 6 2 4 9" xfId="24408" xr:uid="{00000000-0005-0000-0000-0000FC5F0000}"/>
    <cellStyle name="Input 6 2 4 9 2" xfId="24409" xr:uid="{00000000-0005-0000-0000-0000FD5F0000}"/>
    <cellStyle name="Input 6 2 4 9 2 2" xfId="24410" xr:uid="{00000000-0005-0000-0000-0000FE5F0000}"/>
    <cellStyle name="Input 6 2 4 9 3" xfId="24411" xr:uid="{00000000-0005-0000-0000-0000FF5F0000}"/>
    <cellStyle name="Input 6 2 5" xfId="24412" xr:uid="{00000000-0005-0000-0000-000000600000}"/>
    <cellStyle name="Input 6 2 5 10" xfId="24413" xr:uid="{00000000-0005-0000-0000-000001600000}"/>
    <cellStyle name="Input 6 2 5 10 2" xfId="24414" xr:uid="{00000000-0005-0000-0000-000002600000}"/>
    <cellStyle name="Input 6 2 5 10 2 2" xfId="24415" xr:uid="{00000000-0005-0000-0000-000003600000}"/>
    <cellStyle name="Input 6 2 5 10 3" xfId="24416" xr:uid="{00000000-0005-0000-0000-000004600000}"/>
    <cellStyle name="Input 6 2 5 11" xfId="24417" xr:uid="{00000000-0005-0000-0000-000005600000}"/>
    <cellStyle name="Input 6 2 5 11 2" xfId="24418" xr:uid="{00000000-0005-0000-0000-000006600000}"/>
    <cellStyle name="Input 6 2 5 11 2 2" xfId="24419" xr:uid="{00000000-0005-0000-0000-000007600000}"/>
    <cellStyle name="Input 6 2 5 11 3" xfId="24420" xr:uid="{00000000-0005-0000-0000-000008600000}"/>
    <cellStyle name="Input 6 2 5 12" xfId="24421" xr:uid="{00000000-0005-0000-0000-000009600000}"/>
    <cellStyle name="Input 6 2 5 12 2" xfId="24422" xr:uid="{00000000-0005-0000-0000-00000A600000}"/>
    <cellStyle name="Input 6 2 5 12 2 2" xfId="24423" xr:uid="{00000000-0005-0000-0000-00000B600000}"/>
    <cellStyle name="Input 6 2 5 12 3" xfId="24424" xr:uid="{00000000-0005-0000-0000-00000C600000}"/>
    <cellStyle name="Input 6 2 5 13" xfId="24425" xr:uid="{00000000-0005-0000-0000-00000D600000}"/>
    <cellStyle name="Input 6 2 5 13 2" xfId="24426" xr:uid="{00000000-0005-0000-0000-00000E600000}"/>
    <cellStyle name="Input 6 2 5 13 2 2" xfId="24427" xr:uid="{00000000-0005-0000-0000-00000F600000}"/>
    <cellStyle name="Input 6 2 5 13 3" xfId="24428" xr:uid="{00000000-0005-0000-0000-000010600000}"/>
    <cellStyle name="Input 6 2 5 14" xfId="24429" xr:uid="{00000000-0005-0000-0000-000011600000}"/>
    <cellStyle name="Input 6 2 5 14 2" xfId="24430" xr:uid="{00000000-0005-0000-0000-000012600000}"/>
    <cellStyle name="Input 6 2 5 14 2 2" xfId="24431" xr:uid="{00000000-0005-0000-0000-000013600000}"/>
    <cellStyle name="Input 6 2 5 14 3" xfId="24432" xr:uid="{00000000-0005-0000-0000-000014600000}"/>
    <cellStyle name="Input 6 2 5 15" xfId="24433" xr:uid="{00000000-0005-0000-0000-000015600000}"/>
    <cellStyle name="Input 6 2 5 15 2" xfId="24434" xr:uid="{00000000-0005-0000-0000-000016600000}"/>
    <cellStyle name="Input 6 2 5 15 2 2" xfId="24435" xr:uid="{00000000-0005-0000-0000-000017600000}"/>
    <cellStyle name="Input 6 2 5 15 3" xfId="24436" xr:uid="{00000000-0005-0000-0000-000018600000}"/>
    <cellStyle name="Input 6 2 5 16" xfId="24437" xr:uid="{00000000-0005-0000-0000-000019600000}"/>
    <cellStyle name="Input 6 2 5 16 2" xfId="24438" xr:uid="{00000000-0005-0000-0000-00001A600000}"/>
    <cellStyle name="Input 6 2 5 16 2 2" xfId="24439" xr:uid="{00000000-0005-0000-0000-00001B600000}"/>
    <cellStyle name="Input 6 2 5 16 3" xfId="24440" xr:uid="{00000000-0005-0000-0000-00001C600000}"/>
    <cellStyle name="Input 6 2 5 17" xfId="24441" xr:uid="{00000000-0005-0000-0000-00001D600000}"/>
    <cellStyle name="Input 6 2 5 17 2" xfId="24442" xr:uid="{00000000-0005-0000-0000-00001E600000}"/>
    <cellStyle name="Input 6 2 5 17 2 2" xfId="24443" xr:uid="{00000000-0005-0000-0000-00001F600000}"/>
    <cellStyle name="Input 6 2 5 17 3" xfId="24444" xr:uid="{00000000-0005-0000-0000-000020600000}"/>
    <cellStyle name="Input 6 2 5 18" xfId="24445" xr:uid="{00000000-0005-0000-0000-000021600000}"/>
    <cellStyle name="Input 6 2 5 18 2" xfId="24446" xr:uid="{00000000-0005-0000-0000-000022600000}"/>
    <cellStyle name="Input 6 2 5 18 2 2" xfId="24447" xr:uid="{00000000-0005-0000-0000-000023600000}"/>
    <cellStyle name="Input 6 2 5 18 3" xfId="24448" xr:uid="{00000000-0005-0000-0000-000024600000}"/>
    <cellStyle name="Input 6 2 5 19" xfId="24449" xr:uid="{00000000-0005-0000-0000-000025600000}"/>
    <cellStyle name="Input 6 2 5 19 2" xfId="24450" xr:uid="{00000000-0005-0000-0000-000026600000}"/>
    <cellStyle name="Input 6 2 5 19 2 2" xfId="24451" xr:uid="{00000000-0005-0000-0000-000027600000}"/>
    <cellStyle name="Input 6 2 5 19 3" xfId="24452" xr:uid="{00000000-0005-0000-0000-000028600000}"/>
    <cellStyle name="Input 6 2 5 2" xfId="24453" xr:uid="{00000000-0005-0000-0000-000029600000}"/>
    <cellStyle name="Input 6 2 5 2 2" xfId="24454" xr:uid="{00000000-0005-0000-0000-00002A600000}"/>
    <cellStyle name="Input 6 2 5 2 2 2" xfId="24455" xr:uid="{00000000-0005-0000-0000-00002B600000}"/>
    <cellStyle name="Input 6 2 5 2 3" xfId="24456" xr:uid="{00000000-0005-0000-0000-00002C600000}"/>
    <cellStyle name="Input 6 2 5 2 4" xfId="24457" xr:uid="{00000000-0005-0000-0000-00002D600000}"/>
    <cellStyle name="Input 6 2 5 20" xfId="24458" xr:uid="{00000000-0005-0000-0000-00002E600000}"/>
    <cellStyle name="Input 6 2 5 20 2" xfId="24459" xr:uid="{00000000-0005-0000-0000-00002F600000}"/>
    <cellStyle name="Input 6 2 5 20 2 2" xfId="24460" xr:uid="{00000000-0005-0000-0000-000030600000}"/>
    <cellStyle name="Input 6 2 5 20 3" xfId="24461" xr:uid="{00000000-0005-0000-0000-000031600000}"/>
    <cellStyle name="Input 6 2 5 21" xfId="24462" xr:uid="{00000000-0005-0000-0000-000032600000}"/>
    <cellStyle name="Input 6 2 5 21 2" xfId="24463" xr:uid="{00000000-0005-0000-0000-000033600000}"/>
    <cellStyle name="Input 6 2 5 22" xfId="24464" xr:uid="{00000000-0005-0000-0000-000034600000}"/>
    <cellStyle name="Input 6 2 5 23" xfId="24465" xr:uid="{00000000-0005-0000-0000-000035600000}"/>
    <cellStyle name="Input 6 2 5 3" xfId="24466" xr:uid="{00000000-0005-0000-0000-000036600000}"/>
    <cellStyle name="Input 6 2 5 3 2" xfId="24467" xr:uid="{00000000-0005-0000-0000-000037600000}"/>
    <cellStyle name="Input 6 2 5 3 2 2" xfId="24468" xr:uid="{00000000-0005-0000-0000-000038600000}"/>
    <cellStyle name="Input 6 2 5 3 3" xfId="24469" xr:uid="{00000000-0005-0000-0000-000039600000}"/>
    <cellStyle name="Input 6 2 5 4" xfId="24470" xr:uid="{00000000-0005-0000-0000-00003A600000}"/>
    <cellStyle name="Input 6 2 5 4 2" xfId="24471" xr:uid="{00000000-0005-0000-0000-00003B600000}"/>
    <cellStyle name="Input 6 2 5 4 2 2" xfId="24472" xr:uid="{00000000-0005-0000-0000-00003C600000}"/>
    <cellStyle name="Input 6 2 5 4 3" xfId="24473" xr:uid="{00000000-0005-0000-0000-00003D600000}"/>
    <cellStyle name="Input 6 2 5 5" xfId="24474" xr:uid="{00000000-0005-0000-0000-00003E600000}"/>
    <cellStyle name="Input 6 2 5 5 2" xfId="24475" xr:uid="{00000000-0005-0000-0000-00003F600000}"/>
    <cellStyle name="Input 6 2 5 5 2 2" xfId="24476" xr:uid="{00000000-0005-0000-0000-000040600000}"/>
    <cellStyle name="Input 6 2 5 5 3" xfId="24477" xr:uid="{00000000-0005-0000-0000-000041600000}"/>
    <cellStyle name="Input 6 2 5 6" xfId="24478" xr:uid="{00000000-0005-0000-0000-000042600000}"/>
    <cellStyle name="Input 6 2 5 6 2" xfId="24479" xr:uid="{00000000-0005-0000-0000-000043600000}"/>
    <cellStyle name="Input 6 2 5 6 2 2" xfId="24480" xr:uid="{00000000-0005-0000-0000-000044600000}"/>
    <cellStyle name="Input 6 2 5 6 3" xfId="24481" xr:uid="{00000000-0005-0000-0000-000045600000}"/>
    <cellStyle name="Input 6 2 5 7" xfId="24482" xr:uid="{00000000-0005-0000-0000-000046600000}"/>
    <cellStyle name="Input 6 2 5 7 2" xfId="24483" xr:uid="{00000000-0005-0000-0000-000047600000}"/>
    <cellStyle name="Input 6 2 5 7 2 2" xfId="24484" xr:uid="{00000000-0005-0000-0000-000048600000}"/>
    <cellStyle name="Input 6 2 5 7 3" xfId="24485" xr:uid="{00000000-0005-0000-0000-000049600000}"/>
    <cellStyle name="Input 6 2 5 8" xfId="24486" xr:uid="{00000000-0005-0000-0000-00004A600000}"/>
    <cellStyle name="Input 6 2 5 8 2" xfId="24487" xr:uid="{00000000-0005-0000-0000-00004B600000}"/>
    <cellStyle name="Input 6 2 5 8 2 2" xfId="24488" xr:uid="{00000000-0005-0000-0000-00004C600000}"/>
    <cellStyle name="Input 6 2 5 8 3" xfId="24489" xr:uid="{00000000-0005-0000-0000-00004D600000}"/>
    <cellStyle name="Input 6 2 5 9" xfId="24490" xr:uid="{00000000-0005-0000-0000-00004E600000}"/>
    <cellStyle name="Input 6 2 5 9 2" xfId="24491" xr:uid="{00000000-0005-0000-0000-00004F600000}"/>
    <cellStyle name="Input 6 2 5 9 2 2" xfId="24492" xr:uid="{00000000-0005-0000-0000-000050600000}"/>
    <cellStyle name="Input 6 2 5 9 3" xfId="24493" xr:uid="{00000000-0005-0000-0000-000051600000}"/>
    <cellStyle name="Input 6 2 6" xfId="24494" xr:uid="{00000000-0005-0000-0000-000052600000}"/>
    <cellStyle name="Input 6 2 6 2" xfId="24495" xr:uid="{00000000-0005-0000-0000-000053600000}"/>
    <cellStyle name="Input 6 2 6 2 2" xfId="24496" xr:uid="{00000000-0005-0000-0000-000054600000}"/>
    <cellStyle name="Input 6 2 6 3" xfId="24497" xr:uid="{00000000-0005-0000-0000-000055600000}"/>
    <cellStyle name="Input 6 2 6 4" xfId="24498" xr:uid="{00000000-0005-0000-0000-000056600000}"/>
    <cellStyle name="Input 6 2 7" xfId="24499" xr:uid="{00000000-0005-0000-0000-000057600000}"/>
    <cellStyle name="Input 6 2 7 2" xfId="24500" xr:uid="{00000000-0005-0000-0000-000058600000}"/>
    <cellStyle name="Input 6 2 7 2 2" xfId="24501" xr:uid="{00000000-0005-0000-0000-000059600000}"/>
    <cellStyle name="Input 6 2 7 3" xfId="24502" xr:uid="{00000000-0005-0000-0000-00005A600000}"/>
    <cellStyle name="Input 6 2 8" xfId="24503" xr:uid="{00000000-0005-0000-0000-00005B600000}"/>
    <cellStyle name="Input 6 2 8 2" xfId="24504" xr:uid="{00000000-0005-0000-0000-00005C600000}"/>
    <cellStyle name="Input 6 2 8 2 2" xfId="24505" xr:uid="{00000000-0005-0000-0000-00005D600000}"/>
    <cellStyle name="Input 6 2 8 3" xfId="24506" xr:uid="{00000000-0005-0000-0000-00005E600000}"/>
    <cellStyle name="Input 6 2 9" xfId="24507" xr:uid="{00000000-0005-0000-0000-00005F600000}"/>
    <cellStyle name="Input 6 2 9 2" xfId="24508" xr:uid="{00000000-0005-0000-0000-000060600000}"/>
    <cellStyle name="Input 6 2 9 2 2" xfId="24509" xr:uid="{00000000-0005-0000-0000-000061600000}"/>
    <cellStyle name="Input 6 2 9 3" xfId="24510" xr:uid="{00000000-0005-0000-0000-000062600000}"/>
    <cellStyle name="Input 6 20" xfId="24511" xr:uid="{00000000-0005-0000-0000-000063600000}"/>
    <cellStyle name="Input 6 20 2" xfId="24512" xr:uid="{00000000-0005-0000-0000-000064600000}"/>
    <cellStyle name="Input 6 20 2 2" xfId="24513" xr:uid="{00000000-0005-0000-0000-000065600000}"/>
    <cellStyle name="Input 6 20 3" xfId="24514" xr:uid="{00000000-0005-0000-0000-000066600000}"/>
    <cellStyle name="Input 6 21" xfId="24515" xr:uid="{00000000-0005-0000-0000-000067600000}"/>
    <cellStyle name="Input 6 21 2" xfId="24516" xr:uid="{00000000-0005-0000-0000-000068600000}"/>
    <cellStyle name="Input 6 21 2 2" xfId="24517" xr:uid="{00000000-0005-0000-0000-000069600000}"/>
    <cellStyle name="Input 6 21 3" xfId="24518" xr:uid="{00000000-0005-0000-0000-00006A600000}"/>
    <cellStyle name="Input 6 22" xfId="24519" xr:uid="{00000000-0005-0000-0000-00006B600000}"/>
    <cellStyle name="Input 6 22 2" xfId="24520" xr:uid="{00000000-0005-0000-0000-00006C600000}"/>
    <cellStyle name="Input 6 23" xfId="24521" xr:uid="{00000000-0005-0000-0000-00006D600000}"/>
    <cellStyle name="Input 6 24" xfId="24522" xr:uid="{00000000-0005-0000-0000-00006E600000}"/>
    <cellStyle name="Input 6 25" xfId="24523" xr:uid="{00000000-0005-0000-0000-00006F600000}"/>
    <cellStyle name="Input 6 26" xfId="24524" xr:uid="{00000000-0005-0000-0000-000070600000}"/>
    <cellStyle name="Input 6 27" xfId="24525" xr:uid="{00000000-0005-0000-0000-000071600000}"/>
    <cellStyle name="Input 6 28" xfId="50553" xr:uid="{00000000-0005-0000-0000-000072600000}"/>
    <cellStyle name="Input 6 29" xfId="50554" xr:uid="{00000000-0005-0000-0000-000073600000}"/>
    <cellStyle name="Input 6 3" xfId="24526" xr:uid="{00000000-0005-0000-0000-000074600000}"/>
    <cellStyle name="Input 6 3 10" xfId="24527" xr:uid="{00000000-0005-0000-0000-000075600000}"/>
    <cellStyle name="Input 6 3 10 2" xfId="24528" xr:uid="{00000000-0005-0000-0000-000076600000}"/>
    <cellStyle name="Input 6 3 10 2 2" xfId="24529" xr:uid="{00000000-0005-0000-0000-000077600000}"/>
    <cellStyle name="Input 6 3 10 3" xfId="24530" xr:uid="{00000000-0005-0000-0000-000078600000}"/>
    <cellStyle name="Input 6 3 11" xfId="24531" xr:uid="{00000000-0005-0000-0000-000079600000}"/>
    <cellStyle name="Input 6 3 11 2" xfId="24532" xr:uid="{00000000-0005-0000-0000-00007A600000}"/>
    <cellStyle name="Input 6 3 11 2 2" xfId="24533" xr:uid="{00000000-0005-0000-0000-00007B600000}"/>
    <cellStyle name="Input 6 3 11 3" xfId="24534" xr:uid="{00000000-0005-0000-0000-00007C600000}"/>
    <cellStyle name="Input 6 3 12" xfId="24535" xr:uid="{00000000-0005-0000-0000-00007D600000}"/>
    <cellStyle name="Input 6 3 12 2" xfId="24536" xr:uid="{00000000-0005-0000-0000-00007E600000}"/>
    <cellStyle name="Input 6 3 12 2 2" xfId="24537" xr:uid="{00000000-0005-0000-0000-00007F600000}"/>
    <cellStyle name="Input 6 3 12 3" xfId="24538" xr:uid="{00000000-0005-0000-0000-000080600000}"/>
    <cellStyle name="Input 6 3 13" xfId="24539" xr:uid="{00000000-0005-0000-0000-000081600000}"/>
    <cellStyle name="Input 6 3 13 2" xfId="24540" xr:uid="{00000000-0005-0000-0000-000082600000}"/>
    <cellStyle name="Input 6 3 13 2 2" xfId="24541" xr:uid="{00000000-0005-0000-0000-000083600000}"/>
    <cellStyle name="Input 6 3 13 3" xfId="24542" xr:uid="{00000000-0005-0000-0000-000084600000}"/>
    <cellStyle name="Input 6 3 14" xfId="24543" xr:uid="{00000000-0005-0000-0000-000085600000}"/>
    <cellStyle name="Input 6 3 14 2" xfId="24544" xr:uid="{00000000-0005-0000-0000-000086600000}"/>
    <cellStyle name="Input 6 3 14 2 2" xfId="24545" xr:uid="{00000000-0005-0000-0000-000087600000}"/>
    <cellStyle name="Input 6 3 14 3" xfId="24546" xr:uid="{00000000-0005-0000-0000-000088600000}"/>
    <cellStyle name="Input 6 3 15" xfId="24547" xr:uid="{00000000-0005-0000-0000-000089600000}"/>
    <cellStyle name="Input 6 3 15 2" xfId="24548" xr:uid="{00000000-0005-0000-0000-00008A600000}"/>
    <cellStyle name="Input 6 3 15 2 2" xfId="24549" xr:uid="{00000000-0005-0000-0000-00008B600000}"/>
    <cellStyle name="Input 6 3 15 3" xfId="24550" xr:uid="{00000000-0005-0000-0000-00008C600000}"/>
    <cellStyle name="Input 6 3 16" xfId="24551" xr:uid="{00000000-0005-0000-0000-00008D600000}"/>
    <cellStyle name="Input 6 3 16 2" xfId="24552" xr:uid="{00000000-0005-0000-0000-00008E600000}"/>
    <cellStyle name="Input 6 3 16 2 2" xfId="24553" xr:uid="{00000000-0005-0000-0000-00008F600000}"/>
    <cellStyle name="Input 6 3 16 3" xfId="24554" xr:uid="{00000000-0005-0000-0000-000090600000}"/>
    <cellStyle name="Input 6 3 17" xfId="24555" xr:uid="{00000000-0005-0000-0000-000091600000}"/>
    <cellStyle name="Input 6 3 17 2" xfId="24556" xr:uid="{00000000-0005-0000-0000-000092600000}"/>
    <cellStyle name="Input 6 3 17 2 2" xfId="24557" xr:uid="{00000000-0005-0000-0000-000093600000}"/>
    <cellStyle name="Input 6 3 17 3" xfId="24558" xr:uid="{00000000-0005-0000-0000-000094600000}"/>
    <cellStyle name="Input 6 3 18" xfId="24559" xr:uid="{00000000-0005-0000-0000-000095600000}"/>
    <cellStyle name="Input 6 3 18 2" xfId="24560" xr:uid="{00000000-0005-0000-0000-000096600000}"/>
    <cellStyle name="Input 6 3 19" xfId="24561" xr:uid="{00000000-0005-0000-0000-000097600000}"/>
    <cellStyle name="Input 6 3 2" xfId="24562" xr:uid="{00000000-0005-0000-0000-000098600000}"/>
    <cellStyle name="Input 6 3 2 10" xfId="24563" xr:uid="{00000000-0005-0000-0000-000099600000}"/>
    <cellStyle name="Input 6 3 2 10 2" xfId="24564" xr:uid="{00000000-0005-0000-0000-00009A600000}"/>
    <cellStyle name="Input 6 3 2 10 2 2" xfId="24565" xr:uid="{00000000-0005-0000-0000-00009B600000}"/>
    <cellStyle name="Input 6 3 2 10 3" xfId="24566" xr:uid="{00000000-0005-0000-0000-00009C600000}"/>
    <cellStyle name="Input 6 3 2 11" xfId="24567" xr:uid="{00000000-0005-0000-0000-00009D600000}"/>
    <cellStyle name="Input 6 3 2 11 2" xfId="24568" xr:uid="{00000000-0005-0000-0000-00009E600000}"/>
    <cellStyle name="Input 6 3 2 11 2 2" xfId="24569" xr:uid="{00000000-0005-0000-0000-00009F600000}"/>
    <cellStyle name="Input 6 3 2 11 3" xfId="24570" xr:uid="{00000000-0005-0000-0000-0000A0600000}"/>
    <cellStyle name="Input 6 3 2 12" xfId="24571" xr:uid="{00000000-0005-0000-0000-0000A1600000}"/>
    <cellStyle name="Input 6 3 2 12 2" xfId="24572" xr:uid="{00000000-0005-0000-0000-0000A2600000}"/>
    <cellStyle name="Input 6 3 2 12 2 2" xfId="24573" xr:uid="{00000000-0005-0000-0000-0000A3600000}"/>
    <cellStyle name="Input 6 3 2 12 3" xfId="24574" xr:uid="{00000000-0005-0000-0000-0000A4600000}"/>
    <cellStyle name="Input 6 3 2 13" xfId="24575" xr:uid="{00000000-0005-0000-0000-0000A5600000}"/>
    <cellStyle name="Input 6 3 2 13 2" xfId="24576" xr:uid="{00000000-0005-0000-0000-0000A6600000}"/>
    <cellStyle name="Input 6 3 2 13 2 2" xfId="24577" xr:uid="{00000000-0005-0000-0000-0000A7600000}"/>
    <cellStyle name="Input 6 3 2 13 3" xfId="24578" xr:uid="{00000000-0005-0000-0000-0000A8600000}"/>
    <cellStyle name="Input 6 3 2 14" xfId="24579" xr:uid="{00000000-0005-0000-0000-0000A9600000}"/>
    <cellStyle name="Input 6 3 2 14 2" xfId="24580" xr:uid="{00000000-0005-0000-0000-0000AA600000}"/>
    <cellStyle name="Input 6 3 2 14 2 2" xfId="24581" xr:uid="{00000000-0005-0000-0000-0000AB600000}"/>
    <cellStyle name="Input 6 3 2 14 3" xfId="24582" xr:uid="{00000000-0005-0000-0000-0000AC600000}"/>
    <cellStyle name="Input 6 3 2 15" xfId="24583" xr:uid="{00000000-0005-0000-0000-0000AD600000}"/>
    <cellStyle name="Input 6 3 2 15 2" xfId="24584" xr:uid="{00000000-0005-0000-0000-0000AE600000}"/>
    <cellStyle name="Input 6 3 2 15 2 2" xfId="24585" xr:uid="{00000000-0005-0000-0000-0000AF600000}"/>
    <cellStyle name="Input 6 3 2 15 3" xfId="24586" xr:uid="{00000000-0005-0000-0000-0000B0600000}"/>
    <cellStyle name="Input 6 3 2 16" xfId="24587" xr:uid="{00000000-0005-0000-0000-0000B1600000}"/>
    <cellStyle name="Input 6 3 2 16 2" xfId="24588" xr:uid="{00000000-0005-0000-0000-0000B2600000}"/>
    <cellStyle name="Input 6 3 2 16 2 2" xfId="24589" xr:uid="{00000000-0005-0000-0000-0000B3600000}"/>
    <cellStyle name="Input 6 3 2 16 3" xfId="24590" xr:uid="{00000000-0005-0000-0000-0000B4600000}"/>
    <cellStyle name="Input 6 3 2 17" xfId="24591" xr:uid="{00000000-0005-0000-0000-0000B5600000}"/>
    <cellStyle name="Input 6 3 2 17 2" xfId="24592" xr:uid="{00000000-0005-0000-0000-0000B6600000}"/>
    <cellStyle name="Input 6 3 2 17 2 2" xfId="24593" xr:uid="{00000000-0005-0000-0000-0000B7600000}"/>
    <cellStyle name="Input 6 3 2 17 3" xfId="24594" xr:uid="{00000000-0005-0000-0000-0000B8600000}"/>
    <cellStyle name="Input 6 3 2 18" xfId="24595" xr:uid="{00000000-0005-0000-0000-0000B9600000}"/>
    <cellStyle name="Input 6 3 2 18 2" xfId="24596" xr:uid="{00000000-0005-0000-0000-0000BA600000}"/>
    <cellStyle name="Input 6 3 2 18 2 2" xfId="24597" xr:uid="{00000000-0005-0000-0000-0000BB600000}"/>
    <cellStyle name="Input 6 3 2 18 3" xfId="24598" xr:uid="{00000000-0005-0000-0000-0000BC600000}"/>
    <cellStyle name="Input 6 3 2 19" xfId="24599" xr:uid="{00000000-0005-0000-0000-0000BD600000}"/>
    <cellStyle name="Input 6 3 2 19 2" xfId="24600" xr:uid="{00000000-0005-0000-0000-0000BE600000}"/>
    <cellStyle name="Input 6 3 2 19 2 2" xfId="24601" xr:uid="{00000000-0005-0000-0000-0000BF600000}"/>
    <cellStyle name="Input 6 3 2 19 3" xfId="24602" xr:uid="{00000000-0005-0000-0000-0000C0600000}"/>
    <cellStyle name="Input 6 3 2 2" xfId="24603" xr:uid="{00000000-0005-0000-0000-0000C1600000}"/>
    <cellStyle name="Input 6 3 2 2 2" xfId="24604" xr:uid="{00000000-0005-0000-0000-0000C2600000}"/>
    <cellStyle name="Input 6 3 2 2 2 2" xfId="24605" xr:uid="{00000000-0005-0000-0000-0000C3600000}"/>
    <cellStyle name="Input 6 3 2 2 2 2 2" xfId="24606" xr:uid="{00000000-0005-0000-0000-0000C4600000}"/>
    <cellStyle name="Input 6 3 2 2 2 3" xfId="24607" xr:uid="{00000000-0005-0000-0000-0000C5600000}"/>
    <cellStyle name="Input 6 3 2 2 2 4" xfId="24608" xr:uid="{00000000-0005-0000-0000-0000C6600000}"/>
    <cellStyle name="Input 6 3 2 2 3" xfId="24609" xr:uid="{00000000-0005-0000-0000-0000C7600000}"/>
    <cellStyle name="Input 6 3 2 2 3 2" xfId="24610" xr:uid="{00000000-0005-0000-0000-0000C8600000}"/>
    <cellStyle name="Input 6 3 2 2 4" xfId="24611" xr:uid="{00000000-0005-0000-0000-0000C9600000}"/>
    <cellStyle name="Input 6 3 2 2 5" xfId="24612" xr:uid="{00000000-0005-0000-0000-0000CA600000}"/>
    <cellStyle name="Input 6 3 2 20" xfId="24613" xr:uid="{00000000-0005-0000-0000-0000CB600000}"/>
    <cellStyle name="Input 6 3 2 20 2" xfId="24614" xr:uid="{00000000-0005-0000-0000-0000CC600000}"/>
    <cellStyle name="Input 6 3 2 20 2 2" xfId="24615" xr:uid="{00000000-0005-0000-0000-0000CD600000}"/>
    <cellStyle name="Input 6 3 2 20 3" xfId="24616" xr:uid="{00000000-0005-0000-0000-0000CE600000}"/>
    <cellStyle name="Input 6 3 2 21" xfId="24617" xr:uid="{00000000-0005-0000-0000-0000CF600000}"/>
    <cellStyle name="Input 6 3 2 21 2" xfId="24618" xr:uid="{00000000-0005-0000-0000-0000D0600000}"/>
    <cellStyle name="Input 6 3 2 22" xfId="24619" xr:uid="{00000000-0005-0000-0000-0000D1600000}"/>
    <cellStyle name="Input 6 3 2 23" xfId="24620" xr:uid="{00000000-0005-0000-0000-0000D2600000}"/>
    <cellStyle name="Input 6 3 2 3" xfId="24621" xr:uid="{00000000-0005-0000-0000-0000D3600000}"/>
    <cellStyle name="Input 6 3 2 3 2" xfId="24622" xr:uid="{00000000-0005-0000-0000-0000D4600000}"/>
    <cellStyle name="Input 6 3 2 3 2 2" xfId="24623" xr:uid="{00000000-0005-0000-0000-0000D5600000}"/>
    <cellStyle name="Input 6 3 2 3 2 3" xfId="24624" xr:uid="{00000000-0005-0000-0000-0000D6600000}"/>
    <cellStyle name="Input 6 3 2 3 3" xfId="24625" xr:uid="{00000000-0005-0000-0000-0000D7600000}"/>
    <cellStyle name="Input 6 3 2 3 3 2" xfId="24626" xr:uid="{00000000-0005-0000-0000-0000D8600000}"/>
    <cellStyle name="Input 6 3 2 3 4" xfId="24627" xr:uid="{00000000-0005-0000-0000-0000D9600000}"/>
    <cellStyle name="Input 6 3 2 4" xfId="24628" xr:uid="{00000000-0005-0000-0000-0000DA600000}"/>
    <cellStyle name="Input 6 3 2 4 2" xfId="24629" xr:uid="{00000000-0005-0000-0000-0000DB600000}"/>
    <cellStyle name="Input 6 3 2 4 2 2" xfId="24630" xr:uid="{00000000-0005-0000-0000-0000DC600000}"/>
    <cellStyle name="Input 6 3 2 4 3" xfId="24631" xr:uid="{00000000-0005-0000-0000-0000DD600000}"/>
    <cellStyle name="Input 6 3 2 4 4" xfId="24632" xr:uid="{00000000-0005-0000-0000-0000DE600000}"/>
    <cellStyle name="Input 6 3 2 5" xfId="24633" xr:uid="{00000000-0005-0000-0000-0000DF600000}"/>
    <cellStyle name="Input 6 3 2 5 2" xfId="24634" xr:uid="{00000000-0005-0000-0000-0000E0600000}"/>
    <cellStyle name="Input 6 3 2 5 2 2" xfId="24635" xr:uid="{00000000-0005-0000-0000-0000E1600000}"/>
    <cellStyle name="Input 6 3 2 5 3" xfId="24636" xr:uid="{00000000-0005-0000-0000-0000E2600000}"/>
    <cellStyle name="Input 6 3 2 5 4" xfId="24637" xr:uid="{00000000-0005-0000-0000-0000E3600000}"/>
    <cellStyle name="Input 6 3 2 6" xfId="24638" xr:uid="{00000000-0005-0000-0000-0000E4600000}"/>
    <cellStyle name="Input 6 3 2 6 2" xfId="24639" xr:uid="{00000000-0005-0000-0000-0000E5600000}"/>
    <cellStyle name="Input 6 3 2 6 2 2" xfId="24640" xr:uid="{00000000-0005-0000-0000-0000E6600000}"/>
    <cellStyle name="Input 6 3 2 6 3" xfId="24641" xr:uid="{00000000-0005-0000-0000-0000E7600000}"/>
    <cellStyle name="Input 6 3 2 7" xfId="24642" xr:uid="{00000000-0005-0000-0000-0000E8600000}"/>
    <cellStyle name="Input 6 3 2 7 2" xfId="24643" xr:uid="{00000000-0005-0000-0000-0000E9600000}"/>
    <cellStyle name="Input 6 3 2 7 2 2" xfId="24644" xr:uid="{00000000-0005-0000-0000-0000EA600000}"/>
    <cellStyle name="Input 6 3 2 7 3" xfId="24645" xr:uid="{00000000-0005-0000-0000-0000EB600000}"/>
    <cellStyle name="Input 6 3 2 8" xfId="24646" xr:uid="{00000000-0005-0000-0000-0000EC600000}"/>
    <cellStyle name="Input 6 3 2 8 2" xfId="24647" xr:uid="{00000000-0005-0000-0000-0000ED600000}"/>
    <cellStyle name="Input 6 3 2 8 2 2" xfId="24648" xr:uid="{00000000-0005-0000-0000-0000EE600000}"/>
    <cellStyle name="Input 6 3 2 8 3" xfId="24649" xr:uid="{00000000-0005-0000-0000-0000EF600000}"/>
    <cellStyle name="Input 6 3 2 9" xfId="24650" xr:uid="{00000000-0005-0000-0000-0000F0600000}"/>
    <cellStyle name="Input 6 3 2 9 2" xfId="24651" xr:uid="{00000000-0005-0000-0000-0000F1600000}"/>
    <cellStyle name="Input 6 3 2 9 2 2" xfId="24652" xr:uid="{00000000-0005-0000-0000-0000F2600000}"/>
    <cellStyle name="Input 6 3 2 9 3" xfId="24653" xr:uid="{00000000-0005-0000-0000-0000F3600000}"/>
    <cellStyle name="Input 6 3 20" xfId="24654" xr:uid="{00000000-0005-0000-0000-0000F4600000}"/>
    <cellStyle name="Input 6 3 3" xfId="24655" xr:uid="{00000000-0005-0000-0000-0000F5600000}"/>
    <cellStyle name="Input 6 3 3 2" xfId="24656" xr:uid="{00000000-0005-0000-0000-0000F6600000}"/>
    <cellStyle name="Input 6 3 3 2 2" xfId="24657" xr:uid="{00000000-0005-0000-0000-0000F7600000}"/>
    <cellStyle name="Input 6 3 3 2 2 2" xfId="24658" xr:uid="{00000000-0005-0000-0000-0000F8600000}"/>
    <cellStyle name="Input 6 3 3 2 3" xfId="24659" xr:uid="{00000000-0005-0000-0000-0000F9600000}"/>
    <cellStyle name="Input 6 3 3 2 4" xfId="24660" xr:uid="{00000000-0005-0000-0000-0000FA600000}"/>
    <cellStyle name="Input 6 3 3 3" xfId="24661" xr:uid="{00000000-0005-0000-0000-0000FB600000}"/>
    <cellStyle name="Input 6 3 3 3 2" xfId="24662" xr:uid="{00000000-0005-0000-0000-0000FC600000}"/>
    <cellStyle name="Input 6 3 3 4" xfId="24663" xr:uid="{00000000-0005-0000-0000-0000FD600000}"/>
    <cellStyle name="Input 6 3 3 5" xfId="24664" xr:uid="{00000000-0005-0000-0000-0000FE600000}"/>
    <cellStyle name="Input 6 3 4" xfId="24665" xr:uid="{00000000-0005-0000-0000-0000FF600000}"/>
    <cellStyle name="Input 6 3 4 2" xfId="24666" xr:uid="{00000000-0005-0000-0000-000000610000}"/>
    <cellStyle name="Input 6 3 4 2 2" xfId="24667" xr:uid="{00000000-0005-0000-0000-000001610000}"/>
    <cellStyle name="Input 6 3 4 2 3" xfId="24668" xr:uid="{00000000-0005-0000-0000-000002610000}"/>
    <cellStyle name="Input 6 3 4 3" xfId="24669" xr:uid="{00000000-0005-0000-0000-000003610000}"/>
    <cellStyle name="Input 6 3 4 3 2" xfId="24670" xr:uid="{00000000-0005-0000-0000-000004610000}"/>
    <cellStyle name="Input 6 3 4 4" xfId="24671" xr:uid="{00000000-0005-0000-0000-000005610000}"/>
    <cellStyle name="Input 6 3 5" xfId="24672" xr:uid="{00000000-0005-0000-0000-000006610000}"/>
    <cellStyle name="Input 6 3 5 2" xfId="24673" xr:uid="{00000000-0005-0000-0000-000007610000}"/>
    <cellStyle name="Input 6 3 5 2 2" xfId="24674" xr:uid="{00000000-0005-0000-0000-000008610000}"/>
    <cellStyle name="Input 6 3 5 2 3" xfId="24675" xr:uid="{00000000-0005-0000-0000-000009610000}"/>
    <cellStyle name="Input 6 3 5 3" xfId="24676" xr:uid="{00000000-0005-0000-0000-00000A610000}"/>
    <cellStyle name="Input 6 3 5 4" xfId="24677" xr:uid="{00000000-0005-0000-0000-00000B610000}"/>
    <cellStyle name="Input 6 3 6" xfId="24678" xr:uid="{00000000-0005-0000-0000-00000C610000}"/>
    <cellStyle name="Input 6 3 6 2" xfId="24679" xr:uid="{00000000-0005-0000-0000-00000D610000}"/>
    <cellStyle name="Input 6 3 6 2 2" xfId="24680" xr:uid="{00000000-0005-0000-0000-00000E610000}"/>
    <cellStyle name="Input 6 3 6 3" xfId="24681" xr:uid="{00000000-0005-0000-0000-00000F610000}"/>
    <cellStyle name="Input 6 3 6 4" xfId="24682" xr:uid="{00000000-0005-0000-0000-000010610000}"/>
    <cellStyle name="Input 6 3 7" xfId="24683" xr:uid="{00000000-0005-0000-0000-000011610000}"/>
    <cellStyle name="Input 6 3 7 2" xfId="24684" xr:uid="{00000000-0005-0000-0000-000012610000}"/>
    <cellStyle name="Input 6 3 7 2 2" xfId="24685" xr:uid="{00000000-0005-0000-0000-000013610000}"/>
    <cellStyle name="Input 6 3 7 3" xfId="24686" xr:uid="{00000000-0005-0000-0000-000014610000}"/>
    <cellStyle name="Input 6 3 8" xfId="24687" xr:uid="{00000000-0005-0000-0000-000015610000}"/>
    <cellStyle name="Input 6 3 8 2" xfId="24688" xr:uid="{00000000-0005-0000-0000-000016610000}"/>
    <cellStyle name="Input 6 3 8 2 2" xfId="24689" xr:uid="{00000000-0005-0000-0000-000017610000}"/>
    <cellStyle name="Input 6 3 8 3" xfId="24690" xr:uid="{00000000-0005-0000-0000-000018610000}"/>
    <cellStyle name="Input 6 3 9" xfId="24691" xr:uid="{00000000-0005-0000-0000-000019610000}"/>
    <cellStyle name="Input 6 3 9 2" xfId="24692" xr:uid="{00000000-0005-0000-0000-00001A610000}"/>
    <cellStyle name="Input 6 3 9 2 2" xfId="24693" xr:uid="{00000000-0005-0000-0000-00001B610000}"/>
    <cellStyle name="Input 6 3 9 3" xfId="24694" xr:uid="{00000000-0005-0000-0000-00001C610000}"/>
    <cellStyle name="Input 6 30" xfId="50555" xr:uid="{00000000-0005-0000-0000-00001D610000}"/>
    <cellStyle name="Input 6 31" xfId="50556" xr:uid="{00000000-0005-0000-0000-00001E610000}"/>
    <cellStyle name="Input 6 4" xfId="24695" xr:uid="{00000000-0005-0000-0000-00001F610000}"/>
    <cellStyle name="Input 6 4 10" xfId="24696" xr:uid="{00000000-0005-0000-0000-000020610000}"/>
    <cellStyle name="Input 6 4 10 2" xfId="24697" xr:uid="{00000000-0005-0000-0000-000021610000}"/>
    <cellStyle name="Input 6 4 10 2 2" xfId="24698" xr:uid="{00000000-0005-0000-0000-000022610000}"/>
    <cellStyle name="Input 6 4 10 3" xfId="24699" xr:uid="{00000000-0005-0000-0000-000023610000}"/>
    <cellStyle name="Input 6 4 11" xfId="24700" xr:uid="{00000000-0005-0000-0000-000024610000}"/>
    <cellStyle name="Input 6 4 11 2" xfId="24701" xr:uid="{00000000-0005-0000-0000-000025610000}"/>
    <cellStyle name="Input 6 4 11 2 2" xfId="24702" xr:uid="{00000000-0005-0000-0000-000026610000}"/>
    <cellStyle name="Input 6 4 11 3" xfId="24703" xr:uid="{00000000-0005-0000-0000-000027610000}"/>
    <cellStyle name="Input 6 4 12" xfId="24704" xr:uid="{00000000-0005-0000-0000-000028610000}"/>
    <cellStyle name="Input 6 4 12 2" xfId="24705" xr:uid="{00000000-0005-0000-0000-000029610000}"/>
    <cellStyle name="Input 6 4 12 2 2" xfId="24706" xr:uid="{00000000-0005-0000-0000-00002A610000}"/>
    <cellStyle name="Input 6 4 12 3" xfId="24707" xr:uid="{00000000-0005-0000-0000-00002B610000}"/>
    <cellStyle name="Input 6 4 13" xfId="24708" xr:uid="{00000000-0005-0000-0000-00002C610000}"/>
    <cellStyle name="Input 6 4 13 2" xfId="24709" xr:uid="{00000000-0005-0000-0000-00002D610000}"/>
    <cellStyle name="Input 6 4 13 2 2" xfId="24710" xr:uid="{00000000-0005-0000-0000-00002E610000}"/>
    <cellStyle name="Input 6 4 13 3" xfId="24711" xr:uid="{00000000-0005-0000-0000-00002F610000}"/>
    <cellStyle name="Input 6 4 14" xfId="24712" xr:uid="{00000000-0005-0000-0000-000030610000}"/>
    <cellStyle name="Input 6 4 14 2" xfId="24713" xr:uid="{00000000-0005-0000-0000-000031610000}"/>
    <cellStyle name="Input 6 4 14 2 2" xfId="24714" xr:uid="{00000000-0005-0000-0000-000032610000}"/>
    <cellStyle name="Input 6 4 14 3" xfId="24715" xr:uid="{00000000-0005-0000-0000-000033610000}"/>
    <cellStyle name="Input 6 4 15" xfId="24716" xr:uid="{00000000-0005-0000-0000-000034610000}"/>
    <cellStyle name="Input 6 4 15 2" xfId="24717" xr:uid="{00000000-0005-0000-0000-000035610000}"/>
    <cellStyle name="Input 6 4 15 2 2" xfId="24718" xr:uid="{00000000-0005-0000-0000-000036610000}"/>
    <cellStyle name="Input 6 4 15 3" xfId="24719" xr:uid="{00000000-0005-0000-0000-000037610000}"/>
    <cellStyle name="Input 6 4 16" xfId="24720" xr:uid="{00000000-0005-0000-0000-000038610000}"/>
    <cellStyle name="Input 6 4 16 2" xfId="24721" xr:uid="{00000000-0005-0000-0000-000039610000}"/>
    <cellStyle name="Input 6 4 16 2 2" xfId="24722" xr:uid="{00000000-0005-0000-0000-00003A610000}"/>
    <cellStyle name="Input 6 4 16 3" xfId="24723" xr:uid="{00000000-0005-0000-0000-00003B610000}"/>
    <cellStyle name="Input 6 4 17" xfId="24724" xr:uid="{00000000-0005-0000-0000-00003C610000}"/>
    <cellStyle name="Input 6 4 17 2" xfId="24725" xr:uid="{00000000-0005-0000-0000-00003D610000}"/>
    <cellStyle name="Input 6 4 17 2 2" xfId="24726" xr:uid="{00000000-0005-0000-0000-00003E610000}"/>
    <cellStyle name="Input 6 4 17 3" xfId="24727" xr:uid="{00000000-0005-0000-0000-00003F610000}"/>
    <cellStyle name="Input 6 4 18" xfId="24728" xr:uid="{00000000-0005-0000-0000-000040610000}"/>
    <cellStyle name="Input 6 4 18 2" xfId="24729" xr:uid="{00000000-0005-0000-0000-000041610000}"/>
    <cellStyle name="Input 6 4 19" xfId="24730" xr:uid="{00000000-0005-0000-0000-000042610000}"/>
    <cellStyle name="Input 6 4 2" xfId="24731" xr:uid="{00000000-0005-0000-0000-000043610000}"/>
    <cellStyle name="Input 6 4 2 10" xfId="24732" xr:uid="{00000000-0005-0000-0000-000044610000}"/>
    <cellStyle name="Input 6 4 2 10 2" xfId="24733" xr:uid="{00000000-0005-0000-0000-000045610000}"/>
    <cellStyle name="Input 6 4 2 10 2 2" xfId="24734" xr:uid="{00000000-0005-0000-0000-000046610000}"/>
    <cellStyle name="Input 6 4 2 10 3" xfId="24735" xr:uid="{00000000-0005-0000-0000-000047610000}"/>
    <cellStyle name="Input 6 4 2 11" xfId="24736" xr:uid="{00000000-0005-0000-0000-000048610000}"/>
    <cellStyle name="Input 6 4 2 11 2" xfId="24737" xr:uid="{00000000-0005-0000-0000-000049610000}"/>
    <cellStyle name="Input 6 4 2 11 2 2" xfId="24738" xr:uid="{00000000-0005-0000-0000-00004A610000}"/>
    <cellStyle name="Input 6 4 2 11 3" xfId="24739" xr:uid="{00000000-0005-0000-0000-00004B610000}"/>
    <cellStyle name="Input 6 4 2 12" xfId="24740" xr:uid="{00000000-0005-0000-0000-00004C610000}"/>
    <cellStyle name="Input 6 4 2 12 2" xfId="24741" xr:uid="{00000000-0005-0000-0000-00004D610000}"/>
    <cellStyle name="Input 6 4 2 12 2 2" xfId="24742" xr:uid="{00000000-0005-0000-0000-00004E610000}"/>
    <cellStyle name="Input 6 4 2 12 3" xfId="24743" xr:uid="{00000000-0005-0000-0000-00004F610000}"/>
    <cellStyle name="Input 6 4 2 13" xfId="24744" xr:uid="{00000000-0005-0000-0000-000050610000}"/>
    <cellStyle name="Input 6 4 2 13 2" xfId="24745" xr:uid="{00000000-0005-0000-0000-000051610000}"/>
    <cellStyle name="Input 6 4 2 13 2 2" xfId="24746" xr:uid="{00000000-0005-0000-0000-000052610000}"/>
    <cellStyle name="Input 6 4 2 13 3" xfId="24747" xr:uid="{00000000-0005-0000-0000-000053610000}"/>
    <cellStyle name="Input 6 4 2 14" xfId="24748" xr:uid="{00000000-0005-0000-0000-000054610000}"/>
    <cellStyle name="Input 6 4 2 14 2" xfId="24749" xr:uid="{00000000-0005-0000-0000-000055610000}"/>
    <cellStyle name="Input 6 4 2 14 2 2" xfId="24750" xr:uid="{00000000-0005-0000-0000-000056610000}"/>
    <cellStyle name="Input 6 4 2 14 3" xfId="24751" xr:uid="{00000000-0005-0000-0000-000057610000}"/>
    <cellStyle name="Input 6 4 2 15" xfId="24752" xr:uid="{00000000-0005-0000-0000-000058610000}"/>
    <cellStyle name="Input 6 4 2 15 2" xfId="24753" xr:uid="{00000000-0005-0000-0000-000059610000}"/>
    <cellStyle name="Input 6 4 2 15 2 2" xfId="24754" xr:uid="{00000000-0005-0000-0000-00005A610000}"/>
    <cellStyle name="Input 6 4 2 15 3" xfId="24755" xr:uid="{00000000-0005-0000-0000-00005B610000}"/>
    <cellStyle name="Input 6 4 2 16" xfId="24756" xr:uid="{00000000-0005-0000-0000-00005C610000}"/>
    <cellStyle name="Input 6 4 2 16 2" xfId="24757" xr:uid="{00000000-0005-0000-0000-00005D610000}"/>
    <cellStyle name="Input 6 4 2 16 2 2" xfId="24758" xr:uid="{00000000-0005-0000-0000-00005E610000}"/>
    <cellStyle name="Input 6 4 2 16 3" xfId="24759" xr:uid="{00000000-0005-0000-0000-00005F610000}"/>
    <cellStyle name="Input 6 4 2 17" xfId="24760" xr:uid="{00000000-0005-0000-0000-000060610000}"/>
    <cellStyle name="Input 6 4 2 17 2" xfId="24761" xr:uid="{00000000-0005-0000-0000-000061610000}"/>
    <cellStyle name="Input 6 4 2 17 2 2" xfId="24762" xr:uid="{00000000-0005-0000-0000-000062610000}"/>
    <cellStyle name="Input 6 4 2 17 3" xfId="24763" xr:uid="{00000000-0005-0000-0000-000063610000}"/>
    <cellStyle name="Input 6 4 2 18" xfId="24764" xr:uid="{00000000-0005-0000-0000-000064610000}"/>
    <cellStyle name="Input 6 4 2 18 2" xfId="24765" xr:uid="{00000000-0005-0000-0000-000065610000}"/>
    <cellStyle name="Input 6 4 2 18 2 2" xfId="24766" xr:uid="{00000000-0005-0000-0000-000066610000}"/>
    <cellStyle name="Input 6 4 2 18 3" xfId="24767" xr:uid="{00000000-0005-0000-0000-000067610000}"/>
    <cellStyle name="Input 6 4 2 19" xfId="24768" xr:uid="{00000000-0005-0000-0000-000068610000}"/>
    <cellStyle name="Input 6 4 2 19 2" xfId="24769" xr:uid="{00000000-0005-0000-0000-000069610000}"/>
    <cellStyle name="Input 6 4 2 19 2 2" xfId="24770" xr:uid="{00000000-0005-0000-0000-00006A610000}"/>
    <cellStyle name="Input 6 4 2 19 3" xfId="24771" xr:uid="{00000000-0005-0000-0000-00006B610000}"/>
    <cellStyle name="Input 6 4 2 2" xfId="24772" xr:uid="{00000000-0005-0000-0000-00006C610000}"/>
    <cellStyle name="Input 6 4 2 2 2" xfId="24773" xr:uid="{00000000-0005-0000-0000-00006D610000}"/>
    <cellStyle name="Input 6 4 2 2 2 2" xfId="24774" xr:uid="{00000000-0005-0000-0000-00006E610000}"/>
    <cellStyle name="Input 6 4 2 2 2 2 2" xfId="24775" xr:uid="{00000000-0005-0000-0000-00006F610000}"/>
    <cellStyle name="Input 6 4 2 2 2 3" xfId="24776" xr:uid="{00000000-0005-0000-0000-000070610000}"/>
    <cellStyle name="Input 6 4 2 2 2 4" xfId="24777" xr:uid="{00000000-0005-0000-0000-000071610000}"/>
    <cellStyle name="Input 6 4 2 2 3" xfId="24778" xr:uid="{00000000-0005-0000-0000-000072610000}"/>
    <cellStyle name="Input 6 4 2 2 3 2" xfId="24779" xr:uid="{00000000-0005-0000-0000-000073610000}"/>
    <cellStyle name="Input 6 4 2 2 4" xfId="24780" xr:uid="{00000000-0005-0000-0000-000074610000}"/>
    <cellStyle name="Input 6 4 2 2 5" xfId="24781" xr:uid="{00000000-0005-0000-0000-000075610000}"/>
    <cellStyle name="Input 6 4 2 20" xfId="24782" xr:uid="{00000000-0005-0000-0000-000076610000}"/>
    <cellStyle name="Input 6 4 2 20 2" xfId="24783" xr:uid="{00000000-0005-0000-0000-000077610000}"/>
    <cellStyle name="Input 6 4 2 20 2 2" xfId="24784" xr:uid="{00000000-0005-0000-0000-000078610000}"/>
    <cellStyle name="Input 6 4 2 20 3" xfId="24785" xr:uid="{00000000-0005-0000-0000-000079610000}"/>
    <cellStyle name="Input 6 4 2 21" xfId="24786" xr:uid="{00000000-0005-0000-0000-00007A610000}"/>
    <cellStyle name="Input 6 4 2 21 2" xfId="24787" xr:uid="{00000000-0005-0000-0000-00007B610000}"/>
    <cellStyle name="Input 6 4 2 22" xfId="24788" xr:uid="{00000000-0005-0000-0000-00007C610000}"/>
    <cellStyle name="Input 6 4 2 23" xfId="24789" xr:uid="{00000000-0005-0000-0000-00007D610000}"/>
    <cellStyle name="Input 6 4 2 3" xfId="24790" xr:uid="{00000000-0005-0000-0000-00007E610000}"/>
    <cellStyle name="Input 6 4 2 3 2" xfId="24791" xr:uid="{00000000-0005-0000-0000-00007F610000}"/>
    <cellStyle name="Input 6 4 2 3 2 2" xfId="24792" xr:uid="{00000000-0005-0000-0000-000080610000}"/>
    <cellStyle name="Input 6 4 2 3 2 3" xfId="24793" xr:uid="{00000000-0005-0000-0000-000081610000}"/>
    <cellStyle name="Input 6 4 2 3 3" xfId="24794" xr:uid="{00000000-0005-0000-0000-000082610000}"/>
    <cellStyle name="Input 6 4 2 3 3 2" xfId="24795" xr:uid="{00000000-0005-0000-0000-000083610000}"/>
    <cellStyle name="Input 6 4 2 3 4" xfId="24796" xr:uid="{00000000-0005-0000-0000-000084610000}"/>
    <cellStyle name="Input 6 4 2 4" xfId="24797" xr:uid="{00000000-0005-0000-0000-000085610000}"/>
    <cellStyle name="Input 6 4 2 4 2" xfId="24798" xr:uid="{00000000-0005-0000-0000-000086610000}"/>
    <cellStyle name="Input 6 4 2 4 2 2" xfId="24799" xr:uid="{00000000-0005-0000-0000-000087610000}"/>
    <cellStyle name="Input 6 4 2 4 3" xfId="24800" xr:uid="{00000000-0005-0000-0000-000088610000}"/>
    <cellStyle name="Input 6 4 2 4 4" xfId="24801" xr:uid="{00000000-0005-0000-0000-000089610000}"/>
    <cellStyle name="Input 6 4 2 5" xfId="24802" xr:uid="{00000000-0005-0000-0000-00008A610000}"/>
    <cellStyle name="Input 6 4 2 5 2" xfId="24803" xr:uid="{00000000-0005-0000-0000-00008B610000}"/>
    <cellStyle name="Input 6 4 2 5 2 2" xfId="24804" xr:uid="{00000000-0005-0000-0000-00008C610000}"/>
    <cellStyle name="Input 6 4 2 5 3" xfId="24805" xr:uid="{00000000-0005-0000-0000-00008D610000}"/>
    <cellStyle name="Input 6 4 2 5 4" xfId="24806" xr:uid="{00000000-0005-0000-0000-00008E610000}"/>
    <cellStyle name="Input 6 4 2 6" xfId="24807" xr:uid="{00000000-0005-0000-0000-00008F610000}"/>
    <cellStyle name="Input 6 4 2 6 2" xfId="24808" xr:uid="{00000000-0005-0000-0000-000090610000}"/>
    <cellStyle name="Input 6 4 2 6 2 2" xfId="24809" xr:uid="{00000000-0005-0000-0000-000091610000}"/>
    <cellStyle name="Input 6 4 2 6 3" xfId="24810" xr:uid="{00000000-0005-0000-0000-000092610000}"/>
    <cellStyle name="Input 6 4 2 7" xfId="24811" xr:uid="{00000000-0005-0000-0000-000093610000}"/>
    <cellStyle name="Input 6 4 2 7 2" xfId="24812" xr:uid="{00000000-0005-0000-0000-000094610000}"/>
    <cellStyle name="Input 6 4 2 7 2 2" xfId="24813" xr:uid="{00000000-0005-0000-0000-000095610000}"/>
    <cellStyle name="Input 6 4 2 7 3" xfId="24814" xr:uid="{00000000-0005-0000-0000-000096610000}"/>
    <cellStyle name="Input 6 4 2 8" xfId="24815" xr:uid="{00000000-0005-0000-0000-000097610000}"/>
    <cellStyle name="Input 6 4 2 8 2" xfId="24816" xr:uid="{00000000-0005-0000-0000-000098610000}"/>
    <cellStyle name="Input 6 4 2 8 2 2" xfId="24817" xr:uid="{00000000-0005-0000-0000-000099610000}"/>
    <cellStyle name="Input 6 4 2 8 3" xfId="24818" xr:uid="{00000000-0005-0000-0000-00009A610000}"/>
    <cellStyle name="Input 6 4 2 9" xfId="24819" xr:uid="{00000000-0005-0000-0000-00009B610000}"/>
    <cellStyle name="Input 6 4 2 9 2" xfId="24820" xr:uid="{00000000-0005-0000-0000-00009C610000}"/>
    <cellStyle name="Input 6 4 2 9 2 2" xfId="24821" xr:uid="{00000000-0005-0000-0000-00009D610000}"/>
    <cellStyle name="Input 6 4 2 9 3" xfId="24822" xr:uid="{00000000-0005-0000-0000-00009E610000}"/>
    <cellStyle name="Input 6 4 20" xfId="24823" xr:uid="{00000000-0005-0000-0000-00009F610000}"/>
    <cellStyle name="Input 6 4 3" xfId="24824" xr:uid="{00000000-0005-0000-0000-0000A0610000}"/>
    <cellStyle name="Input 6 4 3 2" xfId="24825" xr:uid="{00000000-0005-0000-0000-0000A1610000}"/>
    <cellStyle name="Input 6 4 3 2 2" xfId="24826" xr:uid="{00000000-0005-0000-0000-0000A2610000}"/>
    <cellStyle name="Input 6 4 3 2 2 2" xfId="24827" xr:uid="{00000000-0005-0000-0000-0000A3610000}"/>
    <cellStyle name="Input 6 4 3 2 3" xfId="24828" xr:uid="{00000000-0005-0000-0000-0000A4610000}"/>
    <cellStyle name="Input 6 4 3 2 4" xfId="24829" xr:uid="{00000000-0005-0000-0000-0000A5610000}"/>
    <cellStyle name="Input 6 4 3 3" xfId="24830" xr:uid="{00000000-0005-0000-0000-0000A6610000}"/>
    <cellStyle name="Input 6 4 3 3 2" xfId="24831" xr:uid="{00000000-0005-0000-0000-0000A7610000}"/>
    <cellStyle name="Input 6 4 3 4" xfId="24832" xr:uid="{00000000-0005-0000-0000-0000A8610000}"/>
    <cellStyle name="Input 6 4 3 5" xfId="24833" xr:uid="{00000000-0005-0000-0000-0000A9610000}"/>
    <cellStyle name="Input 6 4 4" xfId="24834" xr:uid="{00000000-0005-0000-0000-0000AA610000}"/>
    <cellStyle name="Input 6 4 4 2" xfId="24835" xr:uid="{00000000-0005-0000-0000-0000AB610000}"/>
    <cellStyle name="Input 6 4 4 2 2" xfId="24836" xr:uid="{00000000-0005-0000-0000-0000AC610000}"/>
    <cellStyle name="Input 6 4 4 2 3" xfId="24837" xr:uid="{00000000-0005-0000-0000-0000AD610000}"/>
    <cellStyle name="Input 6 4 4 3" xfId="24838" xr:uid="{00000000-0005-0000-0000-0000AE610000}"/>
    <cellStyle name="Input 6 4 4 3 2" xfId="24839" xr:uid="{00000000-0005-0000-0000-0000AF610000}"/>
    <cellStyle name="Input 6 4 4 4" xfId="24840" xr:uid="{00000000-0005-0000-0000-0000B0610000}"/>
    <cellStyle name="Input 6 4 5" xfId="24841" xr:uid="{00000000-0005-0000-0000-0000B1610000}"/>
    <cellStyle name="Input 6 4 5 2" xfId="24842" xr:uid="{00000000-0005-0000-0000-0000B2610000}"/>
    <cellStyle name="Input 6 4 5 2 2" xfId="24843" xr:uid="{00000000-0005-0000-0000-0000B3610000}"/>
    <cellStyle name="Input 6 4 5 2 3" xfId="24844" xr:uid="{00000000-0005-0000-0000-0000B4610000}"/>
    <cellStyle name="Input 6 4 5 3" xfId="24845" xr:uid="{00000000-0005-0000-0000-0000B5610000}"/>
    <cellStyle name="Input 6 4 5 4" xfId="24846" xr:uid="{00000000-0005-0000-0000-0000B6610000}"/>
    <cellStyle name="Input 6 4 6" xfId="24847" xr:uid="{00000000-0005-0000-0000-0000B7610000}"/>
    <cellStyle name="Input 6 4 6 2" xfId="24848" xr:uid="{00000000-0005-0000-0000-0000B8610000}"/>
    <cellStyle name="Input 6 4 6 2 2" xfId="24849" xr:uid="{00000000-0005-0000-0000-0000B9610000}"/>
    <cellStyle name="Input 6 4 6 3" xfId="24850" xr:uid="{00000000-0005-0000-0000-0000BA610000}"/>
    <cellStyle name="Input 6 4 6 4" xfId="24851" xr:uid="{00000000-0005-0000-0000-0000BB610000}"/>
    <cellStyle name="Input 6 4 7" xfId="24852" xr:uid="{00000000-0005-0000-0000-0000BC610000}"/>
    <cellStyle name="Input 6 4 7 2" xfId="24853" xr:uid="{00000000-0005-0000-0000-0000BD610000}"/>
    <cellStyle name="Input 6 4 7 2 2" xfId="24854" xr:uid="{00000000-0005-0000-0000-0000BE610000}"/>
    <cellStyle name="Input 6 4 7 3" xfId="24855" xr:uid="{00000000-0005-0000-0000-0000BF610000}"/>
    <cellStyle name="Input 6 4 8" xfId="24856" xr:uid="{00000000-0005-0000-0000-0000C0610000}"/>
    <cellStyle name="Input 6 4 8 2" xfId="24857" xr:uid="{00000000-0005-0000-0000-0000C1610000}"/>
    <cellStyle name="Input 6 4 8 2 2" xfId="24858" xr:uid="{00000000-0005-0000-0000-0000C2610000}"/>
    <cellStyle name="Input 6 4 8 3" xfId="24859" xr:uid="{00000000-0005-0000-0000-0000C3610000}"/>
    <cellStyle name="Input 6 4 9" xfId="24860" xr:uid="{00000000-0005-0000-0000-0000C4610000}"/>
    <cellStyle name="Input 6 4 9 2" xfId="24861" xr:uid="{00000000-0005-0000-0000-0000C5610000}"/>
    <cellStyle name="Input 6 4 9 2 2" xfId="24862" xr:uid="{00000000-0005-0000-0000-0000C6610000}"/>
    <cellStyle name="Input 6 4 9 3" xfId="24863" xr:uid="{00000000-0005-0000-0000-0000C7610000}"/>
    <cellStyle name="Input 6 5" xfId="24864" xr:uid="{00000000-0005-0000-0000-0000C8610000}"/>
    <cellStyle name="Input 6 5 10" xfId="24865" xr:uid="{00000000-0005-0000-0000-0000C9610000}"/>
    <cellStyle name="Input 6 5 10 2" xfId="24866" xr:uid="{00000000-0005-0000-0000-0000CA610000}"/>
    <cellStyle name="Input 6 5 10 2 2" xfId="24867" xr:uid="{00000000-0005-0000-0000-0000CB610000}"/>
    <cellStyle name="Input 6 5 10 3" xfId="24868" xr:uid="{00000000-0005-0000-0000-0000CC610000}"/>
    <cellStyle name="Input 6 5 11" xfId="24869" xr:uid="{00000000-0005-0000-0000-0000CD610000}"/>
    <cellStyle name="Input 6 5 11 2" xfId="24870" xr:uid="{00000000-0005-0000-0000-0000CE610000}"/>
    <cellStyle name="Input 6 5 11 2 2" xfId="24871" xr:uid="{00000000-0005-0000-0000-0000CF610000}"/>
    <cellStyle name="Input 6 5 11 3" xfId="24872" xr:uid="{00000000-0005-0000-0000-0000D0610000}"/>
    <cellStyle name="Input 6 5 12" xfId="24873" xr:uid="{00000000-0005-0000-0000-0000D1610000}"/>
    <cellStyle name="Input 6 5 12 2" xfId="24874" xr:uid="{00000000-0005-0000-0000-0000D2610000}"/>
    <cellStyle name="Input 6 5 12 2 2" xfId="24875" xr:uid="{00000000-0005-0000-0000-0000D3610000}"/>
    <cellStyle name="Input 6 5 12 3" xfId="24876" xr:uid="{00000000-0005-0000-0000-0000D4610000}"/>
    <cellStyle name="Input 6 5 13" xfId="24877" xr:uid="{00000000-0005-0000-0000-0000D5610000}"/>
    <cellStyle name="Input 6 5 13 2" xfId="24878" xr:uid="{00000000-0005-0000-0000-0000D6610000}"/>
    <cellStyle name="Input 6 5 13 2 2" xfId="24879" xr:uid="{00000000-0005-0000-0000-0000D7610000}"/>
    <cellStyle name="Input 6 5 13 3" xfId="24880" xr:uid="{00000000-0005-0000-0000-0000D8610000}"/>
    <cellStyle name="Input 6 5 14" xfId="24881" xr:uid="{00000000-0005-0000-0000-0000D9610000}"/>
    <cellStyle name="Input 6 5 14 2" xfId="24882" xr:uid="{00000000-0005-0000-0000-0000DA610000}"/>
    <cellStyle name="Input 6 5 14 2 2" xfId="24883" xr:uid="{00000000-0005-0000-0000-0000DB610000}"/>
    <cellStyle name="Input 6 5 14 3" xfId="24884" xr:uid="{00000000-0005-0000-0000-0000DC610000}"/>
    <cellStyle name="Input 6 5 15" xfId="24885" xr:uid="{00000000-0005-0000-0000-0000DD610000}"/>
    <cellStyle name="Input 6 5 15 2" xfId="24886" xr:uid="{00000000-0005-0000-0000-0000DE610000}"/>
    <cellStyle name="Input 6 5 15 2 2" xfId="24887" xr:uid="{00000000-0005-0000-0000-0000DF610000}"/>
    <cellStyle name="Input 6 5 15 3" xfId="24888" xr:uid="{00000000-0005-0000-0000-0000E0610000}"/>
    <cellStyle name="Input 6 5 16" xfId="24889" xr:uid="{00000000-0005-0000-0000-0000E1610000}"/>
    <cellStyle name="Input 6 5 16 2" xfId="24890" xr:uid="{00000000-0005-0000-0000-0000E2610000}"/>
    <cellStyle name="Input 6 5 16 2 2" xfId="24891" xr:uid="{00000000-0005-0000-0000-0000E3610000}"/>
    <cellStyle name="Input 6 5 16 3" xfId="24892" xr:uid="{00000000-0005-0000-0000-0000E4610000}"/>
    <cellStyle name="Input 6 5 17" xfId="24893" xr:uid="{00000000-0005-0000-0000-0000E5610000}"/>
    <cellStyle name="Input 6 5 17 2" xfId="24894" xr:uid="{00000000-0005-0000-0000-0000E6610000}"/>
    <cellStyle name="Input 6 5 17 2 2" xfId="24895" xr:uid="{00000000-0005-0000-0000-0000E7610000}"/>
    <cellStyle name="Input 6 5 17 3" xfId="24896" xr:uid="{00000000-0005-0000-0000-0000E8610000}"/>
    <cellStyle name="Input 6 5 18" xfId="24897" xr:uid="{00000000-0005-0000-0000-0000E9610000}"/>
    <cellStyle name="Input 6 5 18 2" xfId="24898" xr:uid="{00000000-0005-0000-0000-0000EA610000}"/>
    <cellStyle name="Input 6 5 18 2 2" xfId="24899" xr:uid="{00000000-0005-0000-0000-0000EB610000}"/>
    <cellStyle name="Input 6 5 18 3" xfId="24900" xr:uid="{00000000-0005-0000-0000-0000EC610000}"/>
    <cellStyle name="Input 6 5 19" xfId="24901" xr:uid="{00000000-0005-0000-0000-0000ED610000}"/>
    <cellStyle name="Input 6 5 19 2" xfId="24902" xr:uid="{00000000-0005-0000-0000-0000EE610000}"/>
    <cellStyle name="Input 6 5 19 2 2" xfId="24903" xr:uid="{00000000-0005-0000-0000-0000EF610000}"/>
    <cellStyle name="Input 6 5 19 3" xfId="24904" xr:uid="{00000000-0005-0000-0000-0000F0610000}"/>
    <cellStyle name="Input 6 5 2" xfId="24905" xr:uid="{00000000-0005-0000-0000-0000F1610000}"/>
    <cellStyle name="Input 6 5 2 10" xfId="24906" xr:uid="{00000000-0005-0000-0000-0000F2610000}"/>
    <cellStyle name="Input 6 5 2 10 2" xfId="24907" xr:uid="{00000000-0005-0000-0000-0000F3610000}"/>
    <cellStyle name="Input 6 5 2 10 2 2" xfId="24908" xr:uid="{00000000-0005-0000-0000-0000F4610000}"/>
    <cellStyle name="Input 6 5 2 10 3" xfId="24909" xr:uid="{00000000-0005-0000-0000-0000F5610000}"/>
    <cellStyle name="Input 6 5 2 11" xfId="24910" xr:uid="{00000000-0005-0000-0000-0000F6610000}"/>
    <cellStyle name="Input 6 5 2 11 2" xfId="24911" xr:uid="{00000000-0005-0000-0000-0000F7610000}"/>
    <cellStyle name="Input 6 5 2 11 2 2" xfId="24912" xr:uid="{00000000-0005-0000-0000-0000F8610000}"/>
    <cellStyle name="Input 6 5 2 11 3" xfId="24913" xr:uid="{00000000-0005-0000-0000-0000F9610000}"/>
    <cellStyle name="Input 6 5 2 12" xfId="24914" xr:uid="{00000000-0005-0000-0000-0000FA610000}"/>
    <cellStyle name="Input 6 5 2 12 2" xfId="24915" xr:uid="{00000000-0005-0000-0000-0000FB610000}"/>
    <cellStyle name="Input 6 5 2 12 2 2" xfId="24916" xr:uid="{00000000-0005-0000-0000-0000FC610000}"/>
    <cellStyle name="Input 6 5 2 12 3" xfId="24917" xr:uid="{00000000-0005-0000-0000-0000FD610000}"/>
    <cellStyle name="Input 6 5 2 13" xfId="24918" xr:uid="{00000000-0005-0000-0000-0000FE610000}"/>
    <cellStyle name="Input 6 5 2 13 2" xfId="24919" xr:uid="{00000000-0005-0000-0000-0000FF610000}"/>
    <cellStyle name="Input 6 5 2 13 2 2" xfId="24920" xr:uid="{00000000-0005-0000-0000-000000620000}"/>
    <cellStyle name="Input 6 5 2 13 3" xfId="24921" xr:uid="{00000000-0005-0000-0000-000001620000}"/>
    <cellStyle name="Input 6 5 2 14" xfId="24922" xr:uid="{00000000-0005-0000-0000-000002620000}"/>
    <cellStyle name="Input 6 5 2 14 2" xfId="24923" xr:uid="{00000000-0005-0000-0000-000003620000}"/>
    <cellStyle name="Input 6 5 2 14 2 2" xfId="24924" xr:uid="{00000000-0005-0000-0000-000004620000}"/>
    <cellStyle name="Input 6 5 2 14 3" xfId="24925" xr:uid="{00000000-0005-0000-0000-000005620000}"/>
    <cellStyle name="Input 6 5 2 15" xfId="24926" xr:uid="{00000000-0005-0000-0000-000006620000}"/>
    <cellStyle name="Input 6 5 2 15 2" xfId="24927" xr:uid="{00000000-0005-0000-0000-000007620000}"/>
    <cellStyle name="Input 6 5 2 15 2 2" xfId="24928" xr:uid="{00000000-0005-0000-0000-000008620000}"/>
    <cellStyle name="Input 6 5 2 15 3" xfId="24929" xr:uid="{00000000-0005-0000-0000-000009620000}"/>
    <cellStyle name="Input 6 5 2 16" xfId="24930" xr:uid="{00000000-0005-0000-0000-00000A620000}"/>
    <cellStyle name="Input 6 5 2 16 2" xfId="24931" xr:uid="{00000000-0005-0000-0000-00000B620000}"/>
    <cellStyle name="Input 6 5 2 16 2 2" xfId="24932" xr:uid="{00000000-0005-0000-0000-00000C620000}"/>
    <cellStyle name="Input 6 5 2 16 3" xfId="24933" xr:uid="{00000000-0005-0000-0000-00000D620000}"/>
    <cellStyle name="Input 6 5 2 17" xfId="24934" xr:uid="{00000000-0005-0000-0000-00000E620000}"/>
    <cellStyle name="Input 6 5 2 17 2" xfId="24935" xr:uid="{00000000-0005-0000-0000-00000F620000}"/>
    <cellStyle name="Input 6 5 2 17 2 2" xfId="24936" xr:uid="{00000000-0005-0000-0000-000010620000}"/>
    <cellStyle name="Input 6 5 2 17 3" xfId="24937" xr:uid="{00000000-0005-0000-0000-000011620000}"/>
    <cellStyle name="Input 6 5 2 18" xfId="24938" xr:uid="{00000000-0005-0000-0000-000012620000}"/>
    <cellStyle name="Input 6 5 2 18 2" xfId="24939" xr:uid="{00000000-0005-0000-0000-000013620000}"/>
    <cellStyle name="Input 6 5 2 18 2 2" xfId="24940" xr:uid="{00000000-0005-0000-0000-000014620000}"/>
    <cellStyle name="Input 6 5 2 18 3" xfId="24941" xr:uid="{00000000-0005-0000-0000-000015620000}"/>
    <cellStyle name="Input 6 5 2 19" xfId="24942" xr:uid="{00000000-0005-0000-0000-000016620000}"/>
    <cellStyle name="Input 6 5 2 19 2" xfId="24943" xr:uid="{00000000-0005-0000-0000-000017620000}"/>
    <cellStyle name="Input 6 5 2 19 2 2" xfId="24944" xr:uid="{00000000-0005-0000-0000-000018620000}"/>
    <cellStyle name="Input 6 5 2 19 3" xfId="24945" xr:uid="{00000000-0005-0000-0000-000019620000}"/>
    <cellStyle name="Input 6 5 2 2" xfId="24946" xr:uid="{00000000-0005-0000-0000-00001A620000}"/>
    <cellStyle name="Input 6 5 2 2 2" xfId="24947" xr:uid="{00000000-0005-0000-0000-00001B620000}"/>
    <cellStyle name="Input 6 5 2 2 2 2" xfId="24948" xr:uid="{00000000-0005-0000-0000-00001C620000}"/>
    <cellStyle name="Input 6 5 2 2 2 3" xfId="24949" xr:uid="{00000000-0005-0000-0000-00001D620000}"/>
    <cellStyle name="Input 6 5 2 2 3" xfId="24950" xr:uid="{00000000-0005-0000-0000-00001E620000}"/>
    <cellStyle name="Input 6 5 2 2 3 2" xfId="24951" xr:uid="{00000000-0005-0000-0000-00001F620000}"/>
    <cellStyle name="Input 6 5 2 2 4" xfId="24952" xr:uid="{00000000-0005-0000-0000-000020620000}"/>
    <cellStyle name="Input 6 5 2 20" xfId="24953" xr:uid="{00000000-0005-0000-0000-000021620000}"/>
    <cellStyle name="Input 6 5 2 20 2" xfId="24954" xr:uid="{00000000-0005-0000-0000-000022620000}"/>
    <cellStyle name="Input 6 5 2 20 2 2" xfId="24955" xr:uid="{00000000-0005-0000-0000-000023620000}"/>
    <cellStyle name="Input 6 5 2 20 3" xfId="24956" xr:uid="{00000000-0005-0000-0000-000024620000}"/>
    <cellStyle name="Input 6 5 2 21" xfId="24957" xr:uid="{00000000-0005-0000-0000-000025620000}"/>
    <cellStyle name="Input 6 5 2 21 2" xfId="24958" xr:uid="{00000000-0005-0000-0000-000026620000}"/>
    <cellStyle name="Input 6 5 2 22" xfId="24959" xr:uid="{00000000-0005-0000-0000-000027620000}"/>
    <cellStyle name="Input 6 5 2 23" xfId="24960" xr:uid="{00000000-0005-0000-0000-000028620000}"/>
    <cellStyle name="Input 6 5 2 3" xfId="24961" xr:uid="{00000000-0005-0000-0000-000029620000}"/>
    <cellStyle name="Input 6 5 2 3 2" xfId="24962" xr:uid="{00000000-0005-0000-0000-00002A620000}"/>
    <cellStyle name="Input 6 5 2 3 2 2" xfId="24963" xr:uid="{00000000-0005-0000-0000-00002B620000}"/>
    <cellStyle name="Input 6 5 2 3 3" xfId="24964" xr:uid="{00000000-0005-0000-0000-00002C620000}"/>
    <cellStyle name="Input 6 5 2 3 4" xfId="24965" xr:uid="{00000000-0005-0000-0000-00002D620000}"/>
    <cellStyle name="Input 6 5 2 4" xfId="24966" xr:uid="{00000000-0005-0000-0000-00002E620000}"/>
    <cellStyle name="Input 6 5 2 4 2" xfId="24967" xr:uid="{00000000-0005-0000-0000-00002F620000}"/>
    <cellStyle name="Input 6 5 2 4 2 2" xfId="24968" xr:uid="{00000000-0005-0000-0000-000030620000}"/>
    <cellStyle name="Input 6 5 2 4 3" xfId="24969" xr:uid="{00000000-0005-0000-0000-000031620000}"/>
    <cellStyle name="Input 6 5 2 4 4" xfId="24970" xr:uid="{00000000-0005-0000-0000-000032620000}"/>
    <cellStyle name="Input 6 5 2 5" xfId="24971" xr:uid="{00000000-0005-0000-0000-000033620000}"/>
    <cellStyle name="Input 6 5 2 5 2" xfId="24972" xr:uid="{00000000-0005-0000-0000-000034620000}"/>
    <cellStyle name="Input 6 5 2 5 2 2" xfId="24973" xr:uid="{00000000-0005-0000-0000-000035620000}"/>
    <cellStyle name="Input 6 5 2 5 3" xfId="24974" xr:uid="{00000000-0005-0000-0000-000036620000}"/>
    <cellStyle name="Input 6 5 2 6" xfId="24975" xr:uid="{00000000-0005-0000-0000-000037620000}"/>
    <cellStyle name="Input 6 5 2 6 2" xfId="24976" xr:uid="{00000000-0005-0000-0000-000038620000}"/>
    <cellStyle name="Input 6 5 2 6 2 2" xfId="24977" xr:uid="{00000000-0005-0000-0000-000039620000}"/>
    <cellStyle name="Input 6 5 2 6 3" xfId="24978" xr:uid="{00000000-0005-0000-0000-00003A620000}"/>
    <cellStyle name="Input 6 5 2 7" xfId="24979" xr:uid="{00000000-0005-0000-0000-00003B620000}"/>
    <cellStyle name="Input 6 5 2 7 2" xfId="24980" xr:uid="{00000000-0005-0000-0000-00003C620000}"/>
    <cellStyle name="Input 6 5 2 7 2 2" xfId="24981" xr:uid="{00000000-0005-0000-0000-00003D620000}"/>
    <cellStyle name="Input 6 5 2 7 3" xfId="24982" xr:uid="{00000000-0005-0000-0000-00003E620000}"/>
    <cellStyle name="Input 6 5 2 8" xfId="24983" xr:uid="{00000000-0005-0000-0000-00003F620000}"/>
    <cellStyle name="Input 6 5 2 8 2" xfId="24984" xr:uid="{00000000-0005-0000-0000-000040620000}"/>
    <cellStyle name="Input 6 5 2 8 2 2" xfId="24985" xr:uid="{00000000-0005-0000-0000-000041620000}"/>
    <cellStyle name="Input 6 5 2 8 3" xfId="24986" xr:uid="{00000000-0005-0000-0000-000042620000}"/>
    <cellStyle name="Input 6 5 2 9" xfId="24987" xr:uid="{00000000-0005-0000-0000-000043620000}"/>
    <cellStyle name="Input 6 5 2 9 2" xfId="24988" xr:uid="{00000000-0005-0000-0000-000044620000}"/>
    <cellStyle name="Input 6 5 2 9 2 2" xfId="24989" xr:uid="{00000000-0005-0000-0000-000045620000}"/>
    <cellStyle name="Input 6 5 2 9 3" xfId="24990" xr:uid="{00000000-0005-0000-0000-000046620000}"/>
    <cellStyle name="Input 6 5 20" xfId="24991" xr:uid="{00000000-0005-0000-0000-000047620000}"/>
    <cellStyle name="Input 6 5 20 2" xfId="24992" xr:uid="{00000000-0005-0000-0000-000048620000}"/>
    <cellStyle name="Input 6 5 20 2 2" xfId="24993" xr:uid="{00000000-0005-0000-0000-000049620000}"/>
    <cellStyle name="Input 6 5 20 3" xfId="24994" xr:uid="{00000000-0005-0000-0000-00004A620000}"/>
    <cellStyle name="Input 6 5 21" xfId="24995" xr:uid="{00000000-0005-0000-0000-00004B620000}"/>
    <cellStyle name="Input 6 5 21 2" xfId="24996" xr:uid="{00000000-0005-0000-0000-00004C620000}"/>
    <cellStyle name="Input 6 5 21 2 2" xfId="24997" xr:uid="{00000000-0005-0000-0000-00004D620000}"/>
    <cellStyle name="Input 6 5 21 3" xfId="24998" xr:uid="{00000000-0005-0000-0000-00004E620000}"/>
    <cellStyle name="Input 6 5 22" xfId="24999" xr:uid="{00000000-0005-0000-0000-00004F620000}"/>
    <cellStyle name="Input 6 5 22 2" xfId="25000" xr:uid="{00000000-0005-0000-0000-000050620000}"/>
    <cellStyle name="Input 6 5 23" xfId="25001" xr:uid="{00000000-0005-0000-0000-000051620000}"/>
    <cellStyle name="Input 6 5 24" xfId="25002" xr:uid="{00000000-0005-0000-0000-000052620000}"/>
    <cellStyle name="Input 6 5 3" xfId="25003" xr:uid="{00000000-0005-0000-0000-000053620000}"/>
    <cellStyle name="Input 6 5 3 2" xfId="25004" xr:uid="{00000000-0005-0000-0000-000054620000}"/>
    <cellStyle name="Input 6 5 3 2 2" xfId="25005" xr:uid="{00000000-0005-0000-0000-000055620000}"/>
    <cellStyle name="Input 6 5 3 2 3" xfId="25006" xr:uid="{00000000-0005-0000-0000-000056620000}"/>
    <cellStyle name="Input 6 5 3 3" xfId="25007" xr:uid="{00000000-0005-0000-0000-000057620000}"/>
    <cellStyle name="Input 6 5 3 3 2" xfId="25008" xr:uid="{00000000-0005-0000-0000-000058620000}"/>
    <cellStyle name="Input 6 5 3 4" xfId="25009" xr:uid="{00000000-0005-0000-0000-000059620000}"/>
    <cellStyle name="Input 6 5 4" xfId="25010" xr:uid="{00000000-0005-0000-0000-00005A620000}"/>
    <cellStyle name="Input 6 5 4 2" xfId="25011" xr:uid="{00000000-0005-0000-0000-00005B620000}"/>
    <cellStyle name="Input 6 5 4 2 2" xfId="25012" xr:uid="{00000000-0005-0000-0000-00005C620000}"/>
    <cellStyle name="Input 6 5 4 3" xfId="25013" xr:uid="{00000000-0005-0000-0000-00005D620000}"/>
    <cellStyle name="Input 6 5 4 4" xfId="25014" xr:uid="{00000000-0005-0000-0000-00005E620000}"/>
    <cellStyle name="Input 6 5 5" xfId="25015" xr:uid="{00000000-0005-0000-0000-00005F620000}"/>
    <cellStyle name="Input 6 5 5 2" xfId="25016" xr:uid="{00000000-0005-0000-0000-000060620000}"/>
    <cellStyle name="Input 6 5 5 2 2" xfId="25017" xr:uid="{00000000-0005-0000-0000-000061620000}"/>
    <cellStyle name="Input 6 5 5 3" xfId="25018" xr:uid="{00000000-0005-0000-0000-000062620000}"/>
    <cellStyle name="Input 6 5 5 4" xfId="25019" xr:uid="{00000000-0005-0000-0000-000063620000}"/>
    <cellStyle name="Input 6 5 6" xfId="25020" xr:uid="{00000000-0005-0000-0000-000064620000}"/>
    <cellStyle name="Input 6 5 6 2" xfId="25021" xr:uid="{00000000-0005-0000-0000-000065620000}"/>
    <cellStyle name="Input 6 5 6 2 2" xfId="25022" xr:uid="{00000000-0005-0000-0000-000066620000}"/>
    <cellStyle name="Input 6 5 6 3" xfId="25023" xr:uid="{00000000-0005-0000-0000-000067620000}"/>
    <cellStyle name="Input 6 5 7" xfId="25024" xr:uid="{00000000-0005-0000-0000-000068620000}"/>
    <cellStyle name="Input 6 5 7 2" xfId="25025" xr:uid="{00000000-0005-0000-0000-000069620000}"/>
    <cellStyle name="Input 6 5 7 2 2" xfId="25026" xr:uid="{00000000-0005-0000-0000-00006A620000}"/>
    <cellStyle name="Input 6 5 7 3" xfId="25027" xr:uid="{00000000-0005-0000-0000-00006B620000}"/>
    <cellStyle name="Input 6 5 8" xfId="25028" xr:uid="{00000000-0005-0000-0000-00006C620000}"/>
    <cellStyle name="Input 6 5 8 2" xfId="25029" xr:uid="{00000000-0005-0000-0000-00006D620000}"/>
    <cellStyle name="Input 6 5 8 2 2" xfId="25030" xr:uid="{00000000-0005-0000-0000-00006E620000}"/>
    <cellStyle name="Input 6 5 8 3" xfId="25031" xr:uid="{00000000-0005-0000-0000-00006F620000}"/>
    <cellStyle name="Input 6 5 9" xfId="25032" xr:uid="{00000000-0005-0000-0000-000070620000}"/>
    <cellStyle name="Input 6 5 9 2" xfId="25033" xr:uid="{00000000-0005-0000-0000-000071620000}"/>
    <cellStyle name="Input 6 5 9 2 2" xfId="25034" xr:uid="{00000000-0005-0000-0000-000072620000}"/>
    <cellStyle name="Input 6 5 9 3" xfId="25035" xr:uid="{00000000-0005-0000-0000-000073620000}"/>
    <cellStyle name="Input 6 6" xfId="25036" xr:uid="{00000000-0005-0000-0000-000074620000}"/>
    <cellStyle name="Input 6 6 10" xfId="25037" xr:uid="{00000000-0005-0000-0000-000075620000}"/>
    <cellStyle name="Input 6 6 10 2" xfId="25038" xr:uid="{00000000-0005-0000-0000-000076620000}"/>
    <cellStyle name="Input 6 6 10 2 2" xfId="25039" xr:uid="{00000000-0005-0000-0000-000077620000}"/>
    <cellStyle name="Input 6 6 10 3" xfId="25040" xr:uid="{00000000-0005-0000-0000-000078620000}"/>
    <cellStyle name="Input 6 6 11" xfId="25041" xr:uid="{00000000-0005-0000-0000-000079620000}"/>
    <cellStyle name="Input 6 6 11 2" xfId="25042" xr:uid="{00000000-0005-0000-0000-00007A620000}"/>
    <cellStyle name="Input 6 6 11 2 2" xfId="25043" xr:uid="{00000000-0005-0000-0000-00007B620000}"/>
    <cellStyle name="Input 6 6 11 3" xfId="25044" xr:uid="{00000000-0005-0000-0000-00007C620000}"/>
    <cellStyle name="Input 6 6 12" xfId="25045" xr:uid="{00000000-0005-0000-0000-00007D620000}"/>
    <cellStyle name="Input 6 6 12 2" xfId="25046" xr:uid="{00000000-0005-0000-0000-00007E620000}"/>
    <cellStyle name="Input 6 6 12 2 2" xfId="25047" xr:uid="{00000000-0005-0000-0000-00007F620000}"/>
    <cellStyle name="Input 6 6 12 3" xfId="25048" xr:uid="{00000000-0005-0000-0000-000080620000}"/>
    <cellStyle name="Input 6 6 13" xfId="25049" xr:uid="{00000000-0005-0000-0000-000081620000}"/>
    <cellStyle name="Input 6 6 13 2" xfId="25050" xr:uid="{00000000-0005-0000-0000-000082620000}"/>
    <cellStyle name="Input 6 6 13 2 2" xfId="25051" xr:uid="{00000000-0005-0000-0000-000083620000}"/>
    <cellStyle name="Input 6 6 13 3" xfId="25052" xr:uid="{00000000-0005-0000-0000-000084620000}"/>
    <cellStyle name="Input 6 6 14" xfId="25053" xr:uid="{00000000-0005-0000-0000-000085620000}"/>
    <cellStyle name="Input 6 6 14 2" xfId="25054" xr:uid="{00000000-0005-0000-0000-000086620000}"/>
    <cellStyle name="Input 6 6 14 2 2" xfId="25055" xr:uid="{00000000-0005-0000-0000-000087620000}"/>
    <cellStyle name="Input 6 6 14 3" xfId="25056" xr:uid="{00000000-0005-0000-0000-000088620000}"/>
    <cellStyle name="Input 6 6 15" xfId="25057" xr:uid="{00000000-0005-0000-0000-000089620000}"/>
    <cellStyle name="Input 6 6 15 2" xfId="25058" xr:uid="{00000000-0005-0000-0000-00008A620000}"/>
    <cellStyle name="Input 6 6 15 2 2" xfId="25059" xr:uid="{00000000-0005-0000-0000-00008B620000}"/>
    <cellStyle name="Input 6 6 15 3" xfId="25060" xr:uid="{00000000-0005-0000-0000-00008C620000}"/>
    <cellStyle name="Input 6 6 16" xfId="25061" xr:uid="{00000000-0005-0000-0000-00008D620000}"/>
    <cellStyle name="Input 6 6 16 2" xfId="25062" xr:uid="{00000000-0005-0000-0000-00008E620000}"/>
    <cellStyle name="Input 6 6 16 2 2" xfId="25063" xr:uid="{00000000-0005-0000-0000-00008F620000}"/>
    <cellStyle name="Input 6 6 16 3" xfId="25064" xr:uid="{00000000-0005-0000-0000-000090620000}"/>
    <cellStyle name="Input 6 6 17" xfId="25065" xr:uid="{00000000-0005-0000-0000-000091620000}"/>
    <cellStyle name="Input 6 6 17 2" xfId="25066" xr:uid="{00000000-0005-0000-0000-000092620000}"/>
    <cellStyle name="Input 6 6 17 2 2" xfId="25067" xr:uid="{00000000-0005-0000-0000-000093620000}"/>
    <cellStyle name="Input 6 6 17 3" xfId="25068" xr:uid="{00000000-0005-0000-0000-000094620000}"/>
    <cellStyle name="Input 6 6 18" xfId="25069" xr:uid="{00000000-0005-0000-0000-000095620000}"/>
    <cellStyle name="Input 6 6 18 2" xfId="25070" xr:uid="{00000000-0005-0000-0000-000096620000}"/>
    <cellStyle name="Input 6 6 18 2 2" xfId="25071" xr:uid="{00000000-0005-0000-0000-000097620000}"/>
    <cellStyle name="Input 6 6 18 3" xfId="25072" xr:uid="{00000000-0005-0000-0000-000098620000}"/>
    <cellStyle name="Input 6 6 19" xfId="25073" xr:uid="{00000000-0005-0000-0000-000099620000}"/>
    <cellStyle name="Input 6 6 19 2" xfId="25074" xr:uid="{00000000-0005-0000-0000-00009A620000}"/>
    <cellStyle name="Input 6 6 19 2 2" xfId="25075" xr:uid="{00000000-0005-0000-0000-00009B620000}"/>
    <cellStyle name="Input 6 6 19 3" xfId="25076" xr:uid="{00000000-0005-0000-0000-00009C620000}"/>
    <cellStyle name="Input 6 6 2" xfId="25077" xr:uid="{00000000-0005-0000-0000-00009D620000}"/>
    <cellStyle name="Input 6 6 2 2" xfId="25078" xr:uid="{00000000-0005-0000-0000-00009E620000}"/>
    <cellStyle name="Input 6 6 2 2 2" xfId="25079" xr:uid="{00000000-0005-0000-0000-00009F620000}"/>
    <cellStyle name="Input 6 6 2 2 3" xfId="25080" xr:uid="{00000000-0005-0000-0000-0000A0620000}"/>
    <cellStyle name="Input 6 6 2 3" xfId="25081" xr:uid="{00000000-0005-0000-0000-0000A1620000}"/>
    <cellStyle name="Input 6 6 2 3 2" xfId="25082" xr:uid="{00000000-0005-0000-0000-0000A2620000}"/>
    <cellStyle name="Input 6 6 2 4" xfId="25083" xr:uid="{00000000-0005-0000-0000-0000A3620000}"/>
    <cellStyle name="Input 6 6 20" xfId="25084" xr:uid="{00000000-0005-0000-0000-0000A4620000}"/>
    <cellStyle name="Input 6 6 20 2" xfId="25085" xr:uid="{00000000-0005-0000-0000-0000A5620000}"/>
    <cellStyle name="Input 6 6 20 2 2" xfId="25086" xr:uid="{00000000-0005-0000-0000-0000A6620000}"/>
    <cellStyle name="Input 6 6 20 3" xfId="25087" xr:uid="{00000000-0005-0000-0000-0000A7620000}"/>
    <cellStyle name="Input 6 6 21" xfId="25088" xr:uid="{00000000-0005-0000-0000-0000A8620000}"/>
    <cellStyle name="Input 6 6 21 2" xfId="25089" xr:uid="{00000000-0005-0000-0000-0000A9620000}"/>
    <cellStyle name="Input 6 6 22" xfId="25090" xr:uid="{00000000-0005-0000-0000-0000AA620000}"/>
    <cellStyle name="Input 6 6 23" xfId="25091" xr:uid="{00000000-0005-0000-0000-0000AB620000}"/>
    <cellStyle name="Input 6 6 3" xfId="25092" xr:uid="{00000000-0005-0000-0000-0000AC620000}"/>
    <cellStyle name="Input 6 6 3 2" xfId="25093" xr:uid="{00000000-0005-0000-0000-0000AD620000}"/>
    <cellStyle name="Input 6 6 3 2 2" xfId="25094" xr:uid="{00000000-0005-0000-0000-0000AE620000}"/>
    <cellStyle name="Input 6 6 3 3" xfId="25095" xr:uid="{00000000-0005-0000-0000-0000AF620000}"/>
    <cellStyle name="Input 6 6 3 4" xfId="25096" xr:uid="{00000000-0005-0000-0000-0000B0620000}"/>
    <cellStyle name="Input 6 6 4" xfId="25097" xr:uid="{00000000-0005-0000-0000-0000B1620000}"/>
    <cellStyle name="Input 6 6 4 2" xfId="25098" xr:uid="{00000000-0005-0000-0000-0000B2620000}"/>
    <cellStyle name="Input 6 6 4 2 2" xfId="25099" xr:uid="{00000000-0005-0000-0000-0000B3620000}"/>
    <cellStyle name="Input 6 6 4 3" xfId="25100" xr:uid="{00000000-0005-0000-0000-0000B4620000}"/>
    <cellStyle name="Input 6 6 4 4" xfId="25101" xr:uid="{00000000-0005-0000-0000-0000B5620000}"/>
    <cellStyle name="Input 6 6 5" xfId="25102" xr:uid="{00000000-0005-0000-0000-0000B6620000}"/>
    <cellStyle name="Input 6 6 5 2" xfId="25103" xr:uid="{00000000-0005-0000-0000-0000B7620000}"/>
    <cellStyle name="Input 6 6 5 2 2" xfId="25104" xr:uid="{00000000-0005-0000-0000-0000B8620000}"/>
    <cellStyle name="Input 6 6 5 3" xfId="25105" xr:uid="{00000000-0005-0000-0000-0000B9620000}"/>
    <cellStyle name="Input 6 6 6" xfId="25106" xr:uid="{00000000-0005-0000-0000-0000BA620000}"/>
    <cellStyle name="Input 6 6 6 2" xfId="25107" xr:uid="{00000000-0005-0000-0000-0000BB620000}"/>
    <cellStyle name="Input 6 6 6 2 2" xfId="25108" xr:uid="{00000000-0005-0000-0000-0000BC620000}"/>
    <cellStyle name="Input 6 6 6 3" xfId="25109" xr:uid="{00000000-0005-0000-0000-0000BD620000}"/>
    <cellStyle name="Input 6 6 7" xfId="25110" xr:uid="{00000000-0005-0000-0000-0000BE620000}"/>
    <cellStyle name="Input 6 6 7 2" xfId="25111" xr:uid="{00000000-0005-0000-0000-0000BF620000}"/>
    <cellStyle name="Input 6 6 7 2 2" xfId="25112" xr:uid="{00000000-0005-0000-0000-0000C0620000}"/>
    <cellStyle name="Input 6 6 7 3" xfId="25113" xr:uid="{00000000-0005-0000-0000-0000C1620000}"/>
    <cellStyle name="Input 6 6 8" xfId="25114" xr:uid="{00000000-0005-0000-0000-0000C2620000}"/>
    <cellStyle name="Input 6 6 8 2" xfId="25115" xr:uid="{00000000-0005-0000-0000-0000C3620000}"/>
    <cellStyle name="Input 6 6 8 2 2" xfId="25116" xr:uid="{00000000-0005-0000-0000-0000C4620000}"/>
    <cellStyle name="Input 6 6 8 3" xfId="25117" xr:uid="{00000000-0005-0000-0000-0000C5620000}"/>
    <cellStyle name="Input 6 6 9" xfId="25118" xr:uid="{00000000-0005-0000-0000-0000C6620000}"/>
    <cellStyle name="Input 6 6 9 2" xfId="25119" xr:uid="{00000000-0005-0000-0000-0000C7620000}"/>
    <cellStyle name="Input 6 6 9 2 2" xfId="25120" xr:uid="{00000000-0005-0000-0000-0000C8620000}"/>
    <cellStyle name="Input 6 6 9 3" xfId="25121" xr:uid="{00000000-0005-0000-0000-0000C9620000}"/>
    <cellStyle name="Input 6 7" xfId="25122" xr:uid="{00000000-0005-0000-0000-0000CA620000}"/>
    <cellStyle name="Input 6 7 2" xfId="25123" xr:uid="{00000000-0005-0000-0000-0000CB620000}"/>
    <cellStyle name="Input 6 7 2 2" xfId="25124" xr:uid="{00000000-0005-0000-0000-0000CC620000}"/>
    <cellStyle name="Input 6 7 2 3" xfId="25125" xr:uid="{00000000-0005-0000-0000-0000CD620000}"/>
    <cellStyle name="Input 6 7 3" xfId="25126" xr:uid="{00000000-0005-0000-0000-0000CE620000}"/>
    <cellStyle name="Input 6 7 3 2" xfId="25127" xr:uid="{00000000-0005-0000-0000-0000CF620000}"/>
    <cellStyle name="Input 6 7 4" xfId="25128" xr:uid="{00000000-0005-0000-0000-0000D0620000}"/>
    <cellStyle name="Input 6 8" xfId="25129" xr:uid="{00000000-0005-0000-0000-0000D1620000}"/>
    <cellStyle name="Input 6 8 2" xfId="25130" xr:uid="{00000000-0005-0000-0000-0000D2620000}"/>
    <cellStyle name="Input 6 8 2 2" xfId="25131" xr:uid="{00000000-0005-0000-0000-0000D3620000}"/>
    <cellStyle name="Input 6 8 2 3" xfId="25132" xr:uid="{00000000-0005-0000-0000-0000D4620000}"/>
    <cellStyle name="Input 6 8 3" xfId="25133" xr:uid="{00000000-0005-0000-0000-0000D5620000}"/>
    <cellStyle name="Input 6 8 4" xfId="25134" xr:uid="{00000000-0005-0000-0000-0000D6620000}"/>
    <cellStyle name="Input 6 9" xfId="25135" xr:uid="{00000000-0005-0000-0000-0000D7620000}"/>
    <cellStyle name="Input 6 9 2" xfId="25136" xr:uid="{00000000-0005-0000-0000-0000D8620000}"/>
    <cellStyle name="Input 6 9 2 2" xfId="25137" xr:uid="{00000000-0005-0000-0000-0000D9620000}"/>
    <cellStyle name="Input 6 9 3" xfId="25138" xr:uid="{00000000-0005-0000-0000-0000DA620000}"/>
    <cellStyle name="Input 6 9 4" xfId="25139" xr:uid="{00000000-0005-0000-0000-0000DB620000}"/>
    <cellStyle name="Input 7" xfId="25140" xr:uid="{00000000-0005-0000-0000-0000DC620000}"/>
    <cellStyle name="Input 7 2" xfId="50557" xr:uid="{00000000-0005-0000-0000-0000DD620000}"/>
    <cellStyle name="Input 7 3" xfId="50558" xr:uid="{00000000-0005-0000-0000-0000DE620000}"/>
    <cellStyle name="Input 7 4" xfId="50559" xr:uid="{00000000-0005-0000-0000-0000DF620000}"/>
    <cellStyle name="Input 7 5" xfId="50560" xr:uid="{00000000-0005-0000-0000-0000E0620000}"/>
    <cellStyle name="Input 8" xfId="25141" xr:uid="{00000000-0005-0000-0000-0000E1620000}"/>
    <cellStyle name="Input 8 2" xfId="50561" xr:uid="{00000000-0005-0000-0000-0000E2620000}"/>
    <cellStyle name="Input 8 3" xfId="50562" xr:uid="{00000000-0005-0000-0000-0000E3620000}"/>
    <cellStyle name="Input 8 4" xfId="50563" xr:uid="{00000000-0005-0000-0000-0000E4620000}"/>
    <cellStyle name="Input 8 5" xfId="50564" xr:uid="{00000000-0005-0000-0000-0000E5620000}"/>
    <cellStyle name="Input 9" xfId="25142" xr:uid="{00000000-0005-0000-0000-0000E6620000}"/>
    <cellStyle name="Input 9 2" xfId="50565" xr:uid="{00000000-0005-0000-0000-0000E7620000}"/>
    <cellStyle name="Input 9 3" xfId="50566" xr:uid="{00000000-0005-0000-0000-0000E8620000}"/>
    <cellStyle name="Input 9 4" xfId="50567" xr:uid="{00000000-0005-0000-0000-0000E9620000}"/>
    <cellStyle name="Input 9 5" xfId="50568" xr:uid="{00000000-0005-0000-0000-0000EA620000}"/>
    <cellStyle name="Input Cell" xfId="25143" xr:uid="{00000000-0005-0000-0000-0000EB620000}"/>
    <cellStyle name="Input Currency" xfId="25144" xr:uid="{00000000-0005-0000-0000-0000EC620000}"/>
    <cellStyle name="Input Currency 2" xfId="25145" xr:uid="{00000000-0005-0000-0000-0000ED620000}"/>
    <cellStyle name="Input Multiple" xfId="25146" xr:uid="{00000000-0005-0000-0000-0000EE620000}"/>
    <cellStyle name="Input Percent" xfId="25147" xr:uid="{00000000-0005-0000-0000-0000EF620000}"/>
    <cellStyle name="KPMG Heading 1" xfId="25148" xr:uid="{00000000-0005-0000-0000-0000F0620000}"/>
    <cellStyle name="KPMG Heading 2" xfId="25149" xr:uid="{00000000-0005-0000-0000-0000F1620000}"/>
    <cellStyle name="KPMG Heading 3" xfId="25150" xr:uid="{00000000-0005-0000-0000-0000F2620000}"/>
    <cellStyle name="KPMG Heading 4" xfId="25151" xr:uid="{00000000-0005-0000-0000-0000F3620000}"/>
    <cellStyle name="KPMG Normal" xfId="25152" xr:uid="{00000000-0005-0000-0000-0000F4620000}"/>
    <cellStyle name="KPMG Normal Text" xfId="25153" xr:uid="{00000000-0005-0000-0000-0000F5620000}"/>
    <cellStyle name="LabelIntersect" xfId="25154" xr:uid="{00000000-0005-0000-0000-0000F6620000}"/>
    <cellStyle name="LabelIntersect 2" xfId="25155" xr:uid="{00000000-0005-0000-0000-0000F7620000}"/>
    <cellStyle name="LabelIntersect 3" xfId="25156" xr:uid="{00000000-0005-0000-0000-0000F8620000}"/>
    <cellStyle name="LabelIntersect 4" xfId="50569" xr:uid="{00000000-0005-0000-0000-0000F9620000}"/>
    <cellStyle name="LabelLeft" xfId="25157" xr:uid="{00000000-0005-0000-0000-0000FA620000}"/>
    <cellStyle name="LabelTop" xfId="25158" xr:uid="{00000000-0005-0000-0000-0000FB620000}"/>
    <cellStyle name="LabelTop 2" xfId="25159" xr:uid="{00000000-0005-0000-0000-0000FC620000}"/>
    <cellStyle name="LabelTop 3" xfId="25160" xr:uid="{00000000-0005-0000-0000-0000FD620000}"/>
    <cellStyle name="LabelTop 4" xfId="50570" xr:uid="{00000000-0005-0000-0000-0000FE620000}"/>
    <cellStyle name="Large" xfId="25161" xr:uid="{00000000-0005-0000-0000-0000FF620000}"/>
    <cellStyle name="Large 2" xfId="25162" xr:uid="{00000000-0005-0000-0000-000000630000}"/>
    <cellStyle name="Later" xfId="25163" xr:uid="{00000000-0005-0000-0000-000001630000}"/>
    <cellStyle name="LEAName" xfId="25164" xr:uid="{00000000-0005-0000-0000-000002630000}"/>
    <cellStyle name="LEAName 2" xfId="25165" xr:uid="{00000000-0005-0000-0000-000003630000}"/>
    <cellStyle name="LEANumber" xfId="25166" xr:uid="{00000000-0005-0000-0000-000004630000}"/>
    <cellStyle name="LEANumber 2" xfId="25167" xr:uid="{00000000-0005-0000-0000-000005630000}"/>
    <cellStyle name="Level" xfId="25168" xr:uid="{00000000-0005-0000-0000-000006630000}"/>
    <cellStyle name="Linked Cell 2" xfId="25169" xr:uid="{00000000-0005-0000-0000-000007630000}"/>
    <cellStyle name="Linked Cell 3" xfId="25170" xr:uid="{00000000-0005-0000-0000-000008630000}"/>
    <cellStyle name="Linked Cell 4" xfId="25171" xr:uid="{00000000-0005-0000-0000-000009630000}"/>
    <cellStyle name="Linked Cell 5" xfId="25172" xr:uid="{00000000-0005-0000-0000-00000A630000}"/>
    <cellStyle name="Linked Cell 6" xfId="25173" xr:uid="{00000000-0005-0000-0000-00000B630000}"/>
    <cellStyle name="Linked Cell 7" xfId="25174" xr:uid="{00000000-0005-0000-0000-00000C630000}"/>
    <cellStyle name="log projection" xfId="25175" xr:uid="{00000000-0005-0000-0000-00000D630000}"/>
    <cellStyle name="Manual" xfId="25176" xr:uid="{00000000-0005-0000-0000-00000E630000}"/>
    <cellStyle name="Mid_Centred" xfId="25177" xr:uid="{00000000-0005-0000-0000-00000F630000}"/>
    <cellStyle name="Mik" xfId="25178" xr:uid="{00000000-0005-0000-0000-000010630000}"/>
    <cellStyle name="Mik 2" xfId="25179" xr:uid="{00000000-0005-0000-0000-000011630000}"/>
    <cellStyle name="Mik 2 2" xfId="25180" xr:uid="{00000000-0005-0000-0000-000012630000}"/>
    <cellStyle name="Mik 3" xfId="25181" xr:uid="{00000000-0005-0000-0000-000013630000}"/>
    <cellStyle name="Mik 4" xfId="25182" xr:uid="{00000000-0005-0000-0000-000014630000}"/>
    <cellStyle name="Mik_Additional charts" xfId="25183" xr:uid="{00000000-0005-0000-0000-000015630000}"/>
    <cellStyle name="Millares [0]_10 AVERIAS MASIVAS + ANT" xfId="25184" xr:uid="{00000000-0005-0000-0000-000016630000}"/>
    <cellStyle name="Millares_10 AVERIAS MASIVAS + ANT" xfId="25185" xr:uid="{00000000-0005-0000-0000-000017630000}"/>
    <cellStyle name="Moneda [0]_Clasif por Diferencial" xfId="25186" xr:uid="{00000000-0005-0000-0000-000018630000}"/>
    <cellStyle name="Moneda_Clasif por Diferencial" xfId="25187" xr:uid="{00000000-0005-0000-0000-000019630000}"/>
    <cellStyle name="MS_English" xfId="25188" xr:uid="{00000000-0005-0000-0000-00001A630000}"/>
    <cellStyle name="Multiple" xfId="25189" xr:uid="{00000000-0005-0000-0000-00001B630000}"/>
    <cellStyle name="MultipleBelow" xfId="25190" xr:uid="{00000000-0005-0000-0000-00001C630000}"/>
    <cellStyle name="N" xfId="25191" xr:uid="{00000000-0005-0000-0000-00001D630000}"/>
    <cellStyle name="N 2" xfId="25192" xr:uid="{00000000-0005-0000-0000-00001E630000}"/>
    <cellStyle name="N 3" xfId="25193" xr:uid="{00000000-0005-0000-0000-00001F630000}"/>
    <cellStyle name="N 4" xfId="25194" xr:uid="{00000000-0005-0000-0000-000020630000}"/>
    <cellStyle name="Named Range" xfId="25195" xr:uid="{00000000-0005-0000-0000-000021630000}"/>
    <cellStyle name="Named Range Cells" xfId="25196" xr:uid="{00000000-0005-0000-0000-000022630000}"/>
    <cellStyle name="Named Range Tag" xfId="25197" xr:uid="{00000000-0005-0000-0000-000023630000}"/>
    <cellStyle name="NB" xfId="25198" xr:uid="{00000000-0005-0000-0000-000024630000}"/>
    <cellStyle name="Neutral 2" xfId="25199" xr:uid="{00000000-0005-0000-0000-000025630000}"/>
    <cellStyle name="Neutral 2 2" xfId="25200" xr:uid="{00000000-0005-0000-0000-000026630000}"/>
    <cellStyle name="Neutral 3" xfId="25201" xr:uid="{00000000-0005-0000-0000-000027630000}"/>
    <cellStyle name="Neutral 4" xfId="25202" xr:uid="{00000000-0005-0000-0000-000028630000}"/>
    <cellStyle name="Neutral 5" xfId="25203" xr:uid="{00000000-0005-0000-0000-000029630000}"/>
    <cellStyle name="Neutral 6" xfId="25204" xr:uid="{00000000-0005-0000-0000-00002A630000}"/>
    <cellStyle name="Neutral 7" xfId="25205" xr:uid="{00000000-0005-0000-0000-00002B630000}"/>
    <cellStyle name="no dec" xfId="25206" xr:uid="{00000000-0005-0000-0000-00002C630000}"/>
    <cellStyle name="Norma" xfId="25207" xr:uid="{00000000-0005-0000-0000-00002D630000}"/>
    <cellStyle name="Normal" xfId="0" builtinId="0"/>
    <cellStyle name="Normal - Style1" xfId="25208" xr:uid="{00000000-0005-0000-0000-00002F630000}"/>
    <cellStyle name="Normal - Style1 2" xfId="25209" xr:uid="{00000000-0005-0000-0000-000030630000}"/>
    <cellStyle name="Normal - Style2" xfId="25210" xr:uid="{00000000-0005-0000-0000-000031630000}"/>
    <cellStyle name="Normal - Style3" xfId="25211" xr:uid="{00000000-0005-0000-0000-000032630000}"/>
    <cellStyle name="Normal - Style4" xfId="25212" xr:uid="{00000000-0005-0000-0000-000033630000}"/>
    <cellStyle name="Normal - Style5" xfId="25213" xr:uid="{00000000-0005-0000-0000-000034630000}"/>
    <cellStyle name="Normal 0" xfId="25214" xr:uid="{00000000-0005-0000-0000-000035630000}"/>
    <cellStyle name="Normal 10" xfId="25215" xr:uid="{00000000-0005-0000-0000-000036630000}"/>
    <cellStyle name="Normal 10 2" xfId="25216" xr:uid="{00000000-0005-0000-0000-000037630000}"/>
    <cellStyle name="Normal 10 2 2" xfId="25217" xr:uid="{00000000-0005-0000-0000-000038630000}"/>
    <cellStyle name="Normal 10 3" xfId="1" xr:uid="{00000000-0005-0000-0000-000039630000}"/>
    <cellStyle name="Normal 10 3 2" xfId="25218" xr:uid="{00000000-0005-0000-0000-00003A630000}"/>
    <cellStyle name="Normal 10 4" xfId="25219" xr:uid="{00000000-0005-0000-0000-00003B630000}"/>
    <cellStyle name="Normal 102" xfId="25220" xr:uid="{00000000-0005-0000-0000-00003C630000}"/>
    <cellStyle name="Normal 102 2" xfId="25221" xr:uid="{00000000-0005-0000-0000-00003D630000}"/>
    <cellStyle name="Normal 11" xfId="25222" xr:uid="{00000000-0005-0000-0000-00003E630000}"/>
    <cellStyle name="Normal 11 10" xfId="25223" xr:uid="{00000000-0005-0000-0000-00003F630000}"/>
    <cellStyle name="Normal 11 10 2" xfId="25224" xr:uid="{00000000-0005-0000-0000-000040630000}"/>
    <cellStyle name="Normal 11 10 3" xfId="25225" xr:uid="{00000000-0005-0000-0000-000041630000}"/>
    <cellStyle name="Normal 11 11" xfId="25226" xr:uid="{00000000-0005-0000-0000-000042630000}"/>
    <cellStyle name="Normal 11 2" xfId="25227" xr:uid="{00000000-0005-0000-0000-000043630000}"/>
    <cellStyle name="Normal 11 2 2" xfId="25228" xr:uid="{00000000-0005-0000-0000-000044630000}"/>
    <cellStyle name="Normal 11 2 2 2" xfId="25229" xr:uid="{00000000-0005-0000-0000-000045630000}"/>
    <cellStyle name="Normal 11 2 2 3" xfId="25230" xr:uid="{00000000-0005-0000-0000-000046630000}"/>
    <cellStyle name="Normal 11 2 3" xfId="25231" xr:uid="{00000000-0005-0000-0000-000047630000}"/>
    <cellStyle name="Normal 11 2 3 2" xfId="25232" xr:uid="{00000000-0005-0000-0000-000048630000}"/>
    <cellStyle name="Normal 11 2 3 3" xfId="25233" xr:uid="{00000000-0005-0000-0000-000049630000}"/>
    <cellStyle name="Normal 11 2 4" xfId="25234" xr:uid="{00000000-0005-0000-0000-00004A630000}"/>
    <cellStyle name="Normal 11 2 4 2" xfId="25235" xr:uid="{00000000-0005-0000-0000-00004B630000}"/>
    <cellStyle name="Normal 11 2 4 3" xfId="25236" xr:uid="{00000000-0005-0000-0000-00004C630000}"/>
    <cellStyle name="Normal 11 2 5" xfId="25237" xr:uid="{00000000-0005-0000-0000-00004D630000}"/>
    <cellStyle name="Normal 11 2 5 2" xfId="25238" xr:uid="{00000000-0005-0000-0000-00004E630000}"/>
    <cellStyle name="Normal 11 2 5 3" xfId="25239" xr:uid="{00000000-0005-0000-0000-00004F630000}"/>
    <cellStyle name="Normal 11 2 6" xfId="25240" xr:uid="{00000000-0005-0000-0000-000050630000}"/>
    <cellStyle name="Normal 11 2 7" xfId="25241" xr:uid="{00000000-0005-0000-0000-000051630000}"/>
    <cellStyle name="Normal 11 3" xfId="25242" xr:uid="{00000000-0005-0000-0000-000052630000}"/>
    <cellStyle name="Normal 11 3 2" xfId="25243" xr:uid="{00000000-0005-0000-0000-000053630000}"/>
    <cellStyle name="Normal 11 3 2 2" xfId="25244" xr:uid="{00000000-0005-0000-0000-000054630000}"/>
    <cellStyle name="Normal 11 3 2 3" xfId="25245" xr:uid="{00000000-0005-0000-0000-000055630000}"/>
    <cellStyle name="Normal 11 3 3" xfId="25246" xr:uid="{00000000-0005-0000-0000-000056630000}"/>
    <cellStyle name="Normal 11 3 3 2" xfId="25247" xr:uid="{00000000-0005-0000-0000-000057630000}"/>
    <cellStyle name="Normal 11 3 3 3" xfId="25248" xr:uid="{00000000-0005-0000-0000-000058630000}"/>
    <cellStyle name="Normal 11 3 4" xfId="25249" xr:uid="{00000000-0005-0000-0000-000059630000}"/>
    <cellStyle name="Normal 11 3 4 2" xfId="25250" xr:uid="{00000000-0005-0000-0000-00005A630000}"/>
    <cellStyle name="Normal 11 3 4 3" xfId="25251" xr:uid="{00000000-0005-0000-0000-00005B630000}"/>
    <cellStyle name="Normal 11 3 5" xfId="25252" xr:uid="{00000000-0005-0000-0000-00005C630000}"/>
    <cellStyle name="Normal 11 3 5 2" xfId="25253" xr:uid="{00000000-0005-0000-0000-00005D630000}"/>
    <cellStyle name="Normal 11 3 5 3" xfId="25254" xr:uid="{00000000-0005-0000-0000-00005E630000}"/>
    <cellStyle name="Normal 11 3 6" xfId="25255" xr:uid="{00000000-0005-0000-0000-00005F630000}"/>
    <cellStyle name="Normal 11 3 7" xfId="25256" xr:uid="{00000000-0005-0000-0000-000060630000}"/>
    <cellStyle name="Normal 11 4" xfId="25257" xr:uid="{00000000-0005-0000-0000-000061630000}"/>
    <cellStyle name="Normal 11 4 2" xfId="25258" xr:uid="{00000000-0005-0000-0000-000062630000}"/>
    <cellStyle name="Normal 11 4 3" xfId="25259" xr:uid="{00000000-0005-0000-0000-000063630000}"/>
    <cellStyle name="Normal 11 5" xfId="25260" xr:uid="{00000000-0005-0000-0000-000064630000}"/>
    <cellStyle name="Normal 11 5 2" xfId="25261" xr:uid="{00000000-0005-0000-0000-000065630000}"/>
    <cellStyle name="Normal 11 5 3" xfId="25262" xr:uid="{00000000-0005-0000-0000-000066630000}"/>
    <cellStyle name="Normal 11 6" xfId="25263" xr:uid="{00000000-0005-0000-0000-000067630000}"/>
    <cellStyle name="Normal 11 6 2" xfId="25264" xr:uid="{00000000-0005-0000-0000-000068630000}"/>
    <cellStyle name="Normal 11 6 3" xfId="25265" xr:uid="{00000000-0005-0000-0000-000069630000}"/>
    <cellStyle name="Normal 11 7" xfId="25266" xr:uid="{00000000-0005-0000-0000-00006A630000}"/>
    <cellStyle name="Normal 11 7 2" xfId="25267" xr:uid="{00000000-0005-0000-0000-00006B630000}"/>
    <cellStyle name="Normal 11 7 3" xfId="25268" xr:uid="{00000000-0005-0000-0000-00006C630000}"/>
    <cellStyle name="Normal 11 8" xfId="25269" xr:uid="{00000000-0005-0000-0000-00006D630000}"/>
    <cellStyle name="Normal 11 9" xfId="25270" xr:uid="{00000000-0005-0000-0000-00006E630000}"/>
    <cellStyle name="Normal 12" xfId="25271" xr:uid="{00000000-0005-0000-0000-00006F630000}"/>
    <cellStyle name="Normal 12 2" xfId="25272" xr:uid="{00000000-0005-0000-0000-000070630000}"/>
    <cellStyle name="Normal 12 2 2" xfId="25273" xr:uid="{00000000-0005-0000-0000-000071630000}"/>
    <cellStyle name="Normal 12 2 2 2" xfId="25274" xr:uid="{00000000-0005-0000-0000-000072630000}"/>
    <cellStyle name="Normal 12 2 2 3" xfId="25275" xr:uid="{00000000-0005-0000-0000-000073630000}"/>
    <cellStyle name="Normal 12 2 3" xfId="25276" xr:uid="{00000000-0005-0000-0000-000074630000}"/>
    <cellStyle name="Normal 12 2 3 2" xfId="25277" xr:uid="{00000000-0005-0000-0000-000075630000}"/>
    <cellStyle name="Normal 12 2 3 3" xfId="25278" xr:uid="{00000000-0005-0000-0000-000076630000}"/>
    <cellStyle name="Normal 12 2 4" xfId="25279" xr:uid="{00000000-0005-0000-0000-000077630000}"/>
    <cellStyle name="Normal 12 2 4 2" xfId="25280" xr:uid="{00000000-0005-0000-0000-000078630000}"/>
    <cellStyle name="Normal 12 2 4 3" xfId="25281" xr:uid="{00000000-0005-0000-0000-000079630000}"/>
    <cellStyle name="Normal 12 2 5" xfId="25282" xr:uid="{00000000-0005-0000-0000-00007A630000}"/>
    <cellStyle name="Normal 12 2 5 2" xfId="25283" xr:uid="{00000000-0005-0000-0000-00007B630000}"/>
    <cellStyle name="Normal 12 2 5 3" xfId="25284" xr:uid="{00000000-0005-0000-0000-00007C630000}"/>
    <cellStyle name="Normal 12 2 6" xfId="25285" xr:uid="{00000000-0005-0000-0000-00007D630000}"/>
    <cellStyle name="Normal 12 2 7" xfId="25286" xr:uid="{00000000-0005-0000-0000-00007E630000}"/>
    <cellStyle name="Normal 12 3" xfId="25287" xr:uid="{00000000-0005-0000-0000-00007F630000}"/>
    <cellStyle name="Normal 12 3 2" xfId="25288" xr:uid="{00000000-0005-0000-0000-000080630000}"/>
    <cellStyle name="Normal 12 3 2 2" xfId="25289" xr:uid="{00000000-0005-0000-0000-000081630000}"/>
    <cellStyle name="Normal 12 3 2 3" xfId="25290" xr:uid="{00000000-0005-0000-0000-000082630000}"/>
    <cellStyle name="Normal 12 3 3" xfId="25291" xr:uid="{00000000-0005-0000-0000-000083630000}"/>
    <cellStyle name="Normal 12 3 3 2" xfId="25292" xr:uid="{00000000-0005-0000-0000-000084630000}"/>
    <cellStyle name="Normal 12 3 3 3" xfId="25293" xr:uid="{00000000-0005-0000-0000-000085630000}"/>
    <cellStyle name="Normal 12 3 4" xfId="25294" xr:uid="{00000000-0005-0000-0000-000086630000}"/>
    <cellStyle name="Normal 12 3 4 2" xfId="25295" xr:uid="{00000000-0005-0000-0000-000087630000}"/>
    <cellStyle name="Normal 12 3 4 3" xfId="25296" xr:uid="{00000000-0005-0000-0000-000088630000}"/>
    <cellStyle name="Normal 12 3 5" xfId="25297" xr:uid="{00000000-0005-0000-0000-000089630000}"/>
    <cellStyle name="Normal 12 3 5 2" xfId="25298" xr:uid="{00000000-0005-0000-0000-00008A630000}"/>
    <cellStyle name="Normal 12 3 5 3" xfId="25299" xr:uid="{00000000-0005-0000-0000-00008B630000}"/>
    <cellStyle name="Normal 12 3 6" xfId="25300" xr:uid="{00000000-0005-0000-0000-00008C630000}"/>
    <cellStyle name="Normal 12 3 7" xfId="25301" xr:uid="{00000000-0005-0000-0000-00008D630000}"/>
    <cellStyle name="Normal 12 4" xfId="25302" xr:uid="{00000000-0005-0000-0000-00008E630000}"/>
    <cellStyle name="Normal 12 4 2" xfId="25303" xr:uid="{00000000-0005-0000-0000-00008F630000}"/>
    <cellStyle name="Normal 12 4 3" xfId="25304" xr:uid="{00000000-0005-0000-0000-000090630000}"/>
    <cellStyle name="Normal 12 5" xfId="25305" xr:uid="{00000000-0005-0000-0000-000091630000}"/>
    <cellStyle name="Normal 12 5 2" xfId="25306" xr:uid="{00000000-0005-0000-0000-000092630000}"/>
    <cellStyle name="Normal 12 5 3" xfId="25307" xr:uid="{00000000-0005-0000-0000-000093630000}"/>
    <cellStyle name="Normal 12 6" xfId="25308" xr:uid="{00000000-0005-0000-0000-000094630000}"/>
    <cellStyle name="Normal 12 6 2" xfId="25309" xr:uid="{00000000-0005-0000-0000-000095630000}"/>
    <cellStyle name="Normal 12 6 3" xfId="25310" xr:uid="{00000000-0005-0000-0000-000096630000}"/>
    <cellStyle name="Normal 12 7" xfId="25311" xr:uid="{00000000-0005-0000-0000-000097630000}"/>
    <cellStyle name="Normal 12 7 2" xfId="25312" xr:uid="{00000000-0005-0000-0000-000098630000}"/>
    <cellStyle name="Normal 12 7 3" xfId="25313" xr:uid="{00000000-0005-0000-0000-000099630000}"/>
    <cellStyle name="Normal 12 8" xfId="25314" xr:uid="{00000000-0005-0000-0000-00009A630000}"/>
    <cellStyle name="Normal 12 9" xfId="25315" xr:uid="{00000000-0005-0000-0000-00009B630000}"/>
    <cellStyle name="Normal 13" xfId="25316" xr:uid="{00000000-0005-0000-0000-00009C630000}"/>
    <cellStyle name="Normal 13 2" xfId="25317" xr:uid="{00000000-0005-0000-0000-00009D630000}"/>
    <cellStyle name="Normal 14" xfId="25318" xr:uid="{00000000-0005-0000-0000-00009E630000}"/>
    <cellStyle name="Normal 14 10" xfId="25319" xr:uid="{00000000-0005-0000-0000-00009F630000}"/>
    <cellStyle name="Normal 14 2" xfId="25320" xr:uid="{00000000-0005-0000-0000-0000A0630000}"/>
    <cellStyle name="Normal 14 2 2" xfId="25321" xr:uid="{00000000-0005-0000-0000-0000A1630000}"/>
    <cellStyle name="Normal 14 2 2 2" xfId="25322" xr:uid="{00000000-0005-0000-0000-0000A2630000}"/>
    <cellStyle name="Normal 14 2 2 3" xfId="25323" xr:uid="{00000000-0005-0000-0000-0000A3630000}"/>
    <cellStyle name="Normal 14 2 3" xfId="25324" xr:uid="{00000000-0005-0000-0000-0000A4630000}"/>
    <cellStyle name="Normal 14 2 3 2" xfId="25325" xr:uid="{00000000-0005-0000-0000-0000A5630000}"/>
    <cellStyle name="Normal 14 2 3 3" xfId="25326" xr:uid="{00000000-0005-0000-0000-0000A6630000}"/>
    <cellStyle name="Normal 14 2 4" xfId="25327" xr:uid="{00000000-0005-0000-0000-0000A7630000}"/>
    <cellStyle name="Normal 14 2 4 2" xfId="25328" xr:uid="{00000000-0005-0000-0000-0000A8630000}"/>
    <cellStyle name="Normal 14 2 4 3" xfId="25329" xr:uid="{00000000-0005-0000-0000-0000A9630000}"/>
    <cellStyle name="Normal 14 2 5" xfId="25330" xr:uid="{00000000-0005-0000-0000-0000AA630000}"/>
    <cellStyle name="Normal 14 2 5 2" xfId="25331" xr:uid="{00000000-0005-0000-0000-0000AB630000}"/>
    <cellStyle name="Normal 14 2 5 3" xfId="25332" xr:uid="{00000000-0005-0000-0000-0000AC630000}"/>
    <cellStyle name="Normal 14 2 6" xfId="25333" xr:uid="{00000000-0005-0000-0000-0000AD630000}"/>
    <cellStyle name="Normal 14 2 7" xfId="25334" xr:uid="{00000000-0005-0000-0000-0000AE630000}"/>
    <cellStyle name="Normal 14 3" xfId="25335" xr:uid="{00000000-0005-0000-0000-0000AF630000}"/>
    <cellStyle name="Normal 14 3 2" xfId="25336" xr:uid="{00000000-0005-0000-0000-0000B0630000}"/>
    <cellStyle name="Normal 14 3 2 2" xfId="25337" xr:uid="{00000000-0005-0000-0000-0000B1630000}"/>
    <cellStyle name="Normal 14 3 2 3" xfId="25338" xr:uid="{00000000-0005-0000-0000-0000B2630000}"/>
    <cellStyle name="Normal 14 3 3" xfId="25339" xr:uid="{00000000-0005-0000-0000-0000B3630000}"/>
    <cellStyle name="Normal 14 3 3 2" xfId="25340" xr:uid="{00000000-0005-0000-0000-0000B4630000}"/>
    <cellStyle name="Normal 14 3 3 3" xfId="25341" xr:uid="{00000000-0005-0000-0000-0000B5630000}"/>
    <cellStyle name="Normal 14 3 4" xfId="25342" xr:uid="{00000000-0005-0000-0000-0000B6630000}"/>
    <cellStyle name="Normal 14 3 4 2" xfId="25343" xr:uid="{00000000-0005-0000-0000-0000B7630000}"/>
    <cellStyle name="Normal 14 3 4 3" xfId="25344" xr:uid="{00000000-0005-0000-0000-0000B8630000}"/>
    <cellStyle name="Normal 14 3 5" xfId="25345" xr:uid="{00000000-0005-0000-0000-0000B9630000}"/>
    <cellStyle name="Normal 14 3 5 2" xfId="25346" xr:uid="{00000000-0005-0000-0000-0000BA630000}"/>
    <cellStyle name="Normal 14 3 5 3" xfId="25347" xr:uid="{00000000-0005-0000-0000-0000BB630000}"/>
    <cellStyle name="Normal 14 3 6" xfId="25348" xr:uid="{00000000-0005-0000-0000-0000BC630000}"/>
    <cellStyle name="Normal 14 3 7" xfId="25349" xr:uid="{00000000-0005-0000-0000-0000BD630000}"/>
    <cellStyle name="Normal 14 4" xfId="25350" xr:uid="{00000000-0005-0000-0000-0000BE630000}"/>
    <cellStyle name="Normal 14 4 2" xfId="25351" xr:uid="{00000000-0005-0000-0000-0000BF630000}"/>
    <cellStyle name="Normal 14 4 3" xfId="25352" xr:uid="{00000000-0005-0000-0000-0000C0630000}"/>
    <cellStyle name="Normal 14 5" xfId="25353" xr:uid="{00000000-0005-0000-0000-0000C1630000}"/>
    <cellStyle name="Normal 14 5 2" xfId="25354" xr:uid="{00000000-0005-0000-0000-0000C2630000}"/>
    <cellStyle name="Normal 14 5 3" xfId="25355" xr:uid="{00000000-0005-0000-0000-0000C3630000}"/>
    <cellStyle name="Normal 14 6" xfId="25356" xr:uid="{00000000-0005-0000-0000-0000C4630000}"/>
    <cellStyle name="Normal 14 6 2" xfId="25357" xr:uid="{00000000-0005-0000-0000-0000C5630000}"/>
    <cellStyle name="Normal 14 6 3" xfId="25358" xr:uid="{00000000-0005-0000-0000-0000C6630000}"/>
    <cellStyle name="Normal 14 7" xfId="25359" xr:uid="{00000000-0005-0000-0000-0000C7630000}"/>
    <cellStyle name="Normal 14 7 2" xfId="25360" xr:uid="{00000000-0005-0000-0000-0000C8630000}"/>
    <cellStyle name="Normal 14 7 3" xfId="25361" xr:uid="{00000000-0005-0000-0000-0000C9630000}"/>
    <cellStyle name="Normal 14 8" xfId="25362" xr:uid="{00000000-0005-0000-0000-0000CA630000}"/>
    <cellStyle name="Normal 14 9" xfId="25363" xr:uid="{00000000-0005-0000-0000-0000CB630000}"/>
    <cellStyle name="Normal 15" xfId="25364" xr:uid="{00000000-0005-0000-0000-0000CC630000}"/>
    <cellStyle name="Normal 15 10" xfId="25365" xr:uid="{00000000-0005-0000-0000-0000CD630000}"/>
    <cellStyle name="Normal 15 2" xfId="25366" xr:uid="{00000000-0005-0000-0000-0000CE630000}"/>
    <cellStyle name="Normal 15 2 2" xfId="25367" xr:uid="{00000000-0005-0000-0000-0000CF630000}"/>
    <cellStyle name="Normal 15 2 2 2" xfId="25368" xr:uid="{00000000-0005-0000-0000-0000D0630000}"/>
    <cellStyle name="Normal 15 2 2 3" xfId="25369" xr:uid="{00000000-0005-0000-0000-0000D1630000}"/>
    <cellStyle name="Normal 15 2 3" xfId="25370" xr:uid="{00000000-0005-0000-0000-0000D2630000}"/>
    <cellStyle name="Normal 15 2 3 2" xfId="25371" xr:uid="{00000000-0005-0000-0000-0000D3630000}"/>
    <cellStyle name="Normal 15 2 3 3" xfId="25372" xr:uid="{00000000-0005-0000-0000-0000D4630000}"/>
    <cellStyle name="Normal 15 2 4" xfId="25373" xr:uid="{00000000-0005-0000-0000-0000D5630000}"/>
    <cellStyle name="Normal 15 2 4 2" xfId="25374" xr:uid="{00000000-0005-0000-0000-0000D6630000}"/>
    <cellStyle name="Normal 15 2 4 3" xfId="25375" xr:uid="{00000000-0005-0000-0000-0000D7630000}"/>
    <cellStyle name="Normal 15 2 5" xfId="25376" xr:uid="{00000000-0005-0000-0000-0000D8630000}"/>
    <cellStyle name="Normal 15 2 5 2" xfId="25377" xr:uid="{00000000-0005-0000-0000-0000D9630000}"/>
    <cellStyle name="Normal 15 2 5 3" xfId="25378" xr:uid="{00000000-0005-0000-0000-0000DA630000}"/>
    <cellStyle name="Normal 15 2 6" xfId="25379" xr:uid="{00000000-0005-0000-0000-0000DB630000}"/>
    <cellStyle name="Normal 15 2 7" xfId="25380" xr:uid="{00000000-0005-0000-0000-0000DC630000}"/>
    <cellStyle name="Normal 15 3" xfId="25381" xr:uid="{00000000-0005-0000-0000-0000DD630000}"/>
    <cellStyle name="Normal 15 3 2" xfId="25382" xr:uid="{00000000-0005-0000-0000-0000DE630000}"/>
    <cellStyle name="Normal 15 3 2 2" xfId="25383" xr:uid="{00000000-0005-0000-0000-0000DF630000}"/>
    <cellStyle name="Normal 15 3 2 3" xfId="25384" xr:uid="{00000000-0005-0000-0000-0000E0630000}"/>
    <cellStyle name="Normal 15 3 3" xfId="25385" xr:uid="{00000000-0005-0000-0000-0000E1630000}"/>
    <cellStyle name="Normal 15 3 3 2" xfId="25386" xr:uid="{00000000-0005-0000-0000-0000E2630000}"/>
    <cellStyle name="Normal 15 3 3 3" xfId="25387" xr:uid="{00000000-0005-0000-0000-0000E3630000}"/>
    <cellStyle name="Normal 15 3 4" xfId="25388" xr:uid="{00000000-0005-0000-0000-0000E4630000}"/>
    <cellStyle name="Normal 15 3 4 2" xfId="25389" xr:uid="{00000000-0005-0000-0000-0000E5630000}"/>
    <cellStyle name="Normal 15 3 4 3" xfId="25390" xr:uid="{00000000-0005-0000-0000-0000E6630000}"/>
    <cellStyle name="Normal 15 3 5" xfId="25391" xr:uid="{00000000-0005-0000-0000-0000E7630000}"/>
    <cellStyle name="Normal 15 3 5 2" xfId="25392" xr:uid="{00000000-0005-0000-0000-0000E8630000}"/>
    <cellStyle name="Normal 15 3 5 3" xfId="25393" xr:uid="{00000000-0005-0000-0000-0000E9630000}"/>
    <cellStyle name="Normal 15 3 6" xfId="25394" xr:uid="{00000000-0005-0000-0000-0000EA630000}"/>
    <cellStyle name="Normal 15 3 7" xfId="25395" xr:uid="{00000000-0005-0000-0000-0000EB630000}"/>
    <cellStyle name="Normal 15 4" xfId="25396" xr:uid="{00000000-0005-0000-0000-0000EC630000}"/>
    <cellStyle name="Normal 15 4 2" xfId="25397" xr:uid="{00000000-0005-0000-0000-0000ED630000}"/>
    <cellStyle name="Normal 15 4 3" xfId="25398" xr:uid="{00000000-0005-0000-0000-0000EE630000}"/>
    <cellStyle name="Normal 15 5" xfId="25399" xr:uid="{00000000-0005-0000-0000-0000EF630000}"/>
    <cellStyle name="Normal 15 5 2" xfId="25400" xr:uid="{00000000-0005-0000-0000-0000F0630000}"/>
    <cellStyle name="Normal 15 5 3" xfId="25401" xr:uid="{00000000-0005-0000-0000-0000F1630000}"/>
    <cellStyle name="Normal 15 6" xfId="25402" xr:uid="{00000000-0005-0000-0000-0000F2630000}"/>
    <cellStyle name="Normal 15 6 2" xfId="25403" xr:uid="{00000000-0005-0000-0000-0000F3630000}"/>
    <cellStyle name="Normal 15 6 3" xfId="25404" xr:uid="{00000000-0005-0000-0000-0000F4630000}"/>
    <cellStyle name="Normal 15 7" xfId="25405" xr:uid="{00000000-0005-0000-0000-0000F5630000}"/>
    <cellStyle name="Normal 15 7 2" xfId="25406" xr:uid="{00000000-0005-0000-0000-0000F6630000}"/>
    <cellStyle name="Normal 15 7 3" xfId="25407" xr:uid="{00000000-0005-0000-0000-0000F7630000}"/>
    <cellStyle name="Normal 15 8" xfId="25408" xr:uid="{00000000-0005-0000-0000-0000F8630000}"/>
    <cellStyle name="Normal 15 9" xfId="25409" xr:uid="{00000000-0005-0000-0000-0000F9630000}"/>
    <cellStyle name="Normal 16" xfId="25410" xr:uid="{00000000-0005-0000-0000-0000FA630000}"/>
    <cellStyle name="Normal 16 2" xfId="25411" xr:uid="{00000000-0005-0000-0000-0000FB630000}"/>
    <cellStyle name="Normal 16 2 2" xfId="25412" xr:uid="{00000000-0005-0000-0000-0000FC630000}"/>
    <cellStyle name="Normal 16 2 2 2" xfId="25413" xr:uid="{00000000-0005-0000-0000-0000FD630000}"/>
    <cellStyle name="Normal 16 2 2 3" xfId="25414" xr:uid="{00000000-0005-0000-0000-0000FE630000}"/>
    <cellStyle name="Normal 16 2 3" xfId="25415" xr:uid="{00000000-0005-0000-0000-0000FF630000}"/>
    <cellStyle name="Normal 16 2 3 2" xfId="25416" xr:uid="{00000000-0005-0000-0000-000000640000}"/>
    <cellStyle name="Normal 16 2 3 3" xfId="25417" xr:uid="{00000000-0005-0000-0000-000001640000}"/>
    <cellStyle name="Normal 16 2 4" xfId="25418" xr:uid="{00000000-0005-0000-0000-000002640000}"/>
    <cellStyle name="Normal 16 2 4 2" xfId="25419" xr:uid="{00000000-0005-0000-0000-000003640000}"/>
    <cellStyle name="Normal 16 2 4 3" xfId="25420" xr:uid="{00000000-0005-0000-0000-000004640000}"/>
    <cellStyle name="Normal 16 2 5" xfId="25421" xr:uid="{00000000-0005-0000-0000-000005640000}"/>
    <cellStyle name="Normal 16 2 5 2" xfId="25422" xr:uid="{00000000-0005-0000-0000-000006640000}"/>
    <cellStyle name="Normal 16 2 5 3" xfId="25423" xr:uid="{00000000-0005-0000-0000-000007640000}"/>
    <cellStyle name="Normal 16 2 6" xfId="25424" xr:uid="{00000000-0005-0000-0000-000008640000}"/>
    <cellStyle name="Normal 16 2 7" xfId="25425" xr:uid="{00000000-0005-0000-0000-000009640000}"/>
    <cellStyle name="Normal 16 3" xfId="25426" xr:uid="{00000000-0005-0000-0000-00000A640000}"/>
    <cellStyle name="Normal 16 3 2" xfId="25427" xr:uid="{00000000-0005-0000-0000-00000B640000}"/>
    <cellStyle name="Normal 16 3 2 2" xfId="25428" xr:uid="{00000000-0005-0000-0000-00000C640000}"/>
    <cellStyle name="Normal 16 3 2 3" xfId="25429" xr:uid="{00000000-0005-0000-0000-00000D640000}"/>
    <cellStyle name="Normal 16 3 3" xfId="25430" xr:uid="{00000000-0005-0000-0000-00000E640000}"/>
    <cellStyle name="Normal 16 3 3 2" xfId="25431" xr:uid="{00000000-0005-0000-0000-00000F640000}"/>
    <cellStyle name="Normal 16 3 3 3" xfId="25432" xr:uid="{00000000-0005-0000-0000-000010640000}"/>
    <cellStyle name="Normal 16 3 4" xfId="25433" xr:uid="{00000000-0005-0000-0000-000011640000}"/>
    <cellStyle name="Normal 16 3 4 2" xfId="25434" xr:uid="{00000000-0005-0000-0000-000012640000}"/>
    <cellStyle name="Normal 16 3 4 3" xfId="25435" xr:uid="{00000000-0005-0000-0000-000013640000}"/>
    <cellStyle name="Normal 16 3 5" xfId="25436" xr:uid="{00000000-0005-0000-0000-000014640000}"/>
    <cellStyle name="Normal 16 3 5 2" xfId="25437" xr:uid="{00000000-0005-0000-0000-000015640000}"/>
    <cellStyle name="Normal 16 3 5 3" xfId="25438" xr:uid="{00000000-0005-0000-0000-000016640000}"/>
    <cellStyle name="Normal 16 3 6" xfId="25439" xr:uid="{00000000-0005-0000-0000-000017640000}"/>
    <cellStyle name="Normal 16 3 7" xfId="25440" xr:uid="{00000000-0005-0000-0000-000018640000}"/>
    <cellStyle name="Normal 16 4" xfId="25441" xr:uid="{00000000-0005-0000-0000-000019640000}"/>
    <cellStyle name="Normal 16 4 2" xfId="25442" xr:uid="{00000000-0005-0000-0000-00001A640000}"/>
    <cellStyle name="Normal 16 4 3" xfId="25443" xr:uid="{00000000-0005-0000-0000-00001B640000}"/>
    <cellStyle name="Normal 16 5" xfId="25444" xr:uid="{00000000-0005-0000-0000-00001C640000}"/>
    <cellStyle name="Normal 16 5 2" xfId="25445" xr:uid="{00000000-0005-0000-0000-00001D640000}"/>
    <cellStyle name="Normal 16 5 3" xfId="25446" xr:uid="{00000000-0005-0000-0000-00001E640000}"/>
    <cellStyle name="Normal 16 6" xfId="25447" xr:uid="{00000000-0005-0000-0000-00001F640000}"/>
    <cellStyle name="Normal 16 6 2" xfId="25448" xr:uid="{00000000-0005-0000-0000-000020640000}"/>
    <cellStyle name="Normal 16 6 3" xfId="25449" xr:uid="{00000000-0005-0000-0000-000021640000}"/>
    <cellStyle name="Normal 16 7" xfId="25450" xr:uid="{00000000-0005-0000-0000-000022640000}"/>
    <cellStyle name="Normal 16 7 2" xfId="25451" xr:uid="{00000000-0005-0000-0000-000023640000}"/>
    <cellStyle name="Normal 16 7 3" xfId="25452" xr:uid="{00000000-0005-0000-0000-000024640000}"/>
    <cellStyle name="Normal 16 8" xfId="25453" xr:uid="{00000000-0005-0000-0000-000025640000}"/>
    <cellStyle name="Normal 16 9" xfId="25454" xr:uid="{00000000-0005-0000-0000-000026640000}"/>
    <cellStyle name="Normal 17" xfId="25455" xr:uid="{00000000-0005-0000-0000-000027640000}"/>
    <cellStyle name="Normal 17 2" xfId="25456" xr:uid="{00000000-0005-0000-0000-000028640000}"/>
    <cellStyle name="Normal 17 3" xfId="25457" xr:uid="{00000000-0005-0000-0000-000029640000}"/>
    <cellStyle name="Normal 17 3 2" xfId="25458" xr:uid="{00000000-0005-0000-0000-00002A640000}"/>
    <cellStyle name="Normal 17 3 3" xfId="25459" xr:uid="{00000000-0005-0000-0000-00002B640000}"/>
    <cellStyle name="Normal 17 4" xfId="25460" xr:uid="{00000000-0005-0000-0000-00002C640000}"/>
    <cellStyle name="Normal 17 4 2" xfId="25461" xr:uid="{00000000-0005-0000-0000-00002D640000}"/>
    <cellStyle name="Normal 17 4 3" xfId="25462" xr:uid="{00000000-0005-0000-0000-00002E640000}"/>
    <cellStyle name="Normal 17 5" xfId="25463" xr:uid="{00000000-0005-0000-0000-00002F640000}"/>
    <cellStyle name="Normal 17 5 2" xfId="25464" xr:uid="{00000000-0005-0000-0000-000030640000}"/>
    <cellStyle name="Normal 17 5 3" xfId="25465" xr:uid="{00000000-0005-0000-0000-000031640000}"/>
    <cellStyle name="Normal 17 6" xfId="25466" xr:uid="{00000000-0005-0000-0000-000032640000}"/>
    <cellStyle name="Normal 17 6 2" xfId="25467" xr:uid="{00000000-0005-0000-0000-000033640000}"/>
    <cellStyle name="Normal 17 6 3" xfId="25468" xr:uid="{00000000-0005-0000-0000-000034640000}"/>
    <cellStyle name="Normal 17 7" xfId="25469" xr:uid="{00000000-0005-0000-0000-000035640000}"/>
    <cellStyle name="Normal 17 8" xfId="25470" xr:uid="{00000000-0005-0000-0000-000036640000}"/>
    <cellStyle name="Normal 17 9" xfId="25471" xr:uid="{00000000-0005-0000-0000-000037640000}"/>
    <cellStyle name="Normal 18" xfId="25472" xr:uid="{00000000-0005-0000-0000-000038640000}"/>
    <cellStyle name="Normal 18 10 4" xfId="25473" xr:uid="{00000000-0005-0000-0000-000039640000}"/>
    <cellStyle name="Normal 18 2" xfId="25474" xr:uid="{00000000-0005-0000-0000-00003A640000}"/>
    <cellStyle name="Normal 18 2 2" xfId="25475" xr:uid="{00000000-0005-0000-0000-00003B640000}"/>
    <cellStyle name="Normal 18 3" xfId="25476" xr:uid="{00000000-0005-0000-0000-00003C640000}"/>
    <cellStyle name="Normal 18 3 2" xfId="25477" xr:uid="{00000000-0005-0000-0000-00003D640000}"/>
    <cellStyle name="Normal 18 3 3" xfId="25478" xr:uid="{00000000-0005-0000-0000-00003E640000}"/>
    <cellStyle name="Normal 18 4" xfId="25479" xr:uid="{00000000-0005-0000-0000-00003F640000}"/>
    <cellStyle name="Normal 18 4 2" xfId="25480" xr:uid="{00000000-0005-0000-0000-000040640000}"/>
    <cellStyle name="Normal 18 4 3" xfId="25481" xr:uid="{00000000-0005-0000-0000-000041640000}"/>
    <cellStyle name="Normal 18 5" xfId="25482" xr:uid="{00000000-0005-0000-0000-000042640000}"/>
    <cellStyle name="Normal 18 5 2" xfId="25483" xr:uid="{00000000-0005-0000-0000-000043640000}"/>
    <cellStyle name="Normal 18 5 3" xfId="25484" xr:uid="{00000000-0005-0000-0000-000044640000}"/>
    <cellStyle name="Normal 18 6" xfId="25485" xr:uid="{00000000-0005-0000-0000-000045640000}"/>
    <cellStyle name="Normal 18 6 2" xfId="25486" xr:uid="{00000000-0005-0000-0000-000046640000}"/>
    <cellStyle name="Normal 18 6 3" xfId="25487" xr:uid="{00000000-0005-0000-0000-000047640000}"/>
    <cellStyle name="Normal 18 7" xfId="25488" xr:uid="{00000000-0005-0000-0000-000048640000}"/>
    <cellStyle name="Normal 18 8" xfId="25489" xr:uid="{00000000-0005-0000-0000-000049640000}"/>
    <cellStyle name="Normal 18 9" xfId="25490" xr:uid="{00000000-0005-0000-0000-00004A640000}"/>
    <cellStyle name="Normal 19" xfId="25491" xr:uid="{00000000-0005-0000-0000-00004B640000}"/>
    <cellStyle name="Normal 19 2" xfId="25492" xr:uid="{00000000-0005-0000-0000-00004C640000}"/>
    <cellStyle name="Normal 19 2 2" xfId="25493" xr:uid="{00000000-0005-0000-0000-00004D640000}"/>
    <cellStyle name="Normal 19 2 3" xfId="25494" xr:uid="{00000000-0005-0000-0000-00004E640000}"/>
    <cellStyle name="Normal 19 3" xfId="25495" xr:uid="{00000000-0005-0000-0000-00004F640000}"/>
    <cellStyle name="Normal 19 3 2" xfId="25496" xr:uid="{00000000-0005-0000-0000-000050640000}"/>
    <cellStyle name="Normal 19 3 3" xfId="25497" xr:uid="{00000000-0005-0000-0000-000051640000}"/>
    <cellStyle name="Normal 19 4" xfId="25498" xr:uid="{00000000-0005-0000-0000-000052640000}"/>
    <cellStyle name="Normal 19 4 2" xfId="25499" xr:uid="{00000000-0005-0000-0000-000053640000}"/>
    <cellStyle name="Normal 19 4 3" xfId="25500" xr:uid="{00000000-0005-0000-0000-000054640000}"/>
    <cellStyle name="Normal 19 5" xfId="25501" xr:uid="{00000000-0005-0000-0000-000055640000}"/>
    <cellStyle name="Normal 19 5 2" xfId="25502" xr:uid="{00000000-0005-0000-0000-000056640000}"/>
    <cellStyle name="Normal 19 5 3" xfId="25503" xr:uid="{00000000-0005-0000-0000-000057640000}"/>
    <cellStyle name="Normal 19 6" xfId="25504" xr:uid="{00000000-0005-0000-0000-000058640000}"/>
    <cellStyle name="Normal 19 7" xfId="25505" xr:uid="{00000000-0005-0000-0000-000059640000}"/>
    <cellStyle name="Normal 19 8" xfId="25506" xr:uid="{00000000-0005-0000-0000-00005A640000}"/>
    <cellStyle name="Normal 2" xfId="25507" xr:uid="{00000000-0005-0000-0000-00005B640000}"/>
    <cellStyle name="Normal 2 12" xfId="25508" xr:uid="{00000000-0005-0000-0000-00005C640000}"/>
    <cellStyle name="Normal 2 2" xfId="25509" xr:uid="{00000000-0005-0000-0000-00005D640000}"/>
    <cellStyle name="Normal 2 2 2" xfId="25510" xr:uid="{00000000-0005-0000-0000-00005E640000}"/>
    <cellStyle name="Normal 2 2 2 2" xfId="25511" xr:uid="{00000000-0005-0000-0000-00005F640000}"/>
    <cellStyle name="Normal 2 2 2 3" xfId="25512" xr:uid="{00000000-0005-0000-0000-000060640000}"/>
    <cellStyle name="Normal 2 2 3" xfId="25513" xr:uid="{00000000-0005-0000-0000-000061640000}"/>
    <cellStyle name="Normal 2 2 4" xfId="50571" xr:uid="{00000000-0005-0000-0000-000062640000}"/>
    <cellStyle name="Normal 2 3" xfId="25514" xr:uid="{00000000-0005-0000-0000-000063640000}"/>
    <cellStyle name="Normal 2 3 2" xfId="25515" xr:uid="{00000000-0005-0000-0000-000064640000}"/>
    <cellStyle name="Normal 2 3 2 2" xfId="50572" xr:uid="{00000000-0005-0000-0000-000065640000}"/>
    <cellStyle name="Normal 2 3 3" xfId="25516" xr:uid="{00000000-0005-0000-0000-000066640000}"/>
    <cellStyle name="Normal 2 3 3 2" xfId="50573" xr:uid="{00000000-0005-0000-0000-000067640000}"/>
    <cellStyle name="Normal 2 4" xfId="25517" xr:uid="{00000000-0005-0000-0000-000068640000}"/>
    <cellStyle name="Normal 2 4 2" xfId="25518" xr:uid="{00000000-0005-0000-0000-000069640000}"/>
    <cellStyle name="Normal 2 5" xfId="25519" xr:uid="{00000000-0005-0000-0000-00006A640000}"/>
    <cellStyle name="Normal 2 6" xfId="25520" xr:uid="{00000000-0005-0000-0000-00006B640000}"/>
    <cellStyle name="Normal 2 7" xfId="25521" xr:uid="{00000000-0005-0000-0000-00006C640000}"/>
    <cellStyle name="Normal 2_110621 OBRoutput FSR transUpdate and tobacco jun25" xfId="25522" xr:uid="{00000000-0005-0000-0000-00006D640000}"/>
    <cellStyle name="Normal 20" xfId="25523" xr:uid="{00000000-0005-0000-0000-00006E640000}"/>
    <cellStyle name="Normal 20 2" xfId="25524" xr:uid="{00000000-0005-0000-0000-00006F640000}"/>
    <cellStyle name="Normal 20 2 2" xfId="25525" xr:uid="{00000000-0005-0000-0000-000070640000}"/>
    <cellStyle name="Normal 20 2 3" xfId="25526" xr:uid="{00000000-0005-0000-0000-000071640000}"/>
    <cellStyle name="Normal 20 3" xfId="25527" xr:uid="{00000000-0005-0000-0000-000072640000}"/>
    <cellStyle name="Normal 20 3 2" xfId="25528" xr:uid="{00000000-0005-0000-0000-000073640000}"/>
    <cellStyle name="Normal 20 3 3" xfId="25529" xr:uid="{00000000-0005-0000-0000-000074640000}"/>
    <cellStyle name="Normal 20 4" xfId="25530" xr:uid="{00000000-0005-0000-0000-000075640000}"/>
    <cellStyle name="Normal 20 4 2" xfId="25531" xr:uid="{00000000-0005-0000-0000-000076640000}"/>
    <cellStyle name="Normal 20 4 3" xfId="25532" xr:uid="{00000000-0005-0000-0000-000077640000}"/>
    <cellStyle name="Normal 20 5" xfId="25533" xr:uid="{00000000-0005-0000-0000-000078640000}"/>
    <cellStyle name="Normal 20 5 2" xfId="25534" xr:uid="{00000000-0005-0000-0000-000079640000}"/>
    <cellStyle name="Normal 20 5 3" xfId="25535" xr:uid="{00000000-0005-0000-0000-00007A640000}"/>
    <cellStyle name="Normal 20 6" xfId="25536" xr:uid="{00000000-0005-0000-0000-00007B640000}"/>
    <cellStyle name="Normal 20 7" xfId="25537" xr:uid="{00000000-0005-0000-0000-00007C640000}"/>
    <cellStyle name="Normal 21" xfId="25538" xr:uid="{00000000-0005-0000-0000-00007D640000}"/>
    <cellStyle name="Normal 21 2" xfId="25539" xr:uid="{00000000-0005-0000-0000-00007E640000}"/>
    <cellStyle name="Normal 21 2 2" xfId="25540" xr:uid="{00000000-0005-0000-0000-00007F640000}"/>
    <cellStyle name="Normal 21 2 2 2" xfId="50574" xr:uid="{00000000-0005-0000-0000-000080640000}"/>
    <cellStyle name="Normal 21 2 2 3" xfId="50575" xr:uid="{00000000-0005-0000-0000-000081640000}"/>
    <cellStyle name="Normal 21 2 2 4" xfId="50576" xr:uid="{00000000-0005-0000-0000-000082640000}"/>
    <cellStyle name="Normal 21 2 3" xfId="25541" xr:uid="{00000000-0005-0000-0000-000083640000}"/>
    <cellStyle name="Normal 21 3" xfId="25542" xr:uid="{00000000-0005-0000-0000-000084640000}"/>
    <cellStyle name="Normal 21 3 2" xfId="25543" xr:uid="{00000000-0005-0000-0000-000085640000}"/>
    <cellStyle name="Normal 21 3 3" xfId="25544" xr:uid="{00000000-0005-0000-0000-000086640000}"/>
    <cellStyle name="Normal 21 4" xfId="25545" xr:uid="{00000000-0005-0000-0000-000087640000}"/>
    <cellStyle name="Normal 21 4 2" xfId="25546" xr:uid="{00000000-0005-0000-0000-000088640000}"/>
    <cellStyle name="Normal 21 4 3" xfId="25547" xr:uid="{00000000-0005-0000-0000-000089640000}"/>
    <cellStyle name="Normal 21 5" xfId="25548" xr:uid="{00000000-0005-0000-0000-00008A640000}"/>
    <cellStyle name="Normal 21 5 2" xfId="25549" xr:uid="{00000000-0005-0000-0000-00008B640000}"/>
    <cellStyle name="Normal 21 5 3" xfId="25550" xr:uid="{00000000-0005-0000-0000-00008C640000}"/>
    <cellStyle name="Normal 21 6" xfId="25551" xr:uid="{00000000-0005-0000-0000-00008D640000}"/>
    <cellStyle name="Normal 21 7" xfId="25552" xr:uid="{00000000-0005-0000-0000-00008E640000}"/>
    <cellStyle name="Normal 21_Book1" xfId="25553" xr:uid="{00000000-0005-0000-0000-00008F640000}"/>
    <cellStyle name="Normal 22" xfId="25554" xr:uid="{00000000-0005-0000-0000-000090640000}"/>
    <cellStyle name="Normal 22 2" xfId="25555" xr:uid="{00000000-0005-0000-0000-000091640000}"/>
    <cellStyle name="Normal 22 2 2" xfId="25556" xr:uid="{00000000-0005-0000-0000-000092640000}"/>
    <cellStyle name="Normal 22 2 3" xfId="25557" xr:uid="{00000000-0005-0000-0000-000093640000}"/>
    <cellStyle name="Normal 22 3" xfId="25558" xr:uid="{00000000-0005-0000-0000-000094640000}"/>
    <cellStyle name="Normal 22 3 2" xfId="25559" xr:uid="{00000000-0005-0000-0000-000095640000}"/>
    <cellStyle name="Normal 22 3 3" xfId="25560" xr:uid="{00000000-0005-0000-0000-000096640000}"/>
    <cellStyle name="Normal 22 4" xfId="25561" xr:uid="{00000000-0005-0000-0000-000097640000}"/>
    <cellStyle name="Normal 22 4 2" xfId="25562" xr:uid="{00000000-0005-0000-0000-000098640000}"/>
    <cellStyle name="Normal 22 4 3" xfId="25563" xr:uid="{00000000-0005-0000-0000-000099640000}"/>
    <cellStyle name="Normal 22 5" xfId="25564" xr:uid="{00000000-0005-0000-0000-00009A640000}"/>
    <cellStyle name="Normal 22 5 2" xfId="25565" xr:uid="{00000000-0005-0000-0000-00009B640000}"/>
    <cellStyle name="Normal 22 5 3" xfId="25566" xr:uid="{00000000-0005-0000-0000-00009C640000}"/>
    <cellStyle name="Normal 22 6" xfId="25567" xr:uid="{00000000-0005-0000-0000-00009D640000}"/>
    <cellStyle name="Normal 22 7" xfId="25568" xr:uid="{00000000-0005-0000-0000-00009E640000}"/>
    <cellStyle name="Normal 22_Book1" xfId="25569" xr:uid="{00000000-0005-0000-0000-00009F640000}"/>
    <cellStyle name="Normal 23" xfId="25570" xr:uid="{00000000-0005-0000-0000-0000A0640000}"/>
    <cellStyle name="Normal 23 2" xfId="25571" xr:uid="{00000000-0005-0000-0000-0000A1640000}"/>
    <cellStyle name="Normal 23 2 2" xfId="25572" xr:uid="{00000000-0005-0000-0000-0000A2640000}"/>
    <cellStyle name="Normal 23 2 3" xfId="25573" xr:uid="{00000000-0005-0000-0000-0000A3640000}"/>
    <cellStyle name="Normal 23 3" xfId="25574" xr:uid="{00000000-0005-0000-0000-0000A4640000}"/>
    <cellStyle name="Normal 23 3 2" xfId="25575" xr:uid="{00000000-0005-0000-0000-0000A5640000}"/>
    <cellStyle name="Normal 23 3 3" xfId="25576" xr:uid="{00000000-0005-0000-0000-0000A6640000}"/>
    <cellStyle name="Normal 23 4" xfId="25577" xr:uid="{00000000-0005-0000-0000-0000A7640000}"/>
    <cellStyle name="Normal 23 4 2" xfId="25578" xr:uid="{00000000-0005-0000-0000-0000A8640000}"/>
    <cellStyle name="Normal 23 4 3" xfId="25579" xr:uid="{00000000-0005-0000-0000-0000A9640000}"/>
    <cellStyle name="Normal 23 5" xfId="25580" xr:uid="{00000000-0005-0000-0000-0000AA640000}"/>
    <cellStyle name="Normal 23 6" xfId="25581" xr:uid="{00000000-0005-0000-0000-0000AB640000}"/>
    <cellStyle name="Normal 24" xfId="25582" xr:uid="{00000000-0005-0000-0000-0000AC640000}"/>
    <cellStyle name="Normal 24 10" xfId="50577" xr:uid="{00000000-0005-0000-0000-0000AD640000}"/>
    <cellStyle name="Normal 24 2" xfId="25583" xr:uid="{00000000-0005-0000-0000-0000AE640000}"/>
    <cellStyle name="Normal 24 2 2" xfId="25584" xr:uid="{00000000-0005-0000-0000-0000AF640000}"/>
    <cellStyle name="Normal 24 2 2 2" xfId="25585" xr:uid="{00000000-0005-0000-0000-0000B0640000}"/>
    <cellStyle name="Normal 24 2 3" xfId="25586" xr:uid="{00000000-0005-0000-0000-0000B1640000}"/>
    <cellStyle name="Normal 24 2 4" xfId="50578" xr:uid="{00000000-0005-0000-0000-0000B2640000}"/>
    <cellStyle name="Normal 24 2 5" xfId="50579" xr:uid="{00000000-0005-0000-0000-0000B3640000}"/>
    <cellStyle name="Normal 24 2 6" xfId="50580" xr:uid="{00000000-0005-0000-0000-0000B4640000}"/>
    <cellStyle name="Normal 24 2 7" xfId="50581" xr:uid="{00000000-0005-0000-0000-0000B5640000}"/>
    <cellStyle name="Normal 24 3" xfId="25587" xr:uid="{00000000-0005-0000-0000-0000B6640000}"/>
    <cellStyle name="Normal 24 3 2" xfId="25588" xr:uid="{00000000-0005-0000-0000-0000B7640000}"/>
    <cellStyle name="Normal 24 3 3" xfId="25589" xr:uid="{00000000-0005-0000-0000-0000B8640000}"/>
    <cellStyle name="Normal 24 3 4" xfId="25590" xr:uid="{00000000-0005-0000-0000-0000B9640000}"/>
    <cellStyle name="Normal 24 3 5" xfId="25591" xr:uid="{00000000-0005-0000-0000-0000BA640000}"/>
    <cellStyle name="Normal 24 3 6" xfId="50582" xr:uid="{00000000-0005-0000-0000-0000BB640000}"/>
    <cellStyle name="Normal 24 3 7" xfId="50583" xr:uid="{00000000-0005-0000-0000-0000BC640000}"/>
    <cellStyle name="Normal 24 3 8" xfId="50584" xr:uid="{00000000-0005-0000-0000-0000BD640000}"/>
    <cellStyle name="Normal 24 4" xfId="25592" xr:uid="{00000000-0005-0000-0000-0000BE640000}"/>
    <cellStyle name="Normal 24 4 2" xfId="25593" xr:uid="{00000000-0005-0000-0000-0000BF640000}"/>
    <cellStyle name="Normal 24 4 3" xfId="25594" xr:uid="{00000000-0005-0000-0000-0000C0640000}"/>
    <cellStyle name="Normal 24 5" xfId="25595" xr:uid="{00000000-0005-0000-0000-0000C1640000}"/>
    <cellStyle name="Normal 24 6" xfId="25596" xr:uid="{00000000-0005-0000-0000-0000C2640000}"/>
    <cellStyle name="Normal 24 7" xfId="50585" xr:uid="{00000000-0005-0000-0000-0000C3640000}"/>
    <cellStyle name="Normal 24 8" xfId="50586" xr:uid="{00000000-0005-0000-0000-0000C4640000}"/>
    <cellStyle name="Normal 24 9" xfId="50587" xr:uid="{00000000-0005-0000-0000-0000C5640000}"/>
    <cellStyle name="Normal 25" xfId="25597" xr:uid="{00000000-0005-0000-0000-0000C6640000}"/>
    <cellStyle name="Normal 25 2" xfId="25598" xr:uid="{00000000-0005-0000-0000-0000C7640000}"/>
    <cellStyle name="Normal 25 2 2" xfId="25599" xr:uid="{00000000-0005-0000-0000-0000C8640000}"/>
    <cellStyle name="Normal 25 2 3" xfId="25600" xr:uid="{00000000-0005-0000-0000-0000C9640000}"/>
    <cellStyle name="Normal 25 2 4" xfId="50588" xr:uid="{00000000-0005-0000-0000-0000CA640000}"/>
    <cellStyle name="Normal 25 2 5" xfId="50589" xr:uid="{00000000-0005-0000-0000-0000CB640000}"/>
    <cellStyle name="Normal 25 2 6" xfId="50590" xr:uid="{00000000-0005-0000-0000-0000CC640000}"/>
    <cellStyle name="Normal 25 2 7" xfId="50591" xr:uid="{00000000-0005-0000-0000-0000CD640000}"/>
    <cellStyle name="Normal 25 3" xfId="25601" xr:uid="{00000000-0005-0000-0000-0000CE640000}"/>
    <cellStyle name="Normal 25 3 2" xfId="25602" xr:uid="{00000000-0005-0000-0000-0000CF640000}"/>
    <cellStyle name="Normal 25 3 3" xfId="25603" xr:uid="{00000000-0005-0000-0000-0000D0640000}"/>
    <cellStyle name="Normal 25 4" xfId="25604" xr:uid="{00000000-0005-0000-0000-0000D1640000}"/>
    <cellStyle name="Normal 25 5" xfId="25605" xr:uid="{00000000-0005-0000-0000-0000D2640000}"/>
    <cellStyle name="Normal 25 6" xfId="50592" xr:uid="{00000000-0005-0000-0000-0000D3640000}"/>
    <cellStyle name="Normal 25 7" xfId="50593" xr:uid="{00000000-0005-0000-0000-0000D4640000}"/>
    <cellStyle name="Normal 25 8" xfId="50594" xr:uid="{00000000-0005-0000-0000-0000D5640000}"/>
    <cellStyle name="Normal 25 9" xfId="50595" xr:uid="{00000000-0005-0000-0000-0000D6640000}"/>
    <cellStyle name="Normal 26" xfId="25606" xr:uid="{00000000-0005-0000-0000-0000D7640000}"/>
    <cellStyle name="Normal 26 2" xfId="25607" xr:uid="{00000000-0005-0000-0000-0000D8640000}"/>
    <cellStyle name="Normal 26 2 2" xfId="50596" xr:uid="{00000000-0005-0000-0000-0000D9640000}"/>
    <cellStyle name="Normal 26 2 3" xfId="50597" xr:uid="{00000000-0005-0000-0000-0000DA640000}"/>
    <cellStyle name="Normal 26 2 4" xfId="50598" xr:uid="{00000000-0005-0000-0000-0000DB640000}"/>
    <cellStyle name="Normal 26 2 5" xfId="50599" xr:uid="{00000000-0005-0000-0000-0000DC640000}"/>
    <cellStyle name="Normal 26 3" xfId="25608" xr:uid="{00000000-0005-0000-0000-0000DD640000}"/>
    <cellStyle name="Normal 26 4" xfId="50600" xr:uid="{00000000-0005-0000-0000-0000DE640000}"/>
    <cellStyle name="Normal 26 5" xfId="50601" xr:uid="{00000000-0005-0000-0000-0000DF640000}"/>
    <cellStyle name="Normal 26 6" xfId="50602" xr:uid="{00000000-0005-0000-0000-0000E0640000}"/>
    <cellStyle name="Normal 26 7" xfId="50603" xr:uid="{00000000-0005-0000-0000-0000E1640000}"/>
    <cellStyle name="Normal 27" xfId="25609" xr:uid="{00000000-0005-0000-0000-0000E2640000}"/>
    <cellStyle name="Normal 27 2" xfId="25610" xr:uid="{00000000-0005-0000-0000-0000E3640000}"/>
    <cellStyle name="Normal 27 2 2" xfId="50604" xr:uid="{00000000-0005-0000-0000-0000E4640000}"/>
    <cellStyle name="Normal 27 2 3" xfId="50605" xr:uid="{00000000-0005-0000-0000-0000E5640000}"/>
    <cellStyle name="Normal 27 2 4" xfId="50606" xr:uid="{00000000-0005-0000-0000-0000E6640000}"/>
    <cellStyle name="Normal 27 2 5" xfId="50607" xr:uid="{00000000-0005-0000-0000-0000E7640000}"/>
    <cellStyle name="Normal 27 3" xfId="25611" xr:uid="{00000000-0005-0000-0000-0000E8640000}"/>
    <cellStyle name="Normal 27 4" xfId="50608" xr:uid="{00000000-0005-0000-0000-0000E9640000}"/>
    <cellStyle name="Normal 27 5" xfId="50609" xr:uid="{00000000-0005-0000-0000-0000EA640000}"/>
    <cellStyle name="Normal 27 6" xfId="50610" xr:uid="{00000000-0005-0000-0000-0000EB640000}"/>
    <cellStyle name="Normal 27 7" xfId="50611" xr:uid="{00000000-0005-0000-0000-0000EC640000}"/>
    <cellStyle name="Normal 28" xfId="25612" xr:uid="{00000000-0005-0000-0000-0000ED640000}"/>
    <cellStyle name="Normal 28 2" xfId="25613" xr:uid="{00000000-0005-0000-0000-0000EE640000}"/>
    <cellStyle name="Normal 28 2 2" xfId="25614" xr:uid="{00000000-0005-0000-0000-0000EF640000}"/>
    <cellStyle name="Normal 28 2 3" xfId="50612" xr:uid="{00000000-0005-0000-0000-0000F0640000}"/>
    <cellStyle name="Normal 28 2 4" xfId="50613" xr:uid="{00000000-0005-0000-0000-0000F1640000}"/>
    <cellStyle name="Normal 28 2 5" xfId="50614" xr:uid="{00000000-0005-0000-0000-0000F2640000}"/>
    <cellStyle name="Normal 28 2 6" xfId="50615" xr:uid="{00000000-0005-0000-0000-0000F3640000}"/>
    <cellStyle name="Normal 28 3" xfId="25615" xr:uid="{00000000-0005-0000-0000-0000F4640000}"/>
    <cellStyle name="Normal 28 4" xfId="50616" xr:uid="{00000000-0005-0000-0000-0000F5640000}"/>
    <cellStyle name="Normal 28 5" xfId="50617" xr:uid="{00000000-0005-0000-0000-0000F6640000}"/>
    <cellStyle name="Normal 28 6" xfId="50618" xr:uid="{00000000-0005-0000-0000-0000F7640000}"/>
    <cellStyle name="Normal 28 7" xfId="50619" xr:uid="{00000000-0005-0000-0000-0000F8640000}"/>
    <cellStyle name="Normal 29" xfId="25616" xr:uid="{00000000-0005-0000-0000-0000F9640000}"/>
    <cellStyle name="Normal 29 2" xfId="25617" xr:uid="{00000000-0005-0000-0000-0000FA640000}"/>
    <cellStyle name="Normal 29 2 2" xfId="50620" xr:uid="{00000000-0005-0000-0000-0000FB640000}"/>
    <cellStyle name="Normal 29 2 3" xfId="50621" xr:uid="{00000000-0005-0000-0000-0000FC640000}"/>
    <cellStyle name="Normal 29 2 4" xfId="50622" xr:uid="{00000000-0005-0000-0000-0000FD640000}"/>
    <cellStyle name="Normal 29 2 5" xfId="50623" xr:uid="{00000000-0005-0000-0000-0000FE640000}"/>
    <cellStyle name="Normal 29 3" xfId="25618" xr:uid="{00000000-0005-0000-0000-0000FF640000}"/>
    <cellStyle name="Normal 29 4" xfId="50624" xr:uid="{00000000-0005-0000-0000-000000650000}"/>
    <cellStyle name="Normal 29 5" xfId="50625" xr:uid="{00000000-0005-0000-0000-000001650000}"/>
    <cellStyle name="Normal 29 6" xfId="50626" xr:uid="{00000000-0005-0000-0000-000002650000}"/>
    <cellStyle name="Normal 29 7" xfId="50627" xr:uid="{00000000-0005-0000-0000-000003650000}"/>
    <cellStyle name="Normal 295" xfId="25619" xr:uid="{00000000-0005-0000-0000-000004650000}"/>
    <cellStyle name="Normal 296" xfId="25620" xr:uid="{00000000-0005-0000-0000-000005650000}"/>
    <cellStyle name="Normal 3" xfId="25621" xr:uid="{00000000-0005-0000-0000-000006650000}"/>
    <cellStyle name="Normal 3 10" xfId="25622" xr:uid="{00000000-0005-0000-0000-000007650000}"/>
    <cellStyle name="Normal 3 11" xfId="25623" xr:uid="{00000000-0005-0000-0000-000008650000}"/>
    <cellStyle name="Normal 3 12" xfId="25624" xr:uid="{00000000-0005-0000-0000-000009650000}"/>
    <cellStyle name="Normal 3 13" xfId="25625" xr:uid="{00000000-0005-0000-0000-00000A650000}"/>
    <cellStyle name="Normal 3 14" xfId="50628" xr:uid="{00000000-0005-0000-0000-00000B650000}"/>
    <cellStyle name="Normal 3 15" xfId="50629" xr:uid="{00000000-0005-0000-0000-00000C650000}"/>
    <cellStyle name="Normal 3 16" xfId="50630" xr:uid="{00000000-0005-0000-0000-00000D650000}"/>
    <cellStyle name="Normal 3 17" xfId="50631" xr:uid="{00000000-0005-0000-0000-00000E650000}"/>
    <cellStyle name="Normal 3 2" xfId="25626" xr:uid="{00000000-0005-0000-0000-00000F650000}"/>
    <cellStyle name="Normal 3 2 10" xfId="25627" xr:uid="{00000000-0005-0000-0000-000010650000}"/>
    <cellStyle name="Normal 3 2 11" xfId="25628" xr:uid="{00000000-0005-0000-0000-000011650000}"/>
    <cellStyle name="Normal 3 2 12" xfId="25629" xr:uid="{00000000-0005-0000-0000-000012650000}"/>
    <cellStyle name="Normal 3 2 2" xfId="25630" xr:uid="{00000000-0005-0000-0000-000013650000}"/>
    <cellStyle name="Normal 3 2 2 10" xfId="25631" xr:uid="{00000000-0005-0000-0000-000014650000}"/>
    <cellStyle name="Normal 3 2 2 2" xfId="25632" xr:uid="{00000000-0005-0000-0000-000015650000}"/>
    <cellStyle name="Normal 3 2 2 2 2" xfId="25633" xr:uid="{00000000-0005-0000-0000-000016650000}"/>
    <cellStyle name="Normal 3 2 2 2 2 2" xfId="25634" xr:uid="{00000000-0005-0000-0000-000017650000}"/>
    <cellStyle name="Normal 3 2 2 2 2 3" xfId="25635" xr:uid="{00000000-0005-0000-0000-000018650000}"/>
    <cellStyle name="Normal 3 2 2 2 3" xfId="25636" xr:uid="{00000000-0005-0000-0000-000019650000}"/>
    <cellStyle name="Normal 3 2 2 2 3 2" xfId="25637" xr:uid="{00000000-0005-0000-0000-00001A650000}"/>
    <cellStyle name="Normal 3 2 2 2 3 3" xfId="25638" xr:uid="{00000000-0005-0000-0000-00001B650000}"/>
    <cellStyle name="Normal 3 2 2 2 4" xfId="25639" xr:uid="{00000000-0005-0000-0000-00001C650000}"/>
    <cellStyle name="Normal 3 2 2 2 4 2" xfId="25640" xr:uid="{00000000-0005-0000-0000-00001D650000}"/>
    <cellStyle name="Normal 3 2 2 2 4 3" xfId="25641" xr:uid="{00000000-0005-0000-0000-00001E650000}"/>
    <cellStyle name="Normal 3 2 2 2 5" xfId="25642" xr:uid="{00000000-0005-0000-0000-00001F650000}"/>
    <cellStyle name="Normal 3 2 2 2 5 2" xfId="25643" xr:uid="{00000000-0005-0000-0000-000020650000}"/>
    <cellStyle name="Normal 3 2 2 2 5 3" xfId="25644" xr:uid="{00000000-0005-0000-0000-000021650000}"/>
    <cellStyle name="Normal 3 2 2 2 6" xfId="25645" xr:uid="{00000000-0005-0000-0000-000022650000}"/>
    <cellStyle name="Normal 3 2 2 2 7" xfId="25646" xr:uid="{00000000-0005-0000-0000-000023650000}"/>
    <cellStyle name="Normal 3 2 2 3" xfId="25647" xr:uid="{00000000-0005-0000-0000-000024650000}"/>
    <cellStyle name="Normal 3 2 2 3 2" xfId="25648" xr:uid="{00000000-0005-0000-0000-000025650000}"/>
    <cellStyle name="Normal 3 2 2 3 2 2" xfId="25649" xr:uid="{00000000-0005-0000-0000-000026650000}"/>
    <cellStyle name="Normal 3 2 2 3 2 3" xfId="25650" xr:uid="{00000000-0005-0000-0000-000027650000}"/>
    <cellStyle name="Normal 3 2 2 3 3" xfId="25651" xr:uid="{00000000-0005-0000-0000-000028650000}"/>
    <cellStyle name="Normal 3 2 2 3 3 2" xfId="25652" xr:uid="{00000000-0005-0000-0000-000029650000}"/>
    <cellStyle name="Normal 3 2 2 3 3 3" xfId="25653" xr:uid="{00000000-0005-0000-0000-00002A650000}"/>
    <cellStyle name="Normal 3 2 2 3 4" xfId="25654" xr:uid="{00000000-0005-0000-0000-00002B650000}"/>
    <cellStyle name="Normal 3 2 2 3 4 2" xfId="25655" xr:uid="{00000000-0005-0000-0000-00002C650000}"/>
    <cellStyle name="Normal 3 2 2 3 4 3" xfId="25656" xr:uid="{00000000-0005-0000-0000-00002D650000}"/>
    <cellStyle name="Normal 3 2 2 3 5" xfId="25657" xr:uid="{00000000-0005-0000-0000-00002E650000}"/>
    <cellStyle name="Normal 3 2 2 3 5 2" xfId="25658" xr:uid="{00000000-0005-0000-0000-00002F650000}"/>
    <cellStyle name="Normal 3 2 2 3 5 3" xfId="25659" xr:uid="{00000000-0005-0000-0000-000030650000}"/>
    <cellStyle name="Normal 3 2 2 3 6" xfId="25660" xr:uid="{00000000-0005-0000-0000-000031650000}"/>
    <cellStyle name="Normal 3 2 2 3 7" xfId="25661" xr:uid="{00000000-0005-0000-0000-000032650000}"/>
    <cellStyle name="Normal 3 2 2 4" xfId="25662" xr:uid="{00000000-0005-0000-0000-000033650000}"/>
    <cellStyle name="Normal 3 2 2 4 2" xfId="25663" xr:uid="{00000000-0005-0000-0000-000034650000}"/>
    <cellStyle name="Normal 3 2 2 4 3" xfId="25664" xr:uid="{00000000-0005-0000-0000-000035650000}"/>
    <cellStyle name="Normal 3 2 2 5" xfId="25665" xr:uid="{00000000-0005-0000-0000-000036650000}"/>
    <cellStyle name="Normal 3 2 2 5 2" xfId="25666" xr:uid="{00000000-0005-0000-0000-000037650000}"/>
    <cellStyle name="Normal 3 2 2 5 3" xfId="25667" xr:uid="{00000000-0005-0000-0000-000038650000}"/>
    <cellStyle name="Normal 3 2 2 6" xfId="25668" xr:uid="{00000000-0005-0000-0000-000039650000}"/>
    <cellStyle name="Normal 3 2 2 6 2" xfId="25669" xr:uid="{00000000-0005-0000-0000-00003A650000}"/>
    <cellStyle name="Normal 3 2 2 6 3" xfId="25670" xr:uid="{00000000-0005-0000-0000-00003B650000}"/>
    <cellStyle name="Normal 3 2 2 7" xfId="25671" xr:uid="{00000000-0005-0000-0000-00003C650000}"/>
    <cellStyle name="Normal 3 2 2 7 2" xfId="25672" xr:uid="{00000000-0005-0000-0000-00003D650000}"/>
    <cellStyle name="Normal 3 2 2 7 3" xfId="25673" xr:uid="{00000000-0005-0000-0000-00003E650000}"/>
    <cellStyle name="Normal 3 2 2 8" xfId="25674" xr:uid="{00000000-0005-0000-0000-00003F650000}"/>
    <cellStyle name="Normal 3 2 2 9" xfId="25675" xr:uid="{00000000-0005-0000-0000-000040650000}"/>
    <cellStyle name="Normal 3 2 3" xfId="25676" xr:uid="{00000000-0005-0000-0000-000041650000}"/>
    <cellStyle name="Normal 3 2 3 2" xfId="25677" xr:uid="{00000000-0005-0000-0000-000042650000}"/>
    <cellStyle name="Normal 3 2 3 2 2" xfId="25678" xr:uid="{00000000-0005-0000-0000-000043650000}"/>
    <cellStyle name="Normal 3 2 3 2 3" xfId="25679" xr:uid="{00000000-0005-0000-0000-000044650000}"/>
    <cellStyle name="Normal 3 2 3 3" xfId="25680" xr:uid="{00000000-0005-0000-0000-000045650000}"/>
    <cellStyle name="Normal 3 2 3 3 2" xfId="25681" xr:uid="{00000000-0005-0000-0000-000046650000}"/>
    <cellStyle name="Normal 3 2 3 3 3" xfId="25682" xr:uid="{00000000-0005-0000-0000-000047650000}"/>
    <cellStyle name="Normal 3 2 3 4" xfId="25683" xr:uid="{00000000-0005-0000-0000-000048650000}"/>
    <cellStyle name="Normal 3 2 3 4 2" xfId="25684" xr:uid="{00000000-0005-0000-0000-000049650000}"/>
    <cellStyle name="Normal 3 2 3 4 3" xfId="25685" xr:uid="{00000000-0005-0000-0000-00004A650000}"/>
    <cellStyle name="Normal 3 2 3 5" xfId="25686" xr:uid="{00000000-0005-0000-0000-00004B650000}"/>
    <cellStyle name="Normal 3 2 3 5 2" xfId="25687" xr:uid="{00000000-0005-0000-0000-00004C650000}"/>
    <cellStyle name="Normal 3 2 3 5 3" xfId="25688" xr:uid="{00000000-0005-0000-0000-00004D650000}"/>
    <cellStyle name="Normal 3 2 3 6" xfId="25689" xr:uid="{00000000-0005-0000-0000-00004E650000}"/>
    <cellStyle name="Normal 3 2 3 7" xfId="25690" xr:uid="{00000000-0005-0000-0000-00004F650000}"/>
    <cellStyle name="Normal 3 2 4" xfId="25691" xr:uid="{00000000-0005-0000-0000-000050650000}"/>
    <cellStyle name="Normal 3 2 4 2" xfId="25692" xr:uid="{00000000-0005-0000-0000-000051650000}"/>
    <cellStyle name="Normal 3 2 4 2 2" xfId="25693" xr:uid="{00000000-0005-0000-0000-000052650000}"/>
    <cellStyle name="Normal 3 2 4 2 3" xfId="25694" xr:uid="{00000000-0005-0000-0000-000053650000}"/>
    <cellStyle name="Normal 3 2 4 3" xfId="25695" xr:uid="{00000000-0005-0000-0000-000054650000}"/>
    <cellStyle name="Normal 3 2 4 3 2" xfId="25696" xr:uid="{00000000-0005-0000-0000-000055650000}"/>
    <cellStyle name="Normal 3 2 4 3 3" xfId="25697" xr:uid="{00000000-0005-0000-0000-000056650000}"/>
    <cellStyle name="Normal 3 2 4 4" xfId="25698" xr:uid="{00000000-0005-0000-0000-000057650000}"/>
    <cellStyle name="Normal 3 2 4 4 2" xfId="25699" xr:uid="{00000000-0005-0000-0000-000058650000}"/>
    <cellStyle name="Normal 3 2 4 4 3" xfId="25700" xr:uid="{00000000-0005-0000-0000-000059650000}"/>
    <cellStyle name="Normal 3 2 4 5" xfId="25701" xr:uid="{00000000-0005-0000-0000-00005A650000}"/>
    <cellStyle name="Normal 3 2 4 5 2" xfId="25702" xr:uid="{00000000-0005-0000-0000-00005B650000}"/>
    <cellStyle name="Normal 3 2 4 5 3" xfId="25703" xr:uid="{00000000-0005-0000-0000-00005C650000}"/>
    <cellStyle name="Normal 3 2 4 6" xfId="25704" xr:uid="{00000000-0005-0000-0000-00005D650000}"/>
    <cellStyle name="Normal 3 2 4 7" xfId="25705" xr:uid="{00000000-0005-0000-0000-00005E650000}"/>
    <cellStyle name="Normal 3 2 5" xfId="25706" xr:uid="{00000000-0005-0000-0000-00005F650000}"/>
    <cellStyle name="Normal 3 2 5 2" xfId="25707" xr:uid="{00000000-0005-0000-0000-000060650000}"/>
    <cellStyle name="Normal 3 2 5 3" xfId="25708" xr:uid="{00000000-0005-0000-0000-000061650000}"/>
    <cellStyle name="Normal 3 2 6" xfId="25709" xr:uid="{00000000-0005-0000-0000-000062650000}"/>
    <cellStyle name="Normal 3 2 6 2" xfId="25710" xr:uid="{00000000-0005-0000-0000-000063650000}"/>
    <cellStyle name="Normal 3 2 6 3" xfId="25711" xr:uid="{00000000-0005-0000-0000-000064650000}"/>
    <cellStyle name="Normal 3 2 7" xfId="25712" xr:uid="{00000000-0005-0000-0000-000065650000}"/>
    <cellStyle name="Normal 3 2 7 2" xfId="25713" xr:uid="{00000000-0005-0000-0000-000066650000}"/>
    <cellStyle name="Normal 3 2 7 3" xfId="25714" xr:uid="{00000000-0005-0000-0000-000067650000}"/>
    <cellStyle name="Normal 3 2 8" xfId="25715" xr:uid="{00000000-0005-0000-0000-000068650000}"/>
    <cellStyle name="Normal 3 2 8 2" xfId="25716" xr:uid="{00000000-0005-0000-0000-000069650000}"/>
    <cellStyle name="Normal 3 2 8 3" xfId="25717" xr:uid="{00000000-0005-0000-0000-00006A650000}"/>
    <cellStyle name="Normal 3 2 9" xfId="25718" xr:uid="{00000000-0005-0000-0000-00006B650000}"/>
    <cellStyle name="Normal 3 3" xfId="25719" xr:uid="{00000000-0005-0000-0000-00006C650000}"/>
    <cellStyle name="Normal 3 3 2" xfId="25720" xr:uid="{00000000-0005-0000-0000-00006D650000}"/>
    <cellStyle name="Normal 3 3 2 2" xfId="25721" xr:uid="{00000000-0005-0000-0000-00006E650000}"/>
    <cellStyle name="Normal 3 3 2 2 2" xfId="25722" xr:uid="{00000000-0005-0000-0000-00006F650000}"/>
    <cellStyle name="Normal 3 3 2 2 3" xfId="25723" xr:uid="{00000000-0005-0000-0000-000070650000}"/>
    <cellStyle name="Normal 3 3 2 3" xfId="25724" xr:uid="{00000000-0005-0000-0000-000071650000}"/>
    <cellStyle name="Normal 3 3 2 3 2" xfId="25725" xr:uid="{00000000-0005-0000-0000-000072650000}"/>
    <cellStyle name="Normal 3 3 2 3 3" xfId="25726" xr:uid="{00000000-0005-0000-0000-000073650000}"/>
    <cellStyle name="Normal 3 3 2 4" xfId="25727" xr:uid="{00000000-0005-0000-0000-000074650000}"/>
    <cellStyle name="Normal 3 3 2 4 2" xfId="25728" xr:uid="{00000000-0005-0000-0000-000075650000}"/>
    <cellStyle name="Normal 3 3 2 4 3" xfId="25729" xr:uid="{00000000-0005-0000-0000-000076650000}"/>
    <cellStyle name="Normal 3 3 2 5" xfId="25730" xr:uid="{00000000-0005-0000-0000-000077650000}"/>
    <cellStyle name="Normal 3 3 2 5 2" xfId="25731" xr:uid="{00000000-0005-0000-0000-000078650000}"/>
    <cellStyle name="Normal 3 3 2 5 3" xfId="25732" xr:uid="{00000000-0005-0000-0000-000079650000}"/>
    <cellStyle name="Normal 3 3 2 6" xfId="25733" xr:uid="{00000000-0005-0000-0000-00007A650000}"/>
    <cellStyle name="Normal 3 3 2 7" xfId="25734" xr:uid="{00000000-0005-0000-0000-00007B650000}"/>
    <cellStyle name="Normal 3 3 3" xfId="25735" xr:uid="{00000000-0005-0000-0000-00007C650000}"/>
    <cellStyle name="Normal 3 3 3 2" xfId="25736" xr:uid="{00000000-0005-0000-0000-00007D650000}"/>
    <cellStyle name="Normal 3 3 3 2 2" xfId="25737" xr:uid="{00000000-0005-0000-0000-00007E650000}"/>
    <cellStyle name="Normal 3 3 3 2 3" xfId="25738" xr:uid="{00000000-0005-0000-0000-00007F650000}"/>
    <cellStyle name="Normal 3 3 3 3" xfId="25739" xr:uid="{00000000-0005-0000-0000-000080650000}"/>
    <cellStyle name="Normal 3 3 3 3 2" xfId="25740" xr:uid="{00000000-0005-0000-0000-000081650000}"/>
    <cellStyle name="Normal 3 3 3 3 3" xfId="25741" xr:uid="{00000000-0005-0000-0000-000082650000}"/>
    <cellStyle name="Normal 3 3 3 4" xfId="25742" xr:uid="{00000000-0005-0000-0000-000083650000}"/>
    <cellStyle name="Normal 3 3 3 4 2" xfId="25743" xr:uid="{00000000-0005-0000-0000-000084650000}"/>
    <cellStyle name="Normal 3 3 3 4 3" xfId="25744" xr:uid="{00000000-0005-0000-0000-000085650000}"/>
    <cellStyle name="Normal 3 3 3 5" xfId="25745" xr:uid="{00000000-0005-0000-0000-000086650000}"/>
    <cellStyle name="Normal 3 3 3 5 2" xfId="25746" xr:uid="{00000000-0005-0000-0000-000087650000}"/>
    <cellStyle name="Normal 3 3 3 5 3" xfId="25747" xr:uid="{00000000-0005-0000-0000-000088650000}"/>
    <cellStyle name="Normal 3 3 3 6" xfId="25748" xr:uid="{00000000-0005-0000-0000-000089650000}"/>
    <cellStyle name="Normal 3 3 3 7" xfId="25749" xr:uid="{00000000-0005-0000-0000-00008A650000}"/>
    <cellStyle name="Normal 3 3 4" xfId="25750" xr:uid="{00000000-0005-0000-0000-00008B650000}"/>
    <cellStyle name="Normal 3 3 4 2" xfId="25751" xr:uid="{00000000-0005-0000-0000-00008C650000}"/>
    <cellStyle name="Normal 3 3 4 3" xfId="25752" xr:uid="{00000000-0005-0000-0000-00008D650000}"/>
    <cellStyle name="Normal 3 3 5" xfId="25753" xr:uid="{00000000-0005-0000-0000-00008E650000}"/>
    <cellStyle name="Normal 3 3 5 2" xfId="25754" xr:uid="{00000000-0005-0000-0000-00008F650000}"/>
    <cellStyle name="Normal 3 3 5 3" xfId="25755" xr:uid="{00000000-0005-0000-0000-000090650000}"/>
    <cellStyle name="Normal 3 3 6" xfId="25756" xr:uid="{00000000-0005-0000-0000-000091650000}"/>
    <cellStyle name="Normal 3 3 6 2" xfId="25757" xr:uid="{00000000-0005-0000-0000-000092650000}"/>
    <cellStyle name="Normal 3 3 6 3" xfId="25758" xr:uid="{00000000-0005-0000-0000-000093650000}"/>
    <cellStyle name="Normal 3 3 7" xfId="25759" xr:uid="{00000000-0005-0000-0000-000094650000}"/>
    <cellStyle name="Normal 3 3 7 2" xfId="25760" xr:uid="{00000000-0005-0000-0000-000095650000}"/>
    <cellStyle name="Normal 3 3 7 3" xfId="25761" xr:uid="{00000000-0005-0000-0000-000096650000}"/>
    <cellStyle name="Normal 3 3 8" xfId="25762" xr:uid="{00000000-0005-0000-0000-000097650000}"/>
    <cellStyle name="Normal 3 3 9" xfId="25763" xr:uid="{00000000-0005-0000-0000-000098650000}"/>
    <cellStyle name="Normal 3 4" xfId="25764" xr:uid="{00000000-0005-0000-0000-000099650000}"/>
    <cellStyle name="Normal 3 4 2" xfId="25765" xr:uid="{00000000-0005-0000-0000-00009A650000}"/>
    <cellStyle name="Normal 3 4 2 2" xfId="25766" xr:uid="{00000000-0005-0000-0000-00009B650000}"/>
    <cellStyle name="Normal 3 4 2 3" xfId="25767" xr:uid="{00000000-0005-0000-0000-00009C650000}"/>
    <cellStyle name="Normal 3 4 3" xfId="25768" xr:uid="{00000000-0005-0000-0000-00009D650000}"/>
    <cellStyle name="Normal 3 4 3 2" xfId="25769" xr:uid="{00000000-0005-0000-0000-00009E650000}"/>
    <cellStyle name="Normal 3 4 3 3" xfId="25770" xr:uid="{00000000-0005-0000-0000-00009F650000}"/>
    <cellStyle name="Normal 3 4 4" xfId="25771" xr:uid="{00000000-0005-0000-0000-0000A0650000}"/>
    <cellStyle name="Normal 3 4 4 2" xfId="25772" xr:uid="{00000000-0005-0000-0000-0000A1650000}"/>
    <cellStyle name="Normal 3 4 4 3" xfId="25773" xr:uid="{00000000-0005-0000-0000-0000A2650000}"/>
    <cellStyle name="Normal 3 4 5" xfId="25774" xr:uid="{00000000-0005-0000-0000-0000A3650000}"/>
    <cellStyle name="Normal 3 4 5 2" xfId="25775" xr:uid="{00000000-0005-0000-0000-0000A4650000}"/>
    <cellStyle name="Normal 3 4 5 3" xfId="25776" xr:uid="{00000000-0005-0000-0000-0000A5650000}"/>
    <cellStyle name="Normal 3 4 6" xfId="25777" xr:uid="{00000000-0005-0000-0000-0000A6650000}"/>
    <cellStyle name="Normal 3 4 7" xfId="25778" xr:uid="{00000000-0005-0000-0000-0000A7650000}"/>
    <cellStyle name="Normal 3 5" xfId="25779" xr:uid="{00000000-0005-0000-0000-0000A8650000}"/>
    <cellStyle name="Normal 3 5 2" xfId="25780" xr:uid="{00000000-0005-0000-0000-0000A9650000}"/>
    <cellStyle name="Normal 3 5 2 2" xfId="25781" xr:uid="{00000000-0005-0000-0000-0000AA650000}"/>
    <cellStyle name="Normal 3 5 2 3" xfId="25782" xr:uid="{00000000-0005-0000-0000-0000AB650000}"/>
    <cellStyle name="Normal 3 5 3" xfId="25783" xr:uid="{00000000-0005-0000-0000-0000AC650000}"/>
    <cellStyle name="Normal 3 5 3 2" xfId="25784" xr:uid="{00000000-0005-0000-0000-0000AD650000}"/>
    <cellStyle name="Normal 3 5 3 3" xfId="25785" xr:uid="{00000000-0005-0000-0000-0000AE650000}"/>
    <cellStyle name="Normal 3 5 4" xfId="25786" xr:uid="{00000000-0005-0000-0000-0000AF650000}"/>
    <cellStyle name="Normal 3 5 4 2" xfId="25787" xr:uid="{00000000-0005-0000-0000-0000B0650000}"/>
    <cellStyle name="Normal 3 5 4 3" xfId="25788" xr:uid="{00000000-0005-0000-0000-0000B1650000}"/>
    <cellStyle name="Normal 3 5 5" xfId="25789" xr:uid="{00000000-0005-0000-0000-0000B2650000}"/>
    <cellStyle name="Normal 3 5 5 2" xfId="25790" xr:uid="{00000000-0005-0000-0000-0000B3650000}"/>
    <cellStyle name="Normal 3 5 5 3" xfId="25791" xr:uid="{00000000-0005-0000-0000-0000B4650000}"/>
    <cellStyle name="Normal 3 5 6" xfId="25792" xr:uid="{00000000-0005-0000-0000-0000B5650000}"/>
    <cellStyle name="Normal 3 5 7" xfId="25793" xr:uid="{00000000-0005-0000-0000-0000B6650000}"/>
    <cellStyle name="Normal 3 6" xfId="25794" xr:uid="{00000000-0005-0000-0000-0000B7650000}"/>
    <cellStyle name="Normal 3 6 2" xfId="25795" xr:uid="{00000000-0005-0000-0000-0000B8650000}"/>
    <cellStyle name="Normal 3 6 3" xfId="25796" xr:uid="{00000000-0005-0000-0000-0000B9650000}"/>
    <cellStyle name="Normal 3 7" xfId="25797" xr:uid="{00000000-0005-0000-0000-0000BA650000}"/>
    <cellStyle name="Normal 3 7 2" xfId="25798" xr:uid="{00000000-0005-0000-0000-0000BB650000}"/>
    <cellStyle name="Normal 3 7 3" xfId="25799" xr:uid="{00000000-0005-0000-0000-0000BC650000}"/>
    <cellStyle name="Normal 3 8" xfId="25800" xr:uid="{00000000-0005-0000-0000-0000BD650000}"/>
    <cellStyle name="Normal 3 8 2" xfId="25801" xr:uid="{00000000-0005-0000-0000-0000BE650000}"/>
    <cellStyle name="Normal 3 8 3" xfId="25802" xr:uid="{00000000-0005-0000-0000-0000BF650000}"/>
    <cellStyle name="Normal 3 9" xfId="25803" xr:uid="{00000000-0005-0000-0000-0000C0650000}"/>
    <cellStyle name="Normal 3 9 2" xfId="25804" xr:uid="{00000000-0005-0000-0000-0000C1650000}"/>
    <cellStyle name="Normal 3 9 3" xfId="25805" xr:uid="{00000000-0005-0000-0000-0000C2650000}"/>
    <cellStyle name="Normal 3_asset sales" xfId="25806" xr:uid="{00000000-0005-0000-0000-0000C3650000}"/>
    <cellStyle name="Normal 30" xfId="25807" xr:uid="{00000000-0005-0000-0000-0000C4650000}"/>
    <cellStyle name="Normal 30 2" xfId="25808" xr:uid="{00000000-0005-0000-0000-0000C5650000}"/>
    <cellStyle name="Normal 30 2 2" xfId="50632" xr:uid="{00000000-0005-0000-0000-0000C6650000}"/>
    <cellStyle name="Normal 30 2 3" xfId="50633" xr:uid="{00000000-0005-0000-0000-0000C7650000}"/>
    <cellStyle name="Normal 30 2 4" xfId="50634" xr:uid="{00000000-0005-0000-0000-0000C8650000}"/>
    <cellStyle name="Normal 30 2 5" xfId="50635" xr:uid="{00000000-0005-0000-0000-0000C9650000}"/>
    <cellStyle name="Normal 30 3" xfId="25809" xr:uid="{00000000-0005-0000-0000-0000CA650000}"/>
    <cellStyle name="Normal 30 4" xfId="50636" xr:uid="{00000000-0005-0000-0000-0000CB650000}"/>
    <cellStyle name="Normal 30 5" xfId="50637" xr:uid="{00000000-0005-0000-0000-0000CC650000}"/>
    <cellStyle name="Normal 30 6" xfId="50638" xr:uid="{00000000-0005-0000-0000-0000CD650000}"/>
    <cellStyle name="Normal 30 7" xfId="50639" xr:uid="{00000000-0005-0000-0000-0000CE650000}"/>
    <cellStyle name="Normal 31" xfId="25810" xr:uid="{00000000-0005-0000-0000-0000CF650000}"/>
    <cellStyle name="Normal 31 2" xfId="25811" xr:uid="{00000000-0005-0000-0000-0000D0650000}"/>
    <cellStyle name="Normal 31 2 2" xfId="50640" xr:uid="{00000000-0005-0000-0000-0000D1650000}"/>
    <cellStyle name="Normal 31 2 3" xfId="50641" xr:uid="{00000000-0005-0000-0000-0000D2650000}"/>
    <cellStyle name="Normal 31 2 4" xfId="50642" xr:uid="{00000000-0005-0000-0000-0000D3650000}"/>
    <cellStyle name="Normal 31 2 5" xfId="50643" xr:uid="{00000000-0005-0000-0000-0000D4650000}"/>
    <cellStyle name="Normal 31 3" xfId="25812" xr:uid="{00000000-0005-0000-0000-0000D5650000}"/>
    <cellStyle name="Normal 31 4" xfId="50644" xr:uid="{00000000-0005-0000-0000-0000D6650000}"/>
    <cellStyle name="Normal 31 5" xfId="50645" xr:uid="{00000000-0005-0000-0000-0000D7650000}"/>
    <cellStyle name="Normal 31 6" xfId="50646" xr:uid="{00000000-0005-0000-0000-0000D8650000}"/>
    <cellStyle name="Normal 31 7" xfId="50647" xr:uid="{00000000-0005-0000-0000-0000D9650000}"/>
    <cellStyle name="Normal 32" xfId="25813" xr:uid="{00000000-0005-0000-0000-0000DA650000}"/>
    <cellStyle name="Normal 32 2" xfId="25814" xr:uid="{00000000-0005-0000-0000-0000DB650000}"/>
    <cellStyle name="Normal 32 2 2" xfId="50648" xr:uid="{00000000-0005-0000-0000-0000DC650000}"/>
    <cellStyle name="Normal 32 2 3" xfId="50649" xr:uid="{00000000-0005-0000-0000-0000DD650000}"/>
    <cellStyle name="Normal 32 2 4" xfId="50650" xr:uid="{00000000-0005-0000-0000-0000DE650000}"/>
    <cellStyle name="Normal 32 2 5" xfId="50651" xr:uid="{00000000-0005-0000-0000-0000DF650000}"/>
    <cellStyle name="Normal 32 3" xfId="50652" xr:uid="{00000000-0005-0000-0000-0000E0650000}"/>
    <cellStyle name="Normal 32 4" xfId="50653" xr:uid="{00000000-0005-0000-0000-0000E1650000}"/>
    <cellStyle name="Normal 32 5" xfId="50654" xr:uid="{00000000-0005-0000-0000-0000E2650000}"/>
    <cellStyle name="Normal 32 6" xfId="50655" xr:uid="{00000000-0005-0000-0000-0000E3650000}"/>
    <cellStyle name="Normal 33" xfId="25815" xr:uid="{00000000-0005-0000-0000-0000E4650000}"/>
    <cellStyle name="Normal 33 2" xfId="25816" xr:uid="{00000000-0005-0000-0000-0000E5650000}"/>
    <cellStyle name="Normal 33 2 2" xfId="50656" xr:uid="{00000000-0005-0000-0000-0000E6650000}"/>
    <cellStyle name="Normal 33 2 3" xfId="50657" xr:uid="{00000000-0005-0000-0000-0000E7650000}"/>
    <cellStyle name="Normal 33 2 4" xfId="50658" xr:uid="{00000000-0005-0000-0000-0000E8650000}"/>
    <cellStyle name="Normal 33 2 5" xfId="50659" xr:uid="{00000000-0005-0000-0000-0000E9650000}"/>
    <cellStyle name="Normal 33 3" xfId="50660" xr:uid="{00000000-0005-0000-0000-0000EA650000}"/>
    <cellStyle name="Normal 33 4" xfId="50661" xr:uid="{00000000-0005-0000-0000-0000EB650000}"/>
    <cellStyle name="Normal 33 5" xfId="50662" xr:uid="{00000000-0005-0000-0000-0000EC650000}"/>
    <cellStyle name="Normal 33 6" xfId="50663" xr:uid="{00000000-0005-0000-0000-0000ED650000}"/>
    <cellStyle name="Normal 34" xfId="25817" xr:uid="{00000000-0005-0000-0000-0000EE650000}"/>
    <cellStyle name="Normal 34 2" xfId="25818" xr:uid="{00000000-0005-0000-0000-0000EF650000}"/>
    <cellStyle name="Normal 34 2 2" xfId="50664" xr:uid="{00000000-0005-0000-0000-0000F0650000}"/>
    <cellStyle name="Normal 34 2 3" xfId="50665" xr:uid="{00000000-0005-0000-0000-0000F1650000}"/>
    <cellStyle name="Normal 34 2 4" xfId="50666" xr:uid="{00000000-0005-0000-0000-0000F2650000}"/>
    <cellStyle name="Normal 34 2 5" xfId="50667" xr:uid="{00000000-0005-0000-0000-0000F3650000}"/>
    <cellStyle name="Normal 34 3" xfId="50668" xr:uid="{00000000-0005-0000-0000-0000F4650000}"/>
    <cellStyle name="Normal 34 4" xfId="50669" xr:uid="{00000000-0005-0000-0000-0000F5650000}"/>
    <cellStyle name="Normal 34 5" xfId="50670" xr:uid="{00000000-0005-0000-0000-0000F6650000}"/>
    <cellStyle name="Normal 34 6" xfId="50671" xr:uid="{00000000-0005-0000-0000-0000F7650000}"/>
    <cellStyle name="Normal 35" xfId="25819" xr:uid="{00000000-0005-0000-0000-0000F8650000}"/>
    <cellStyle name="Normal 35 2" xfId="25820" xr:uid="{00000000-0005-0000-0000-0000F9650000}"/>
    <cellStyle name="Normal 35 2 2" xfId="50672" xr:uid="{00000000-0005-0000-0000-0000FA650000}"/>
    <cellStyle name="Normal 35 2 3" xfId="50673" xr:uid="{00000000-0005-0000-0000-0000FB650000}"/>
    <cellStyle name="Normal 35 2 4" xfId="50674" xr:uid="{00000000-0005-0000-0000-0000FC650000}"/>
    <cellStyle name="Normal 35 2 5" xfId="50675" xr:uid="{00000000-0005-0000-0000-0000FD650000}"/>
    <cellStyle name="Normal 35 3" xfId="50676" xr:uid="{00000000-0005-0000-0000-0000FE650000}"/>
    <cellStyle name="Normal 35 4" xfId="50677" xr:uid="{00000000-0005-0000-0000-0000FF650000}"/>
    <cellStyle name="Normal 35 5" xfId="50678" xr:uid="{00000000-0005-0000-0000-000000660000}"/>
    <cellStyle name="Normal 35 6" xfId="50679" xr:uid="{00000000-0005-0000-0000-000001660000}"/>
    <cellStyle name="Normal 36" xfId="25821" xr:uid="{00000000-0005-0000-0000-000002660000}"/>
    <cellStyle name="Normal 36 2" xfId="25822" xr:uid="{00000000-0005-0000-0000-000003660000}"/>
    <cellStyle name="Normal 36 2 2" xfId="50680" xr:uid="{00000000-0005-0000-0000-000004660000}"/>
    <cellStyle name="Normal 36 2 3" xfId="50681" xr:uid="{00000000-0005-0000-0000-000005660000}"/>
    <cellStyle name="Normal 36 2 4" xfId="50682" xr:uid="{00000000-0005-0000-0000-000006660000}"/>
    <cellStyle name="Normal 36 2 5" xfId="50683" xr:uid="{00000000-0005-0000-0000-000007660000}"/>
    <cellStyle name="Normal 36 3" xfId="50684" xr:uid="{00000000-0005-0000-0000-000008660000}"/>
    <cellStyle name="Normal 36 4" xfId="50685" xr:uid="{00000000-0005-0000-0000-000009660000}"/>
    <cellStyle name="Normal 36 5" xfId="50686" xr:uid="{00000000-0005-0000-0000-00000A660000}"/>
    <cellStyle name="Normal 36 6" xfId="50687" xr:uid="{00000000-0005-0000-0000-00000B660000}"/>
    <cellStyle name="Normal 37" xfId="25823" xr:uid="{00000000-0005-0000-0000-00000C660000}"/>
    <cellStyle name="Normal 37 2" xfId="25824" xr:uid="{00000000-0005-0000-0000-00000D660000}"/>
    <cellStyle name="Normal 37 2 2" xfId="50688" xr:uid="{00000000-0005-0000-0000-00000E660000}"/>
    <cellStyle name="Normal 37 2 3" xfId="50689" xr:uid="{00000000-0005-0000-0000-00000F660000}"/>
    <cellStyle name="Normal 37 2 4" xfId="50690" xr:uid="{00000000-0005-0000-0000-000010660000}"/>
    <cellStyle name="Normal 37 2 5" xfId="50691" xr:uid="{00000000-0005-0000-0000-000011660000}"/>
    <cellStyle name="Normal 37 3" xfId="50692" xr:uid="{00000000-0005-0000-0000-000012660000}"/>
    <cellStyle name="Normal 37 4" xfId="50693" xr:uid="{00000000-0005-0000-0000-000013660000}"/>
    <cellStyle name="Normal 37 5" xfId="50694" xr:uid="{00000000-0005-0000-0000-000014660000}"/>
    <cellStyle name="Normal 37 6" xfId="50695" xr:uid="{00000000-0005-0000-0000-000015660000}"/>
    <cellStyle name="Normal 38" xfId="25825" xr:uid="{00000000-0005-0000-0000-000016660000}"/>
    <cellStyle name="Normal 38 2" xfId="25826" xr:uid="{00000000-0005-0000-0000-000017660000}"/>
    <cellStyle name="Normal 38 2 2" xfId="50696" xr:uid="{00000000-0005-0000-0000-000018660000}"/>
    <cellStyle name="Normal 38 2 3" xfId="50697" xr:uid="{00000000-0005-0000-0000-000019660000}"/>
    <cellStyle name="Normal 38 2 4" xfId="50698" xr:uid="{00000000-0005-0000-0000-00001A660000}"/>
    <cellStyle name="Normal 38 2 5" xfId="50699" xr:uid="{00000000-0005-0000-0000-00001B660000}"/>
    <cellStyle name="Normal 38 3" xfId="50700" xr:uid="{00000000-0005-0000-0000-00001C660000}"/>
    <cellStyle name="Normal 38 4" xfId="50701" xr:uid="{00000000-0005-0000-0000-00001D660000}"/>
    <cellStyle name="Normal 38 5" xfId="50702" xr:uid="{00000000-0005-0000-0000-00001E660000}"/>
    <cellStyle name="Normal 38 6" xfId="50703" xr:uid="{00000000-0005-0000-0000-00001F660000}"/>
    <cellStyle name="Normal 39" xfId="25827" xr:uid="{00000000-0005-0000-0000-000020660000}"/>
    <cellStyle name="Normal 39 2" xfId="25828" xr:uid="{00000000-0005-0000-0000-000021660000}"/>
    <cellStyle name="Normal 39 2 2" xfId="50704" xr:uid="{00000000-0005-0000-0000-000022660000}"/>
    <cellStyle name="Normal 39 2 3" xfId="50705" xr:uid="{00000000-0005-0000-0000-000023660000}"/>
    <cellStyle name="Normal 39 2 4" xfId="50706" xr:uid="{00000000-0005-0000-0000-000024660000}"/>
    <cellStyle name="Normal 39 2 5" xfId="50707" xr:uid="{00000000-0005-0000-0000-000025660000}"/>
    <cellStyle name="Normal 39 3" xfId="50708" xr:uid="{00000000-0005-0000-0000-000026660000}"/>
    <cellStyle name="Normal 39 4" xfId="50709" xr:uid="{00000000-0005-0000-0000-000027660000}"/>
    <cellStyle name="Normal 39 5" xfId="50710" xr:uid="{00000000-0005-0000-0000-000028660000}"/>
    <cellStyle name="Normal 39 6" xfId="50711" xr:uid="{00000000-0005-0000-0000-000029660000}"/>
    <cellStyle name="Normal 4" xfId="4" xr:uid="{00000000-0005-0000-0000-00002A660000}"/>
    <cellStyle name="Normal 4 2" xfId="25829" xr:uid="{00000000-0005-0000-0000-00002B660000}"/>
    <cellStyle name="Normal 4 2 2" xfId="25830" xr:uid="{00000000-0005-0000-0000-00002C660000}"/>
    <cellStyle name="Normal 4 2 2 2" xfId="50712" xr:uid="{00000000-0005-0000-0000-00002D660000}"/>
    <cellStyle name="Normal 4 3" xfId="25831" xr:uid="{00000000-0005-0000-0000-00002E660000}"/>
    <cellStyle name="Normal 4 3 2" xfId="25832" xr:uid="{00000000-0005-0000-0000-00002F660000}"/>
    <cellStyle name="Normal 4 4" xfId="25833" xr:uid="{00000000-0005-0000-0000-000030660000}"/>
    <cellStyle name="Normal 4 4 2" xfId="25834" xr:uid="{00000000-0005-0000-0000-000031660000}"/>
    <cellStyle name="Normal 4 5" xfId="25835" xr:uid="{00000000-0005-0000-0000-000032660000}"/>
    <cellStyle name="Normal 4 5 2" xfId="25836" xr:uid="{00000000-0005-0000-0000-000033660000}"/>
    <cellStyle name="Normal 4 6" xfId="25837" xr:uid="{00000000-0005-0000-0000-000034660000}"/>
    <cellStyle name="Normal 4 6 2" xfId="25838" xr:uid="{00000000-0005-0000-0000-000035660000}"/>
    <cellStyle name="Normal 4 7" xfId="25839" xr:uid="{00000000-0005-0000-0000-000036660000}"/>
    <cellStyle name="Normal 4 8" xfId="25840" xr:uid="{00000000-0005-0000-0000-000037660000}"/>
    <cellStyle name="Normal 4 8 2" xfId="25841" xr:uid="{00000000-0005-0000-0000-000038660000}"/>
    <cellStyle name="Normal 4 8 3" xfId="25842" xr:uid="{00000000-0005-0000-0000-000039660000}"/>
    <cellStyle name="Normal 4 8 4" xfId="25843" xr:uid="{00000000-0005-0000-0000-00003A660000}"/>
    <cellStyle name="Normal 4 9" xfId="25844" xr:uid="{00000000-0005-0000-0000-00003B660000}"/>
    <cellStyle name="Normal 4_5A4 10-11 Templates Final" xfId="25845" xr:uid="{00000000-0005-0000-0000-00003C660000}"/>
    <cellStyle name="Normal 40" xfId="25846" xr:uid="{00000000-0005-0000-0000-00003D660000}"/>
    <cellStyle name="Normal 40 2" xfId="25847" xr:uid="{00000000-0005-0000-0000-00003E660000}"/>
    <cellStyle name="Normal 40 2 2" xfId="50713" xr:uid="{00000000-0005-0000-0000-00003F660000}"/>
    <cellStyle name="Normal 40 2 3" xfId="50714" xr:uid="{00000000-0005-0000-0000-000040660000}"/>
    <cellStyle name="Normal 40 2 4" xfId="50715" xr:uid="{00000000-0005-0000-0000-000041660000}"/>
    <cellStyle name="Normal 40 2 5" xfId="50716" xr:uid="{00000000-0005-0000-0000-000042660000}"/>
    <cellStyle name="Normal 40 3" xfId="50717" xr:uid="{00000000-0005-0000-0000-000043660000}"/>
    <cellStyle name="Normal 40 4" xfId="50718" xr:uid="{00000000-0005-0000-0000-000044660000}"/>
    <cellStyle name="Normal 40 5" xfId="50719" xr:uid="{00000000-0005-0000-0000-000045660000}"/>
    <cellStyle name="Normal 40 6" xfId="50720" xr:uid="{00000000-0005-0000-0000-000046660000}"/>
    <cellStyle name="Normal 41" xfId="25848" xr:uid="{00000000-0005-0000-0000-000047660000}"/>
    <cellStyle name="Normal 41 2" xfId="25849" xr:uid="{00000000-0005-0000-0000-000048660000}"/>
    <cellStyle name="Normal 41 2 2" xfId="50721" xr:uid="{00000000-0005-0000-0000-000049660000}"/>
    <cellStyle name="Normal 41 2 3" xfId="50722" xr:uid="{00000000-0005-0000-0000-00004A660000}"/>
    <cellStyle name="Normal 41 2 4" xfId="50723" xr:uid="{00000000-0005-0000-0000-00004B660000}"/>
    <cellStyle name="Normal 41 2 5" xfId="50724" xr:uid="{00000000-0005-0000-0000-00004C660000}"/>
    <cellStyle name="Normal 41 3" xfId="50725" xr:uid="{00000000-0005-0000-0000-00004D660000}"/>
    <cellStyle name="Normal 41 4" xfId="50726" xr:uid="{00000000-0005-0000-0000-00004E660000}"/>
    <cellStyle name="Normal 41 5" xfId="50727" xr:uid="{00000000-0005-0000-0000-00004F660000}"/>
    <cellStyle name="Normal 41 6" xfId="50728" xr:uid="{00000000-0005-0000-0000-000050660000}"/>
    <cellStyle name="Normal 42" xfId="25850" xr:uid="{00000000-0005-0000-0000-000051660000}"/>
    <cellStyle name="Normal 42 2" xfId="25851" xr:uid="{00000000-0005-0000-0000-000052660000}"/>
    <cellStyle name="Normal 42 2 2" xfId="50729" xr:uid="{00000000-0005-0000-0000-000053660000}"/>
    <cellStyle name="Normal 42 2 3" xfId="50730" xr:uid="{00000000-0005-0000-0000-000054660000}"/>
    <cellStyle name="Normal 42 2 4" xfId="50731" xr:uid="{00000000-0005-0000-0000-000055660000}"/>
    <cellStyle name="Normal 42 2 5" xfId="50732" xr:uid="{00000000-0005-0000-0000-000056660000}"/>
    <cellStyle name="Normal 42 3" xfId="50733" xr:uid="{00000000-0005-0000-0000-000057660000}"/>
    <cellStyle name="Normal 42 4" xfId="50734" xr:uid="{00000000-0005-0000-0000-000058660000}"/>
    <cellStyle name="Normal 42 5" xfId="50735" xr:uid="{00000000-0005-0000-0000-000059660000}"/>
    <cellStyle name="Normal 42 6" xfId="50736" xr:uid="{00000000-0005-0000-0000-00005A660000}"/>
    <cellStyle name="Normal 43" xfId="25852" xr:uid="{00000000-0005-0000-0000-00005B660000}"/>
    <cellStyle name="Normal 43 2" xfId="25853" xr:uid="{00000000-0005-0000-0000-00005C660000}"/>
    <cellStyle name="Normal 43 2 2" xfId="50737" xr:uid="{00000000-0005-0000-0000-00005D660000}"/>
    <cellStyle name="Normal 43 2 3" xfId="50738" xr:uid="{00000000-0005-0000-0000-00005E660000}"/>
    <cellStyle name="Normal 43 2 4" xfId="50739" xr:uid="{00000000-0005-0000-0000-00005F660000}"/>
    <cellStyle name="Normal 43 2 5" xfId="50740" xr:uid="{00000000-0005-0000-0000-000060660000}"/>
    <cellStyle name="Normal 43 3" xfId="50741" xr:uid="{00000000-0005-0000-0000-000061660000}"/>
    <cellStyle name="Normal 43 4" xfId="50742" xr:uid="{00000000-0005-0000-0000-000062660000}"/>
    <cellStyle name="Normal 43 5" xfId="50743" xr:uid="{00000000-0005-0000-0000-000063660000}"/>
    <cellStyle name="Normal 43 6" xfId="50744" xr:uid="{00000000-0005-0000-0000-000064660000}"/>
    <cellStyle name="Normal 44" xfId="25854" xr:uid="{00000000-0005-0000-0000-000065660000}"/>
    <cellStyle name="Normal 44 2" xfId="25855" xr:uid="{00000000-0005-0000-0000-000066660000}"/>
    <cellStyle name="Normal 44 2 2" xfId="50745" xr:uid="{00000000-0005-0000-0000-000067660000}"/>
    <cellStyle name="Normal 44 2 3" xfId="50746" xr:uid="{00000000-0005-0000-0000-000068660000}"/>
    <cellStyle name="Normal 44 2 4" xfId="50747" xr:uid="{00000000-0005-0000-0000-000069660000}"/>
    <cellStyle name="Normal 44 2 5" xfId="50748" xr:uid="{00000000-0005-0000-0000-00006A660000}"/>
    <cellStyle name="Normal 44 3" xfId="50749" xr:uid="{00000000-0005-0000-0000-00006B660000}"/>
    <cellStyle name="Normal 44 4" xfId="50750" xr:uid="{00000000-0005-0000-0000-00006C660000}"/>
    <cellStyle name="Normal 44 5" xfId="50751" xr:uid="{00000000-0005-0000-0000-00006D660000}"/>
    <cellStyle name="Normal 44 6" xfId="50752" xr:uid="{00000000-0005-0000-0000-00006E660000}"/>
    <cellStyle name="Normal 45" xfId="25856" xr:uid="{00000000-0005-0000-0000-00006F660000}"/>
    <cellStyle name="Normal 45 2" xfId="25857" xr:uid="{00000000-0005-0000-0000-000070660000}"/>
    <cellStyle name="Normal 45 2 2" xfId="50753" xr:uid="{00000000-0005-0000-0000-000071660000}"/>
    <cellStyle name="Normal 45 2 3" xfId="50754" xr:uid="{00000000-0005-0000-0000-000072660000}"/>
    <cellStyle name="Normal 45 2 4" xfId="50755" xr:uid="{00000000-0005-0000-0000-000073660000}"/>
    <cellStyle name="Normal 45 2 5" xfId="50756" xr:uid="{00000000-0005-0000-0000-000074660000}"/>
    <cellStyle name="Normal 45 3" xfId="50757" xr:uid="{00000000-0005-0000-0000-000075660000}"/>
    <cellStyle name="Normal 45 4" xfId="50758" xr:uid="{00000000-0005-0000-0000-000076660000}"/>
    <cellStyle name="Normal 45 5" xfId="50759" xr:uid="{00000000-0005-0000-0000-000077660000}"/>
    <cellStyle name="Normal 45 6" xfId="50760" xr:uid="{00000000-0005-0000-0000-000078660000}"/>
    <cellStyle name="Normal 46" xfId="25858" xr:uid="{00000000-0005-0000-0000-000079660000}"/>
    <cellStyle name="Normal 46 2" xfId="25859" xr:uid="{00000000-0005-0000-0000-00007A660000}"/>
    <cellStyle name="Normal 46 2 2" xfId="50761" xr:uid="{00000000-0005-0000-0000-00007B660000}"/>
    <cellStyle name="Normal 46 2 3" xfId="50762" xr:uid="{00000000-0005-0000-0000-00007C660000}"/>
    <cellStyle name="Normal 46 2 4" xfId="50763" xr:uid="{00000000-0005-0000-0000-00007D660000}"/>
    <cellStyle name="Normal 46 2 5" xfId="50764" xr:uid="{00000000-0005-0000-0000-00007E660000}"/>
    <cellStyle name="Normal 46 3" xfId="50765" xr:uid="{00000000-0005-0000-0000-00007F660000}"/>
    <cellStyle name="Normal 46 4" xfId="50766" xr:uid="{00000000-0005-0000-0000-000080660000}"/>
    <cellStyle name="Normal 46 5" xfId="50767" xr:uid="{00000000-0005-0000-0000-000081660000}"/>
    <cellStyle name="Normal 46 6" xfId="50768" xr:uid="{00000000-0005-0000-0000-000082660000}"/>
    <cellStyle name="Normal 47" xfId="25860" xr:uid="{00000000-0005-0000-0000-000083660000}"/>
    <cellStyle name="Normal 47 2" xfId="25861" xr:uid="{00000000-0005-0000-0000-000084660000}"/>
    <cellStyle name="Normal 47 2 2" xfId="50769" xr:uid="{00000000-0005-0000-0000-000085660000}"/>
    <cellStyle name="Normal 47 2 3" xfId="50770" xr:uid="{00000000-0005-0000-0000-000086660000}"/>
    <cellStyle name="Normal 47 2 4" xfId="50771" xr:uid="{00000000-0005-0000-0000-000087660000}"/>
    <cellStyle name="Normal 47 2 5" xfId="50772" xr:uid="{00000000-0005-0000-0000-000088660000}"/>
    <cellStyle name="Normal 47 3" xfId="50773" xr:uid="{00000000-0005-0000-0000-000089660000}"/>
    <cellStyle name="Normal 47 4" xfId="50774" xr:uid="{00000000-0005-0000-0000-00008A660000}"/>
    <cellStyle name="Normal 47 5" xfId="50775" xr:uid="{00000000-0005-0000-0000-00008B660000}"/>
    <cellStyle name="Normal 47 6" xfId="50776" xr:uid="{00000000-0005-0000-0000-00008C660000}"/>
    <cellStyle name="Normal 48" xfId="25862" xr:uid="{00000000-0005-0000-0000-00008D660000}"/>
    <cellStyle name="Normal 48 2" xfId="25863" xr:uid="{00000000-0005-0000-0000-00008E660000}"/>
    <cellStyle name="Normal 49" xfId="25864" xr:uid="{00000000-0005-0000-0000-00008F660000}"/>
    <cellStyle name="Normal 49 2" xfId="25865" xr:uid="{00000000-0005-0000-0000-000090660000}"/>
    <cellStyle name="Normal 49 2 2" xfId="50777" xr:uid="{00000000-0005-0000-0000-000091660000}"/>
    <cellStyle name="Normal 49 2 3" xfId="50778" xr:uid="{00000000-0005-0000-0000-000092660000}"/>
    <cellStyle name="Normal 49 2 4" xfId="50779" xr:uid="{00000000-0005-0000-0000-000093660000}"/>
    <cellStyle name="Normal 49 2 5" xfId="50780" xr:uid="{00000000-0005-0000-0000-000094660000}"/>
    <cellStyle name="Normal 5" xfId="25866" xr:uid="{00000000-0005-0000-0000-000095660000}"/>
    <cellStyle name="Normal 5 10" xfId="25867" xr:uid="{00000000-0005-0000-0000-000096660000}"/>
    <cellStyle name="Normal 5 11" xfId="25868" xr:uid="{00000000-0005-0000-0000-000097660000}"/>
    <cellStyle name="Normal 5 2" xfId="25869" xr:uid="{00000000-0005-0000-0000-000098660000}"/>
    <cellStyle name="Normal 5 2 10" xfId="25870" xr:uid="{00000000-0005-0000-0000-000099660000}"/>
    <cellStyle name="Normal 5 2 11" xfId="25871" xr:uid="{00000000-0005-0000-0000-00009A660000}"/>
    <cellStyle name="Normal 5 2 12" xfId="25872" xr:uid="{00000000-0005-0000-0000-00009B660000}"/>
    <cellStyle name="Normal 5 2 13" xfId="50781" xr:uid="{00000000-0005-0000-0000-00009C660000}"/>
    <cellStyle name="Normal 5 2 13 2" xfId="51016" xr:uid="{8F4A08C0-4579-4758-9951-C2C401774717}"/>
    <cellStyle name="Normal 5 2 2" xfId="25873" xr:uid="{00000000-0005-0000-0000-00009D660000}"/>
    <cellStyle name="Normal 5 2 2 10" xfId="25874" xr:uid="{00000000-0005-0000-0000-00009E660000}"/>
    <cellStyle name="Normal 5 2 2 2" xfId="25875" xr:uid="{00000000-0005-0000-0000-00009F660000}"/>
    <cellStyle name="Normal 5 2 2 2 2" xfId="25876" xr:uid="{00000000-0005-0000-0000-0000A0660000}"/>
    <cellStyle name="Normal 5 2 2 2 2 2" xfId="25877" xr:uid="{00000000-0005-0000-0000-0000A1660000}"/>
    <cellStyle name="Normal 5 2 2 2 2 3" xfId="25878" xr:uid="{00000000-0005-0000-0000-0000A2660000}"/>
    <cellStyle name="Normal 5 2 2 2 3" xfId="25879" xr:uid="{00000000-0005-0000-0000-0000A3660000}"/>
    <cellStyle name="Normal 5 2 2 2 3 2" xfId="25880" xr:uid="{00000000-0005-0000-0000-0000A4660000}"/>
    <cellStyle name="Normal 5 2 2 2 3 3" xfId="25881" xr:uid="{00000000-0005-0000-0000-0000A5660000}"/>
    <cellStyle name="Normal 5 2 2 2 4" xfId="25882" xr:uid="{00000000-0005-0000-0000-0000A6660000}"/>
    <cellStyle name="Normal 5 2 2 2 4 2" xfId="25883" xr:uid="{00000000-0005-0000-0000-0000A7660000}"/>
    <cellStyle name="Normal 5 2 2 2 4 3" xfId="25884" xr:uid="{00000000-0005-0000-0000-0000A8660000}"/>
    <cellStyle name="Normal 5 2 2 2 5" xfId="25885" xr:uid="{00000000-0005-0000-0000-0000A9660000}"/>
    <cellStyle name="Normal 5 2 2 2 5 2" xfId="25886" xr:uid="{00000000-0005-0000-0000-0000AA660000}"/>
    <cellStyle name="Normal 5 2 2 2 5 3" xfId="25887" xr:uid="{00000000-0005-0000-0000-0000AB660000}"/>
    <cellStyle name="Normal 5 2 2 2 6" xfId="25888" xr:uid="{00000000-0005-0000-0000-0000AC660000}"/>
    <cellStyle name="Normal 5 2 2 2 7" xfId="25889" xr:uid="{00000000-0005-0000-0000-0000AD660000}"/>
    <cellStyle name="Normal 5 2 2 3" xfId="25890" xr:uid="{00000000-0005-0000-0000-0000AE660000}"/>
    <cellStyle name="Normal 5 2 2 3 2" xfId="25891" xr:uid="{00000000-0005-0000-0000-0000AF660000}"/>
    <cellStyle name="Normal 5 2 2 3 2 2" xfId="25892" xr:uid="{00000000-0005-0000-0000-0000B0660000}"/>
    <cellStyle name="Normal 5 2 2 3 2 3" xfId="25893" xr:uid="{00000000-0005-0000-0000-0000B1660000}"/>
    <cellStyle name="Normal 5 2 2 3 3" xfId="25894" xr:uid="{00000000-0005-0000-0000-0000B2660000}"/>
    <cellStyle name="Normal 5 2 2 3 3 2" xfId="25895" xr:uid="{00000000-0005-0000-0000-0000B3660000}"/>
    <cellStyle name="Normal 5 2 2 3 3 3" xfId="25896" xr:uid="{00000000-0005-0000-0000-0000B4660000}"/>
    <cellStyle name="Normal 5 2 2 3 4" xfId="25897" xr:uid="{00000000-0005-0000-0000-0000B5660000}"/>
    <cellStyle name="Normal 5 2 2 3 4 2" xfId="25898" xr:uid="{00000000-0005-0000-0000-0000B6660000}"/>
    <cellStyle name="Normal 5 2 2 3 4 3" xfId="25899" xr:uid="{00000000-0005-0000-0000-0000B7660000}"/>
    <cellStyle name="Normal 5 2 2 3 5" xfId="25900" xr:uid="{00000000-0005-0000-0000-0000B8660000}"/>
    <cellStyle name="Normal 5 2 2 3 5 2" xfId="25901" xr:uid="{00000000-0005-0000-0000-0000B9660000}"/>
    <cellStyle name="Normal 5 2 2 3 5 3" xfId="25902" xr:uid="{00000000-0005-0000-0000-0000BA660000}"/>
    <cellStyle name="Normal 5 2 2 3 6" xfId="25903" xr:uid="{00000000-0005-0000-0000-0000BB660000}"/>
    <cellStyle name="Normal 5 2 2 3 7" xfId="25904" xr:uid="{00000000-0005-0000-0000-0000BC660000}"/>
    <cellStyle name="Normal 5 2 2 4" xfId="25905" xr:uid="{00000000-0005-0000-0000-0000BD660000}"/>
    <cellStyle name="Normal 5 2 2 4 2" xfId="25906" xr:uid="{00000000-0005-0000-0000-0000BE660000}"/>
    <cellStyle name="Normal 5 2 2 4 3" xfId="25907" xr:uid="{00000000-0005-0000-0000-0000BF660000}"/>
    <cellStyle name="Normal 5 2 2 5" xfId="25908" xr:uid="{00000000-0005-0000-0000-0000C0660000}"/>
    <cellStyle name="Normal 5 2 2 5 2" xfId="25909" xr:uid="{00000000-0005-0000-0000-0000C1660000}"/>
    <cellStyle name="Normal 5 2 2 5 3" xfId="25910" xr:uid="{00000000-0005-0000-0000-0000C2660000}"/>
    <cellStyle name="Normal 5 2 2 6" xfId="25911" xr:uid="{00000000-0005-0000-0000-0000C3660000}"/>
    <cellStyle name="Normal 5 2 2 6 2" xfId="25912" xr:uid="{00000000-0005-0000-0000-0000C4660000}"/>
    <cellStyle name="Normal 5 2 2 6 3" xfId="25913" xr:uid="{00000000-0005-0000-0000-0000C5660000}"/>
    <cellStyle name="Normal 5 2 2 7" xfId="25914" xr:uid="{00000000-0005-0000-0000-0000C6660000}"/>
    <cellStyle name="Normal 5 2 2 7 2" xfId="25915" xr:uid="{00000000-0005-0000-0000-0000C7660000}"/>
    <cellStyle name="Normal 5 2 2 7 3" xfId="25916" xr:uid="{00000000-0005-0000-0000-0000C8660000}"/>
    <cellStyle name="Normal 5 2 2 8" xfId="25917" xr:uid="{00000000-0005-0000-0000-0000C9660000}"/>
    <cellStyle name="Normal 5 2 2 9" xfId="25918" xr:uid="{00000000-0005-0000-0000-0000CA660000}"/>
    <cellStyle name="Normal 5 2 3" xfId="25919" xr:uid="{00000000-0005-0000-0000-0000CB660000}"/>
    <cellStyle name="Normal 5 2 3 2" xfId="25920" xr:uid="{00000000-0005-0000-0000-0000CC660000}"/>
    <cellStyle name="Normal 5 2 3 2 2" xfId="25921" xr:uid="{00000000-0005-0000-0000-0000CD660000}"/>
    <cellStyle name="Normal 5 2 3 2 3" xfId="25922" xr:uid="{00000000-0005-0000-0000-0000CE660000}"/>
    <cellStyle name="Normal 5 2 3 3" xfId="25923" xr:uid="{00000000-0005-0000-0000-0000CF660000}"/>
    <cellStyle name="Normal 5 2 3 3 2" xfId="25924" xr:uid="{00000000-0005-0000-0000-0000D0660000}"/>
    <cellStyle name="Normal 5 2 3 3 3" xfId="25925" xr:uid="{00000000-0005-0000-0000-0000D1660000}"/>
    <cellStyle name="Normal 5 2 3 4" xfId="25926" xr:uid="{00000000-0005-0000-0000-0000D2660000}"/>
    <cellStyle name="Normal 5 2 3 4 2" xfId="25927" xr:uid="{00000000-0005-0000-0000-0000D3660000}"/>
    <cellStyle name="Normal 5 2 3 4 3" xfId="25928" xr:uid="{00000000-0005-0000-0000-0000D4660000}"/>
    <cellStyle name="Normal 5 2 3 5" xfId="25929" xr:uid="{00000000-0005-0000-0000-0000D5660000}"/>
    <cellStyle name="Normal 5 2 3 5 2" xfId="25930" xr:uid="{00000000-0005-0000-0000-0000D6660000}"/>
    <cellStyle name="Normal 5 2 3 5 3" xfId="25931" xr:uid="{00000000-0005-0000-0000-0000D7660000}"/>
    <cellStyle name="Normal 5 2 3 6" xfId="25932" xr:uid="{00000000-0005-0000-0000-0000D8660000}"/>
    <cellStyle name="Normal 5 2 3 7" xfId="25933" xr:uid="{00000000-0005-0000-0000-0000D9660000}"/>
    <cellStyle name="Normal 5 2 4" xfId="25934" xr:uid="{00000000-0005-0000-0000-0000DA660000}"/>
    <cellStyle name="Normal 5 2 4 2" xfId="25935" xr:uid="{00000000-0005-0000-0000-0000DB660000}"/>
    <cellStyle name="Normal 5 2 4 2 2" xfId="25936" xr:uid="{00000000-0005-0000-0000-0000DC660000}"/>
    <cellStyle name="Normal 5 2 4 2 3" xfId="25937" xr:uid="{00000000-0005-0000-0000-0000DD660000}"/>
    <cellStyle name="Normal 5 2 4 3" xfId="25938" xr:uid="{00000000-0005-0000-0000-0000DE660000}"/>
    <cellStyle name="Normal 5 2 4 3 2" xfId="25939" xr:uid="{00000000-0005-0000-0000-0000DF660000}"/>
    <cellStyle name="Normal 5 2 4 3 3" xfId="25940" xr:uid="{00000000-0005-0000-0000-0000E0660000}"/>
    <cellStyle name="Normal 5 2 4 4" xfId="25941" xr:uid="{00000000-0005-0000-0000-0000E1660000}"/>
    <cellStyle name="Normal 5 2 4 4 2" xfId="25942" xr:uid="{00000000-0005-0000-0000-0000E2660000}"/>
    <cellStyle name="Normal 5 2 4 4 3" xfId="25943" xr:uid="{00000000-0005-0000-0000-0000E3660000}"/>
    <cellStyle name="Normal 5 2 4 5" xfId="25944" xr:uid="{00000000-0005-0000-0000-0000E4660000}"/>
    <cellStyle name="Normal 5 2 4 5 2" xfId="25945" xr:uid="{00000000-0005-0000-0000-0000E5660000}"/>
    <cellStyle name="Normal 5 2 4 5 3" xfId="25946" xr:uid="{00000000-0005-0000-0000-0000E6660000}"/>
    <cellStyle name="Normal 5 2 4 6" xfId="25947" xr:uid="{00000000-0005-0000-0000-0000E7660000}"/>
    <cellStyle name="Normal 5 2 4 7" xfId="25948" xr:uid="{00000000-0005-0000-0000-0000E8660000}"/>
    <cellStyle name="Normal 5 2 5" xfId="25949" xr:uid="{00000000-0005-0000-0000-0000E9660000}"/>
    <cellStyle name="Normal 5 2 5 2" xfId="25950" xr:uid="{00000000-0005-0000-0000-0000EA660000}"/>
    <cellStyle name="Normal 5 2 5 3" xfId="25951" xr:uid="{00000000-0005-0000-0000-0000EB660000}"/>
    <cellStyle name="Normal 5 2 6" xfId="25952" xr:uid="{00000000-0005-0000-0000-0000EC660000}"/>
    <cellStyle name="Normal 5 2 6 2" xfId="25953" xr:uid="{00000000-0005-0000-0000-0000ED660000}"/>
    <cellStyle name="Normal 5 2 6 3" xfId="25954" xr:uid="{00000000-0005-0000-0000-0000EE660000}"/>
    <cellStyle name="Normal 5 2 7" xfId="25955" xr:uid="{00000000-0005-0000-0000-0000EF660000}"/>
    <cellStyle name="Normal 5 2 7 2" xfId="25956" xr:uid="{00000000-0005-0000-0000-0000F0660000}"/>
    <cellStyle name="Normal 5 2 7 3" xfId="25957" xr:uid="{00000000-0005-0000-0000-0000F1660000}"/>
    <cellStyle name="Normal 5 2 8" xfId="25958" xr:uid="{00000000-0005-0000-0000-0000F2660000}"/>
    <cellStyle name="Normal 5 2 8 2" xfId="25959" xr:uid="{00000000-0005-0000-0000-0000F3660000}"/>
    <cellStyle name="Normal 5 2 8 3" xfId="25960" xr:uid="{00000000-0005-0000-0000-0000F4660000}"/>
    <cellStyle name="Normal 5 2 9" xfId="25961" xr:uid="{00000000-0005-0000-0000-0000F5660000}"/>
    <cellStyle name="Normal 5 3" xfId="25962" xr:uid="{00000000-0005-0000-0000-0000F6660000}"/>
    <cellStyle name="Normal 5 3 2" xfId="25963" xr:uid="{00000000-0005-0000-0000-0000F7660000}"/>
    <cellStyle name="Normal 5 3 2 2" xfId="25964" xr:uid="{00000000-0005-0000-0000-0000F8660000}"/>
    <cellStyle name="Normal 5 3 2 2 2" xfId="25965" xr:uid="{00000000-0005-0000-0000-0000F9660000}"/>
    <cellStyle name="Normal 5 3 2 2 3" xfId="25966" xr:uid="{00000000-0005-0000-0000-0000FA660000}"/>
    <cellStyle name="Normal 5 3 2 3" xfId="25967" xr:uid="{00000000-0005-0000-0000-0000FB660000}"/>
    <cellStyle name="Normal 5 3 2 3 2" xfId="25968" xr:uid="{00000000-0005-0000-0000-0000FC660000}"/>
    <cellStyle name="Normal 5 3 2 3 3" xfId="25969" xr:uid="{00000000-0005-0000-0000-0000FD660000}"/>
    <cellStyle name="Normal 5 3 2 4" xfId="25970" xr:uid="{00000000-0005-0000-0000-0000FE660000}"/>
    <cellStyle name="Normal 5 3 2 4 2" xfId="25971" xr:uid="{00000000-0005-0000-0000-0000FF660000}"/>
    <cellStyle name="Normal 5 3 2 4 3" xfId="25972" xr:uid="{00000000-0005-0000-0000-000000670000}"/>
    <cellStyle name="Normal 5 3 2 5" xfId="25973" xr:uid="{00000000-0005-0000-0000-000001670000}"/>
    <cellStyle name="Normal 5 3 2 5 2" xfId="25974" xr:uid="{00000000-0005-0000-0000-000002670000}"/>
    <cellStyle name="Normal 5 3 2 5 3" xfId="25975" xr:uid="{00000000-0005-0000-0000-000003670000}"/>
    <cellStyle name="Normal 5 3 2 6" xfId="25976" xr:uid="{00000000-0005-0000-0000-000004670000}"/>
    <cellStyle name="Normal 5 3 2 7" xfId="25977" xr:uid="{00000000-0005-0000-0000-000005670000}"/>
    <cellStyle name="Normal 5 3 3" xfId="25978" xr:uid="{00000000-0005-0000-0000-000006670000}"/>
    <cellStyle name="Normal 5 3 3 2" xfId="25979" xr:uid="{00000000-0005-0000-0000-000007670000}"/>
    <cellStyle name="Normal 5 3 3 2 2" xfId="25980" xr:uid="{00000000-0005-0000-0000-000008670000}"/>
    <cellStyle name="Normal 5 3 3 2 3" xfId="25981" xr:uid="{00000000-0005-0000-0000-000009670000}"/>
    <cellStyle name="Normal 5 3 3 3" xfId="25982" xr:uid="{00000000-0005-0000-0000-00000A670000}"/>
    <cellStyle name="Normal 5 3 3 3 2" xfId="25983" xr:uid="{00000000-0005-0000-0000-00000B670000}"/>
    <cellStyle name="Normal 5 3 3 3 3" xfId="25984" xr:uid="{00000000-0005-0000-0000-00000C670000}"/>
    <cellStyle name="Normal 5 3 3 4" xfId="25985" xr:uid="{00000000-0005-0000-0000-00000D670000}"/>
    <cellStyle name="Normal 5 3 3 4 2" xfId="25986" xr:uid="{00000000-0005-0000-0000-00000E670000}"/>
    <cellStyle name="Normal 5 3 3 4 3" xfId="25987" xr:uid="{00000000-0005-0000-0000-00000F670000}"/>
    <cellStyle name="Normal 5 3 3 5" xfId="25988" xr:uid="{00000000-0005-0000-0000-000010670000}"/>
    <cellStyle name="Normal 5 3 3 5 2" xfId="25989" xr:uid="{00000000-0005-0000-0000-000011670000}"/>
    <cellStyle name="Normal 5 3 3 5 3" xfId="25990" xr:uid="{00000000-0005-0000-0000-000012670000}"/>
    <cellStyle name="Normal 5 3 3 6" xfId="25991" xr:uid="{00000000-0005-0000-0000-000013670000}"/>
    <cellStyle name="Normal 5 3 3 7" xfId="25992" xr:uid="{00000000-0005-0000-0000-000014670000}"/>
    <cellStyle name="Normal 5 3 4" xfId="25993" xr:uid="{00000000-0005-0000-0000-000015670000}"/>
    <cellStyle name="Normal 5 3 4 2" xfId="25994" xr:uid="{00000000-0005-0000-0000-000016670000}"/>
    <cellStyle name="Normal 5 3 4 3" xfId="25995" xr:uid="{00000000-0005-0000-0000-000017670000}"/>
    <cellStyle name="Normal 5 3 5" xfId="25996" xr:uid="{00000000-0005-0000-0000-000018670000}"/>
    <cellStyle name="Normal 5 3 5 2" xfId="25997" xr:uid="{00000000-0005-0000-0000-000019670000}"/>
    <cellStyle name="Normal 5 3 5 3" xfId="25998" xr:uid="{00000000-0005-0000-0000-00001A670000}"/>
    <cellStyle name="Normal 5 3 6" xfId="25999" xr:uid="{00000000-0005-0000-0000-00001B670000}"/>
    <cellStyle name="Normal 5 3 6 2" xfId="26000" xr:uid="{00000000-0005-0000-0000-00001C670000}"/>
    <cellStyle name="Normal 5 3 6 3" xfId="26001" xr:uid="{00000000-0005-0000-0000-00001D670000}"/>
    <cellStyle name="Normal 5 3 7" xfId="26002" xr:uid="{00000000-0005-0000-0000-00001E670000}"/>
    <cellStyle name="Normal 5 3 7 2" xfId="26003" xr:uid="{00000000-0005-0000-0000-00001F670000}"/>
    <cellStyle name="Normal 5 3 7 3" xfId="26004" xr:uid="{00000000-0005-0000-0000-000020670000}"/>
    <cellStyle name="Normal 5 3 8" xfId="26005" xr:uid="{00000000-0005-0000-0000-000021670000}"/>
    <cellStyle name="Normal 5 3 9" xfId="26006" xr:uid="{00000000-0005-0000-0000-000022670000}"/>
    <cellStyle name="Normal 5 4" xfId="26007" xr:uid="{00000000-0005-0000-0000-000023670000}"/>
    <cellStyle name="Normal 5 4 2" xfId="26008" xr:uid="{00000000-0005-0000-0000-000024670000}"/>
    <cellStyle name="Normal 5 4 2 2" xfId="26009" xr:uid="{00000000-0005-0000-0000-000025670000}"/>
    <cellStyle name="Normal 5 4 2 3" xfId="26010" xr:uid="{00000000-0005-0000-0000-000026670000}"/>
    <cellStyle name="Normal 5 4 3" xfId="26011" xr:uid="{00000000-0005-0000-0000-000027670000}"/>
    <cellStyle name="Normal 5 4 3 2" xfId="26012" xr:uid="{00000000-0005-0000-0000-000028670000}"/>
    <cellStyle name="Normal 5 4 3 3" xfId="26013" xr:uid="{00000000-0005-0000-0000-000029670000}"/>
    <cellStyle name="Normal 5 4 4" xfId="26014" xr:uid="{00000000-0005-0000-0000-00002A670000}"/>
    <cellStyle name="Normal 5 4 4 2" xfId="26015" xr:uid="{00000000-0005-0000-0000-00002B670000}"/>
    <cellStyle name="Normal 5 4 4 3" xfId="26016" xr:uid="{00000000-0005-0000-0000-00002C670000}"/>
    <cellStyle name="Normal 5 4 5" xfId="26017" xr:uid="{00000000-0005-0000-0000-00002D670000}"/>
    <cellStyle name="Normal 5 4 5 2" xfId="26018" xr:uid="{00000000-0005-0000-0000-00002E670000}"/>
    <cellStyle name="Normal 5 4 5 3" xfId="26019" xr:uid="{00000000-0005-0000-0000-00002F670000}"/>
    <cellStyle name="Normal 5 4 6" xfId="26020" xr:uid="{00000000-0005-0000-0000-000030670000}"/>
    <cellStyle name="Normal 5 4 7" xfId="26021" xr:uid="{00000000-0005-0000-0000-000031670000}"/>
    <cellStyle name="Normal 5 5" xfId="26022" xr:uid="{00000000-0005-0000-0000-000032670000}"/>
    <cellStyle name="Normal 5 5 2" xfId="26023" xr:uid="{00000000-0005-0000-0000-000033670000}"/>
    <cellStyle name="Normal 5 5 2 2" xfId="26024" xr:uid="{00000000-0005-0000-0000-000034670000}"/>
    <cellStyle name="Normal 5 5 2 3" xfId="26025" xr:uid="{00000000-0005-0000-0000-000035670000}"/>
    <cellStyle name="Normal 5 5 3" xfId="26026" xr:uid="{00000000-0005-0000-0000-000036670000}"/>
    <cellStyle name="Normal 5 5 3 2" xfId="26027" xr:uid="{00000000-0005-0000-0000-000037670000}"/>
    <cellStyle name="Normal 5 5 3 3" xfId="26028" xr:uid="{00000000-0005-0000-0000-000038670000}"/>
    <cellStyle name="Normal 5 5 4" xfId="26029" xr:uid="{00000000-0005-0000-0000-000039670000}"/>
    <cellStyle name="Normal 5 5 4 2" xfId="26030" xr:uid="{00000000-0005-0000-0000-00003A670000}"/>
    <cellStyle name="Normal 5 5 4 3" xfId="26031" xr:uid="{00000000-0005-0000-0000-00003B670000}"/>
    <cellStyle name="Normal 5 5 5" xfId="26032" xr:uid="{00000000-0005-0000-0000-00003C670000}"/>
    <cellStyle name="Normal 5 5 5 2" xfId="26033" xr:uid="{00000000-0005-0000-0000-00003D670000}"/>
    <cellStyle name="Normal 5 5 5 3" xfId="26034" xr:uid="{00000000-0005-0000-0000-00003E670000}"/>
    <cellStyle name="Normal 5 5 6" xfId="26035" xr:uid="{00000000-0005-0000-0000-00003F670000}"/>
    <cellStyle name="Normal 5 5 7" xfId="26036" xr:uid="{00000000-0005-0000-0000-000040670000}"/>
    <cellStyle name="Normal 5 6" xfId="26037" xr:uid="{00000000-0005-0000-0000-000041670000}"/>
    <cellStyle name="Normal 5 6 2" xfId="26038" xr:uid="{00000000-0005-0000-0000-000042670000}"/>
    <cellStyle name="Normal 5 6 3" xfId="26039" xr:uid="{00000000-0005-0000-0000-000043670000}"/>
    <cellStyle name="Normal 5 7" xfId="26040" xr:uid="{00000000-0005-0000-0000-000044670000}"/>
    <cellStyle name="Normal 5 7 2" xfId="26041" xr:uid="{00000000-0005-0000-0000-000045670000}"/>
    <cellStyle name="Normal 5 7 3" xfId="26042" xr:uid="{00000000-0005-0000-0000-000046670000}"/>
    <cellStyle name="Normal 5 8" xfId="26043" xr:uid="{00000000-0005-0000-0000-000047670000}"/>
    <cellStyle name="Normal 5 8 2" xfId="26044" xr:uid="{00000000-0005-0000-0000-000048670000}"/>
    <cellStyle name="Normal 5 8 3" xfId="26045" xr:uid="{00000000-0005-0000-0000-000049670000}"/>
    <cellStyle name="Normal 5 8 4" xfId="26046" xr:uid="{00000000-0005-0000-0000-00004A670000}"/>
    <cellStyle name="Normal 5 9" xfId="26047" xr:uid="{00000000-0005-0000-0000-00004B670000}"/>
    <cellStyle name="Normal 5 9 2" xfId="26048" xr:uid="{00000000-0005-0000-0000-00004C670000}"/>
    <cellStyle name="Normal 5 9 3" xfId="26049" xr:uid="{00000000-0005-0000-0000-00004D670000}"/>
    <cellStyle name="Normal 5_5A4 10-11 Templates Final" xfId="26050" xr:uid="{00000000-0005-0000-0000-00004E670000}"/>
    <cellStyle name="Normal 50" xfId="26051" xr:uid="{00000000-0005-0000-0000-00004F670000}"/>
    <cellStyle name="Normal 51" xfId="26052" xr:uid="{00000000-0005-0000-0000-000050670000}"/>
    <cellStyle name="Normal 52" xfId="26053" xr:uid="{00000000-0005-0000-0000-000051670000}"/>
    <cellStyle name="Normal 52 2" xfId="26054" xr:uid="{00000000-0005-0000-0000-000052670000}"/>
    <cellStyle name="Normal 52 3" xfId="50782" xr:uid="{00000000-0005-0000-0000-000053670000}"/>
    <cellStyle name="Normal 52 4" xfId="50783" xr:uid="{00000000-0005-0000-0000-000054670000}"/>
    <cellStyle name="Normal 52 5" xfId="50784" xr:uid="{00000000-0005-0000-0000-000055670000}"/>
    <cellStyle name="Normal 52 6" xfId="50785" xr:uid="{00000000-0005-0000-0000-000056670000}"/>
    <cellStyle name="Normal 53" xfId="26055" xr:uid="{00000000-0005-0000-0000-000057670000}"/>
    <cellStyle name="Normal 54" xfId="26056" xr:uid="{00000000-0005-0000-0000-000058670000}"/>
    <cellStyle name="Normal 55" xfId="26057" xr:uid="{00000000-0005-0000-0000-000059670000}"/>
    <cellStyle name="Normal 55 2" xfId="50786" xr:uid="{00000000-0005-0000-0000-00005A670000}"/>
    <cellStyle name="Normal 55 3" xfId="50787" xr:uid="{00000000-0005-0000-0000-00005B670000}"/>
    <cellStyle name="Normal 55 4" xfId="50788" xr:uid="{00000000-0005-0000-0000-00005C670000}"/>
    <cellStyle name="Normal 55 5" xfId="50789" xr:uid="{00000000-0005-0000-0000-00005D670000}"/>
    <cellStyle name="Normal 56" xfId="26058" xr:uid="{00000000-0005-0000-0000-00005E670000}"/>
    <cellStyle name="Normal 56 10" xfId="50790" xr:uid="{00000000-0005-0000-0000-00005F670000}"/>
    <cellStyle name="Normal 56 2" xfId="26059" xr:uid="{00000000-0005-0000-0000-000060670000}"/>
    <cellStyle name="Normal 56 2 2" xfId="26060" xr:uid="{00000000-0005-0000-0000-000061670000}"/>
    <cellStyle name="Normal 56 2 2 2" xfId="50791" xr:uid="{00000000-0005-0000-0000-000062670000}"/>
    <cellStyle name="Normal 56 2 2 3" xfId="50792" xr:uid="{00000000-0005-0000-0000-000063670000}"/>
    <cellStyle name="Normal 56 2 3" xfId="26061" xr:uid="{00000000-0005-0000-0000-000064670000}"/>
    <cellStyle name="Normal 56 2 3 2" xfId="50793" xr:uid="{00000000-0005-0000-0000-000065670000}"/>
    <cellStyle name="Normal 56 2 3 3" xfId="50794" xr:uid="{00000000-0005-0000-0000-000066670000}"/>
    <cellStyle name="Normal 56 2 4" xfId="26062" xr:uid="{00000000-0005-0000-0000-000067670000}"/>
    <cellStyle name="Normal 56 2 5" xfId="26063" xr:uid="{00000000-0005-0000-0000-000068670000}"/>
    <cellStyle name="Normal 56 2 6" xfId="50795" xr:uid="{00000000-0005-0000-0000-000069670000}"/>
    <cellStyle name="Normal 56 3" xfId="26064" xr:uid="{00000000-0005-0000-0000-00006A670000}"/>
    <cellStyle name="Normal 56 3 2" xfId="50796" xr:uid="{00000000-0005-0000-0000-00006B670000}"/>
    <cellStyle name="Normal 56 4" xfId="26065" xr:uid="{00000000-0005-0000-0000-00006C670000}"/>
    <cellStyle name="Normal 56 5" xfId="26066" xr:uid="{00000000-0005-0000-0000-00006D670000}"/>
    <cellStyle name="Normal 56 5 2" xfId="50797" xr:uid="{00000000-0005-0000-0000-00006E670000}"/>
    <cellStyle name="Normal 56 6" xfId="26067" xr:uid="{00000000-0005-0000-0000-00006F670000}"/>
    <cellStyle name="Normal 56 7" xfId="26068" xr:uid="{00000000-0005-0000-0000-000070670000}"/>
    <cellStyle name="Normal 56 8" xfId="50798" xr:uid="{00000000-0005-0000-0000-000071670000}"/>
    <cellStyle name="Normal 56 9" xfId="50799" xr:uid="{00000000-0005-0000-0000-000072670000}"/>
    <cellStyle name="Normal 57" xfId="26069" xr:uid="{00000000-0005-0000-0000-000073670000}"/>
    <cellStyle name="Normal 57 2" xfId="50800" xr:uid="{00000000-0005-0000-0000-000074670000}"/>
    <cellStyle name="Normal 57 3" xfId="50801" xr:uid="{00000000-0005-0000-0000-000075670000}"/>
    <cellStyle name="Normal 57 4" xfId="50802" xr:uid="{00000000-0005-0000-0000-000076670000}"/>
    <cellStyle name="Normal 57 5" xfId="50803" xr:uid="{00000000-0005-0000-0000-000077670000}"/>
    <cellStyle name="Normal 58" xfId="26070" xr:uid="{00000000-0005-0000-0000-000078670000}"/>
    <cellStyle name="Normal 58 2" xfId="26071" xr:uid="{00000000-0005-0000-0000-000079670000}"/>
    <cellStyle name="Normal 58 2 2" xfId="50804" xr:uid="{00000000-0005-0000-0000-00007A670000}"/>
    <cellStyle name="Normal 58 2 3" xfId="50805" xr:uid="{00000000-0005-0000-0000-00007B670000}"/>
    <cellStyle name="Normal 58 2 4" xfId="50806" xr:uid="{00000000-0005-0000-0000-00007C670000}"/>
    <cellStyle name="Normal 58 3" xfId="26072" xr:uid="{00000000-0005-0000-0000-00007D670000}"/>
    <cellStyle name="Normal 58 3 2" xfId="50807" xr:uid="{00000000-0005-0000-0000-00007E670000}"/>
    <cellStyle name="Normal 58 3 3" xfId="50808" xr:uid="{00000000-0005-0000-0000-00007F670000}"/>
    <cellStyle name="Normal 58 3 4" xfId="50809" xr:uid="{00000000-0005-0000-0000-000080670000}"/>
    <cellStyle name="Normal 58 4" xfId="26073" xr:uid="{00000000-0005-0000-0000-000081670000}"/>
    <cellStyle name="Normal 58 5" xfId="50810" xr:uid="{00000000-0005-0000-0000-000082670000}"/>
    <cellStyle name="Normal 58 6" xfId="50811" xr:uid="{00000000-0005-0000-0000-000083670000}"/>
    <cellStyle name="Normal 58 7" xfId="50812" xr:uid="{00000000-0005-0000-0000-000084670000}"/>
    <cellStyle name="Normal 58 8" xfId="50813" xr:uid="{00000000-0005-0000-0000-000085670000}"/>
    <cellStyle name="Normal 59" xfId="26074" xr:uid="{00000000-0005-0000-0000-000086670000}"/>
    <cellStyle name="Normal 59 2" xfId="50814" xr:uid="{00000000-0005-0000-0000-000087670000}"/>
    <cellStyle name="Normal 59 3" xfId="50815" xr:uid="{00000000-0005-0000-0000-000088670000}"/>
    <cellStyle name="Normal 59 4" xfId="50816" xr:uid="{00000000-0005-0000-0000-000089670000}"/>
    <cellStyle name="Normal 59 5" xfId="50817" xr:uid="{00000000-0005-0000-0000-00008A670000}"/>
    <cellStyle name="Normal 6" xfId="26075" xr:uid="{00000000-0005-0000-0000-00008B670000}"/>
    <cellStyle name="Normal 6 10" xfId="26076" xr:uid="{00000000-0005-0000-0000-00008C670000}"/>
    <cellStyle name="Normal 6 11" xfId="26077" xr:uid="{00000000-0005-0000-0000-00008D670000}"/>
    <cellStyle name="Normal 6 12" xfId="50818" xr:uid="{00000000-0005-0000-0000-00008E670000}"/>
    <cellStyle name="Normal 6 2" xfId="26078" xr:uid="{00000000-0005-0000-0000-00008F670000}"/>
    <cellStyle name="Normal 6 2 10" xfId="26079" xr:uid="{00000000-0005-0000-0000-000090670000}"/>
    <cellStyle name="Normal 6 2 11" xfId="26080" xr:uid="{00000000-0005-0000-0000-000091670000}"/>
    <cellStyle name="Normal 6 2 12" xfId="50819" xr:uid="{00000000-0005-0000-0000-000092670000}"/>
    <cellStyle name="Normal 6 2 13" xfId="50820" xr:uid="{00000000-0005-0000-0000-000093670000}"/>
    <cellStyle name="Normal 6 2 14" xfId="50821" xr:uid="{00000000-0005-0000-0000-000094670000}"/>
    <cellStyle name="Normal 6 2 15" xfId="50822" xr:uid="{00000000-0005-0000-0000-000095670000}"/>
    <cellStyle name="Normal 6 2 2" xfId="26081" xr:uid="{00000000-0005-0000-0000-000096670000}"/>
    <cellStyle name="Normal 6 2 2 2" xfId="26082" xr:uid="{00000000-0005-0000-0000-000097670000}"/>
    <cellStyle name="Normal 6 2 2 2 2" xfId="26083" xr:uid="{00000000-0005-0000-0000-000098670000}"/>
    <cellStyle name="Normal 6 2 2 2 2 2" xfId="26084" xr:uid="{00000000-0005-0000-0000-000099670000}"/>
    <cellStyle name="Normal 6 2 2 2 2 3" xfId="26085" xr:uid="{00000000-0005-0000-0000-00009A670000}"/>
    <cellStyle name="Normal 6 2 2 2 3" xfId="26086" xr:uid="{00000000-0005-0000-0000-00009B670000}"/>
    <cellStyle name="Normal 6 2 2 2 3 2" xfId="26087" xr:uid="{00000000-0005-0000-0000-00009C670000}"/>
    <cellStyle name="Normal 6 2 2 2 3 3" xfId="26088" xr:uid="{00000000-0005-0000-0000-00009D670000}"/>
    <cellStyle name="Normal 6 2 2 2 4" xfId="26089" xr:uid="{00000000-0005-0000-0000-00009E670000}"/>
    <cellStyle name="Normal 6 2 2 2 4 2" xfId="26090" xr:uid="{00000000-0005-0000-0000-00009F670000}"/>
    <cellStyle name="Normal 6 2 2 2 4 3" xfId="26091" xr:uid="{00000000-0005-0000-0000-0000A0670000}"/>
    <cellStyle name="Normal 6 2 2 2 5" xfId="26092" xr:uid="{00000000-0005-0000-0000-0000A1670000}"/>
    <cellStyle name="Normal 6 2 2 2 5 2" xfId="26093" xr:uid="{00000000-0005-0000-0000-0000A2670000}"/>
    <cellStyle name="Normal 6 2 2 2 5 3" xfId="26094" xr:uid="{00000000-0005-0000-0000-0000A3670000}"/>
    <cellStyle name="Normal 6 2 2 2 6" xfId="26095" xr:uid="{00000000-0005-0000-0000-0000A4670000}"/>
    <cellStyle name="Normal 6 2 2 2 7" xfId="26096" xr:uid="{00000000-0005-0000-0000-0000A5670000}"/>
    <cellStyle name="Normal 6 2 2 3" xfId="26097" xr:uid="{00000000-0005-0000-0000-0000A6670000}"/>
    <cellStyle name="Normal 6 2 2 3 2" xfId="26098" xr:uid="{00000000-0005-0000-0000-0000A7670000}"/>
    <cellStyle name="Normal 6 2 2 3 2 2" xfId="26099" xr:uid="{00000000-0005-0000-0000-0000A8670000}"/>
    <cellStyle name="Normal 6 2 2 3 2 3" xfId="26100" xr:uid="{00000000-0005-0000-0000-0000A9670000}"/>
    <cellStyle name="Normal 6 2 2 3 3" xfId="26101" xr:uid="{00000000-0005-0000-0000-0000AA670000}"/>
    <cellStyle name="Normal 6 2 2 3 3 2" xfId="26102" xr:uid="{00000000-0005-0000-0000-0000AB670000}"/>
    <cellStyle name="Normal 6 2 2 3 3 3" xfId="26103" xr:uid="{00000000-0005-0000-0000-0000AC670000}"/>
    <cellStyle name="Normal 6 2 2 3 4" xfId="26104" xr:uid="{00000000-0005-0000-0000-0000AD670000}"/>
    <cellStyle name="Normal 6 2 2 3 4 2" xfId="26105" xr:uid="{00000000-0005-0000-0000-0000AE670000}"/>
    <cellStyle name="Normal 6 2 2 3 4 3" xfId="26106" xr:uid="{00000000-0005-0000-0000-0000AF670000}"/>
    <cellStyle name="Normal 6 2 2 3 5" xfId="26107" xr:uid="{00000000-0005-0000-0000-0000B0670000}"/>
    <cellStyle name="Normal 6 2 2 3 5 2" xfId="26108" xr:uid="{00000000-0005-0000-0000-0000B1670000}"/>
    <cellStyle name="Normal 6 2 2 3 5 3" xfId="26109" xr:uid="{00000000-0005-0000-0000-0000B2670000}"/>
    <cellStyle name="Normal 6 2 2 3 6" xfId="26110" xr:uid="{00000000-0005-0000-0000-0000B3670000}"/>
    <cellStyle name="Normal 6 2 2 3 7" xfId="26111" xr:uid="{00000000-0005-0000-0000-0000B4670000}"/>
    <cellStyle name="Normal 6 2 2 4" xfId="26112" xr:uid="{00000000-0005-0000-0000-0000B5670000}"/>
    <cellStyle name="Normal 6 2 2 4 2" xfId="26113" xr:uid="{00000000-0005-0000-0000-0000B6670000}"/>
    <cellStyle name="Normal 6 2 2 4 3" xfId="26114" xr:uid="{00000000-0005-0000-0000-0000B7670000}"/>
    <cellStyle name="Normal 6 2 2 5" xfId="26115" xr:uid="{00000000-0005-0000-0000-0000B8670000}"/>
    <cellStyle name="Normal 6 2 2 5 2" xfId="26116" xr:uid="{00000000-0005-0000-0000-0000B9670000}"/>
    <cellStyle name="Normal 6 2 2 5 3" xfId="26117" xr:uid="{00000000-0005-0000-0000-0000BA670000}"/>
    <cellStyle name="Normal 6 2 2 6" xfId="26118" xr:uid="{00000000-0005-0000-0000-0000BB670000}"/>
    <cellStyle name="Normal 6 2 2 6 2" xfId="26119" xr:uid="{00000000-0005-0000-0000-0000BC670000}"/>
    <cellStyle name="Normal 6 2 2 6 3" xfId="26120" xr:uid="{00000000-0005-0000-0000-0000BD670000}"/>
    <cellStyle name="Normal 6 2 2 7" xfId="26121" xr:uid="{00000000-0005-0000-0000-0000BE670000}"/>
    <cellStyle name="Normal 6 2 2 7 2" xfId="26122" xr:uid="{00000000-0005-0000-0000-0000BF670000}"/>
    <cellStyle name="Normal 6 2 2 7 3" xfId="26123" xr:uid="{00000000-0005-0000-0000-0000C0670000}"/>
    <cellStyle name="Normal 6 2 2 8" xfId="26124" xr:uid="{00000000-0005-0000-0000-0000C1670000}"/>
    <cellStyle name="Normal 6 2 2 9" xfId="26125" xr:uid="{00000000-0005-0000-0000-0000C2670000}"/>
    <cellStyle name="Normal 6 2 3" xfId="26126" xr:uid="{00000000-0005-0000-0000-0000C3670000}"/>
    <cellStyle name="Normal 6 2 3 2" xfId="26127" xr:uid="{00000000-0005-0000-0000-0000C4670000}"/>
    <cellStyle name="Normal 6 2 3 2 2" xfId="26128" xr:uid="{00000000-0005-0000-0000-0000C5670000}"/>
    <cellStyle name="Normal 6 2 3 2 3" xfId="26129" xr:uid="{00000000-0005-0000-0000-0000C6670000}"/>
    <cellStyle name="Normal 6 2 3 3" xfId="26130" xr:uid="{00000000-0005-0000-0000-0000C7670000}"/>
    <cellStyle name="Normal 6 2 3 3 2" xfId="26131" xr:uid="{00000000-0005-0000-0000-0000C8670000}"/>
    <cellStyle name="Normal 6 2 3 3 3" xfId="26132" xr:uid="{00000000-0005-0000-0000-0000C9670000}"/>
    <cellStyle name="Normal 6 2 3 4" xfId="26133" xr:uid="{00000000-0005-0000-0000-0000CA670000}"/>
    <cellStyle name="Normal 6 2 3 4 2" xfId="26134" xr:uid="{00000000-0005-0000-0000-0000CB670000}"/>
    <cellStyle name="Normal 6 2 3 4 3" xfId="26135" xr:uid="{00000000-0005-0000-0000-0000CC670000}"/>
    <cellStyle name="Normal 6 2 3 5" xfId="26136" xr:uid="{00000000-0005-0000-0000-0000CD670000}"/>
    <cellStyle name="Normal 6 2 3 5 2" xfId="26137" xr:uid="{00000000-0005-0000-0000-0000CE670000}"/>
    <cellStyle name="Normal 6 2 3 5 3" xfId="26138" xr:uid="{00000000-0005-0000-0000-0000CF670000}"/>
    <cellStyle name="Normal 6 2 3 6" xfId="26139" xr:uid="{00000000-0005-0000-0000-0000D0670000}"/>
    <cellStyle name="Normal 6 2 3 7" xfId="26140" xr:uid="{00000000-0005-0000-0000-0000D1670000}"/>
    <cellStyle name="Normal 6 2 4" xfId="26141" xr:uid="{00000000-0005-0000-0000-0000D2670000}"/>
    <cellStyle name="Normal 6 2 4 2" xfId="26142" xr:uid="{00000000-0005-0000-0000-0000D3670000}"/>
    <cellStyle name="Normal 6 2 4 2 2" xfId="26143" xr:uid="{00000000-0005-0000-0000-0000D4670000}"/>
    <cellStyle name="Normal 6 2 4 2 3" xfId="26144" xr:uid="{00000000-0005-0000-0000-0000D5670000}"/>
    <cellStyle name="Normal 6 2 4 3" xfId="26145" xr:uid="{00000000-0005-0000-0000-0000D6670000}"/>
    <cellStyle name="Normal 6 2 4 3 2" xfId="26146" xr:uid="{00000000-0005-0000-0000-0000D7670000}"/>
    <cellStyle name="Normal 6 2 4 3 3" xfId="26147" xr:uid="{00000000-0005-0000-0000-0000D8670000}"/>
    <cellStyle name="Normal 6 2 4 4" xfId="26148" xr:uid="{00000000-0005-0000-0000-0000D9670000}"/>
    <cellStyle name="Normal 6 2 4 4 2" xfId="26149" xr:uid="{00000000-0005-0000-0000-0000DA670000}"/>
    <cellStyle name="Normal 6 2 4 4 3" xfId="26150" xr:uid="{00000000-0005-0000-0000-0000DB670000}"/>
    <cellStyle name="Normal 6 2 4 5" xfId="26151" xr:uid="{00000000-0005-0000-0000-0000DC670000}"/>
    <cellStyle name="Normal 6 2 4 5 2" xfId="26152" xr:uid="{00000000-0005-0000-0000-0000DD670000}"/>
    <cellStyle name="Normal 6 2 4 5 3" xfId="26153" xr:uid="{00000000-0005-0000-0000-0000DE670000}"/>
    <cellStyle name="Normal 6 2 4 6" xfId="26154" xr:uid="{00000000-0005-0000-0000-0000DF670000}"/>
    <cellStyle name="Normal 6 2 4 7" xfId="26155" xr:uid="{00000000-0005-0000-0000-0000E0670000}"/>
    <cellStyle name="Normal 6 2 5" xfId="26156" xr:uid="{00000000-0005-0000-0000-0000E1670000}"/>
    <cellStyle name="Normal 6 2 5 2" xfId="26157" xr:uid="{00000000-0005-0000-0000-0000E2670000}"/>
    <cellStyle name="Normal 6 2 5 3" xfId="26158" xr:uid="{00000000-0005-0000-0000-0000E3670000}"/>
    <cellStyle name="Normal 6 2 6" xfId="26159" xr:uid="{00000000-0005-0000-0000-0000E4670000}"/>
    <cellStyle name="Normal 6 2 6 2" xfId="26160" xr:uid="{00000000-0005-0000-0000-0000E5670000}"/>
    <cellStyle name="Normal 6 2 6 3" xfId="26161" xr:uid="{00000000-0005-0000-0000-0000E6670000}"/>
    <cellStyle name="Normal 6 2 7" xfId="26162" xr:uid="{00000000-0005-0000-0000-0000E7670000}"/>
    <cellStyle name="Normal 6 2 7 2" xfId="26163" xr:uid="{00000000-0005-0000-0000-0000E8670000}"/>
    <cellStyle name="Normal 6 2 7 3" xfId="26164" xr:uid="{00000000-0005-0000-0000-0000E9670000}"/>
    <cellStyle name="Normal 6 2 8" xfId="26165" xr:uid="{00000000-0005-0000-0000-0000EA670000}"/>
    <cellStyle name="Normal 6 2 8 2" xfId="26166" xr:uid="{00000000-0005-0000-0000-0000EB670000}"/>
    <cellStyle name="Normal 6 2 8 3" xfId="26167" xr:uid="{00000000-0005-0000-0000-0000EC670000}"/>
    <cellStyle name="Normal 6 2 9" xfId="26168" xr:uid="{00000000-0005-0000-0000-0000ED670000}"/>
    <cellStyle name="Normal 6 3" xfId="26169" xr:uid="{00000000-0005-0000-0000-0000EE670000}"/>
    <cellStyle name="Normal 6 3 2" xfId="26170" xr:uid="{00000000-0005-0000-0000-0000EF670000}"/>
    <cellStyle name="Normal 6 3 2 2" xfId="26171" xr:uid="{00000000-0005-0000-0000-0000F0670000}"/>
    <cellStyle name="Normal 6 3 2 2 2" xfId="26172" xr:uid="{00000000-0005-0000-0000-0000F1670000}"/>
    <cellStyle name="Normal 6 3 2 2 3" xfId="26173" xr:uid="{00000000-0005-0000-0000-0000F2670000}"/>
    <cellStyle name="Normal 6 3 2 3" xfId="26174" xr:uid="{00000000-0005-0000-0000-0000F3670000}"/>
    <cellStyle name="Normal 6 3 2 3 2" xfId="26175" xr:uid="{00000000-0005-0000-0000-0000F4670000}"/>
    <cellStyle name="Normal 6 3 2 3 3" xfId="26176" xr:uid="{00000000-0005-0000-0000-0000F5670000}"/>
    <cellStyle name="Normal 6 3 2 4" xfId="26177" xr:uid="{00000000-0005-0000-0000-0000F6670000}"/>
    <cellStyle name="Normal 6 3 2 4 2" xfId="26178" xr:uid="{00000000-0005-0000-0000-0000F7670000}"/>
    <cellStyle name="Normal 6 3 2 4 3" xfId="26179" xr:uid="{00000000-0005-0000-0000-0000F8670000}"/>
    <cellStyle name="Normal 6 3 2 5" xfId="26180" xr:uid="{00000000-0005-0000-0000-0000F9670000}"/>
    <cellStyle name="Normal 6 3 2 5 2" xfId="26181" xr:uid="{00000000-0005-0000-0000-0000FA670000}"/>
    <cellStyle name="Normal 6 3 2 5 3" xfId="26182" xr:uid="{00000000-0005-0000-0000-0000FB670000}"/>
    <cellStyle name="Normal 6 3 2 6" xfId="26183" xr:uid="{00000000-0005-0000-0000-0000FC670000}"/>
    <cellStyle name="Normal 6 3 2 7" xfId="26184" xr:uid="{00000000-0005-0000-0000-0000FD670000}"/>
    <cellStyle name="Normal 6 3 3" xfId="26185" xr:uid="{00000000-0005-0000-0000-0000FE670000}"/>
    <cellStyle name="Normal 6 3 3 2" xfId="26186" xr:uid="{00000000-0005-0000-0000-0000FF670000}"/>
    <cellStyle name="Normal 6 3 3 2 2" xfId="26187" xr:uid="{00000000-0005-0000-0000-000000680000}"/>
    <cellStyle name="Normal 6 3 3 2 3" xfId="26188" xr:uid="{00000000-0005-0000-0000-000001680000}"/>
    <cellStyle name="Normal 6 3 3 3" xfId="26189" xr:uid="{00000000-0005-0000-0000-000002680000}"/>
    <cellStyle name="Normal 6 3 3 3 2" xfId="26190" xr:uid="{00000000-0005-0000-0000-000003680000}"/>
    <cellStyle name="Normal 6 3 3 3 3" xfId="26191" xr:uid="{00000000-0005-0000-0000-000004680000}"/>
    <cellStyle name="Normal 6 3 3 4" xfId="26192" xr:uid="{00000000-0005-0000-0000-000005680000}"/>
    <cellStyle name="Normal 6 3 3 4 2" xfId="26193" xr:uid="{00000000-0005-0000-0000-000006680000}"/>
    <cellStyle name="Normal 6 3 3 4 3" xfId="26194" xr:uid="{00000000-0005-0000-0000-000007680000}"/>
    <cellStyle name="Normal 6 3 3 5" xfId="26195" xr:uid="{00000000-0005-0000-0000-000008680000}"/>
    <cellStyle name="Normal 6 3 3 5 2" xfId="26196" xr:uid="{00000000-0005-0000-0000-000009680000}"/>
    <cellStyle name="Normal 6 3 3 5 3" xfId="26197" xr:uid="{00000000-0005-0000-0000-00000A680000}"/>
    <cellStyle name="Normal 6 3 3 6" xfId="26198" xr:uid="{00000000-0005-0000-0000-00000B680000}"/>
    <cellStyle name="Normal 6 3 3 7" xfId="26199" xr:uid="{00000000-0005-0000-0000-00000C680000}"/>
    <cellStyle name="Normal 6 3 4" xfId="26200" xr:uid="{00000000-0005-0000-0000-00000D680000}"/>
    <cellStyle name="Normal 6 3 4 2" xfId="26201" xr:uid="{00000000-0005-0000-0000-00000E680000}"/>
    <cellStyle name="Normal 6 3 4 3" xfId="26202" xr:uid="{00000000-0005-0000-0000-00000F680000}"/>
    <cellStyle name="Normal 6 3 5" xfId="26203" xr:uid="{00000000-0005-0000-0000-000010680000}"/>
    <cellStyle name="Normal 6 3 5 2" xfId="26204" xr:uid="{00000000-0005-0000-0000-000011680000}"/>
    <cellStyle name="Normal 6 3 5 3" xfId="26205" xr:uid="{00000000-0005-0000-0000-000012680000}"/>
    <cellStyle name="Normal 6 3 6" xfId="26206" xr:uid="{00000000-0005-0000-0000-000013680000}"/>
    <cellStyle name="Normal 6 3 6 2" xfId="26207" xr:uid="{00000000-0005-0000-0000-000014680000}"/>
    <cellStyle name="Normal 6 3 6 3" xfId="26208" xr:uid="{00000000-0005-0000-0000-000015680000}"/>
    <cellStyle name="Normal 6 3 7" xfId="26209" xr:uid="{00000000-0005-0000-0000-000016680000}"/>
    <cellStyle name="Normal 6 3 7 2" xfId="26210" xr:uid="{00000000-0005-0000-0000-000017680000}"/>
    <cellStyle name="Normal 6 3 7 3" xfId="26211" xr:uid="{00000000-0005-0000-0000-000018680000}"/>
    <cellStyle name="Normal 6 3 8" xfId="26212" xr:uid="{00000000-0005-0000-0000-000019680000}"/>
    <cellStyle name="Normal 6 3 9" xfId="26213" xr:uid="{00000000-0005-0000-0000-00001A680000}"/>
    <cellStyle name="Normal 6 4" xfId="26214" xr:uid="{00000000-0005-0000-0000-00001B680000}"/>
    <cellStyle name="Normal 6 4 2" xfId="26215" xr:uid="{00000000-0005-0000-0000-00001C680000}"/>
    <cellStyle name="Normal 6 4 2 2" xfId="26216" xr:uid="{00000000-0005-0000-0000-00001D680000}"/>
    <cellStyle name="Normal 6 4 2 3" xfId="26217" xr:uid="{00000000-0005-0000-0000-00001E680000}"/>
    <cellStyle name="Normal 6 4 3" xfId="26218" xr:uid="{00000000-0005-0000-0000-00001F680000}"/>
    <cellStyle name="Normal 6 4 3 2" xfId="26219" xr:uid="{00000000-0005-0000-0000-000020680000}"/>
    <cellStyle name="Normal 6 4 3 3" xfId="26220" xr:uid="{00000000-0005-0000-0000-000021680000}"/>
    <cellStyle name="Normal 6 4 4" xfId="26221" xr:uid="{00000000-0005-0000-0000-000022680000}"/>
    <cellStyle name="Normal 6 4 4 2" xfId="26222" xr:uid="{00000000-0005-0000-0000-000023680000}"/>
    <cellStyle name="Normal 6 4 4 3" xfId="26223" xr:uid="{00000000-0005-0000-0000-000024680000}"/>
    <cellStyle name="Normal 6 4 5" xfId="26224" xr:uid="{00000000-0005-0000-0000-000025680000}"/>
    <cellStyle name="Normal 6 4 5 2" xfId="26225" xr:uid="{00000000-0005-0000-0000-000026680000}"/>
    <cellStyle name="Normal 6 4 5 3" xfId="26226" xr:uid="{00000000-0005-0000-0000-000027680000}"/>
    <cellStyle name="Normal 6 4 6" xfId="26227" xr:uid="{00000000-0005-0000-0000-000028680000}"/>
    <cellStyle name="Normal 6 4 7" xfId="26228" xr:uid="{00000000-0005-0000-0000-000029680000}"/>
    <cellStyle name="Normal 6 4 8" xfId="50823" xr:uid="{00000000-0005-0000-0000-00002A680000}"/>
    <cellStyle name="Normal 6 5" xfId="26229" xr:uid="{00000000-0005-0000-0000-00002B680000}"/>
    <cellStyle name="Normal 6 5 2" xfId="26230" xr:uid="{00000000-0005-0000-0000-00002C680000}"/>
    <cellStyle name="Normal 6 5 2 2" xfId="26231" xr:uid="{00000000-0005-0000-0000-00002D680000}"/>
    <cellStyle name="Normal 6 5 2 3" xfId="26232" xr:uid="{00000000-0005-0000-0000-00002E680000}"/>
    <cellStyle name="Normal 6 5 3" xfId="26233" xr:uid="{00000000-0005-0000-0000-00002F680000}"/>
    <cellStyle name="Normal 6 5 3 2" xfId="26234" xr:uid="{00000000-0005-0000-0000-000030680000}"/>
    <cellStyle name="Normal 6 5 3 3" xfId="26235" xr:uid="{00000000-0005-0000-0000-000031680000}"/>
    <cellStyle name="Normal 6 5 4" xfId="26236" xr:uid="{00000000-0005-0000-0000-000032680000}"/>
    <cellStyle name="Normal 6 5 4 2" xfId="26237" xr:uid="{00000000-0005-0000-0000-000033680000}"/>
    <cellStyle name="Normal 6 5 4 3" xfId="26238" xr:uid="{00000000-0005-0000-0000-000034680000}"/>
    <cellStyle name="Normal 6 5 5" xfId="26239" xr:uid="{00000000-0005-0000-0000-000035680000}"/>
    <cellStyle name="Normal 6 5 5 2" xfId="26240" xr:uid="{00000000-0005-0000-0000-000036680000}"/>
    <cellStyle name="Normal 6 5 5 3" xfId="26241" xr:uid="{00000000-0005-0000-0000-000037680000}"/>
    <cellStyle name="Normal 6 5 6" xfId="26242" xr:uid="{00000000-0005-0000-0000-000038680000}"/>
    <cellStyle name="Normal 6 5 7" xfId="26243" xr:uid="{00000000-0005-0000-0000-000039680000}"/>
    <cellStyle name="Normal 6 6" xfId="26244" xr:uid="{00000000-0005-0000-0000-00003A680000}"/>
    <cellStyle name="Normal 6 6 2" xfId="26245" xr:uid="{00000000-0005-0000-0000-00003B680000}"/>
    <cellStyle name="Normal 6 6 3" xfId="26246" xr:uid="{00000000-0005-0000-0000-00003C680000}"/>
    <cellStyle name="Normal 6 7" xfId="26247" xr:uid="{00000000-0005-0000-0000-00003D680000}"/>
    <cellStyle name="Normal 6 7 2" xfId="26248" xr:uid="{00000000-0005-0000-0000-00003E680000}"/>
    <cellStyle name="Normal 6 7 3" xfId="26249" xr:uid="{00000000-0005-0000-0000-00003F680000}"/>
    <cellStyle name="Normal 6 8" xfId="26250" xr:uid="{00000000-0005-0000-0000-000040680000}"/>
    <cellStyle name="Normal 6 8 2" xfId="26251" xr:uid="{00000000-0005-0000-0000-000041680000}"/>
    <cellStyle name="Normal 6 8 3" xfId="26252" xr:uid="{00000000-0005-0000-0000-000042680000}"/>
    <cellStyle name="Normal 6 9" xfId="26253" xr:uid="{00000000-0005-0000-0000-000043680000}"/>
    <cellStyle name="Normal 6 9 2" xfId="26254" xr:uid="{00000000-0005-0000-0000-000044680000}"/>
    <cellStyle name="Normal 6 9 3" xfId="26255" xr:uid="{00000000-0005-0000-0000-000045680000}"/>
    <cellStyle name="Normal 60" xfId="26256" xr:uid="{00000000-0005-0000-0000-000046680000}"/>
    <cellStyle name="Normal 60 2" xfId="26257" xr:uid="{00000000-0005-0000-0000-000047680000}"/>
    <cellStyle name="Normal 60 2 2" xfId="26258" xr:uid="{00000000-0005-0000-0000-000048680000}"/>
    <cellStyle name="Normal 60 2 2 2" xfId="50824" xr:uid="{00000000-0005-0000-0000-000049680000}"/>
    <cellStyle name="Normal 60 2 2 3" xfId="50825" xr:uid="{00000000-0005-0000-0000-00004A680000}"/>
    <cellStyle name="Normal 60 2 3" xfId="26259" xr:uid="{00000000-0005-0000-0000-00004B680000}"/>
    <cellStyle name="Normal 60 2 3 2" xfId="50826" xr:uid="{00000000-0005-0000-0000-00004C680000}"/>
    <cellStyle name="Normal 60 2 4" xfId="26260" xr:uid="{00000000-0005-0000-0000-00004D680000}"/>
    <cellStyle name="Normal 60 2 5" xfId="50827" xr:uid="{00000000-0005-0000-0000-00004E680000}"/>
    <cellStyle name="Normal 60 3" xfId="50828" xr:uid="{00000000-0005-0000-0000-00004F680000}"/>
    <cellStyle name="Normal 60 4" xfId="50829" xr:uid="{00000000-0005-0000-0000-000050680000}"/>
    <cellStyle name="Normal 60 5" xfId="50830" xr:uid="{00000000-0005-0000-0000-000051680000}"/>
    <cellStyle name="Normal 60 6" xfId="50831" xr:uid="{00000000-0005-0000-0000-000052680000}"/>
    <cellStyle name="Normal 61" xfId="26261" xr:uid="{00000000-0005-0000-0000-000053680000}"/>
    <cellStyle name="Normal 61 2" xfId="50832" xr:uid="{00000000-0005-0000-0000-000054680000}"/>
    <cellStyle name="Normal 61 3" xfId="50833" xr:uid="{00000000-0005-0000-0000-000055680000}"/>
    <cellStyle name="Normal 61 4" xfId="50834" xr:uid="{00000000-0005-0000-0000-000056680000}"/>
    <cellStyle name="Normal 62" xfId="26262" xr:uid="{00000000-0005-0000-0000-000057680000}"/>
    <cellStyle name="Normal 62 2" xfId="50835" xr:uid="{00000000-0005-0000-0000-000058680000}"/>
    <cellStyle name="Normal 62 3" xfId="50836" xr:uid="{00000000-0005-0000-0000-000059680000}"/>
    <cellStyle name="Normal 62 4" xfId="50837" xr:uid="{00000000-0005-0000-0000-00005A680000}"/>
    <cellStyle name="Normal 63" xfId="26263" xr:uid="{00000000-0005-0000-0000-00005B680000}"/>
    <cellStyle name="Normal 63 2" xfId="50838" xr:uid="{00000000-0005-0000-0000-00005C680000}"/>
    <cellStyle name="Normal 63 3" xfId="50839" xr:uid="{00000000-0005-0000-0000-00005D680000}"/>
    <cellStyle name="Normal 63 4" xfId="50840" xr:uid="{00000000-0005-0000-0000-00005E680000}"/>
    <cellStyle name="Normal 64" xfId="26264" xr:uid="{00000000-0005-0000-0000-00005F680000}"/>
    <cellStyle name="Normal 64 2" xfId="50841" xr:uid="{00000000-0005-0000-0000-000060680000}"/>
    <cellStyle name="Normal 64 3" xfId="50842" xr:uid="{00000000-0005-0000-0000-000061680000}"/>
    <cellStyle name="Normal 64 4" xfId="50843" xr:uid="{00000000-0005-0000-0000-000062680000}"/>
    <cellStyle name="Normal 65" xfId="26265" xr:uid="{00000000-0005-0000-0000-000063680000}"/>
    <cellStyle name="Normal 65 2" xfId="50844" xr:uid="{00000000-0005-0000-0000-000064680000}"/>
    <cellStyle name="Normal 65 3" xfId="50845" xr:uid="{00000000-0005-0000-0000-000065680000}"/>
    <cellStyle name="Normal 65 4" xfId="50846" xr:uid="{00000000-0005-0000-0000-000066680000}"/>
    <cellStyle name="Normal 66" xfId="26266" xr:uid="{00000000-0005-0000-0000-000067680000}"/>
    <cellStyle name="Normal 66 2" xfId="50847" xr:uid="{00000000-0005-0000-0000-000068680000}"/>
    <cellStyle name="Normal 66 3" xfId="50848" xr:uid="{00000000-0005-0000-0000-000069680000}"/>
    <cellStyle name="Normal 66 4" xfId="50849" xr:uid="{00000000-0005-0000-0000-00006A680000}"/>
    <cellStyle name="Normal 67" xfId="26267" xr:uid="{00000000-0005-0000-0000-00006B680000}"/>
    <cellStyle name="Normal 67 2" xfId="26268" xr:uid="{00000000-0005-0000-0000-00006C680000}"/>
    <cellStyle name="Normal 67 2 2" xfId="50850" xr:uid="{00000000-0005-0000-0000-00006D680000}"/>
    <cellStyle name="Normal 67 2 3" xfId="50851" xr:uid="{00000000-0005-0000-0000-00006E680000}"/>
    <cellStyle name="Normal 67 3" xfId="50852" xr:uid="{00000000-0005-0000-0000-00006F680000}"/>
    <cellStyle name="Normal 67 4" xfId="50853" xr:uid="{00000000-0005-0000-0000-000070680000}"/>
    <cellStyle name="Normal 67 5" xfId="50854" xr:uid="{00000000-0005-0000-0000-000071680000}"/>
    <cellStyle name="Normal 68" xfId="26269" xr:uid="{00000000-0005-0000-0000-000072680000}"/>
    <cellStyle name="Normal 68 2" xfId="26270" xr:uid="{00000000-0005-0000-0000-000073680000}"/>
    <cellStyle name="Normal 68 3" xfId="50855" xr:uid="{00000000-0005-0000-0000-000074680000}"/>
    <cellStyle name="Normal 68 4" xfId="50856" xr:uid="{00000000-0005-0000-0000-000075680000}"/>
    <cellStyle name="Normal 69" xfId="26271" xr:uid="{00000000-0005-0000-0000-000076680000}"/>
    <cellStyle name="Normal 7" xfId="26272" xr:uid="{00000000-0005-0000-0000-000077680000}"/>
    <cellStyle name="Normal 7 10" xfId="26273" xr:uid="{00000000-0005-0000-0000-000078680000}"/>
    <cellStyle name="Normal 7 11" xfId="26274" xr:uid="{00000000-0005-0000-0000-000079680000}"/>
    <cellStyle name="Normal 7 12" xfId="50857" xr:uid="{00000000-0005-0000-0000-00007A680000}"/>
    <cellStyle name="Normal 7 13" xfId="50858" xr:uid="{00000000-0005-0000-0000-00007B680000}"/>
    <cellStyle name="Normal 7 14" xfId="50859" xr:uid="{00000000-0005-0000-0000-00007C680000}"/>
    <cellStyle name="Normal 7 2" xfId="26275" xr:uid="{00000000-0005-0000-0000-00007D680000}"/>
    <cellStyle name="Normal 7 2 10" xfId="26276" xr:uid="{00000000-0005-0000-0000-00007E680000}"/>
    <cellStyle name="Normal 7 2 11" xfId="26277" xr:uid="{00000000-0005-0000-0000-00007F680000}"/>
    <cellStyle name="Normal 7 2 2" xfId="26278" xr:uid="{00000000-0005-0000-0000-000080680000}"/>
    <cellStyle name="Normal 7 2 2 2" xfId="26279" xr:uid="{00000000-0005-0000-0000-000081680000}"/>
    <cellStyle name="Normal 7 2 2 2 2" xfId="26280" xr:uid="{00000000-0005-0000-0000-000082680000}"/>
    <cellStyle name="Normal 7 2 2 2 2 2" xfId="26281" xr:uid="{00000000-0005-0000-0000-000083680000}"/>
    <cellStyle name="Normal 7 2 2 2 2 3" xfId="26282" xr:uid="{00000000-0005-0000-0000-000084680000}"/>
    <cellStyle name="Normal 7 2 2 2 3" xfId="26283" xr:uid="{00000000-0005-0000-0000-000085680000}"/>
    <cellStyle name="Normal 7 2 2 2 3 2" xfId="26284" xr:uid="{00000000-0005-0000-0000-000086680000}"/>
    <cellStyle name="Normal 7 2 2 2 3 3" xfId="26285" xr:uid="{00000000-0005-0000-0000-000087680000}"/>
    <cellStyle name="Normal 7 2 2 2 4" xfId="26286" xr:uid="{00000000-0005-0000-0000-000088680000}"/>
    <cellStyle name="Normal 7 2 2 2 4 2" xfId="26287" xr:uid="{00000000-0005-0000-0000-000089680000}"/>
    <cellStyle name="Normal 7 2 2 2 4 3" xfId="26288" xr:uid="{00000000-0005-0000-0000-00008A680000}"/>
    <cellStyle name="Normal 7 2 2 2 5" xfId="26289" xr:uid="{00000000-0005-0000-0000-00008B680000}"/>
    <cellStyle name="Normal 7 2 2 2 5 2" xfId="26290" xr:uid="{00000000-0005-0000-0000-00008C680000}"/>
    <cellStyle name="Normal 7 2 2 2 5 3" xfId="26291" xr:uid="{00000000-0005-0000-0000-00008D680000}"/>
    <cellStyle name="Normal 7 2 2 2 6" xfId="26292" xr:uid="{00000000-0005-0000-0000-00008E680000}"/>
    <cellStyle name="Normal 7 2 2 2 7" xfId="26293" xr:uid="{00000000-0005-0000-0000-00008F680000}"/>
    <cellStyle name="Normal 7 2 2 3" xfId="26294" xr:uid="{00000000-0005-0000-0000-000090680000}"/>
    <cellStyle name="Normal 7 2 2 3 2" xfId="26295" xr:uid="{00000000-0005-0000-0000-000091680000}"/>
    <cellStyle name="Normal 7 2 2 3 2 2" xfId="26296" xr:uid="{00000000-0005-0000-0000-000092680000}"/>
    <cellStyle name="Normal 7 2 2 3 2 3" xfId="26297" xr:uid="{00000000-0005-0000-0000-000093680000}"/>
    <cellStyle name="Normal 7 2 2 3 3" xfId="26298" xr:uid="{00000000-0005-0000-0000-000094680000}"/>
    <cellStyle name="Normal 7 2 2 3 3 2" xfId="26299" xr:uid="{00000000-0005-0000-0000-000095680000}"/>
    <cellStyle name="Normal 7 2 2 3 3 3" xfId="26300" xr:uid="{00000000-0005-0000-0000-000096680000}"/>
    <cellStyle name="Normal 7 2 2 3 4" xfId="26301" xr:uid="{00000000-0005-0000-0000-000097680000}"/>
    <cellStyle name="Normal 7 2 2 3 4 2" xfId="26302" xr:uid="{00000000-0005-0000-0000-000098680000}"/>
    <cellStyle name="Normal 7 2 2 3 4 3" xfId="26303" xr:uid="{00000000-0005-0000-0000-000099680000}"/>
    <cellStyle name="Normal 7 2 2 3 5" xfId="26304" xr:uid="{00000000-0005-0000-0000-00009A680000}"/>
    <cellStyle name="Normal 7 2 2 3 5 2" xfId="26305" xr:uid="{00000000-0005-0000-0000-00009B680000}"/>
    <cellStyle name="Normal 7 2 2 3 5 3" xfId="26306" xr:uid="{00000000-0005-0000-0000-00009C680000}"/>
    <cellStyle name="Normal 7 2 2 3 6" xfId="26307" xr:uid="{00000000-0005-0000-0000-00009D680000}"/>
    <cellStyle name="Normal 7 2 2 3 7" xfId="26308" xr:uid="{00000000-0005-0000-0000-00009E680000}"/>
    <cellStyle name="Normal 7 2 2 4" xfId="26309" xr:uid="{00000000-0005-0000-0000-00009F680000}"/>
    <cellStyle name="Normal 7 2 2 4 2" xfId="26310" xr:uid="{00000000-0005-0000-0000-0000A0680000}"/>
    <cellStyle name="Normal 7 2 2 4 3" xfId="26311" xr:uid="{00000000-0005-0000-0000-0000A1680000}"/>
    <cellStyle name="Normal 7 2 2 5" xfId="26312" xr:uid="{00000000-0005-0000-0000-0000A2680000}"/>
    <cellStyle name="Normal 7 2 2 5 2" xfId="26313" xr:uid="{00000000-0005-0000-0000-0000A3680000}"/>
    <cellStyle name="Normal 7 2 2 5 3" xfId="26314" xr:uid="{00000000-0005-0000-0000-0000A4680000}"/>
    <cellStyle name="Normal 7 2 2 6" xfId="26315" xr:uid="{00000000-0005-0000-0000-0000A5680000}"/>
    <cellStyle name="Normal 7 2 2 6 2" xfId="26316" xr:uid="{00000000-0005-0000-0000-0000A6680000}"/>
    <cellStyle name="Normal 7 2 2 6 3" xfId="26317" xr:uid="{00000000-0005-0000-0000-0000A7680000}"/>
    <cellStyle name="Normal 7 2 2 7" xfId="26318" xr:uid="{00000000-0005-0000-0000-0000A8680000}"/>
    <cellStyle name="Normal 7 2 2 7 2" xfId="26319" xr:uid="{00000000-0005-0000-0000-0000A9680000}"/>
    <cellStyle name="Normal 7 2 2 7 3" xfId="26320" xr:uid="{00000000-0005-0000-0000-0000AA680000}"/>
    <cellStyle name="Normal 7 2 2 8" xfId="26321" xr:uid="{00000000-0005-0000-0000-0000AB680000}"/>
    <cellStyle name="Normal 7 2 2 9" xfId="26322" xr:uid="{00000000-0005-0000-0000-0000AC680000}"/>
    <cellStyle name="Normal 7 2 3" xfId="26323" xr:uid="{00000000-0005-0000-0000-0000AD680000}"/>
    <cellStyle name="Normal 7 2 3 2" xfId="26324" xr:uid="{00000000-0005-0000-0000-0000AE680000}"/>
    <cellStyle name="Normal 7 2 3 2 2" xfId="26325" xr:uid="{00000000-0005-0000-0000-0000AF680000}"/>
    <cellStyle name="Normal 7 2 3 2 3" xfId="26326" xr:uid="{00000000-0005-0000-0000-0000B0680000}"/>
    <cellStyle name="Normal 7 2 3 3" xfId="26327" xr:uid="{00000000-0005-0000-0000-0000B1680000}"/>
    <cellStyle name="Normal 7 2 3 3 2" xfId="26328" xr:uid="{00000000-0005-0000-0000-0000B2680000}"/>
    <cellStyle name="Normal 7 2 3 3 3" xfId="26329" xr:uid="{00000000-0005-0000-0000-0000B3680000}"/>
    <cellStyle name="Normal 7 2 3 4" xfId="26330" xr:uid="{00000000-0005-0000-0000-0000B4680000}"/>
    <cellStyle name="Normal 7 2 3 4 2" xfId="26331" xr:uid="{00000000-0005-0000-0000-0000B5680000}"/>
    <cellStyle name="Normal 7 2 3 4 3" xfId="26332" xr:uid="{00000000-0005-0000-0000-0000B6680000}"/>
    <cellStyle name="Normal 7 2 3 5" xfId="26333" xr:uid="{00000000-0005-0000-0000-0000B7680000}"/>
    <cellStyle name="Normal 7 2 3 5 2" xfId="26334" xr:uid="{00000000-0005-0000-0000-0000B8680000}"/>
    <cellStyle name="Normal 7 2 3 5 3" xfId="26335" xr:uid="{00000000-0005-0000-0000-0000B9680000}"/>
    <cellStyle name="Normal 7 2 3 6" xfId="26336" xr:uid="{00000000-0005-0000-0000-0000BA680000}"/>
    <cellStyle name="Normal 7 2 3 7" xfId="26337" xr:uid="{00000000-0005-0000-0000-0000BB680000}"/>
    <cellStyle name="Normal 7 2 4" xfId="26338" xr:uid="{00000000-0005-0000-0000-0000BC680000}"/>
    <cellStyle name="Normal 7 2 4 2" xfId="26339" xr:uid="{00000000-0005-0000-0000-0000BD680000}"/>
    <cellStyle name="Normal 7 2 4 2 2" xfId="26340" xr:uid="{00000000-0005-0000-0000-0000BE680000}"/>
    <cellStyle name="Normal 7 2 4 2 3" xfId="26341" xr:uid="{00000000-0005-0000-0000-0000BF680000}"/>
    <cellStyle name="Normal 7 2 4 3" xfId="26342" xr:uid="{00000000-0005-0000-0000-0000C0680000}"/>
    <cellStyle name="Normal 7 2 4 3 2" xfId="26343" xr:uid="{00000000-0005-0000-0000-0000C1680000}"/>
    <cellStyle name="Normal 7 2 4 3 3" xfId="26344" xr:uid="{00000000-0005-0000-0000-0000C2680000}"/>
    <cellStyle name="Normal 7 2 4 4" xfId="26345" xr:uid="{00000000-0005-0000-0000-0000C3680000}"/>
    <cellStyle name="Normal 7 2 4 4 2" xfId="26346" xr:uid="{00000000-0005-0000-0000-0000C4680000}"/>
    <cellStyle name="Normal 7 2 4 4 3" xfId="26347" xr:uid="{00000000-0005-0000-0000-0000C5680000}"/>
    <cellStyle name="Normal 7 2 4 5" xfId="26348" xr:uid="{00000000-0005-0000-0000-0000C6680000}"/>
    <cellStyle name="Normal 7 2 4 5 2" xfId="26349" xr:uid="{00000000-0005-0000-0000-0000C7680000}"/>
    <cellStyle name="Normal 7 2 4 5 3" xfId="26350" xr:uid="{00000000-0005-0000-0000-0000C8680000}"/>
    <cellStyle name="Normal 7 2 4 6" xfId="26351" xr:uid="{00000000-0005-0000-0000-0000C9680000}"/>
    <cellStyle name="Normal 7 2 4 7" xfId="26352" xr:uid="{00000000-0005-0000-0000-0000CA680000}"/>
    <cellStyle name="Normal 7 2 5" xfId="26353" xr:uid="{00000000-0005-0000-0000-0000CB680000}"/>
    <cellStyle name="Normal 7 2 5 2" xfId="26354" xr:uid="{00000000-0005-0000-0000-0000CC680000}"/>
    <cellStyle name="Normal 7 2 5 3" xfId="26355" xr:uid="{00000000-0005-0000-0000-0000CD680000}"/>
    <cellStyle name="Normal 7 2 6" xfId="26356" xr:uid="{00000000-0005-0000-0000-0000CE680000}"/>
    <cellStyle name="Normal 7 2 6 2" xfId="26357" xr:uid="{00000000-0005-0000-0000-0000CF680000}"/>
    <cellStyle name="Normal 7 2 6 3" xfId="26358" xr:uid="{00000000-0005-0000-0000-0000D0680000}"/>
    <cellStyle name="Normal 7 2 7" xfId="26359" xr:uid="{00000000-0005-0000-0000-0000D1680000}"/>
    <cellStyle name="Normal 7 2 7 2" xfId="26360" xr:uid="{00000000-0005-0000-0000-0000D2680000}"/>
    <cellStyle name="Normal 7 2 7 3" xfId="26361" xr:uid="{00000000-0005-0000-0000-0000D3680000}"/>
    <cellStyle name="Normal 7 2 8" xfId="26362" xr:uid="{00000000-0005-0000-0000-0000D4680000}"/>
    <cellStyle name="Normal 7 2 8 2" xfId="26363" xr:uid="{00000000-0005-0000-0000-0000D5680000}"/>
    <cellStyle name="Normal 7 2 8 3" xfId="26364" xr:uid="{00000000-0005-0000-0000-0000D6680000}"/>
    <cellStyle name="Normal 7 2 9" xfId="26365" xr:uid="{00000000-0005-0000-0000-0000D7680000}"/>
    <cellStyle name="Normal 7 3" xfId="26366" xr:uid="{00000000-0005-0000-0000-0000D8680000}"/>
    <cellStyle name="Normal 7 3 10" xfId="50860" xr:uid="{00000000-0005-0000-0000-0000D9680000}"/>
    <cellStyle name="Normal 7 3 11" xfId="50861" xr:uid="{00000000-0005-0000-0000-0000DA680000}"/>
    <cellStyle name="Normal 7 3 12" xfId="50862" xr:uid="{00000000-0005-0000-0000-0000DB680000}"/>
    <cellStyle name="Normal 7 3 13" xfId="50863" xr:uid="{00000000-0005-0000-0000-0000DC680000}"/>
    <cellStyle name="Normal 7 3 2" xfId="26367" xr:uid="{00000000-0005-0000-0000-0000DD680000}"/>
    <cellStyle name="Normal 7 3 2 2" xfId="26368" xr:uid="{00000000-0005-0000-0000-0000DE680000}"/>
    <cellStyle name="Normal 7 3 2 2 2" xfId="26369" xr:uid="{00000000-0005-0000-0000-0000DF680000}"/>
    <cellStyle name="Normal 7 3 2 2 3" xfId="26370" xr:uid="{00000000-0005-0000-0000-0000E0680000}"/>
    <cellStyle name="Normal 7 3 2 3" xfId="26371" xr:uid="{00000000-0005-0000-0000-0000E1680000}"/>
    <cellStyle name="Normal 7 3 2 3 2" xfId="26372" xr:uid="{00000000-0005-0000-0000-0000E2680000}"/>
    <cellStyle name="Normal 7 3 2 3 3" xfId="26373" xr:uid="{00000000-0005-0000-0000-0000E3680000}"/>
    <cellStyle name="Normal 7 3 2 4" xfId="26374" xr:uid="{00000000-0005-0000-0000-0000E4680000}"/>
    <cellStyle name="Normal 7 3 2 4 2" xfId="26375" xr:uid="{00000000-0005-0000-0000-0000E5680000}"/>
    <cellStyle name="Normal 7 3 2 4 3" xfId="26376" xr:uid="{00000000-0005-0000-0000-0000E6680000}"/>
    <cellStyle name="Normal 7 3 2 5" xfId="26377" xr:uid="{00000000-0005-0000-0000-0000E7680000}"/>
    <cellStyle name="Normal 7 3 2 5 2" xfId="26378" xr:uid="{00000000-0005-0000-0000-0000E8680000}"/>
    <cellStyle name="Normal 7 3 2 5 3" xfId="26379" xr:uid="{00000000-0005-0000-0000-0000E9680000}"/>
    <cellStyle name="Normal 7 3 2 6" xfId="26380" xr:uid="{00000000-0005-0000-0000-0000EA680000}"/>
    <cellStyle name="Normal 7 3 2 7" xfId="26381" xr:uid="{00000000-0005-0000-0000-0000EB680000}"/>
    <cellStyle name="Normal 7 3 3" xfId="26382" xr:uid="{00000000-0005-0000-0000-0000EC680000}"/>
    <cellStyle name="Normal 7 3 3 2" xfId="26383" xr:uid="{00000000-0005-0000-0000-0000ED680000}"/>
    <cellStyle name="Normal 7 3 3 2 2" xfId="26384" xr:uid="{00000000-0005-0000-0000-0000EE680000}"/>
    <cellStyle name="Normal 7 3 3 2 3" xfId="26385" xr:uid="{00000000-0005-0000-0000-0000EF680000}"/>
    <cellStyle name="Normal 7 3 3 3" xfId="26386" xr:uid="{00000000-0005-0000-0000-0000F0680000}"/>
    <cellStyle name="Normal 7 3 3 3 2" xfId="26387" xr:uid="{00000000-0005-0000-0000-0000F1680000}"/>
    <cellStyle name="Normal 7 3 3 3 3" xfId="26388" xr:uid="{00000000-0005-0000-0000-0000F2680000}"/>
    <cellStyle name="Normal 7 3 3 4" xfId="26389" xr:uid="{00000000-0005-0000-0000-0000F3680000}"/>
    <cellStyle name="Normal 7 3 3 4 2" xfId="26390" xr:uid="{00000000-0005-0000-0000-0000F4680000}"/>
    <cellStyle name="Normal 7 3 3 4 3" xfId="26391" xr:uid="{00000000-0005-0000-0000-0000F5680000}"/>
    <cellStyle name="Normal 7 3 3 5" xfId="26392" xr:uid="{00000000-0005-0000-0000-0000F6680000}"/>
    <cellStyle name="Normal 7 3 3 5 2" xfId="26393" xr:uid="{00000000-0005-0000-0000-0000F7680000}"/>
    <cellStyle name="Normal 7 3 3 5 3" xfId="26394" xr:uid="{00000000-0005-0000-0000-0000F8680000}"/>
    <cellStyle name="Normal 7 3 3 6" xfId="26395" xr:uid="{00000000-0005-0000-0000-0000F9680000}"/>
    <cellStyle name="Normal 7 3 3 7" xfId="26396" xr:uid="{00000000-0005-0000-0000-0000FA680000}"/>
    <cellStyle name="Normal 7 3 4" xfId="26397" xr:uid="{00000000-0005-0000-0000-0000FB680000}"/>
    <cellStyle name="Normal 7 3 4 2" xfId="26398" xr:uid="{00000000-0005-0000-0000-0000FC680000}"/>
    <cellStyle name="Normal 7 3 4 3" xfId="26399" xr:uid="{00000000-0005-0000-0000-0000FD680000}"/>
    <cellStyle name="Normal 7 3 5" xfId="26400" xr:uid="{00000000-0005-0000-0000-0000FE680000}"/>
    <cellStyle name="Normal 7 3 5 2" xfId="26401" xr:uid="{00000000-0005-0000-0000-0000FF680000}"/>
    <cellStyle name="Normal 7 3 5 3" xfId="26402" xr:uid="{00000000-0005-0000-0000-000000690000}"/>
    <cellStyle name="Normal 7 3 6" xfId="26403" xr:uid="{00000000-0005-0000-0000-000001690000}"/>
    <cellStyle name="Normal 7 3 6 2" xfId="26404" xr:uid="{00000000-0005-0000-0000-000002690000}"/>
    <cellStyle name="Normal 7 3 6 3" xfId="26405" xr:uid="{00000000-0005-0000-0000-000003690000}"/>
    <cellStyle name="Normal 7 3 7" xfId="26406" xr:uid="{00000000-0005-0000-0000-000004690000}"/>
    <cellStyle name="Normal 7 3 7 2" xfId="26407" xr:uid="{00000000-0005-0000-0000-000005690000}"/>
    <cellStyle name="Normal 7 3 7 3" xfId="26408" xr:uid="{00000000-0005-0000-0000-000006690000}"/>
    <cellStyle name="Normal 7 3 8" xfId="26409" xr:uid="{00000000-0005-0000-0000-000007690000}"/>
    <cellStyle name="Normal 7 3 9" xfId="26410" xr:uid="{00000000-0005-0000-0000-000008690000}"/>
    <cellStyle name="Normal 7 4" xfId="26411" xr:uid="{00000000-0005-0000-0000-000009690000}"/>
    <cellStyle name="Normal 7 4 10" xfId="50864" xr:uid="{00000000-0005-0000-0000-00000A690000}"/>
    <cellStyle name="Normal 7 4 2" xfId="26412" xr:uid="{00000000-0005-0000-0000-00000B690000}"/>
    <cellStyle name="Normal 7 4 2 2" xfId="26413" xr:uid="{00000000-0005-0000-0000-00000C690000}"/>
    <cellStyle name="Normal 7 4 2 3" xfId="26414" xr:uid="{00000000-0005-0000-0000-00000D690000}"/>
    <cellStyle name="Normal 7 4 3" xfId="26415" xr:uid="{00000000-0005-0000-0000-00000E690000}"/>
    <cellStyle name="Normal 7 4 3 2" xfId="26416" xr:uid="{00000000-0005-0000-0000-00000F690000}"/>
    <cellStyle name="Normal 7 4 3 3" xfId="26417" xr:uid="{00000000-0005-0000-0000-000010690000}"/>
    <cellStyle name="Normal 7 4 4" xfId="26418" xr:uid="{00000000-0005-0000-0000-000011690000}"/>
    <cellStyle name="Normal 7 4 4 2" xfId="26419" xr:uid="{00000000-0005-0000-0000-000012690000}"/>
    <cellStyle name="Normal 7 4 4 3" xfId="26420" xr:uid="{00000000-0005-0000-0000-000013690000}"/>
    <cellStyle name="Normal 7 4 5" xfId="26421" xr:uid="{00000000-0005-0000-0000-000014690000}"/>
    <cellStyle name="Normal 7 4 5 2" xfId="26422" xr:uid="{00000000-0005-0000-0000-000015690000}"/>
    <cellStyle name="Normal 7 4 5 3" xfId="26423" xr:uid="{00000000-0005-0000-0000-000016690000}"/>
    <cellStyle name="Normal 7 4 6" xfId="26424" xr:uid="{00000000-0005-0000-0000-000017690000}"/>
    <cellStyle name="Normal 7 4 7" xfId="26425" xr:uid="{00000000-0005-0000-0000-000018690000}"/>
    <cellStyle name="Normal 7 4 8" xfId="50865" xr:uid="{00000000-0005-0000-0000-000019690000}"/>
    <cellStyle name="Normal 7 4 9" xfId="50866" xr:uid="{00000000-0005-0000-0000-00001A690000}"/>
    <cellStyle name="Normal 7 5" xfId="26426" xr:uid="{00000000-0005-0000-0000-00001B690000}"/>
    <cellStyle name="Normal 7 5 2" xfId="26427" xr:uid="{00000000-0005-0000-0000-00001C690000}"/>
    <cellStyle name="Normal 7 5 2 2" xfId="26428" xr:uid="{00000000-0005-0000-0000-00001D690000}"/>
    <cellStyle name="Normal 7 5 2 3" xfId="26429" xr:uid="{00000000-0005-0000-0000-00001E690000}"/>
    <cellStyle name="Normal 7 5 3" xfId="26430" xr:uid="{00000000-0005-0000-0000-00001F690000}"/>
    <cellStyle name="Normal 7 5 3 2" xfId="26431" xr:uid="{00000000-0005-0000-0000-000020690000}"/>
    <cellStyle name="Normal 7 5 3 3" xfId="26432" xr:uid="{00000000-0005-0000-0000-000021690000}"/>
    <cellStyle name="Normal 7 5 4" xfId="26433" xr:uid="{00000000-0005-0000-0000-000022690000}"/>
    <cellStyle name="Normal 7 5 4 2" xfId="26434" xr:uid="{00000000-0005-0000-0000-000023690000}"/>
    <cellStyle name="Normal 7 5 4 3" xfId="26435" xr:uid="{00000000-0005-0000-0000-000024690000}"/>
    <cellStyle name="Normal 7 5 5" xfId="26436" xr:uid="{00000000-0005-0000-0000-000025690000}"/>
    <cellStyle name="Normal 7 5 5 2" xfId="26437" xr:uid="{00000000-0005-0000-0000-000026690000}"/>
    <cellStyle name="Normal 7 5 5 3" xfId="26438" xr:uid="{00000000-0005-0000-0000-000027690000}"/>
    <cellStyle name="Normal 7 5 6" xfId="26439" xr:uid="{00000000-0005-0000-0000-000028690000}"/>
    <cellStyle name="Normal 7 5 7" xfId="26440" xr:uid="{00000000-0005-0000-0000-000029690000}"/>
    <cellStyle name="Normal 7 5 8" xfId="50867" xr:uid="{00000000-0005-0000-0000-00002A690000}"/>
    <cellStyle name="Normal 7 5 9" xfId="50868" xr:uid="{00000000-0005-0000-0000-00002B690000}"/>
    <cellStyle name="Normal 7 6" xfId="26441" xr:uid="{00000000-0005-0000-0000-00002C690000}"/>
    <cellStyle name="Normal 7 6 2" xfId="26442" xr:uid="{00000000-0005-0000-0000-00002D690000}"/>
    <cellStyle name="Normal 7 6 2 2" xfId="26443" xr:uid="{00000000-0005-0000-0000-00002E690000}"/>
    <cellStyle name="Normal 7 6 2 3" xfId="26444" xr:uid="{00000000-0005-0000-0000-00002F690000}"/>
    <cellStyle name="Normal 7 6 3" xfId="26445" xr:uid="{00000000-0005-0000-0000-000030690000}"/>
    <cellStyle name="Normal 7 6 4" xfId="26446" xr:uid="{00000000-0005-0000-0000-000031690000}"/>
    <cellStyle name="Normal 7 7" xfId="26447" xr:uid="{00000000-0005-0000-0000-000032690000}"/>
    <cellStyle name="Normal 7 7 2" xfId="26448" xr:uid="{00000000-0005-0000-0000-000033690000}"/>
    <cellStyle name="Normal 7 7 3" xfId="26449" xr:uid="{00000000-0005-0000-0000-000034690000}"/>
    <cellStyle name="Normal 7 8" xfId="26450" xr:uid="{00000000-0005-0000-0000-000035690000}"/>
    <cellStyle name="Normal 7 8 2" xfId="26451" xr:uid="{00000000-0005-0000-0000-000036690000}"/>
    <cellStyle name="Normal 7 8 3" xfId="26452" xr:uid="{00000000-0005-0000-0000-000037690000}"/>
    <cellStyle name="Normal 7 9" xfId="26453" xr:uid="{00000000-0005-0000-0000-000038690000}"/>
    <cellStyle name="Normal 7 9 2" xfId="26454" xr:uid="{00000000-0005-0000-0000-000039690000}"/>
    <cellStyle name="Normal 7 9 3" xfId="26455" xr:uid="{00000000-0005-0000-0000-00003A690000}"/>
    <cellStyle name="Normal 70" xfId="26456" xr:uid="{00000000-0005-0000-0000-00003B690000}"/>
    <cellStyle name="Normal 70 2" xfId="26457" xr:uid="{00000000-0005-0000-0000-00003C690000}"/>
    <cellStyle name="Normal 71" xfId="26458" xr:uid="{00000000-0005-0000-0000-00003D690000}"/>
    <cellStyle name="Normal 72" xfId="26459" xr:uid="{00000000-0005-0000-0000-00003E690000}"/>
    <cellStyle name="Normal 73" xfId="26460" xr:uid="{00000000-0005-0000-0000-00003F690000}"/>
    <cellStyle name="Normal 74" xfId="26461" xr:uid="{00000000-0005-0000-0000-000040690000}"/>
    <cellStyle name="Normal 74 2" xfId="50869" xr:uid="{00000000-0005-0000-0000-000041690000}"/>
    <cellStyle name="Normal 75" xfId="26462" xr:uid="{00000000-0005-0000-0000-000042690000}"/>
    <cellStyle name="Normal 76" xfId="50870" xr:uid="{00000000-0005-0000-0000-000043690000}"/>
    <cellStyle name="Normal 77" xfId="50871" xr:uid="{00000000-0005-0000-0000-000044690000}"/>
    <cellStyle name="Normal 78" xfId="50872" xr:uid="{00000000-0005-0000-0000-000045690000}"/>
    <cellStyle name="Normal 79" xfId="50873" xr:uid="{00000000-0005-0000-0000-000046690000}"/>
    <cellStyle name="Normal 8" xfId="26463" xr:uid="{00000000-0005-0000-0000-000047690000}"/>
    <cellStyle name="Normal 8 2" xfId="26464" xr:uid="{00000000-0005-0000-0000-000048690000}"/>
    <cellStyle name="Normal 8 3" xfId="26465" xr:uid="{00000000-0005-0000-0000-000049690000}"/>
    <cellStyle name="Normal 8 3 2" xfId="26466" xr:uid="{00000000-0005-0000-0000-00004A690000}"/>
    <cellStyle name="Normal 8 3 3" xfId="50874" xr:uid="{00000000-0005-0000-0000-00004B690000}"/>
    <cellStyle name="Normal 8 3 4" xfId="50875" xr:uid="{00000000-0005-0000-0000-00004C690000}"/>
    <cellStyle name="Normal 8 3 5" xfId="50876" xr:uid="{00000000-0005-0000-0000-00004D690000}"/>
    <cellStyle name="Normal 8 4" xfId="51014" xr:uid="{05708AAA-B39F-46BA-AB0E-8A0ED3016FCD}"/>
    <cellStyle name="Normal 80" xfId="50877" xr:uid="{00000000-0005-0000-0000-00004E690000}"/>
    <cellStyle name="Normal 81" xfId="50878" xr:uid="{00000000-0005-0000-0000-00004F690000}"/>
    <cellStyle name="Normal 82" xfId="51012" xr:uid="{51B3000F-34D1-43B8-B97E-78EA09BFAF85}"/>
    <cellStyle name="Normal 85" xfId="51015" xr:uid="{E0821DA1-7D8A-4843-ABBF-1886FF91491E}"/>
    <cellStyle name="Normal 9" xfId="26467" xr:uid="{00000000-0005-0000-0000-000050690000}"/>
    <cellStyle name="Normal 9 2" xfId="26468" xr:uid="{00000000-0005-0000-0000-000051690000}"/>
    <cellStyle name="Note 10" xfId="26469" xr:uid="{00000000-0005-0000-0000-000052690000}"/>
    <cellStyle name="Note 10 2" xfId="26470" xr:uid="{00000000-0005-0000-0000-000053690000}"/>
    <cellStyle name="Note 10 3" xfId="26471" xr:uid="{00000000-0005-0000-0000-000054690000}"/>
    <cellStyle name="Note 11" xfId="26472" xr:uid="{00000000-0005-0000-0000-000055690000}"/>
    <cellStyle name="Note 11 2" xfId="26473" xr:uid="{00000000-0005-0000-0000-000056690000}"/>
    <cellStyle name="Note 11 3" xfId="26474" xr:uid="{00000000-0005-0000-0000-000057690000}"/>
    <cellStyle name="Note 12" xfId="26475" xr:uid="{00000000-0005-0000-0000-000058690000}"/>
    <cellStyle name="Note 13" xfId="50879" xr:uid="{00000000-0005-0000-0000-000059690000}"/>
    <cellStyle name="Note 2" xfId="26476" xr:uid="{00000000-0005-0000-0000-00005A690000}"/>
    <cellStyle name="Note 2 10" xfId="26477" xr:uid="{00000000-0005-0000-0000-00005B690000}"/>
    <cellStyle name="Note 2 11" xfId="26478" xr:uid="{00000000-0005-0000-0000-00005C690000}"/>
    <cellStyle name="Note 2 12" xfId="50880" xr:uid="{00000000-0005-0000-0000-00005D690000}"/>
    <cellStyle name="Note 2 13" xfId="50881" xr:uid="{00000000-0005-0000-0000-00005E690000}"/>
    <cellStyle name="Note 2 14" xfId="50882" xr:uid="{00000000-0005-0000-0000-00005F690000}"/>
    <cellStyle name="Note 2 2" xfId="26479" xr:uid="{00000000-0005-0000-0000-000060690000}"/>
    <cellStyle name="Note 2 2 10" xfId="26480" xr:uid="{00000000-0005-0000-0000-000061690000}"/>
    <cellStyle name="Note 2 2 10 2" xfId="26481" xr:uid="{00000000-0005-0000-0000-000062690000}"/>
    <cellStyle name="Note 2 2 10 2 2" xfId="26482" xr:uid="{00000000-0005-0000-0000-000063690000}"/>
    <cellStyle name="Note 2 2 10 3" xfId="26483" xr:uid="{00000000-0005-0000-0000-000064690000}"/>
    <cellStyle name="Note 2 2 11" xfId="26484" xr:uid="{00000000-0005-0000-0000-000065690000}"/>
    <cellStyle name="Note 2 2 11 2" xfId="26485" xr:uid="{00000000-0005-0000-0000-000066690000}"/>
    <cellStyle name="Note 2 2 11 2 2" xfId="26486" xr:uid="{00000000-0005-0000-0000-000067690000}"/>
    <cellStyle name="Note 2 2 11 3" xfId="26487" xr:uid="{00000000-0005-0000-0000-000068690000}"/>
    <cellStyle name="Note 2 2 12" xfId="26488" xr:uid="{00000000-0005-0000-0000-000069690000}"/>
    <cellStyle name="Note 2 2 12 2" xfId="26489" xr:uid="{00000000-0005-0000-0000-00006A690000}"/>
    <cellStyle name="Note 2 2 12 2 2" xfId="26490" xr:uid="{00000000-0005-0000-0000-00006B690000}"/>
    <cellStyle name="Note 2 2 12 3" xfId="26491" xr:uid="{00000000-0005-0000-0000-00006C690000}"/>
    <cellStyle name="Note 2 2 13" xfId="26492" xr:uid="{00000000-0005-0000-0000-00006D690000}"/>
    <cellStyle name="Note 2 2 13 2" xfId="26493" xr:uid="{00000000-0005-0000-0000-00006E690000}"/>
    <cellStyle name="Note 2 2 13 2 2" xfId="26494" xr:uid="{00000000-0005-0000-0000-00006F690000}"/>
    <cellStyle name="Note 2 2 13 3" xfId="26495" xr:uid="{00000000-0005-0000-0000-000070690000}"/>
    <cellStyle name="Note 2 2 14" xfId="26496" xr:uid="{00000000-0005-0000-0000-000071690000}"/>
    <cellStyle name="Note 2 2 14 2" xfId="26497" xr:uid="{00000000-0005-0000-0000-000072690000}"/>
    <cellStyle name="Note 2 2 14 2 2" xfId="26498" xr:uid="{00000000-0005-0000-0000-000073690000}"/>
    <cellStyle name="Note 2 2 14 3" xfId="26499" xr:uid="{00000000-0005-0000-0000-000074690000}"/>
    <cellStyle name="Note 2 2 15" xfId="26500" xr:uid="{00000000-0005-0000-0000-000075690000}"/>
    <cellStyle name="Note 2 2 15 2" xfId="26501" xr:uid="{00000000-0005-0000-0000-000076690000}"/>
    <cellStyle name="Note 2 2 15 2 2" xfId="26502" xr:uid="{00000000-0005-0000-0000-000077690000}"/>
    <cellStyle name="Note 2 2 15 3" xfId="26503" xr:uid="{00000000-0005-0000-0000-000078690000}"/>
    <cellStyle name="Note 2 2 16" xfId="26504" xr:uid="{00000000-0005-0000-0000-000079690000}"/>
    <cellStyle name="Note 2 2 16 2" xfId="26505" xr:uid="{00000000-0005-0000-0000-00007A690000}"/>
    <cellStyle name="Note 2 2 16 2 2" xfId="26506" xr:uid="{00000000-0005-0000-0000-00007B690000}"/>
    <cellStyle name="Note 2 2 16 3" xfId="26507" xr:uid="{00000000-0005-0000-0000-00007C690000}"/>
    <cellStyle name="Note 2 2 17" xfId="26508" xr:uid="{00000000-0005-0000-0000-00007D690000}"/>
    <cellStyle name="Note 2 2 17 2" xfId="26509" xr:uid="{00000000-0005-0000-0000-00007E690000}"/>
    <cellStyle name="Note 2 2 17 2 2" xfId="26510" xr:uid="{00000000-0005-0000-0000-00007F690000}"/>
    <cellStyle name="Note 2 2 17 3" xfId="26511" xr:uid="{00000000-0005-0000-0000-000080690000}"/>
    <cellStyle name="Note 2 2 18" xfId="26512" xr:uid="{00000000-0005-0000-0000-000081690000}"/>
    <cellStyle name="Note 2 2 18 2" xfId="26513" xr:uid="{00000000-0005-0000-0000-000082690000}"/>
    <cellStyle name="Note 2 2 18 2 2" xfId="26514" xr:uid="{00000000-0005-0000-0000-000083690000}"/>
    <cellStyle name="Note 2 2 18 3" xfId="26515" xr:uid="{00000000-0005-0000-0000-000084690000}"/>
    <cellStyle name="Note 2 2 19" xfId="26516" xr:uid="{00000000-0005-0000-0000-000085690000}"/>
    <cellStyle name="Note 2 2 19 2" xfId="26517" xr:uid="{00000000-0005-0000-0000-000086690000}"/>
    <cellStyle name="Note 2 2 19 2 2" xfId="26518" xr:uid="{00000000-0005-0000-0000-000087690000}"/>
    <cellStyle name="Note 2 2 19 3" xfId="26519" xr:uid="{00000000-0005-0000-0000-000088690000}"/>
    <cellStyle name="Note 2 2 2" xfId="26520" xr:uid="{00000000-0005-0000-0000-000089690000}"/>
    <cellStyle name="Note 2 2 2 10" xfId="26521" xr:uid="{00000000-0005-0000-0000-00008A690000}"/>
    <cellStyle name="Note 2 2 2 10 2" xfId="26522" xr:uid="{00000000-0005-0000-0000-00008B690000}"/>
    <cellStyle name="Note 2 2 2 10 2 2" xfId="26523" xr:uid="{00000000-0005-0000-0000-00008C690000}"/>
    <cellStyle name="Note 2 2 2 10 3" xfId="26524" xr:uid="{00000000-0005-0000-0000-00008D690000}"/>
    <cellStyle name="Note 2 2 2 11" xfId="26525" xr:uid="{00000000-0005-0000-0000-00008E690000}"/>
    <cellStyle name="Note 2 2 2 11 2" xfId="26526" xr:uid="{00000000-0005-0000-0000-00008F690000}"/>
    <cellStyle name="Note 2 2 2 11 2 2" xfId="26527" xr:uid="{00000000-0005-0000-0000-000090690000}"/>
    <cellStyle name="Note 2 2 2 11 3" xfId="26528" xr:uid="{00000000-0005-0000-0000-000091690000}"/>
    <cellStyle name="Note 2 2 2 12" xfId="26529" xr:uid="{00000000-0005-0000-0000-000092690000}"/>
    <cellStyle name="Note 2 2 2 12 2" xfId="26530" xr:uid="{00000000-0005-0000-0000-000093690000}"/>
    <cellStyle name="Note 2 2 2 12 2 2" xfId="26531" xr:uid="{00000000-0005-0000-0000-000094690000}"/>
    <cellStyle name="Note 2 2 2 12 3" xfId="26532" xr:uid="{00000000-0005-0000-0000-000095690000}"/>
    <cellStyle name="Note 2 2 2 13" xfId="26533" xr:uid="{00000000-0005-0000-0000-000096690000}"/>
    <cellStyle name="Note 2 2 2 13 2" xfId="26534" xr:uid="{00000000-0005-0000-0000-000097690000}"/>
    <cellStyle name="Note 2 2 2 13 2 2" xfId="26535" xr:uid="{00000000-0005-0000-0000-000098690000}"/>
    <cellStyle name="Note 2 2 2 13 3" xfId="26536" xr:uid="{00000000-0005-0000-0000-000099690000}"/>
    <cellStyle name="Note 2 2 2 14" xfId="26537" xr:uid="{00000000-0005-0000-0000-00009A690000}"/>
    <cellStyle name="Note 2 2 2 14 2" xfId="26538" xr:uid="{00000000-0005-0000-0000-00009B690000}"/>
    <cellStyle name="Note 2 2 2 14 2 2" xfId="26539" xr:uid="{00000000-0005-0000-0000-00009C690000}"/>
    <cellStyle name="Note 2 2 2 14 3" xfId="26540" xr:uid="{00000000-0005-0000-0000-00009D690000}"/>
    <cellStyle name="Note 2 2 2 15" xfId="26541" xr:uid="{00000000-0005-0000-0000-00009E690000}"/>
    <cellStyle name="Note 2 2 2 15 2" xfId="26542" xr:uid="{00000000-0005-0000-0000-00009F690000}"/>
    <cellStyle name="Note 2 2 2 15 2 2" xfId="26543" xr:uid="{00000000-0005-0000-0000-0000A0690000}"/>
    <cellStyle name="Note 2 2 2 15 3" xfId="26544" xr:uid="{00000000-0005-0000-0000-0000A1690000}"/>
    <cellStyle name="Note 2 2 2 16" xfId="26545" xr:uid="{00000000-0005-0000-0000-0000A2690000}"/>
    <cellStyle name="Note 2 2 2 16 2" xfId="26546" xr:uid="{00000000-0005-0000-0000-0000A3690000}"/>
    <cellStyle name="Note 2 2 2 16 2 2" xfId="26547" xr:uid="{00000000-0005-0000-0000-0000A4690000}"/>
    <cellStyle name="Note 2 2 2 16 3" xfId="26548" xr:uid="{00000000-0005-0000-0000-0000A5690000}"/>
    <cellStyle name="Note 2 2 2 17" xfId="26549" xr:uid="{00000000-0005-0000-0000-0000A6690000}"/>
    <cellStyle name="Note 2 2 2 17 2" xfId="26550" xr:uid="{00000000-0005-0000-0000-0000A7690000}"/>
    <cellStyle name="Note 2 2 2 17 2 2" xfId="26551" xr:uid="{00000000-0005-0000-0000-0000A8690000}"/>
    <cellStyle name="Note 2 2 2 17 3" xfId="26552" xr:uid="{00000000-0005-0000-0000-0000A9690000}"/>
    <cellStyle name="Note 2 2 2 18" xfId="26553" xr:uid="{00000000-0005-0000-0000-0000AA690000}"/>
    <cellStyle name="Note 2 2 2 18 2" xfId="26554" xr:uid="{00000000-0005-0000-0000-0000AB690000}"/>
    <cellStyle name="Note 2 2 2 18 2 2" xfId="26555" xr:uid="{00000000-0005-0000-0000-0000AC690000}"/>
    <cellStyle name="Note 2 2 2 18 3" xfId="26556" xr:uid="{00000000-0005-0000-0000-0000AD690000}"/>
    <cellStyle name="Note 2 2 2 19" xfId="26557" xr:uid="{00000000-0005-0000-0000-0000AE690000}"/>
    <cellStyle name="Note 2 2 2 19 2" xfId="26558" xr:uid="{00000000-0005-0000-0000-0000AF690000}"/>
    <cellStyle name="Note 2 2 2 19 2 2" xfId="26559" xr:uid="{00000000-0005-0000-0000-0000B0690000}"/>
    <cellStyle name="Note 2 2 2 19 3" xfId="26560" xr:uid="{00000000-0005-0000-0000-0000B1690000}"/>
    <cellStyle name="Note 2 2 2 2" xfId="26561" xr:uid="{00000000-0005-0000-0000-0000B2690000}"/>
    <cellStyle name="Note 2 2 2 2 10" xfId="26562" xr:uid="{00000000-0005-0000-0000-0000B3690000}"/>
    <cellStyle name="Note 2 2 2 2 10 2" xfId="26563" xr:uid="{00000000-0005-0000-0000-0000B4690000}"/>
    <cellStyle name="Note 2 2 2 2 10 2 2" xfId="26564" xr:uid="{00000000-0005-0000-0000-0000B5690000}"/>
    <cellStyle name="Note 2 2 2 2 10 3" xfId="26565" xr:uid="{00000000-0005-0000-0000-0000B6690000}"/>
    <cellStyle name="Note 2 2 2 2 11" xfId="26566" xr:uid="{00000000-0005-0000-0000-0000B7690000}"/>
    <cellStyle name="Note 2 2 2 2 11 2" xfId="26567" xr:uid="{00000000-0005-0000-0000-0000B8690000}"/>
    <cellStyle name="Note 2 2 2 2 11 2 2" xfId="26568" xr:uid="{00000000-0005-0000-0000-0000B9690000}"/>
    <cellStyle name="Note 2 2 2 2 11 3" xfId="26569" xr:uid="{00000000-0005-0000-0000-0000BA690000}"/>
    <cellStyle name="Note 2 2 2 2 12" xfId="26570" xr:uid="{00000000-0005-0000-0000-0000BB690000}"/>
    <cellStyle name="Note 2 2 2 2 12 2" xfId="26571" xr:uid="{00000000-0005-0000-0000-0000BC690000}"/>
    <cellStyle name="Note 2 2 2 2 12 2 2" xfId="26572" xr:uid="{00000000-0005-0000-0000-0000BD690000}"/>
    <cellStyle name="Note 2 2 2 2 12 3" xfId="26573" xr:uid="{00000000-0005-0000-0000-0000BE690000}"/>
    <cellStyle name="Note 2 2 2 2 13" xfId="26574" xr:uid="{00000000-0005-0000-0000-0000BF690000}"/>
    <cellStyle name="Note 2 2 2 2 13 2" xfId="26575" xr:uid="{00000000-0005-0000-0000-0000C0690000}"/>
    <cellStyle name="Note 2 2 2 2 13 2 2" xfId="26576" xr:uid="{00000000-0005-0000-0000-0000C1690000}"/>
    <cellStyle name="Note 2 2 2 2 13 3" xfId="26577" xr:uid="{00000000-0005-0000-0000-0000C2690000}"/>
    <cellStyle name="Note 2 2 2 2 14" xfId="26578" xr:uid="{00000000-0005-0000-0000-0000C3690000}"/>
    <cellStyle name="Note 2 2 2 2 14 2" xfId="26579" xr:uid="{00000000-0005-0000-0000-0000C4690000}"/>
    <cellStyle name="Note 2 2 2 2 14 2 2" xfId="26580" xr:uid="{00000000-0005-0000-0000-0000C5690000}"/>
    <cellStyle name="Note 2 2 2 2 14 3" xfId="26581" xr:uid="{00000000-0005-0000-0000-0000C6690000}"/>
    <cellStyle name="Note 2 2 2 2 15" xfId="26582" xr:uid="{00000000-0005-0000-0000-0000C7690000}"/>
    <cellStyle name="Note 2 2 2 2 15 2" xfId="26583" xr:uid="{00000000-0005-0000-0000-0000C8690000}"/>
    <cellStyle name="Note 2 2 2 2 15 2 2" xfId="26584" xr:uid="{00000000-0005-0000-0000-0000C9690000}"/>
    <cellStyle name="Note 2 2 2 2 15 3" xfId="26585" xr:uid="{00000000-0005-0000-0000-0000CA690000}"/>
    <cellStyle name="Note 2 2 2 2 16" xfId="26586" xr:uid="{00000000-0005-0000-0000-0000CB690000}"/>
    <cellStyle name="Note 2 2 2 2 16 2" xfId="26587" xr:uid="{00000000-0005-0000-0000-0000CC690000}"/>
    <cellStyle name="Note 2 2 2 2 16 2 2" xfId="26588" xr:uid="{00000000-0005-0000-0000-0000CD690000}"/>
    <cellStyle name="Note 2 2 2 2 16 3" xfId="26589" xr:uid="{00000000-0005-0000-0000-0000CE690000}"/>
    <cellStyle name="Note 2 2 2 2 17" xfId="26590" xr:uid="{00000000-0005-0000-0000-0000CF690000}"/>
    <cellStyle name="Note 2 2 2 2 17 2" xfId="26591" xr:uid="{00000000-0005-0000-0000-0000D0690000}"/>
    <cellStyle name="Note 2 2 2 2 17 2 2" xfId="26592" xr:uid="{00000000-0005-0000-0000-0000D1690000}"/>
    <cellStyle name="Note 2 2 2 2 17 3" xfId="26593" xr:uid="{00000000-0005-0000-0000-0000D2690000}"/>
    <cellStyle name="Note 2 2 2 2 18" xfId="26594" xr:uid="{00000000-0005-0000-0000-0000D3690000}"/>
    <cellStyle name="Note 2 2 2 2 18 2" xfId="26595" xr:uid="{00000000-0005-0000-0000-0000D4690000}"/>
    <cellStyle name="Note 2 2 2 2 19" xfId="26596" xr:uid="{00000000-0005-0000-0000-0000D5690000}"/>
    <cellStyle name="Note 2 2 2 2 2" xfId="26597" xr:uid="{00000000-0005-0000-0000-0000D6690000}"/>
    <cellStyle name="Note 2 2 2 2 2 10" xfId="26598" xr:uid="{00000000-0005-0000-0000-0000D7690000}"/>
    <cellStyle name="Note 2 2 2 2 2 10 2" xfId="26599" xr:uid="{00000000-0005-0000-0000-0000D8690000}"/>
    <cellStyle name="Note 2 2 2 2 2 10 2 2" xfId="26600" xr:uid="{00000000-0005-0000-0000-0000D9690000}"/>
    <cellStyle name="Note 2 2 2 2 2 10 3" xfId="26601" xr:uid="{00000000-0005-0000-0000-0000DA690000}"/>
    <cellStyle name="Note 2 2 2 2 2 11" xfId="26602" xr:uid="{00000000-0005-0000-0000-0000DB690000}"/>
    <cellStyle name="Note 2 2 2 2 2 11 2" xfId="26603" xr:uid="{00000000-0005-0000-0000-0000DC690000}"/>
    <cellStyle name="Note 2 2 2 2 2 11 2 2" xfId="26604" xr:uid="{00000000-0005-0000-0000-0000DD690000}"/>
    <cellStyle name="Note 2 2 2 2 2 11 3" xfId="26605" xr:uid="{00000000-0005-0000-0000-0000DE690000}"/>
    <cellStyle name="Note 2 2 2 2 2 12" xfId="26606" xr:uid="{00000000-0005-0000-0000-0000DF690000}"/>
    <cellStyle name="Note 2 2 2 2 2 12 2" xfId="26607" xr:uid="{00000000-0005-0000-0000-0000E0690000}"/>
    <cellStyle name="Note 2 2 2 2 2 12 2 2" xfId="26608" xr:uid="{00000000-0005-0000-0000-0000E1690000}"/>
    <cellStyle name="Note 2 2 2 2 2 12 3" xfId="26609" xr:uid="{00000000-0005-0000-0000-0000E2690000}"/>
    <cellStyle name="Note 2 2 2 2 2 13" xfId="26610" xr:uid="{00000000-0005-0000-0000-0000E3690000}"/>
    <cellStyle name="Note 2 2 2 2 2 13 2" xfId="26611" xr:uid="{00000000-0005-0000-0000-0000E4690000}"/>
    <cellStyle name="Note 2 2 2 2 2 13 2 2" xfId="26612" xr:uid="{00000000-0005-0000-0000-0000E5690000}"/>
    <cellStyle name="Note 2 2 2 2 2 13 3" xfId="26613" xr:uid="{00000000-0005-0000-0000-0000E6690000}"/>
    <cellStyle name="Note 2 2 2 2 2 14" xfId="26614" xr:uid="{00000000-0005-0000-0000-0000E7690000}"/>
    <cellStyle name="Note 2 2 2 2 2 14 2" xfId="26615" xr:uid="{00000000-0005-0000-0000-0000E8690000}"/>
    <cellStyle name="Note 2 2 2 2 2 14 2 2" xfId="26616" xr:uid="{00000000-0005-0000-0000-0000E9690000}"/>
    <cellStyle name="Note 2 2 2 2 2 14 3" xfId="26617" xr:uid="{00000000-0005-0000-0000-0000EA690000}"/>
    <cellStyle name="Note 2 2 2 2 2 15" xfId="26618" xr:uid="{00000000-0005-0000-0000-0000EB690000}"/>
    <cellStyle name="Note 2 2 2 2 2 15 2" xfId="26619" xr:uid="{00000000-0005-0000-0000-0000EC690000}"/>
    <cellStyle name="Note 2 2 2 2 2 15 2 2" xfId="26620" xr:uid="{00000000-0005-0000-0000-0000ED690000}"/>
    <cellStyle name="Note 2 2 2 2 2 15 3" xfId="26621" xr:uid="{00000000-0005-0000-0000-0000EE690000}"/>
    <cellStyle name="Note 2 2 2 2 2 16" xfId="26622" xr:uid="{00000000-0005-0000-0000-0000EF690000}"/>
    <cellStyle name="Note 2 2 2 2 2 16 2" xfId="26623" xr:uid="{00000000-0005-0000-0000-0000F0690000}"/>
    <cellStyle name="Note 2 2 2 2 2 16 2 2" xfId="26624" xr:uid="{00000000-0005-0000-0000-0000F1690000}"/>
    <cellStyle name="Note 2 2 2 2 2 16 3" xfId="26625" xr:uid="{00000000-0005-0000-0000-0000F2690000}"/>
    <cellStyle name="Note 2 2 2 2 2 17" xfId="26626" xr:uid="{00000000-0005-0000-0000-0000F3690000}"/>
    <cellStyle name="Note 2 2 2 2 2 17 2" xfId="26627" xr:uid="{00000000-0005-0000-0000-0000F4690000}"/>
    <cellStyle name="Note 2 2 2 2 2 17 2 2" xfId="26628" xr:uid="{00000000-0005-0000-0000-0000F5690000}"/>
    <cellStyle name="Note 2 2 2 2 2 17 3" xfId="26629" xr:uid="{00000000-0005-0000-0000-0000F6690000}"/>
    <cellStyle name="Note 2 2 2 2 2 18" xfId="26630" xr:uid="{00000000-0005-0000-0000-0000F7690000}"/>
    <cellStyle name="Note 2 2 2 2 2 18 2" xfId="26631" xr:uid="{00000000-0005-0000-0000-0000F8690000}"/>
    <cellStyle name="Note 2 2 2 2 2 18 2 2" xfId="26632" xr:uid="{00000000-0005-0000-0000-0000F9690000}"/>
    <cellStyle name="Note 2 2 2 2 2 18 3" xfId="26633" xr:uid="{00000000-0005-0000-0000-0000FA690000}"/>
    <cellStyle name="Note 2 2 2 2 2 19" xfId="26634" xr:uid="{00000000-0005-0000-0000-0000FB690000}"/>
    <cellStyle name="Note 2 2 2 2 2 19 2" xfId="26635" xr:uid="{00000000-0005-0000-0000-0000FC690000}"/>
    <cellStyle name="Note 2 2 2 2 2 19 2 2" xfId="26636" xr:uid="{00000000-0005-0000-0000-0000FD690000}"/>
    <cellStyle name="Note 2 2 2 2 2 19 3" xfId="26637" xr:uid="{00000000-0005-0000-0000-0000FE690000}"/>
    <cellStyle name="Note 2 2 2 2 2 2" xfId="26638" xr:uid="{00000000-0005-0000-0000-0000FF690000}"/>
    <cellStyle name="Note 2 2 2 2 2 2 2" xfId="26639" xr:uid="{00000000-0005-0000-0000-0000006A0000}"/>
    <cellStyle name="Note 2 2 2 2 2 2 2 2" xfId="26640" xr:uid="{00000000-0005-0000-0000-0000016A0000}"/>
    <cellStyle name="Note 2 2 2 2 2 2 2 3" xfId="26641" xr:uid="{00000000-0005-0000-0000-0000026A0000}"/>
    <cellStyle name="Note 2 2 2 2 2 2 3" xfId="26642" xr:uid="{00000000-0005-0000-0000-0000036A0000}"/>
    <cellStyle name="Note 2 2 2 2 2 2 3 2" xfId="26643" xr:uid="{00000000-0005-0000-0000-0000046A0000}"/>
    <cellStyle name="Note 2 2 2 2 2 2 4" xfId="26644" xr:uid="{00000000-0005-0000-0000-0000056A0000}"/>
    <cellStyle name="Note 2 2 2 2 2 20" xfId="26645" xr:uid="{00000000-0005-0000-0000-0000066A0000}"/>
    <cellStyle name="Note 2 2 2 2 2 20 2" xfId="26646" xr:uid="{00000000-0005-0000-0000-0000076A0000}"/>
    <cellStyle name="Note 2 2 2 2 2 20 2 2" xfId="26647" xr:uid="{00000000-0005-0000-0000-0000086A0000}"/>
    <cellStyle name="Note 2 2 2 2 2 20 3" xfId="26648" xr:uid="{00000000-0005-0000-0000-0000096A0000}"/>
    <cellStyle name="Note 2 2 2 2 2 21" xfId="26649" xr:uid="{00000000-0005-0000-0000-00000A6A0000}"/>
    <cellStyle name="Note 2 2 2 2 2 21 2" xfId="26650" xr:uid="{00000000-0005-0000-0000-00000B6A0000}"/>
    <cellStyle name="Note 2 2 2 2 2 22" xfId="26651" xr:uid="{00000000-0005-0000-0000-00000C6A0000}"/>
    <cellStyle name="Note 2 2 2 2 2 23" xfId="26652" xr:uid="{00000000-0005-0000-0000-00000D6A0000}"/>
    <cellStyle name="Note 2 2 2 2 2 3" xfId="26653" xr:uid="{00000000-0005-0000-0000-00000E6A0000}"/>
    <cellStyle name="Note 2 2 2 2 2 3 2" xfId="26654" xr:uid="{00000000-0005-0000-0000-00000F6A0000}"/>
    <cellStyle name="Note 2 2 2 2 2 3 2 2" xfId="26655" xr:uid="{00000000-0005-0000-0000-0000106A0000}"/>
    <cellStyle name="Note 2 2 2 2 2 3 3" xfId="26656" xr:uid="{00000000-0005-0000-0000-0000116A0000}"/>
    <cellStyle name="Note 2 2 2 2 2 3 4" xfId="26657" xr:uid="{00000000-0005-0000-0000-0000126A0000}"/>
    <cellStyle name="Note 2 2 2 2 2 4" xfId="26658" xr:uid="{00000000-0005-0000-0000-0000136A0000}"/>
    <cellStyle name="Note 2 2 2 2 2 4 2" xfId="26659" xr:uid="{00000000-0005-0000-0000-0000146A0000}"/>
    <cellStyle name="Note 2 2 2 2 2 4 2 2" xfId="26660" xr:uid="{00000000-0005-0000-0000-0000156A0000}"/>
    <cellStyle name="Note 2 2 2 2 2 4 3" xfId="26661" xr:uid="{00000000-0005-0000-0000-0000166A0000}"/>
    <cellStyle name="Note 2 2 2 2 2 4 4" xfId="26662" xr:uid="{00000000-0005-0000-0000-0000176A0000}"/>
    <cellStyle name="Note 2 2 2 2 2 5" xfId="26663" xr:uid="{00000000-0005-0000-0000-0000186A0000}"/>
    <cellStyle name="Note 2 2 2 2 2 5 2" xfId="26664" xr:uid="{00000000-0005-0000-0000-0000196A0000}"/>
    <cellStyle name="Note 2 2 2 2 2 5 2 2" xfId="26665" xr:uid="{00000000-0005-0000-0000-00001A6A0000}"/>
    <cellStyle name="Note 2 2 2 2 2 5 3" xfId="26666" xr:uid="{00000000-0005-0000-0000-00001B6A0000}"/>
    <cellStyle name="Note 2 2 2 2 2 6" xfId="26667" xr:uid="{00000000-0005-0000-0000-00001C6A0000}"/>
    <cellStyle name="Note 2 2 2 2 2 6 2" xfId="26668" xr:uid="{00000000-0005-0000-0000-00001D6A0000}"/>
    <cellStyle name="Note 2 2 2 2 2 6 2 2" xfId="26669" xr:uid="{00000000-0005-0000-0000-00001E6A0000}"/>
    <cellStyle name="Note 2 2 2 2 2 6 3" xfId="26670" xr:uid="{00000000-0005-0000-0000-00001F6A0000}"/>
    <cellStyle name="Note 2 2 2 2 2 7" xfId="26671" xr:uid="{00000000-0005-0000-0000-0000206A0000}"/>
    <cellStyle name="Note 2 2 2 2 2 7 2" xfId="26672" xr:uid="{00000000-0005-0000-0000-0000216A0000}"/>
    <cellStyle name="Note 2 2 2 2 2 7 2 2" xfId="26673" xr:uid="{00000000-0005-0000-0000-0000226A0000}"/>
    <cellStyle name="Note 2 2 2 2 2 7 3" xfId="26674" xr:uid="{00000000-0005-0000-0000-0000236A0000}"/>
    <cellStyle name="Note 2 2 2 2 2 8" xfId="26675" xr:uid="{00000000-0005-0000-0000-0000246A0000}"/>
    <cellStyle name="Note 2 2 2 2 2 8 2" xfId="26676" xr:uid="{00000000-0005-0000-0000-0000256A0000}"/>
    <cellStyle name="Note 2 2 2 2 2 8 2 2" xfId="26677" xr:uid="{00000000-0005-0000-0000-0000266A0000}"/>
    <cellStyle name="Note 2 2 2 2 2 8 3" xfId="26678" xr:uid="{00000000-0005-0000-0000-0000276A0000}"/>
    <cellStyle name="Note 2 2 2 2 2 9" xfId="26679" xr:uid="{00000000-0005-0000-0000-0000286A0000}"/>
    <cellStyle name="Note 2 2 2 2 2 9 2" xfId="26680" xr:uid="{00000000-0005-0000-0000-0000296A0000}"/>
    <cellStyle name="Note 2 2 2 2 2 9 2 2" xfId="26681" xr:uid="{00000000-0005-0000-0000-00002A6A0000}"/>
    <cellStyle name="Note 2 2 2 2 2 9 3" xfId="26682" xr:uid="{00000000-0005-0000-0000-00002B6A0000}"/>
    <cellStyle name="Note 2 2 2 2 20" xfId="26683" xr:uid="{00000000-0005-0000-0000-00002C6A0000}"/>
    <cellStyle name="Note 2 2 2 2 3" xfId="26684" xr:uid="{00000000-0005-0000-0000-00002D6A0000}"/>
    <cellStyle name="Note 2 2 2 2 3 2" xfId="26685" xr:uid="{00000000-0005-0000-0000-00002E6A0000}"/>
    <cellStyle name="Note 2 2 2 2 3 2 2" xfId="26686" xr:uid="{00000000-0005-0000-0000-00002F6A0000}"/>
    <cellStyle name="Note 2 2 2 2 3 2 3" xfId="26687" xr:uid="{00000000-0005-0000-0000-0000306A0000}"/>
    <cellStyle name="Note 2 2 2 2 3 3" xfId="26688" xr:uid="{00000000-0005-0000-0000-0000316A0000}"/>
    <cellStyle name="Note 2 2 2 2 3 3 2" xfId="26689" xr:uid="{00000000-0005-0000-0000-0000326A0000}"/>
    <cellStyle name="Note 2 2 2 2 3 4" xfId="26690" xr:uid="{00000000-0005-0000-0000-0000336A0000}"/>
    <cellStyle name="Note 2 2 2 2 4" xfId="26691" xr:uid="{00000000-0005-0000-0000-0000346A0000}"/>
    <cellStyle name="Note 2 2 2 2 4 2" xfId="26692" xr:uid="{00000000-0005-0000-0000-0000356A0000}"/>
    <cellStyle name="Note 2 2 2 2 4 2 2" xfId="26693" xr:uid="{00000000-0005-0000-0000-0000366A0000}"/>
    <cellStyle name="Note 2 2 2 2 4 3" xfId="26694" xr:uid="{00000000-0005-0000-0000-0000376A0000}"/>
    <cellStyle name="Note 2 2 2 2 4 4" xfId="26695" xr:uid="{00000000-0005-0000-0000-0000386A0000}"/>
    <cellStyle name="Note 2 2 2 2 5" xfId="26696" xr:uid="{00000000-0005-0000-0000-0000396A0000}"/>
    <cellStyle name="Note 2 2 2 2 5 2" xfId="26697" xr:uid="{00000000-0005-0000-0000-00003A6A0000}"/>
    <cellStyle name="Note 2 2 2 2 5 2 2" xfId="26698" xr:uid="{00000000-0005-0000-0000-00003B6A0000}"/>
    <cellStyle name="Note 2 2 2 2 5 3" xfId="26699" xr:uid="{00000000-0005-0000-0000-00003C6A0000}"/>
    <cellStyle name="Note 2 2 2 2 5 4" xfId="26700" xr:uid="{00000000-0005-0000-0000-00003D6A0000}"/>
    <cellStyle name="Note 2 2 2 2 6" xfId="26701" xr:uid="{00000000-0005-0000-0000-00003E6A0000}"/>
    <cellStyle name="Note 2 2 2 2 6 2" xfId="26702" xr:uid="{00000000-0005-0000-0000-00003F6A0000}"/>
    <cellStyle name="Note 2 2 2 2 6 2 2" xfId="26703" xr:uid="{00000000-0005-0000-0000-0000406A0000}"/>
    <cellStyle name="Note 2 2 2 2 6 3" xfId="26704" xr:uid="{00000000-0005-0000-0000-0000416A0000}"/>
    <cellStyle name="Note 2 2 2 2 7" xfId="26705" xr:uid="{00000000-0005-0000-0000-0000426A0000}"/>
    <cellStyle name="Note 2 2 2 2 7 2" xfId="26706" xr:uid="{00000000-0005-0000-0000-0000436A0000}"/>
    <cellStyle name="Note 2 2 2 2 7 2 2" xfId="26707" xr:uid="{00000000-0005-0000-0000-0000446A0000}"/>
    <cellStyle name="Note 2 2 2 2 7 3" xfId="26708" xr:uid="{00000000-0005-0000-0000-0000456A0000}"/>
    <cellStyle name="Note 2 2 2 2 8" xfId="26709" xr:uid="{00000000-0005-0000-0000-0000466A0000}"/>
    <cellStyle name="Note 2 2 2 2 8 2" xfId="26710" xr:uid="{00000000-0005-0000-0000-0000476A0000}"/>
    <cellStyle name="Note 2 2 2 2 8 2 2" xfId="26711" xr:uid="{00000000-0005-0000-0000-0000486A0000}"/>
    <cellStyle name="Note 2 2 2 2 8 3" xfId="26712" xr:uid="{00000000-0005-0000-0000-0000496A0000}"/>
    <cellStyle name="Note 2 2 2 2 9" xfId="26713" xr:uid="{00000000-0005-0000-0000-00004A6A0000}"/>
    <cellStyle name="Note 2 2 2 2 9 2" xfId="26714" xr:uid="{00000000-0005-0000-0000-00004B6A0000}"/>
    <cellStyle name="Note 2 2 2 2 9 2 2" xfId="26715" xr:uid="{00000000-0005-0000-0000-00004C6A0000}"/>
    <cellStyle name="Note 2 2 2 2 9 3" xfId="26716" xr:uid="{00000000-0005-0000-0000-00004D6A0000}"/>
    <cellStyle name="Note 2 2 2 20" xfId="26717" xr:uid="{00000000-0005-0000-0000-00004E6A0000}"/>
    <cellStyle name="Note 2 2 2 20 2" xfId="26718" xr:uid="{00000000-0005-0000-0000-00004F6A0000}"/>
    <cellStyle name="Note 2 2 2 20 2 2" xfId="26719" xr:uid="{00000000-0005-0000-0000-0000506A0000}"/>
    <cellStyle name="Note 2 2 2 20 3" xfId="26720" xr:uid="{00000000-0005-0000-0000-0000516A0000}"/>
    <cellStyle name="Note 2 2 2 21" xfId="26721" xr:uid="{00000000-0005-0000-0000-0000526A0000}"/>
    <cellStyle name="Note 2 2 2 21 2" xfId="26722" xr:uid="{00000000-0005-0000-0000-0000536A0000}"/>
    <cellStyle name="Note 2 2 2 22" xfId="26723" xr:uid="{00000000-0005-0000-0000-0000546A0000}"/>
    <cellStyle name="Note 2 2 2 23" xfId="26724" xr:uid="{00000000-0005-0000-0000-0000556A0000}"/>
    <cellStyle name="Note 2 2 2 3" xfId="26725" xr:uid="{00000000-0005-0000-0000-0000566A0000}"/>
    <cellStyle name="Note 2 2 2 3 10" xfId="26726" xr:uid="{00000000-0005-0000-0000-0000576A0000}"/>
    <cellStyle name="Note 2 2 2 3 10 2" xfId="26727" xr:uid="{00000000-0005-0000-0000-0000586A0000}"/>
    <cellStyle name="Note 2 2 2 3 10 2 2" xfId="26728" xr:uid="{00000000-0005-0000-0000-0000596A0000}"/>
    <cellStyle name="Note 2 2 2 3 10 3" xfId="26729" xr:uid="{00000000-0005-0000-0000-00005A6A0000}"/>
    <cellStyle name="Note 2 2 2 3 11" xfId="26730" xr:uid="{00000000-0005-0000-0000-00005B6A0000}"/>
    <cellStyle name="Note 2 2 2 3 11 2" xfId="26731" xr:uid="{00000000-0005-0000-0000-00005C6A0000}"/>
    <cellStyle name="Note 2 2 2 3 11 2 2" xfId="26732" xr:uid="{00000000-0005-0000-0000-00005D6A0000}"/>
    <cellStyle name="Note 2 2 2 3 11 3" xfId="26733" xr:uid="{00000000-0005-0000-0000-00005E6A0000}"/>
    <cellStyle name="Note 2 2 2 3 12" xfId="26734" xr:uid="{00000000-0005-0000-0000-00005F6A0000}"/>
    <cellStyle name="Note 2 2 2 3 12 2" xfId="26735" xr:uid="{00000000-0005-0000-0000-0000606A0000}"/>
    <cellStyle name="Note 2 2 2 3 12 2 2" xfId="26736" xr:uid="{00000000-0005-0000-0000-0000616A0000}"/>
    <cellStyle name="Note 2 2 2 3 12 3" xfId="26737" xr:uid="{00000000-0005-0000-0000-0000626A0000}"/>
    <cellStyle name="Note 2 2 2 3 13" xfId="26738" xr:uid="{00000000-0005-0000-0000-0000636A0000}"/>
    <cellStyle name="Note 2 2 2 3 13 2" xfId="26739" xr:uid="{00000000-0005-0000-0000-0000646A0000}"/>
    <cellStyle name="Note 2 2 2 3 13 2 2" xfId="26740" xr:uid="{00000000-0005-0000-0000-0000656A0000}"/>
    <cellStyle name="Note 2 2 2 3 13 3" xfId="26741" xr:uid="{00000000-0005-0000-0000-0000666A0000}"/>
    <cellStyle name="Note 2 2 2 3 14" xfId="26742" xr:uid="{00000000-0005-0000-0000-0000676A0000}"/>
    <cellStyle name="Note 2 2 2 3 14 2" xfId="26743" xr:uid="{00000000-0005-0000-0000-0000686A0000}"/>
    <cellStyle name="Note 2 2 2 3 14 2 2" xfId="26744" xr:uid="{00000000-0005-0000-0000-0000696A0000}"/>
    <cellStyle name="Note 2 2 2 3 14 3" xfId="26745" xr:uid="{00000000-0005-0000-0000-00006A6A0000}"/>
    <cellStyle name="Note 2 2 2 3 15" xfId="26746" xr:uid="{00000000-0005-0000-0000-00006B6A0000}"/>
    <cellStyle name="Note 2 2 2 3 15 2" xfId="26747" xr:uid="{00000000-0005-0000-0000-00006C6A0000}"/>
    <cellStyle name="Note 2 2 2 3 15 2 2" xfId="26748" xr:uid="{00000000-0005-0000-0000-00006D6A0000}"/>
    <cellStyle name="Note 2 2 2 3 15 3" xfId="26749" xr:uid="{00000000-0005-0000-0000-00006E6A0000}"/>
    <cellStyle name="Note 2 2 2 3 16" xfId="26750" xr:uid="{00000000-0005-0000-0000-00006F6A0000}"/>
    <cellStyle name="Note 2 2 2 3 16 2" xfId="26751" xr:uid="{00000000-0005-0000-0000-0000706A0000}"/>
    <cellStyle name="Note 2 2 2 3 16 2 2" xfId="26752" xr:uid="{00000000-0005-0000-0000-0000716A0000}"/>
    <cellStyle name="Note 2 2 2 3 16 3" xfId="26753" xr:uid="{00000000-0005-0000-0000-0000726A0000}"/>
    <cellStyle name="Note 2 2 2 3 17" xfId="26754" xr:uid="{00000000-0005-0000-0000-0000736A0000}"/>
    <cellStyle name="Note 2 2 2 3 17 2" xfId="26755" xr:uid="{00000000-0005-0000-0000-0000746A0000}"/>
    <cellStyle name="Note 2 2 2 3 17 2 2" xfId="26756" xr:uid="{00000000-0005-0000-0000-0000756A0000}"/>
    <cellStyle name="Note 2 2 2 3 17 3" xfId="26757" xr:uid="{00000000-0005-0000-0000-0000766A0000}"/>
    <cellStyle name="Note 2 2 2 3 18" xfId="26758" xr:uid="{00000000-0005-0000-0000-0000776A0000}"/>
    <cellStyle name="Note 2 2 2 3 18 2" xfId="26759" xr:uid="{00000000-0005-0000-0000-0000786A0000}"/>
    <cellStyle name="Note 2 2 2 3 19" xfId="26760" xr:uid="{00000000-0005-0000-0000-0000796A0000}"/>
    <cellStyle name="Note 2 2 2 3 2" xfId="26761" xr:uid="{00000000-0005-0000-0000-00007A6A0000}"/>
    <cellStyle name="Note 2 2 2 3 2 10" xfId="26762" xr:uid="{00000000-0005-0000-0000-00007B6A0000}"/>
    <cellStyle name="Note 2 2 2 3 2 10 2" xfId="26763" xr:uid="{00000000-0005-0000-0000-00007C6A0000}"/>
    <cellStyle name="Note 2 2 2 3 2 10 2 2" xfId="26764" xr:uid="{00000000-0005-0000-0000-00007D6A0000}"/>
    <cellStyle name="Note 2 2 2 3 2 10 3" xfId="26765" xr:uid="{00000000-0005-0000-0000-00007E6A0000}"/>
    <cellStyle name="Note 2 2 2 3 2 11" xfId="26766" xr:uid="{00000000-0005-0000-0000-00007F6A0000}"/>
    <cellStyle name="Note 2 2 2 3 2 11 2" xfId="26767" xr:uid="{00000000-0005-0000-0000-0000806A0000}"/>
    <cellStyle name="Note 2 2 2 3 2 11 2 2" xfId="26768" xr:uid="{00000000-0005-0000-0000-0000816A0000}"/>
    <cellStyle name="Note 2 2 2 3 2 11 3" xfId="26769" xr:uid="{00000000-0005-0000-0000-0000826A0000}"/>
    <cellStyle name="Note 2 2 2 3 2 12" xfId="26770" xr:uid="{00000000-0005-0000-0000-0000836A0000}"/>
    <cellStyle name="Note 2 2 2 3 2 12 2" xfId="26771" xr:uid="{00000000-0005-0000-0000-0000846A0000}"/>
    <cellStyle name="Note 2 2 2 3 2 12 2 2" xfId="26772" xr:uid="{00000000-0005-0000-0000-0000856A0000}"/>
    <cellStyle name="Note 2 2 2 3 2 12 3" xfId="26773" xr:uid="{00000000-0005-0000-0000-0000866A0000}"/>
    <cellStyle name="Note 2 2 2 3 2 13" xfId="26774" xr:uid="{00000000-0005-0000-0000-0000876A0000}"/>
    <cellStyle name="Note 2 2 2 3 2 13 2" xfId="26775" xr:uid="{00000000-0005-0000-0000-0000886A0000}"/>
    <cellStyle name="Note 2 2 2 3 2 13 2 2" xfId="26776" xr:uid="{00000000-0005-0000-0000-0000896A0000}"/>
    <cellStyle name="Note 2 2 2 3 2 13 3" xfId="26777" xr:uid="{00000000-0005-0000-0000-00008A6A0000}"/>
    <cellStyle name="Note 2 2 2 3 2 14" xfId="26778" xr:uid="{00000000-0005-0000-0000-00008B6A0000}"/>
    <cellStyle name="Note 2 2 2 3 2 14 2" xfId="26779" xr:uid="{00000000-0005-0000-0000-00008C6A0000}"/>
    <cellStyle name="Note 2 2 2 3 2 14 2 2" xfId="26780" xr:uid="{00000000-0005-0000-0000-00008D6A0000}"/>
    <cellStyle name="Note 2 2 2 3 2 14 3" xfId="26781" xr:uid="{00000000-0005-0000-0000-00008E6A0000}"/>
    <cellStyle name="Note 2 2 2 3 2 15" xfId="26782" xr:uid="{00000000-0005-0000-0000-00008F6A0000}"/>
    <cellStyle name="Note 2 2 2 3 2 15 2" xfId="26783" xr:uid="{00000000-0005-0000-0000-0000906A0000}"/>
    <cellStyle name="Note 2 2 2 3 2 15 2 2" xfId="26784" xr:uid="{00000000-0005-0000-0000-0000916A0000}"/>
    <cellStyle name="Note 2 2 2 3 2 15 3" xfId="26785" xr:uid="{00000000-0005-0000-0000-0000926A0000}"/>
    <cellStyle name="Note 2 2 2 3 2 16" xfId="26786" xr:uid="{00000000-0005-0000-0000-0000936A0000}"/>
    <cellStyle name="Note 2 2 2 3 2 16 2" xfId="26787" xr:uid="{00000000-0005-0000-0000-0000946A0000}"/>
    <cellStyle name="Note 2 2 2 3 2 16 2 2" xfId="26788" xr:uid="{00000000-0005-0000-0000-0000956A0000}"/>
    <cellStyle name="Note 2 2 2 3 2 16 3" xfId="26789" xr:uid="{00000000-0005-0000-0000-0000966A0000}"/>
    <cellStyle name="Note 2 2 2 3 2 17" xfId="26790" xr:uid="{00000000-0005-0000-0000-0000976A0000}"/>
    <cellStyle name="Note 2 2 2 3 2 17 2" xfId="26791" xr:uid="{00000000-0005-0000-0000-0000986A0000}"/>
    <cellStyle name="Note 2 2 2 3 2 17 2 2" xfId="26792" xr:uid="{00000000-0005-0000-0000-0000996A0000}"/>
    <cellStyle name="Note 2 2 2 3 2 17 3" xfId="26793" xr:uid="{00000000-0005-0000-0000-00009A6A0000}"/>
    <cellStyle name="Note 2 2 2 3 2 18" xfId="26794" xr:uid="{00000000-0005-0000-0000-00009B6A0000}"/>
    <cellStyle name="Note 2 2 2 3 2 18 2" xfId="26795" xr:uid="{00000000-0005-0000-0000-00009C6A0000}"/>
    <cellStyle name="Note 2 2 2 3 2 18 2 2" xfId="26796" xr:uid="{00000000-0005-0000-0000-00009D6A0000}"/>
    <cellStyle name="Note 2 2 2 3 2 18 3" xfId="26797" xr:uid="{00000000-0005-0000-0000-00009E6A0000}"/>
    <cellStyle name="Note 2 2 2 3 2 19" xfId="26798" xr:uid="{00000000-0005-0000-0000-00009F6A0000}"/>
    <cellStyle name="Note 2 2 2 3 2 19 2" xfId="26799" xr:uid="{00000000-0005-0000-0000-0000A06A0000}"/>
    <cellStyle name="Note 2 2 2 3 2 19 2 2" xfId="26800" xr:uid="{00000000-0005-0000-0000-0000A16A0000}"/>
    <cellStyle name="Note 2 2 2 3 2 19 3" xfId="26801" xr:uid="{00000000-0005-0000-0000-0000A26A0000}"/>
    <cellStyle name="Note 2 2 2 3 2 2" xfId="26802" xr:uid="{00000000-0005-0000-0000-0000A36A0000}"/>
    <cellStyle name="Note 2 2 2 3 2 2 2" xfId="26803" xr:uid="{00000000-0005-0000-0000-0000A46A0000}"/>
    <cellStyle name="Note 2 2 2 3 2 2 2 2" xfId="26804" xr:uid="{00000000-0005-0000-0000-0000A56A0000}"/>
    <cellStyle name="Note 2 2 2 3 2 2 3" xfId="26805" xr:uid="{00000000-0005-0000-0000-0000A66A0000}"/>
    <cellStyle name="Note 2 2 2 3 2 2 4" xfId="26806" xr:uid="{00000000-0005-0000-0000-0000A76A0000}"/>
    <cellStyle name="Note 2 2 2 3 2 20" xfId="26807" xr:uid="{00000000-0005-0000-0000-0000A86A0000}"/>
    <cellStyle name="Note 2 2 2 3 2 20 2" xfId="26808" xr:uid="{00000000-0005-0000-0000-0000A96A0000}"/>
    <cellStyle name="Note 2 2 2 3 2 20 2 2" xfId="26809" xr:uid="{00000000-0005-0000-0000-0000AA6A0000}"/>
    <cellStyle name="Note 2 2 2 3 2 20 3" xfId="26810" xr:uid="{00000000-0005-0000-0000-0000AB6A0000}"/>
    <cellStyle name="Note 2 2 2 3 2 21" xfId="26811" xr:uid="{00000000-0005-0000-0000-0000AC6A0000}"/>
    <cellStyle name="Note 2 2 2 3 2 21 2" xfId="26812" xr:uid="{00000000-0005-0000-0000-0000AD6A0000}"/>
    <cellStyle name="Note 2 2 2 3 2 22" xfId="26813" xr:uid="{00000000-0005-0000-0000-0000AE6A0000}"/>
    <cellStyle name="Note 2 2 2 3 2 23" xfId="26814" xr:uid="{00000000-0005-0000-0000-0000AF6A0000}"/>
    <cellStyle name="Note 2 2 2 3 2 3" xfId="26815" xr:uid="{00000000-0005-0000-0000-0000B06A0000}"/>
    <cellStyle name="Note 2 2 2 3 2 3 2" xfId="26816" xr:uid="{00000000-0005-0000-0000-0000B16A0000}"/>
    <cellStyle name="Note 2 2 2 3 2 3 2 2" xfId="26817" xr:uid="{00000000-0005-0000-0000-0000B26A0000}"/>
    <cellStyle name="Note 2 2 2 3 2 3 3" xfId="26818" xr:uid="{00000000-0005-0000-0000-0000B36A0000}"/>
    <cellStyle name="Note 2 2 2 3 2 3 4" xfId="26819" xr:uid="{00000000-0005-0000-0000-0000B46A0000}"/>
    <cellStyle name="Note 2 2 2 3 2 4" xfId="26820" xr:uid="{00000000-0005-0000-0000-0000B56A0000}"/>
    <cellStyle name="Note 2 2 2 3 2 4 2" xfId="26821" xr:uid="{00000000-0005-0000-0000-0000B66A0000}"/>
    <cellStyle name="Note 2 2 2 3 2 4 2 2" xfId="26822" xr:uid="{00000000-0005-0000-0000-0000B76A0000}"/>
    <cellStyle name="Note 2 2 2 3 2 4 3" xfId="26823" xr:uid="{00000000-0005-0000-0000-0000B86A0000}"/>
    <cellStyle name="Note 2 2 2 3 2 5" xfId="26824" xr:uid="{00000000-0005-0000-0000-0000B96A0000}"/>
    <cellStyle name="Note 2 2 2 3 2 5 2" xfId="26825" xr:uid="{00000000-0005-0000-0000-0000BA6A0000}"/>
    <cellStyle name="Note 2 2 2 3 2 5 2 2" xfId="26826" xr:uid="{00000000-0005-0000-0000-0000BB6A0000}"/>
    <cellStyle name="Note 2 2 2 3 2 5 3" xfId="26827" xr:uid="{00000000-0005-0000-0000-0000BC6A0000}"/>
    <cellStyle name="Note 2 2 2 3 2 6" xfId="26828" xr:uid="{00000000-0005-0000-0000-0000BD6A0000}"/>
    <cellStyle name="Note 2 2 2 3 2 6 2" xfId="26829" xr:uid="{00000000-0005-0000-0000-0000BE6A0000}"/>
    <cellStyle name="Note 2 2 2 3 2 6 2 2" xfId="26830" xr:uid="{00000000-0005-0000-0000-0000BF6A0000}"/>
    <cellStyle name="Note 2 2 2 3 2 6 3" xfId="26831" xr:uid="{00000000-0005-0000-0000-0000C06A0000}"/>
    <cellStyle name="Note 2 2 2 3 2 7" xfId="26832" xr:uid="{00000000-0005-0000-0000-0000C16A0000}"/>
    <cellStyle name="Note 2 2 2 3 2 7 2" xfId="26833" xr:uid="{00000000-0005-0000-0000-0000C26A0000}"/>
    <cellStyle name="Note 2 2 2 3 2 7 2 2" xfId="26834" xr:uid="{00000000-0005-0000-0000-0000C36A0000}"/>
    <cellStyle name="Note 2 2 2 3 2 7 3" xfId="26835" xr:uid="{00000000-0005-0000-0000-0000C46A0000}"/>
    <cellStyle name="Note 2 2 2 3 2 8" xfId="26836" xr:uid="{00000000-0005-0000-0000-0000C56A0000}"/>
    <cellStyle name="Note 2 2 2 3 2 8 2" xfId="26837" xr:uid="{00000000-0005-0000-0000-0000C66A0000}"/>
    <cellStyle name="Note 2 2 2 3 2 8 2 2" xfId="26838" xr:uid="{00000000-0005-0000-0000-0000C76A0000}"/>
    <cellStyle name="Note 2 2 2 3 2 8 3" xfId="26839" xr:uid="{00000000-0005-0000-0000-0000C86A0000}"/>
    <cellStyle name="Note 2 2 2 3 2 9" xfId="26840" xr:uid="{00000000-0005-0000-0000-0000C96A0000}"/>
    <cellStyle name="Note 2 2 2 3 2 9 2" xfId="26841" xr:uid="{00000000-0005-0000-0000-0000CA6A0000}"/>
    <cellStyle name="Note 2 2 2 3 2 9 2 2" xfId="26842" xr:uid="{00000000-0005-0000-0000-0000CB6A0000}"/>
    <cellStyle name="Note 2 2 2 3 2 9 3" xfId="26843" xr:uid="{00000000-0005-0000-0000-0000CC6A0000}"/>
    <cellStyle name="Note 2 2 2 3 20" xfId="26844" xr:uid="{00000000-0005-0000-0000-0000CD6A0000}"/>
    <cellStyle name="Note 2 2 2 3 3" xfId="26845" xr:uid="{00000000-0005-0000-0000-0000CE6A0000}"/>
    <cellStyle name="Note 2 2 2 3 3 2" xfId="26846" xr:uid="{00000000-0005-0000-0000-0000CF6A0000}"/>
    <cellStyle name="Note 2 2 2 3 3 2 2" xfId="26847" xr:uid="{00000000-0005-0000-0000-0000D06A0000}"/>
    <cellStyle name="Note 2 2 2 3 3 3" xfId="26848" xr:uid="{00000000-0005-0000-0000-0000D16A0000}"/>
    <cellStyle name="Note 2 2 2 3 3 4" xfId="26849" xr:uid="{00000000-0005-0000-0000-0000D26A0000}"/>
    <cellStyle name="Note 2 2 2 3 4" xfId="26850" xr:uid="{00000000-0005-0000-0000-0000D36A0000}"/>
    <cellStyle name="Note 2 2 2 3 4 2" xfId="26851" xr:uid="{00000000-0005-0000-0000-0000D46A0000}"/>
    <cellStyle name="Note 2 2 2 3 4 2 2" xfId="26852" xr:uid="{00000000-0005-0000-0000-0000D56A0000}"/>
    <cellStyle name="Note 2 2 2 3 4 3" xfId="26853" xr:uid="{00000000-0005-0000-0000-0000D66A0000}"/>
    <cellStyle name="Note 2 2 2 3 4 4" xfId="26854" xr:uid="{00000000-0005-0000-0000-0000D76A0000}"/>
    <cellStyle name="Note 2 2 2 3 5" xfId="26855" xr:uid="{00000000-0005-0000-0000-0000D86A0000}"/>
    <cellStyle name="Note 2 2 2 3 5 2" xfId="26856" xr:uid="{00000000-0005-0000-0000-0000D96A0000}"/>
    <cellStyle name="Note 2 2 2 3 5 2 2" xfId="26857" xr:uid="{00000000-0005-0000-0000-0000DA6A0000}"/>
    <cellStyle name="Note 2 2 2 3 5 3" xfId="26858" xr:uid="{00000000-0005-0000-0000-0000DB6A0000}"/>
    <cellStyle name="Note 2 2 2 3 6" xfId="26859" xr:uid="{00000000-0005-0000-0000-0000DC6A0000}"/>
    <cellStyle name="Note 2 2 2 3 6 2" xfId="26860" xr:uid="{00000000-0005-0000-0000-0000DD6A0000}"/>
    <cellStyle name="Note 2 2 2 3 6 2 2" xfId="26861" xr:uid="{00000000-0005-0000-0000-0000DE6A0000}"/>
    <cellStyle name="Note 2 2 2 3 6 3" xfId="26862" xr:uid="{00000000-0005-0000-0000-0000DF6A0000}"/>
    <cellStyle name="Note 2 2 2 3 7" xfId="26863" xr:uid="{00000000-0005-0000-0000-0000E06A0000}"/>
    <cellStyle name="Note 2 2 2 3 7 2" xfId="26864" xr:uid="{00000000-0005-0000-0000-0000E16A0000}"/>
    <cellStyle name="Note 2 2 2 3 7 2 2" xfId="26865" xr:uid="{00000000-0005-0000-0000-0000E26A0000}"/>
    <cellStyle name="Note 2 2 2 3 7 3" xfId="26866" xr:uid="{00000000-0005-0000-0000-0000E36A0000}"/>
    <cellStyle name="Note 2 2 2 3 8" xfId="26867" xr:uid="{00000000-0005-0000-0000-0000E46A0000}"/>
    <cellStyle name="Note 2 2 2 3 8 2" xfId="26868" xr:uid="{00000000-0005-0000-0000-0000E56A0000}"/>
    <cellStyle name="Note 2 2 2 3 8 2 2" xfId="26869" xr:uid="{00000000-0005-0000-0000-0000E66A0000}"/>
    <cellStyle name="Note 2 2 2 3 8 3" xfId="26870" xr:uid="{00000000-0005-0000-0000-0000E76A0000}"/>
    <cellStyle name="Note 2 2 2 3 9" xfId="26871" xr:uid="{00000000-0005-0000-0000-0000E86A0000}"/>
    <cellStyle name="Note 2 2 2 3 9 2" xfId="26872" xr:uid="{00000000-0005-0000-0000-0000E96A0000}"/>
    <cellStyle name="Note 2 2 2 3 9 2 2" xfId="26873" xr:uid="{00000000-0005-0000-0000-0000EA6A0000}"/>
    <cellStyle name="Note 2 2 2 3 9 3" xfId="26874" xr:uid="{00000000-0005-0000-0000-0000EB6A0000}"/>
    <cellStyle name="Note 2 2 2 4" xfId="26875" xr:uid="{00000000-0005-0000-0000-0000EC6A0000}"/>
    <cellStyle name="Note 2 2 2 4 10" xfId="26876" xr:uid="{00000000-0005-0000-0000-0000ED6A0000}"/>
    <cellStyle name="Note 2 2 2 4 10 2" xfId="26877" xr:uid="{00000000-0005-0000-0000-0000EE6A0000}"/>
    <cellStyle name="Note 2 2 2 4 10 2 2" xfId="26878" xr:uid="{00000000-0005-0000-0000-0000EF6A0000}"/>
    <cellStyle name="Note 2 2 2 4 10 3" xfId="26879" xr:uid="{00000000-0005-0000-0000-0000F06A0000}"/>
    <cellStyle name="Note 2 2 2 4 11" xfId="26880" xr:uid="{00000000-0005-0000-0000-0000F16A0000}"/>
    <cellStyle name="Note 2 2 2 4 11 2" xfId="26881" xr:uid="{00000000-0005-0000-0000-0000F26A0000}"/>
    <cellStyle name="Note 2 2 2 4 11 2 2" xfId="26882" xr:uid="{00000000-0005-0000-0000-0000F36A0000}"/>
    <cellStyle name="Note 2 2 2 4 11 3" xfId="26883" xr:uid="{00000000-0005-0000-0000-0000F46A0000}"/>
    <cellStyle name="Note 2 2 2 4 12" xfId="26884" xr:uid="{00000000-0005-0000-0000-0000F56A0000}"/>
    <cellStyle name="Note 2 2 2 4 12 2" xfId="26885" xr:uid="{00000000-0005-0000-0000-0000F66A0000}"/>
    <cellStyle name="Note 2 2 2 4 12 2 2" xfId="26886" xr:uid="{00000000-0005-0000-0000-0000F76A0000}"/>
    <cellStyle name="Note 2 2 2 4 12 3" xfId="26887" xr:uid="{00000000-0005-0000-0000-0000F86A0000}"/>
    <cellStyle name="Note 2 2 2 4 13" xfId="26888" xr:uid="{00000000-0005-0000-0000-0000F96A0000}"/>
    <cellStyle name="Note 2 2 2 4 13 2" xfId="26889" xr:uid="{00000000-0005-0000-0000-0000FA6A0000}"/>
    <cellStyle name="Note 2 2 2 4 13 2 2" xfId="26890" xr:uid="{00000000-0005-0000-0000-0000FB6A0000}"/>
    <cellStyle name="Note 2 2 2 4 13 3" xfId="26891" xr:uid="{00000000-0005-0000-0000-0000FC6A0000}"/>
    <cellStyle name="Note 2 2 2 4 14" xfId="26892" xr:uid="{00000000-0005-0000-0000-0000FD6A0000}"/>
    <cellStyle name="Note 2 2 2 4 14 2" xfId="26893" xr:uid="{00000000-0005-0000-0000-0000FE6A0000}"/>
    <cellStyle name="Note 2 2 2 4 14 2 2" xfId="26894" xr:uid="{00000000-0005-0000-0000-0000FF6A0000}"/>
    <cellStyle name="Note 2 2 2 4 14 3" xfId="26895" xr:uid="{00000000-0005-0000-0000-0000006B0000}"/>
    <cellStyle name="Note 2 2 2 4 15" xfId="26896" xr:uid="{00000000-0005-0000-0000-0000016B0000}"/>
    <cellStyle name="Note 2 2 2 4 15 2" xfId="26897" xr:uid="{00000000-0005-0000-0000-0000026B0000}"/>
    <cellStyle name="Note 2 2 2 4 15 2 2" xfId="26898" xr:uid="{00000000-0005-0000-0000-0000036B0000}"/>
    <cellStyle name="Note 2 2 2 4 15 3" xfId="26899" xr:uid="{00000000-0005-0000-0000-0000046B0000}"/>
    <cellStyle name="Note 2 2 2 4 16" xfId="26900" xr:uid="{00000000-0005-0000-0000-0000056B0000}"/>
    <cellStyle name="Note 2 2 2 4 16 2" xfId="26901" xr:uid="{00000000-0005-0000-0000-0000066B0000}"/>
    <cellStyle name="Note 2 2 2 4 16 2 2" xfId="26902" xr:uid="{00000000-0005-0000-0000-0000076B0000}"/>
    <cellStyle name="Note 2 2 2 4 16 3" xfId="26903" xr:uid="{00000000-0005-0000-0000-0000086B0000}"/>
    <cellStyle name="Note 2 2 2 4 17" xfId="26904" xr:uid="{00000000-0005-0000-0000-0000096B0000}"/>
    <cellStyle name="Note 2 2 2 4 17 2" xfId="26905" xr:uid="{00000000-0005-0000-0000-00000A6B0000}"/>
    <cellStyle name="Note 2 2 2 4 17 2 2" xfId="26906" xr:uid="{00000000-0005-0000-0000-00000B6B0000}"/>
    <cellStyle name="Note 2 2 2 4 17 3" xfId="26907" xr:uid="{00000000-0005-0000-0000-00000C6B0000}"/>
    <cellStyle name="Note 2 2 2 4 18" xfId="26908" xr:uid="{00000000-0005-0000-0000-00000D6B0000}"/>
    <cellStyle name="Note 2 2 2 4 18 2" xfId="26909" xr:uid="{00000000-0005-0000-0000-00000E6B0000}"/>
    <cellStyle name="Note 2 2 2 4 18 2 2" xfId="26910" xr:uid="{00000000-0005-0000-0000-00000F6B0000}"/>
    <cellStyle name="Note 2 2 2 4 18 3" xfId="26911" xr:uid="{00000000-0005-0000-0000-0000106B0000}"/>
    <cellStyle name="Note 2 2 2 4 19" xfId="26912" xr:uid="{00000000-0005-0000-0000-0000116B0000}"/>
    <cellStyle name="Note 2 2 2 4 19 2" xfId="26913" xr:uid="{00000000-0005-0000-0000-0000126B0000}"/>
    <cellStyle name="Note 2 2 2 4 19 2 2" xfId="26914" xr:uid="{00000000-0005-0000-0000-0000136B0000}"/>
    <cellStyle name="Note 2 2 2 4 19 3" xfId="26915" xr:uid="{00000000-0005-0000-0000-0000146B0000}"/>
    <cellStyle name="Note 2 2 2 4 2" xfId="26916" xr:uid="{00000000-0005-0000-0000-0000156B0000}"/>
    <cellStyle name="Note 2 2 2 4 2 10" xfId="26917" xr:uid="{00000000-0005-0000-0000-0000166B0000}"/>
    <cellStyle name="Note 2 2 2 4 2 10 2" xfId="26918" xr:uid="{00000000-0005-0000-0000-0000176B0000}"/>
    <cellStyle name="Note 2 2 2 4 2 10 2 2" xfId="26919" xr:uid="{00000000-0005-0000-0000-0000186B0000}"/>
    <cellStyle name="Note 2 2 2 4 2 10 3" xfId="26920" xr:uid="{00000000-0005-0000-0000-0000196B0000}"/>
    <cellStyle name="Note 2 2 2 4 2 11" xfId="26921" xr:uid="{00000000-0005-0000-0000-00001A6B0000}"/>
    <cellStyle name="Note 2 2 2 4 2 11 2" xfId="26922" xr:uid="{00000000-0005-0000-0000-00001B6B0000}"/>
    <cellStyle name="Note 2 2 2 4 2 11 2 2" xfId="26923" xr:uid="{00000000-0005-0000-0000-00001C6B0000}"/>
    <cellStyle name="Note 2 2 2 4 2 11 3" xfId="26924" xr:uid="{00000000-0005-0000-0000-00001D6B0000}"/>
    <cellStyle name="Note 2 2 2 4 2 12" xfId="26925" xr:uid="{00000000-0005-0000-0000-00001E6B0000}"/>
    <cellStyle name="Note 2 2 2 4 2 12 2" xfId="26926" xr:uid="{00000000-0005-0000-0000-00001F6B0000}"/>
    <cellStyle name="Note 2 2 2 4 2 12 2 2" xfId="26927" xr:uid="{00000000-0005-0000-0000-0000206B0000}"/>
    <cellStyle name="Note 2 2 2 4 2 12 3" xfId="26928" xr:uid="{00000000-0005-0000-0000-0000216B0000}"/>
    <cellStyle name="Note 2 2 2 4 2 13" xfId="26929" xr:uid="{00000000-0005-0000-0000-0000226B0000}"/>
    <cellStyle name="Note 2 2 2 4 2 13 2" xfId="26930" xr:uid="{00000000-0005-0000-0000-0000236B0000}"/>
    <cellStyle name="Note 2 2 2 4 2 13 2 2" xfId="26931" xr:uid="{00000000-0005-0000-0000-0000246B0000}"/>
    <cellStyle name="Note 2 2 2 4 2 13 3" xfId="26932" xr:uid="{00000000-0005-0000-0000-0000256B0000}"/>
    <cellStyle name="Note 2 2 2 4 2 14" xfId="26933" xr:uid="{00000000-0005-0000-0000-0000266B0000}"/>
    <cellStyle name="Note 2 2 2 4 2 14 2" xfId="26934" xr:uid="{00000000-0005-0000-0000-0000276B0000}"/>
    <cellStyle name="Note 2 2 2 4 2 14 2 2" xfId="26935" xr:uid="{00000000-0005-0000-0000-0000286B0000}"/>
    <cellStyle name="Note 2 2 2 4 2 14 3" xfId="26936" xr:uid="{00000000-0005-0000-0000-0000296B0000}"/>
    <cellStyle name="Note 2 2 2 4 2 15" xfId="26937" xr:uid="{00000000-0005-0000-0000-00002A6B0000}"/>
    <cellStyle name="Note 2 2 2 4 2 15 2" xfId="26938" xr:uid="{00000000-0005-0000-0000-00002B6B0000}"/>
    <cellStyle name="Note 2 2 2 4 2 15 2 2" xfId="26939" xr:uid="{00000000-0005-0000-0000-00002C6B0000}"/>
    <cellStyle name="Note 2 2 2 4 2 15 3" xfId="26940" xr:uid="{00000000-0005-0000-0000-00002D6B0000}"/>
    <cellStyle name="Note 2 2 2 4 2 16" xfId="26941" xr:uid="{00000000-0005-0000-0000-00002E6B0000}"/>
    <cellStyle name="Note 2 2 2 4 2 16 2" xfId="26942" xr:uid="{00000000-0005-0000-0000-00002F6B0000}"/>
    <cellStyle name="Note 2 2 2 4 2 16 2 2" xfId="26943" xr:uid="{00000000-0005-0000-0000-0000306B0000}"/>
    <cellStyle name="Note 2 2 2 4 2 16 3" xfId="26944" xr:uid="{00000000-0005-0000-0000-0000316B0000}"/>
    <cellStyle name="Note 2 2 2 4 2 17" xfId="26945" xr:uid="{00000000-0005-0000-0000-0000326B0000}"/>
    <cellStyle name="Note 2 2 2 4 2 17 2" xfId="26946" xr:uid="{00000000-0005-0000-0000-0000336B0000}"/>
    <cellStyle name="Note 2 2 2 4 2 17 2 2" xfId="26947" xr:uid="{00000000-0005-0000-0000-0000346B0000}"/>
    <cellStyle name="Note 2 2 2 4 2 17 3" xfId="26948" xr:uid="{00000000-0005-0000-0000-0000356B0000}"/>
    <cellStyle name="Note 2 2 2 4 2 18" xfId="26949" xr:uid="{00000000-0005-0000-0000-0000366B0000}"/>
    <cellStyle name="Note 2 2 2 4 2 18 2" xfId="26950" xr:uid="{00000000-0005-0000-0000-0000376B0000}"/>
    <cellStyle name="Note 2 2 2 4 2 18 2 2" xfId="26951" xr:uid="{00000000-0005-0000-0000-0000386B0000}"/>
    <cellStyle name="Note 2 2 2 4 2 18 3" xfId="26952" xr:uid="{00000000-0005-0000-0000-0000396B0000}"/>
    <cellStyle name="Note 2 2 2 4 2 19" xfId="26953" xr:uid="{00000000-0005-0000-0000-00003A6B0000}"/>
    <cellStyle name="Note 2 2 2 4 2 19 2" xfId="26954" xr:uid="{00000000-0005-0000-0000-00003B6B0000}"/>
    <cellStyle name="Note 2 2 2 4 2 19 2 2" xfId="26955" xr:uid="{00000000-0005-0000-0000-00003C6B0000}"/>
    <cellStyle name="Note 2 2 2 4 2 19 3" xfId="26956" xr:uid="{00000000-0005-0000-0000-00003D6B0000}"/>
    <cellStyle name="Note 2 2 2 4 2 2" xfId="26957" xr:uid="{00000000-0005-0000-0000-00003E6B0000}"/>
    <cellStyle name="Note 2 2 2 4 2 2 2" xfId="26958" xr:uid="{00000000-0005-0000-0000-00003F6B0000}"/>
    <cellStyle name="Note 2 2 2 4 2 2 2 2" xfId="26959" xr:uid="{00000000-0005-0000-0000-0000406B0000}"/>
    <cellStyle name="Note 2 2 2 4 2 2 3" xfId="26960" xr:uid="{00000000-0005-0000-0000-0000416B0000}"/>
    <cellStyle name="Note 2 2 2 4 2 2 4" xfId="26961" xr:uid="{00000000-0005-0000-0000-0000426B0000}"/>
    <cellStyle name="Note 2 2 2 4 2 20" xfId="26962" xr:uid="{00000000-0005-0000-0000-0000436B0000}"/>
    <cellStyle name="Note 2 2 2 4 2 20 2" xfId="26963" xr:uid="{00000000-0005-0000-0000-0000446B0000}"/>
    <cellStyle name="Note 2 2 2 4 2 20 2 2" xfId="26964" xr:uid="{00000000-0005-0000-0000-0000456B0000}"/>
    <cellStyle name="Note 2 2 2 4 2 20 3" xfId="26965" xr:uid="{00000000-0005-0000-0000-0000466B0000}"/>
    <cellStyle name="Note 2 2 2 4 2 21" xfId="26966" xr:uid="{00000000-0005-0000-0000-0000476B0000}"/>
    <cellStyle name="Note 2 2 2 4 2 21 2" xfId="26967" xr:uid="{00000000-0005-0000-0000-0000486B0000}"/>
    <cellStyle name="Note 2 2 2 4 2 22" xfId="26968" xr:uid="{00000000-0005-0000-0000-0000496B0000}"/>
    <cellStyle name="Note 2 2 2 4 2 23" xfId="26969" xr:uid="{00000000-0005-0000-0000-00004A6B0000}"/>
    <cellStyle name="Note 2 2 2 4 2 3" xfId="26970" xr:uid="{00000000-0005-0000-0000-00004B6B0000}"/>
    <cellStyle name="Note 2 2 2 4 2 3 2" xfId="26971" xr:uid="{00000000-0005-0000-0000-00004C6B0000}"/>
    <cellStyle name="Note 2 2 2 4 2 3 2 2" xfId="26972" xr:uid="{00000000-0005-0000-0000-00004D6B0000}"/>
    <cellStyle name="Note 2 2 2 4 2 3 3" xfId="26973" xr:uid="{00000000-0005-0000-0000-00004E6B0000}"/>
    <cellStyle name="Note 2 2 2 4 2 4" xfId="26974" xr:uid="{00000000-0005-0000-0000-00004F6B0000}"/>
    <cellStyle name="Note 2 2 2 4 2 4 2" xfId="26975" xr:uid="{00000000-0005-0000-0000-0000506B0000}"/>
    <cellStyle name="Note 2 2 2 4 2 4 2 2" xfId="26976" xr:uid="{00000000-0005-0000-0000-0000516B0000}"/>
    <cellStyle name="Note 2 2 2 4 2 4 3" xfId="26977" xr:uid="{00000000-0005-0000-0000-0000526B0000}"/>
    <cellStyle name="Note 2 2 2 4 2 5" xfId="26978" xr:uid="{00000000-0005-0000-0000-0000536B0000}"/>
    <cellStyle name="Note 2 2 2 4 2 5 2" xfId="26979" xr:uid="{00000000-0005-0000-0000-0000546B0000}"/>
    <cellStyle name="Note 2 2 2 4 2 5 2 2" xfId="26980" xr:uid="{00000000-0005-0000-0000-0000556B0000}"/>
    <cellStyle name="Note 2 2 2 4 2 5 3" xfId="26981" xr:uid="{00000000-0005-0000-0000-0000566B0000}"/>
    <cellStyle name="Note 2 2 2 4 2 6" xfId="26982" xr:uid="{00000000-0005-0000-0000-0000576B0000}"/>
    <cellStyle name="Note 2 2 2 4 2 6 2" xfId="26983" xr:uid="{00000000-0005-0000-0000-0000586B0000}"/>
    <cellStyle name="Note 2 2 2 4 2 6 2 2" xfId="26984" xr:uid="{00000000-0005-0000-0000-0000596B0000}"/>
    <cellStyle name="Note 2 2 2 4 2 6 3" xfId="26985" xr:uid="{00000000-0005-0000-0000-00005A6B0000}"/>
    <cellStyle name="Note 2 2 2 4 2 7" xfId="26986" xr:uid="{00000000-0005-0000-0000-00005B6B0000}"/>
    <cellStyle name="Note 2 2 2 4 2 7 2" xfId="26987" xr:uid="{00000000-0005-0000-0000-00005C6B0000}"/>
    <cellStyle name="Note 2 2 2 4 2 7 2 2" xfId="26988" xr:uid="{00000000-0005-0000-0000-00005D6B0000}"/>
    <cellStyle name="Note 2 2 2 4 2 7 3" xfId="26989" xr:uid="{00000000-0005-0000-0000-00005E6B0000}"/>
    <cellStyle name="Note 2 2 2 4 2 8" xfId="26990" xr:uid="{00000000-0005-0000-0000-00005F6B0000}"/>
    <cellStyle name="Note 2 2 2 4 2 8 2" xfId="26991" xr:uid="{00000000-0005-0000-0000-0000606B0000}"/>
    <cellStyle name="Note 2 2 2 4 2 8 2 2" xfId="26992" xr:uid="{00000000-0005-0000-0000-0000616B0000}"/>
    <cellStyle name="Note 2 2 2 4 2 8 3" xfId="26993" xr:uid="{00000000-0005-0000-0000-0000626B0000}"/>
    <cellStyle name="Note 2 2 2 4 2 9" xfId="26994" xr:uid="{00000000-0005-0000-0000-0000636B0000}"/>
    <cellStyle name="Note 2 2 2 4 2 9 2" xfId="26995" xr:uid="{00000000-0005-0000-0000-0000646B0000}"/>
    <cellStyle name="Note 2 2 2 4 2 9 2 2" xfId="26996" xr:uid="{00000000-0005-0000-0000-0000656B0000}"/>
    <cellStyle name="Note 2 2 2 4 2 9 3" xfId="26997" xr:uid="{00000000-0005-0000-0000-0000666B0000}"/>
    <cellStyle name="Note 2 2 2 4 20" xfId="26998" xr:uid="{00000000-0005-0000-0000-0000676B0000}"/>
    <cellStyle name="Note 2 2 2 4 20 2" xfId="26999" xr:uid="{00000000-0005-0000-0000-0000686B0000}"/>
    <cellStyle name="Note 2 2 2 4 20 2 2" xfId="27000" xr:uid="{00000000-0005-0000-0000-0000696B0000}"/>
    <cellStyle name="Note 2 2 2 4 20 3" xfId="27001" xr:uid="{00000000-0005-0000-0000-00006A6B0000}"/>
    <cellStyle name="Note 2 2 2 4 21" xfId="27002" xr:uid="{00000000-0005-0000-0000-00006B6B0000}"/>
    <cellStyle name="Note 2 2 2 4 21 2" xfId="27003" xr:uid="{00000000-0005-0000-0000-00006C6B0000}"/>
    <cellStyle name="Note 2 2 2 4 21 2 2" xfId="27004" xr:uid="{00000000-0005-0000-0000-00006D6B0000}"/>
    <cellStyle name="Note 2 2 2 4 21 3" xfId="27005" xr:uid="{00000000-0005-0000-0000-00006E6B0000}"/>
    <cellStyle name="Note 2 2 2 4 22" xfId="27006" xr:uid="{00000000-0005-0000-0000-00006F6B0000}"/>
    <cellStyle name="Note 2 2 2 4 22 2" xfId="27007" xr:uid="{00000000-0005-0000-0000-0000706B0000}"/>
    <cellStyle name="Note 2 2 2 4 23" xfId="27008" xr:uid="{00000000-0005-0000-0000-0000716B0000}"/>
    <cellStyle name="Note 2 2 2 4 24" xfId="27009" xr:uid="{00000000-0005-0000-0000-0000726B0000}"/>
    <cellStyle name="Note 2 2 2 4 3" xfId="27010" xr:uid="{00000000-0005-0000-0000-0000736B0000}"/>
    <cellStyle name="Note 2 2 2 4 3 2" xfId="27011" xr:uid="{00000000-0005-0000-0000-0000746B0000}"/>
    <cellStyle name="Note 2 2 2 4 3 2 2" xfId="27012" xr:uid="{00000000-0005-0000-0000-0000756B0000}"/>
    <cellStyle name="Note 2 2 2 4 3 3" xfId="27013" xr:uid="{00000000-0005-0000-0000-0000766B0000}"/>
    <cellStyle name="Note 2 2 2 4 3 4" xfId="27014" xr:uid="{00000000-0005-0000-0000-0000776B0000}"/>
    <cellStyle name="Note 2 2 2 4 4" xfId="27015" xr:uid="{00000000-0005-0000-0000-0000786B0000}"/>
    <cellStyle name="Note 2 2 2 4 4 2" xfId="27016" xr:uid="{00000000-0005-0000-0000-0000796B0000}"/>
    <cellStyle name="Note 2 2 2 4 4 2 2" xfId="27017" xr:uid="{00000000-0005-0000-0000-00007A6B0000}"/>
    <cellStyle name="Note 2 2 2 4 4 3" xfId="27018" xr:uid="{00000000-0005-0000-0000-00007B6B0000}"/>
    <cellStyle name="Note 2 2 2 4 4 4" xfId="27019" xr:uid="{00000000-0005-0000-0000-00007C6B0000}"/>
    <cellStyle name="Note 2 2 2 4 5" xfId="27020" xr:uid="{00000000-0005-0000-0000-00007D6B0000}"/>
    <cellStyle name="Note 2 2 2 4 5 2" xfId="27021" xr:uid="{00000000-0005-0000-0000-00007E6B0000}"/>
    <cellStyle name="Note 2 2 2 4 5 2 2" xfId="27022" xr:uid="{00000000-0005-0000-0000-00007F6B0000}"/>
    <cellStyle name="Note 2 2 2 4 5 3" xfId="27023" xr:uid="{00000000-0005-0000-0000-0000806B0000}"/>
    <cellStyle name="Note 2 2 2 4 6" xfId="27024" xr:uid="{00000000-0005-0000-0000-0000816B0000}"/>
    <cellStyle name="Note 2 2 2 4 6 2" xfId="27025" xr:uid="{00000000-0005-0000-0000-0000826B0000}"/>
    <cellStyle name="Note 2 2 2 4 6 2 2" xfId="27026" xr:uid="{00000000-0005-0000-0000-0000836B0000}"/>
    <cellStyle name="Note 2 2 2 4 6 3" xfId="27027" xr:uid="{00000000-0005-0000-0000-0000846B0000}"/>
    <cellStyle name="Note 2 2 2 4 7" xfId="27028" xr:uid="{00000000-0005-0000-0000-0000856B0000}"/>
    <cellStyle name="Note 2 2 2 4 7 2" xfId="27029" xr:uid="{00000000-0005-0000-0000-0000866B0000}"/>
    <cellStyle name="Note 2 2 2 4 7 2 2" xfId="27030" xr:uid="{00000000-0005-0000-0000-0000876B0000}"/>
    <cellStyle name="Note 2 2 2 4 7 3" xfId="27031" xr:uid="{00000000-0005-0000-0000-0000886B0000}"/>
    <cellStyle name="Note 2 2 2 4 8" xfId="27032" xr:uid="{00000000-0005-0000-0000-0000896B0000}"/>
    <cellStyle name="Note 2 2 2 4 8 2" xfId="27033" xr:uid="{00000000-0005-0000-0000-00008A6B0000}"/>
    <cellStyle name="Note 2 2 2 4 8 2 2" xfId="27034" xr:uid="{00000000-0005-0000-0000-00008B6B0000}"/>
    <cellStyle name="Note 2 2 2 4 8 3" xfId="27035" xr:uid="{00000000-0005-0000-0000-00008C6B0000}"/>
    <cellStyle name="Note 2 2 2 4 9" xfId="27036" xr:uid="{00000000-0005-0000-0000-00008D6B0000}"/>
    <cellStyle name="Note 2 2 2 4 9 2" xfId="27037" xr:uid="{00000000-0005-0000-0000-00008E6B0000}"/>
    <cellStyle name="Note 2 2 2 4 9 2 2" xfId="27038" xr:uid="{00000000-0005-0000-0000-00008F6B0000}"/>
    <cellStyle name="Note 2 2 2 4 9 3" xfId="27039" xr:uid="{00000000-0005-0000-0000-0000906B0000}"/>
    <cellStyle name="Note 2 2 2 5" xfId="27040" xr:uid="{00000000-0005-0000-0000-0000916B0000}"/>
    <cellStyle name="Note 2 2 2 5 10" xfId="27041" xr:uid="{00000000-0005-0000-0000-0000926B0000}"/>
    <cellStyle name="Note 2 2 2 5 10 2" xfId="27042" xr:uid="{00000000-0005-0000-0000-0000936B0000}"/>
    <cellStyle name="Note 2 2 2 5 10 2 2" xfId="27043" xr:uid="{00000000-0005-0000-0000-0000946B0000}"/>
    <cellStyle name="Note 2 2 2 5 10 3" xfId="27044" xr:uid="{00000000-0005-0000-0000-0000956B0000}"/>
    <cellStyle name="Note 2 2 2 5 11" xfId="27045" xr:uid="{00000000-0005-0000-0000-0000966B0000}"/>
    <cellStyle name="Note 2 2 2 5 11 2" xfId="27046" xr:uid="{00000000-0005-0000-0000-0000976B0000}"/>
    <cellStyle name="Note 2 2 2 5 11 2 2" xfId="27047" xr:uid="{00000000-0005-0000-0000-0000986B0000}"/>
    <cellStyle name="Note 2 2 2 5 11 3" xfId="27048" xr:uid="{00000000-0005-0000-0000-0000996B0000}"/>
    <cellStyle name="Note 2 2 2 5 12" xfId="27049" xr:uid="{00000000-0005-0000-0000-00009A6B0000}"/>
    <cellStyle name="Note 2 2 2 5 12 2" xfId="27050" xr:uid="{00000000-0005-0000-0000-00009B6B0000}"/>
    <cellStyle name="Note 2 2 2 5 12 2 2" xfId="27051" xr:uid="{00000000-0005-0000-0000-00009C6B0000}"/>
    <cellStyle name="Note 2 2 2 5 12 3" xfId="27052" xr:uid="{00000000-0005-0000-0000-00009D6B0000}"/>
    <cellStyle name="Note 2 2 2 5 13" xfId="27053" xr:uid="{00000000-0005-0000-0000-00009E6B0000}"/>
    <cellStyle name="Note 2 2 2 5 13 2" xfId="27054" xr:uid="{00000000-0005-0000-0000-00009F6B0000}"/>
    <cellStyle name="Note 2 2 2 5 13 2 2" xfId="27055" xr:uid="{00000000-0005-0000-0000-0000A06B0000}"/>
    <cellStyle name="Note 2 2 2 5 13 3" xfId="27056" xr:uid="{00000000-0005-0000-0000-0000A16B0000}"/>
    <cellStyle name="Note 2 2 2 5 14" xfId="27057" xr:uid="{00000000-0005-0000-0000-0000A26B0000}"/>
    <cellStyle name="Note 2 2 2 5 14 2" xfId="27058" xr:uid="{00000000-0005-0000-0000-0000A36B0000}"/>
    <cellStyle name="Note 2 2 2 5 14 2 2" xfId="27059" xr:uid="{00000000-0005-0000-0000-0000A46B0000}"/>
    <cellStyle name="Note 2 2 2 5 14 3" xfId="27060" xr:uid="{00000000-0005-0000-0000-0000A56B0000}"/>
    <cellStyle name="Note 2 2 2 5 15" xfId="27061" xr:uid="{00000000-0005-0000-0000-0000A66B0000}"/>
    <cellStyle name="Note 2 2 2 5 15 2" xfId="27062" xr:uid="{00000000-0005-0000-0000-0000A76B0000}"/>
    <cellStyle name="Note 2 2 2 5 15 2 2" xfId="27063" xr:uid="{00000000-0005-0000-0000-0000A86B0000}"/>
    <cellStyle name="Note 2 2 2 5 15 3" xfId="27064" xr:uid="{00000000-0005-0000-0000-0000A96B0000}"/>
    <cellStyle name="Note 2 2 2 5 16" xfId="27065" xr:uid="{00000000-0005-0000-0000-0000AA6B0000}"/>
    <cellStyle name="Note 2 2 2 5 16 2" xfId="27066" xr:uid="{00000000-0005-0000-0000-0000AB6B0000}"/>
    <cellStyle name="Note 2 2 2 5 16 2 2" xfId="27067" xr:uid="{00000000-0005-0000-0000-0000AC6B0000}"/>
    <cellStyle name="Note 2 2 2 5 16 3" xfId="27068" xr:uid="{00000000-0005-0000-0000-0000AD6B0000}"/>
    <cellStyle name="Note 2 2 2 5 17" xfId="27069" xr:uid="{00000000-0005-0000-0000-0000AE6B0000}"/>
    <cellStyle name="Note 2 2 2 5 17 2" xfId="27070" xr:uid="{00000000-0005-0000-0000-0000AF6B0000}"/>
    <cellStyle name="Note 2 2 2 5 17 2 2" xfId="27071" xr:uid="{00000000-0005-0000-0000-0000B06B0000}"/>
    <cellStyle name="Note 2 2 2 5 17 3" xfId="27072" xr:uid="{00000000-0005-0000-0000-0000B16B0000}"/>
    <cellStyle name="Note 2 2 2 5 18" xfId="27073" xr:uid="{00000000-0005-0000-0000-0000B26B0000}"/>
    <cellStyle name="Note 2 2 2 5 18 2" xfId="27074" xr:uid="{00000000-0005-0000-0000-0000B36B0000}"/>
    <cellStyle name="Note 2 2 2 5 18 2 2" xfId="27075" xr:uid="{00000000-0005-0000-0000-0000B46B0000}"/>
    <cellStyle name="Note 2 2 2 5 18 3" xfId="27076" xr:uid="{00000000-0005-0000-0000-0000B56B0000}"/>
    <cellStyle name="Note 2 2 2 5 19" xfId="27077" xr:uid="{00000000-0005-0000-0000-0000B66B0000}"/>
    <cellStyle name="Note 2 2 2 5 19 2" xfId="27078" xr:uid="{00000000-0005-0000-0000-0000B76B0000}"/>
    <cellStyle name="Note 2 2 2 5 19 2 2" xfId="27079" xr:uid="{00000000-0005-0000-0000-0000B86B0000}"/>
    <cellStyle name="Note 2 2 2 5 19 3" xfId="27080" xr:uid="{00000000-0005-0000-0000-0000B96B0000}"/>
    <cellStyle name="Note 2 2 2 5 2" xfId="27081" xr:uid="{00000000-0005-0000-0000-0000BA6B0000}"/>
    <cellStyle name="Note 2 2 2 5 2 2" xfId="27082" xr:uid="{00000000-0005-0000-0000-0000BB6B0000}"/>
    <cellStyle name="Note 2 2 2 5 2 2 2" xfId="27083" xr:uid="{00000000-0005-0000-0000-0000BC6B0000}"/>
    <cellStyle name="Note 2 2 2 5 2 3" xfId="27084" xr:uid="{00000000-0005-0000-0000-0000BD6B0000}"/>
    <cellStyle name="Note 2 2 2 5 2 4" xfId="27085" xr:uid="{00000000-0005-0000-0000-0000BE6B0000}"/>
    <cellStyle name="Note 2 2 2 5 20" xfId="27086" xr:uid="{00000000-0005-0000-0000-0000BF6B0000}"/>
    <cellStyle name="Note 2 2 2 5 20 2" xfId="27087" xr:uid="{00000000-0005-0000-0000-0000C06B0000}"/>
    <cellStyle name="Note 2 2 2 5 20 2 2" xfId="27088" xr:uid="{00000000-0005-0000-0000-0000C16B0000}"/>
    <cellStyle name="Note 2 2 2 5 20 3" xfId="27089" xr:uid="{00000000-0005-0000-0000-0000C26B0000}"/>
    <cellStyle name="Note 2 2 2 5 21" xfId="27090" xr:uid="{00000000-0005-0000-0000-0000C36B0000}"/>
    <cellStyle name="Note 2 2 2 5 21 2" xfId="27091" xr:uid="{00000000-0005-0000-0000-0000C46B0000}"/>
    <cellStyle name="Note 2 2 2 5 22" xfId="27092" xr:uid="{00000000-0005-0000-0000-0000C56B0000}"/>
    <cellStyle name="Note 2 2 2 5 23" xfId="27093" xr:uid="{00000000-0005-0000-0000-0000C66B0000}"/>
    <cellStyle name="Note 2 2 2 5 3" xfId="27094" xr:uid="{00000000-0005-0000-0000-0000C76B0000}"/>
    <cellStyle name="Note 2 2 2 5 3 2" xfId="27095" xr:uid="{00000000-0005-0000-0000-0000C86B0000}"/>
    <cellStyle name="Note 2 2 2 5 3 2 2" xfId="27096" xr:uid="{00000000-0005-0000-0000-0000C96B0000}"/>
    <cellStyle name="Note 2 2 2 5 3 3" xfId="27097" xr:uid="{00000000-0005-0000-0000-0000CA6B0000}"/>
    <cellStyle name="Note 2 2 2 5 4" xfId="27098" xr:uid="{00000000-0005-0000-0000-0000CB6B0000}"/>
    <cellStyle name="Note 2 2 2 5 4 2" xfId="27099" xr:uid="{00000000-0005-0000-0000-0000CC6B0000}"/>
    <cellStyle name="Note 2 2 2 5 4 2 2" xfId="27100" xr:uid="{00000000-0005-0000-0000-0000CD6B0000}"/>
    <cellStyle name="Note 2 2 2 5 4 3" xfId="27101" xr:uid="{00000000-0005-0000-0000-0000CE6B0000}"/>
    <cellStyle name="Note 2 2 2 5 5" xfId="27102" xr:uid="{00000000-0005-0000-0000-0000CF6B0000}"/>
    <cellStyle name="Note 2 2 2 5 5 2" xfId="27103" xr:uid="{00000000-0005-0000-0000-0000D06B0000}"/>
    <cellStyle name="Note 2 2 2 5 5 2 2" xfId="27104" xr:uid="{00000000-0005-0000-0000-0000D16B0000}"/>
    <cellStyle name="Note 2 2 2 5 5 3" xfId="27105" xr:uid="{00000000-0005-0000-0000-0000D26B0000}"/>
    <cellStyle name="Note 2 2 2 5 6" xfId="27106" xr:uid="{00000000-0005-0000-0000-0000D36B0000}"/>
    <cellStyle name="Note 2 2 2 5 6 2" xfId="27107" xr:uid="{00000000-0005-0000-0000-0000D46B0000}"/>
    <cellStyle name="Note 2 2 2 5 6 2 2" xfId="27108" xr:uid="{00000000-0005-0000-0000-0000D56B0000}"/>
    <cellStyle name="Note 2 2 2 5 6 3" xfId="27109" xr:uid="{00000000-0005-0000-0000-0000D66B0000}"/>
    <cellStyle name="Note 2 2 2 5 7" xfId="27110" xr:uid="{00000000-0005-0000-0000-0000D76B0000}"/>
    <cellStyle name="Note 2 2 2 5 7 2" xfId="27111" xr:uid="{00000000-0005-0000-0000-0000D86B0000}"/>
    <cellStyle name="Note 2 2 2 5 7 2 2" xfId="27112" xr:uid="{00000000-0005-0000-0000-0000D96B0000}"/>
    <cellStyle name="Note 2 2 2 5 7 3" xfId="27113" xr:uid="{00000000-0005-0000-0000-0000DA6B0000}"/>
    <cellStyle name="Note 2 2 2 5 8" xfId="27114" xr:uid="{00000000-0005-0000-0000-0000DB6B0000}"/>
    <cellStyle name="Note 2 2 2 5 8 2" xfId="27115" xr:uid="{00000000-0005-0000-0000-0000DC6B0000}"/>
    <cellStyle name="Note 2 2 2 5 8 2 2" xfId="27116" xr:uid="{00000000-0005-0000-0000-0000DD6B0000}"/>
    <cellStyle name="Note 2 2 2 5 8 3" xfId="27117" xr:uid="{00000000-0005-0000-0000-0000DE6B0000}"/>
    <cellStyle name="Note 2 2 2 5 9" xfId="27118" xr:uid="{00000000-0005-0000-0000-0000DF6B0000}"/>
    <cellStyle name="Note 2 2 2 5 9 2" xfId="27119" xr:uid="{00000000-0005-0000-0000-0000E06B0000}"/>
    <cellStyle name="Note 2 2 2 5 9 2 2" xfId="27120" xr:uid="{00000000-0005-0000-0000-0000E16B0000}"/>
    <cellStyle name="Note 2 2 2 5 9 3" xfId="27121" xr:uid="{00000000-0005-0000-0000-0000E26B0000}"/>
    <cellStyle name="Note 2 2 2 6" xfId="27122" xr:uid="{00000000-0005-0000-0000-0000E36B0000}"/>
    <cellStyle name="Note 2 2 2 6 2" xfId="27123" xr:uid="{00000000-0005-0000-0000-0000E46B0000}"/>
    <cellStyle name="Note 2 2 2 6 2 2" xfId="27124" xr:uid="{00000000-0005-0000-0000-0000E56B0000}"/>
    <cellStyle name="Note 2 2 2 6 3" xfId="27125" xr:uid="{00000000-0005-0000-0000-0000E66B0000}"/>
    <cellStyle name="Note 2 2 2 6 4" xfId="27126" xr:uid="{00000000-0005-0000-0000-0000E76B0000}"/>
    <cellStyle name="Note 2 2 2 7" xfId="27127" xr:uid="{00000000-0005-0000-0000-0000E86B0000}"/>
    <cellStyle name="Note 2 2 2 7 2" xfId="27128" xr:uid="{00000000-0005-0000-0000-0000E96B0000}"/>
    <cellStyle name="Note 2 2 2 7 2 2" xfId="27129" xr:uid="{00000000-0005-0000-0000-0000EA6B0000}"/>
    <cellStyle name="Note 2 2 2 7 3" xfId="27130" xr:uid="{00000000-0005-0000-0000-0000EB6B0000}"/>
    <cellStyle name="Note 2 2 2 8" xfId="27131" xr:uid="{00000000-0005-0000-0000-0000EC6B0000}"/>
    <cellStyle name="Note 2 2 2 8 2" xfId="27132" xr:uid="{00000000-0005-0000-0000-0000ED6B0000}"/>
    <cellStyle name="Note 2 2 2 8 2 2" xfId="27133" xr:uid="{00000000-0005-0000-0000-0000EE6B0000}"/>
    <cellStyle name="Note 2 2 2 8 3" xfId="27134" xr:uid="{00000000-0005-0000-0000-0000EF6B0000}"/>
    <cellStyle name="Note 2 2 2 9" xfId="27135" xr:uid="{00000000-0005-0000-0000-0000F06B0000}"/>
    <cellStyle name="Note 2 2 2 9 2" xfId="27136" xr:uid="{00000000-0005-0000-0000-0000F16B0000}"/>
    <cellStyle name="Note 2 2 2 9 2 2" xfId="27137" xr:uid="{00000000-0005-0000-0000-0000F26B0000}"/>
    <cellStyle name="Note 2 2 2 9 3" xfId="27138" xr:uid="{00000000-0005-0000-0000-0000F36B0000}"/>
    <cellStyle name="Note 2 2 20" xfId="27139" xr:uid="{00000000-0005-0000-0000-0000F46B0000}"/>
    <cellStyle name="Note 2 2 20 2" xfId="27140" xr:uid="{00000000-0005-0000-0000-0000F56B0000}"/>
    <cellStyle name="Note 2 2 20 2 2" xfId="27141" xr:uid="{00000000-0005-0000-0000-0000F66B0000}"/>
    <cellStyle name="Note 2 2 20 3" xfId="27142" xr:uid="{00000000-0005-0000-0000-0000F76B0000}"/>
    <cellStyle name="Note 2 2 21" xfId="27143" xr:uid="{00000000-0005-0000-0000-0000F86B0000}"/>
    <cellStyle name="Note 2 2 21 2" xfId="27144" xr:uid="{00000000-0005-0000-0000-0000F96B0000}"/>
    <cellStyle name="Note 2 2 21 2 2" xfId="27145" xr:uid="{00000000-0005-0000-0000-0000FA6B0000}"/>
    <cellStyle name="Note 2 2 21 3" xfId="27146" xr:uid="{00000000-0005-0000-0000-0000FB6B0000}"/>
    <cellStyle name="Note 2 2 22" xfId="27147" xr:uid="{00000000-0005-0000-0000-0000FC6B0000}"/>
    <cellStyle name="Note 2 2 22 2" xfId="27148" xr:uid="{00000000-0005-0000-0000-0000FD6B0000}"/>
    <cellStyle name="Note 2 2 23" xfId="27149" xr:uid="{00000000-0005-0000-0000-0000FE6B0000}"/>
    <cellStyle name="Note 2 2 24" xfId="27150" xr:uid="{00000000-0005-0000-0000-0000FF6B0000}"/>
    <cellStyle name="Note 2 2 25" xfId="27151" xr:uid="{00000000-0005-0000-0000-0000006C0000}"/>
    <cellStyle name="Note 2 2 26" xfId="27152" xr:uid="{00000000-0005-0000-0000-0000016C0000}"/>
    <cellStyle name="Note 2 2 27" xfId="27153" xr:uid="{00000000-0005-0000-0000-0000026C0000}"/>
    <cellStyle name="Note 2 2 3" xfId="27154" xr:uid="{00000000-0005-0000-0000-0000036C0000}"/>
    <cellStyle name="Note 2 2 3 10" xfId="27155" xr:uid="{00000000-0005-0000-0000-0000046C0000}"/>
    <cellStyle name="Note 2 2 3 10 2" xfId="27156" xr:uid="{00000000-0005-0000-0000-0000056C0000}"/>
    <cellStyle name="Note 2 2 3 10 2 2" xfId="27157" xr:uid="{00000000-0005-0000-0000-0000066C0000}"/>
    <cellStyle name="Note 2 2 3 10 3" xfId="27158" xr:uid="{00000000-0005-0000-0000-0000076C0000}"/>
    <cellStyle name="Note 2 2 3 11" xfId="27159" xr:uid="{00000000-0005-0000-0000-0000086C0000}"/>
    <cellStyle name="Note 2 2 3 11 2" xfId="27160" xr:uid="{00000000-0005-0000-0000-0000096C0000}"/>
    <cellStyle name="Note 2 2 3 11 2 2" xfId="27161" xr:uid="{00000000-0005-0000-0000-00000A6C0000}"/>
    <cellStyle name="Note 2 2 3 11 3" xfId="27162" xr:uid="{00000000-0005-0000-0000-00000B6C0000}"/>
    <cellStyle name="Note 2 2 3 12" xfId="27163" xr:uid="{00000000-0005-0000-0000-00000C6C0000}"/>
    <cellStyle name="Note 2 2 3 12 2" xfId="27164" xr:uid="{00000000-0005-0000-0000-00000D6C0000}"/>
    <cellStyle name="Note 2 2 3 12 2 2" xfId="27165" xr:uid="{00000000-0005-0000-0000-00000E6C0000}"/>
    <cellStyle name="Note 2 2 3 12 3" xfId="27166" xr:uid="{00000000-0005-0000-0000-00000F6C0000}"/>
    <cellStyle name="Note 2 2 3 13" xfId="27167" xr:uid="{00000000-0005-0000-0000-0000106C0000}"/>
    <cellStyle name="Note 2 2 3 13 2" xfId="27168" xr:uid="{00000000-0005-0000-0000-0000116C0000}"/>
    <cellStyle name="Note 2 2 3 13 2 2" xfId="27169" xr:uid="{00000000-0005-0000-0000-0000126C0000}"/>
    <cellStyle name="Note 2 2 3 13 3" xfId="27170" xr:uid="{00000000-0005-0000-0000-0000136C0000}"/>
    <cellStyle name="Note 2 2 3 14" xfId="27171" xr:uid="{00000000-0005-0000-0000-0000146C0000}"/>
    <cellStyle name="Note 2 2 3 14 2" xfId="27172" xr:uid="{00000000-0005-0000-0000-0000156C0000}"/>
    <cellStyle name="Note 2 2 3 14 2 2" xfId="27173" xr:uid="{00000000-0005-0000-0000-0000166C0000}"/>
    <cellStyle name="Note 2 2 3 14 3" xfId="27174" xr:uid="{00000000-0005-0000-0000-0000176C0000}"/>
    <cellStyle name="Note 2 2 3 15" xfId="27175" xr:uid="{00000000-0005-0000-0000-0000186C0000}"/>
    <cellStyle name="Note 2 2 3 15 2" xfId="27176" xr:uid="{00000000-0005-0000-0000-0000196C0000}"/>
    <cellStyle name="Note 2 2 3 15 2 2" xfId="27177" xr:uid="{00000000-0005-0000-0000-00001A6C0000}"/>
    <cellStyle name="Note 2 2 3 15 3" xfId="27178" xr:uid="{00000000-0005-0000-0000-00001B6C0000}"/>
    <cellStyle name="Note 2 2 3 16" xfId="27179" xr:uid="{00000000-0005-0000-0000-00001C6C0000}"/>
    <cellStyle name="Note 2 2 3 16 2" xfId="27180" xr:uid="{00000000-0005-0000-0000-00001D6C0000}"/>
    <cellStyle name="Note 2 2 3 16 2 2" xfId="27181" xr:uid="{00000000-0005-0000-0000-00001E6C0000}"/>
    <cellStyle name="Note 2 2 3 16 3" xfId="27182" xr:uid="{00000000-0005-0000-0000-00001F6C0000}"/>
    <cellStyle name="Note 2 2 3 17" xfId="27183" xr:uid="{00000000-0005-0000-0000-0000206C0000}"/>
    <cellStyle name="Note 2 2 3 17 2" xfId="27184" xr:uid="{00000000-0005-0000-0000-0000216C0000}"/>
    <cellStyle name="Note 2 2 3 17 2 2" xfId="27185" xr:uid="{00000000-0005-0000-0000-0000226C0000}"/>
    <cellStyle name="Note 2 2 3 17 3" xfId="27186" xr:uid="{00000000-0005-0000-0000-0000236C0000}"/>
    <cellStyle name="Note 2 2 3 18" xfId="27187" xr:uid="{00000000-0005-0000-0000-0000246C0000}"/>
    <cellStyle name="Note 2 2 3 18 2" xfId="27188" xr:uid="{00000000-0005-0000-0000-0000256C0000}"/>
    <cellStyle name="Note 2 2 3 19" xfId="27189" xr:uid="{00000000-0005-0000-0000-0000266C0000}"/>
    <cellStyle name="Note 2 2 3 2" xfId="27190" xr:uid="{00000000-0005-0000-0000-0000276C0000}"/>
    <cellStyle name="Note 2 2 3 2 10" xfId="27191" xr:uid="{00000000-0005-0000-0000-0000286C0000}"/>
    <cellStyle name="Note 2 2 3 2 10 2" xfId="27192" xr:uid="{00000000-0005-0000-0000-0000296C0000}"/>
    <cellStyle name="Note 2 2 3 2 10 2 2" xfId="27193" xr:uid="{00000000-0005-0000-0000-00002A6C0000}"/>
    <cellStyle name="Note 2 2 3 2 10 3" xfId="27194" xr:uid="{00000000-0005-0000-0000-00002B6C0000}"/>
    <cellStyle name="Note 2 2 3 2 11" xfId="27195" xr:uid="{00000000-0005-0000-0000-00002C6C0000}"/>
    <cellStyle name="Note 2 2 3 2 11 2" xfId="27196" xr:uid="{00000000-0005-0000-0000-00002D6C0000}"/>
    <cellStyle name="Note 2 2 3 2 11 2 2" xfId="27197" xr:uid="{00000000-0005-0000-0000-00002E6C0000}"/>
    <cellStyle name="Note 2 2 3 2 11 3" xfId="27198" xr:uid="{00000000-0005-0000-0000-00002F6C0000}"/>
    <cellStyle name="Note 2 2 3 2 12" xfId="27199" xr:uid="{00000000-0005-0000-0000-0000306C0000}"/>
    <cellStyle name="Note 2 2 3 2 12 2" xfId="27200" xr:uid="{00000000-0005-0000-0000-0000316C0000}"/>
    <cellStyle name="Note 2 2 3 2 12 2 2" xfId="27201" xr:uid="{00000000-0005-0000-0000-0000326C0000}"/>
    <cellStyle name="Note 2 2 3 2 12 3" xfId="27202" xr:uid="{00000000-0005-0000-0000-0000336C0000}"/>
    <cellStyle name="Note 2 2 3 2 13" xfId="27203" xr:uid="{00000000-0005-0000-0000-0000346C0000}"/>
    <cellStyle name="Note 2 2 3 2 13 2" xfId="27204" xr:uid="{00000000-0005-0000-0000-0000356C0000}"/>
    <cellStyle name="Note 2 2 3 2 13 2 2" xfId="27205" xr:uid="{00000000-0005-0000-0000-0000366C0000}"/>
    <cellStyle name="Note 2 2 3 2 13 3" xfId="27206" xr:uid="{00000000-0005-0000-0000-0000376C0000}"/>
    <cellStyle name="Note 2 2 3 2 14" xfId="27207" xr:uid="{00000000-0005-0000-0000-0000386C0000}"/>
    <cellStyle name="Note 2 2 3 2 14 2" xfId="27208" xr:uid="{00000000-0005-0000-0000-0000396C0000}"/>
    <cellStyle name="Note 2 2 3 2 14 2 2" xfId="27209" xr:uid="{00000000-0005-0000-0000-00003A6C0000}"/>
    <cellStyle name="Note 2 2 3 2 14 3" xfId="27210" xr:uid="{00000000-0005-0000-0000-00003B6C0000}"/>
    <cellStyle name="Note 2 2 3 2 15" xfId="27211" xr:uid="{00000000-0005-0000-0000-00003C6C0000}"/>
    <cellStyle name="Note 2 2 3 2 15 2" xfId="27212" xr:uid="{00000000-0005-0000-0000-00003D6C0000}"/>
    <cellStyle name="Note 2 2 3 2 15 2 2" xfId="27213" xr:uid="{00000000-0005-0000-0000-00003E6C0000}"/>
    <cellStyle name="Note 2 2 3 2 15 3" xfId="27214" xr:uid="{00000000-0005-0000-0000-00003F6C0000}"/>
    <cellStyle name="Note 2 2 3 2 16" xfId="27215" xr:uid="{00000000-0005-0000-0000-0000406C0000}"/>
    <cellStyle name="Note 2 2 3 2 16 2" xfId="27216" xr:uid="{00000000-0005-0000-0000-0000416C0000}"/>
    <cellStyle name="Note 2 2 3 2 16 2 2" xfId="27217" xr:uid="{00000000-0005-0000-0000-0000426C0000}"/>
    <cellStyle name="Note 2 2 3 2 16 3" xfId="27218" xr:uid="{00000000-0005-0000-0000-0000436C0000}"/>
    <cellStyle name="Note 2 2 3 2 17" xfId="27219" xr:uid="{00000000-0005-0000-0000-0000446C0000}"/>
    <cellStyle name="Note 2 2 3 2 17 2" xfId="27220" xr:uid="{00000000-0005-0000-0000-0000456C0000}"/>
    <cellStyle name="Note 2 2 3 2 17 2 2" xfId="27221" xr:uid="{00000000-0005-0000-0000-0000466C0000}"/>
    <cellStyle name="Note 2 2 3 2 17 3" xfId="27222" xr:uid="{00000000-0005-0000-0000-0000476C0000}"/>
    <cellStyle name="Note 2 2 3 2 18" xfId="27223" xr:uid="{00000000-0005-0000-0000-0000486C0000}"/>
    <cellStyle name="Note 2 2 3 2 18 2" xfId="27224" xr:uid="{00000000-0005-0000-0000-0000496C0000}"/>
    <cellStyle name="Note 2 2 3 2 18 2 2" xfId="27225" xr:uid="{00000000-0005-0000-0000-00004A6C0000}"/>
    <cellStyle name="Note 2 2 3 2 18 3" xfId="27226" xr:uid="{00000000-0005-0000-0000-00004B6C0000}"/>
    <cellStyle name="Note 2 2 3 2 19" xfId="27227" xr:uid="{00000000-0005-0000-0000-00004C6C0000}"/>
    <cellStyle name="Note 2 2 3 2 19 2" xfId="27228" xr:uid="{00000000-0005-0000-0000-00004D6C0000}"/>
    <cellStyle name="Note 2 2 3 2 19 2 2" xfId="27229" xr:uid="{00000000-0005-0000-0000-00004E6C0000}"/>
    <cellStyle name="Note 2 2 3 2 19 3" xfId="27230" xr:uid="{00000000-0005-0000-0000-00004F6C0000}"/>
    <cellStyle name="Note 2 2 3 2 2" xfId="27231" xr:uid="{00000000-0005-0000-0000-0000506C0000}"/>
    <cellStyle name="Note 2 2 3 2 2 2" xfId="27232" xr:uid="{00000000-0005-0000-0000-0000516C0000}"/>
    <cellStyle name="Note 2 2 3 2 2 2 2" xfId="27233" xr:uid="{00000000-0005-0000-0000-0000526C0000}"/>
    <cellStyle name="Note 2 2 3 2 2 2 2 2" xfId="27234" xr:uid="{00000000-0005-0000-0000-0000536C0000}"/>
    <cellStyle name="Note 2 2 3 2 2 2 3" xfId="27235" xr:uid="{00000000-0005-0000-0000-0000546C0000}"/>
    <cellStyle name="Note 2 2 3 2 2 2 4" xfId="27236" xr:uid="{00000000-0005-0000-0000-0000556C0000}"/>
    <cellStyle name="Note 2 2 3 2 2 3" xfId="27237" xr:uid="{00000000-0005-0000-0000-0000566C0000}"/>
    <cellStyle name="Note 2 2 3 2 2 3 2" xfId="27238" xr:uid="{00000000-0005-0000-0000-0000576C0000}"/>
    <cellStyle name="Note 2 2 3 2 2 4" xfId="27239" xr:uid="{00000000-0005-0000-0000-0000586C0000}"/>
    <cellStyle name="Note 2 2 3 2 2 5" xfId="27240" xr:uid="{00000000-0005-0000-0000-0000596C0000}"/>
    <cellStyle name="Note 2 2 3 2 20" xfId="27241" xr:uid="{00000000-0005-0000-0000-00005A6C0000}"/>
    <cellStyle name="Note 2 2 3 2 20 2" xfId="27242" xr:uid="{00000000-0005-0000-0000-00005B6C0000}"/>
    <cellStyle name="Note 2 2 3 2 20 2 2" xfId="27243" xr:uid="{00000000-0005-0000-0000-00005C6C0000}"/>
    <cellStyle name="Note 2 2 3 2 20 3" xfId="27244" xr:uid="{00000000-0005-0000-0000-00005D6C0000}"/>
    <cellStyle name="Note 2 2 3 2 21" xfId="27245" xr:uid="{00000000-0005-0000-0000-00005E6C0000}"/>
    <cellStyle name="Note 2 2 3 2 21 2" xfId="27246" xr:uid="{00000000-0005-0000-0000-00005F6C0000}"/>
    <cellStyle name="Note 2 2 3 2 22" xfId="27247" xr:uid="{00000000-0005-0000-0000-0000606C0000}"/>
    <cellStyle name="Note 2 2 3 2 23" xfId="27248" xr:uid="{00000000-0005-0000-0000-0000616C0000}"/>
    <cellStyle name="Note 2 2 3 2 3" xfId="27249" xr:uid="{00000000-0005-0000-0000-0000626C0000}"/>
    <cellStyle name="Note 2 2 3 2 3 2" xfId="27250" xr:uid="{00000000-0005-0000-0000-0000636C0000}"/>
    <cellStyle name="Note 2 2 3 2 3 2 2" xfId="27251" xr:uid="{00000000-0005-0000-0000-0000646C0000}"/>
    <cellStyle name="Note 2 2 3 2 3 2 3" xfId="27252" xr:uid="{00000000-0005-0000-0000-0000656C0000}"/>
    <cellStyle name="Note 2 2 3 2 3 3" xfId="27253" xr:uid="{00000000-0005-0000-0000-0000666C0000}"/>
    <cellStyle name="Note 2 2 3 2 3 3 2" xfId="27254" xr:uid="{00000000-0005-0000-0000-0000676C0000}"/>
    <cellStyle name="Note 2 2 3 2 3 4" xfId="27255" xr:uid="{00000000-0005-0000-0000-0000686C0000}"/>
    <cellStyle name="Note 2 2 3 2 4" xfId="27256" xr:uid="{00000000-0005-0000-0000-0000696C0000}"/>
    <cellStyle name="Note 2 2 3 2 4 2" xfId="27257" xr:uid="{00000000-0005-0000-0000-00006A6C0000}"/>
    <cellStyle name="Note 2 2 3 2 4 2 2" xfId="27258" xr:uid="{00000000-0005-0000-0000-00006B6C0000}"/>
    <cellStyle name="Note 2 2 3 2 4 3" xfId="27259" xr:uid="{00000000-0005-0000-0000-00006C6C0000}"/>
    <cellStyle name="Note 2 2 3 2 4 4" xfId="27260" xr:uid="{00000000-0005-0000-0000-00006D6C0000}"/>
    <cellStyle name="Note 2 2 3 2 5" xfId="27261" xr:uid="{00000000-0005-0000-0000-00006E6C0000}"/>
    <cellStyle name="Note 2 2 3 2 5 2" xfId="27262" xr:uid="{00000000-0005-0000-0000-00006F6C0000}"/>
    <cellStyle name="Note 2 2 3 2 5 2 2" xfId="27263" xr:uid="{00000000-0005-0000-0000-0000706C0000}"/>
    <cellStyle name="Note 2 2 3 2 5 3" xfId="27264" xr:uid="{00000000-0005-0000-0000-0000716C0000}"/>
    <cellStyle name="Note 2 2 3 2 5 4" xfId="27265" xr:uid="{00000000-0005-0000-0000-0000726C0000}"/>
    <cellStyle name="Note 2 2 3 2 6" xfId="27266" xr:uid="{00000000-0005-0000-0000-0000736C0000}"/>
    <cellStyle name="Note 2 2 3 2 6 2" xfId="27267" xr:uid="{00000000-0005-0000-0000-0000746C0000}"/>
    <cellStyle name="Note 2 2 3 2 6 2 2" xfId="27268" xr:uid="{00000000-0005-0000-0000-0000756C0000}"/>
    <cellStyle name="Note 2 2 3 2 6 3" xfId="27269" xr:uid="{00000000-0005-0000-0000-0000766C0000}"/>
    <cellStyle name="Note 2 2 3 2 7" xfId="27270" xr:uid="{00000000-0005-0000-0000-0000776C0000}"/>
    <cellStyle name="Note 2 2 3 2 7 2" xfId="27271" xr:uid="{00000000-0005-0000-0000-0000786C0000}"/>
    <cellStyle name="Note 2 2 3 2 7 2 2" xfId="27272" xr:uid="{00000000-0005-0000-0000-0000796C0000}"/>
    <cellStyle name="Note 2 2 3 2 7 3" xfId="27273" xr:uid="{00000000-0005-0000-0000-00007A6C0000}"/>
    <cellStyle name="Note 2 2 3 2 8" xfId="27274" xr:uid="{00000000-0005-0000-0000-00007B6C0000}"/>
    <cellStyle name="Note 2 2 3 2 8 2" xfId="27275" xr:uid="{00000000-0005-0000-0000-00007C6C0000}"/>
    <cellStyle name="Note 2 2 3 2 8 2 2" xfId="27276" xr:uid="{00000000-0005-0000-0000-00007D6C0000}"/>
    <cellStyle name="Note 2 2 3 2 8 3" xfId="27277" xr:uid="{00000000-0005-0000-0000-00007E6C0000}"/>
    <cellStyle name="Note 2 2 3 2 9" xfId="27278" xr:uid="{00000000-0005-0000-0000-00007F6C0000}"/>
    <cellStyle name="Note 2 2 3 2 9 2" xfId="27279" xr:uid="{00000000-0005-0000-0000-0000806C0000}"/>
    <cellStyle name="Note 2 2 3 2 9 2 2" xfId="27280" xr:uid="{00000000-0005-0000-0000-0000816C0000}"/>
    <cellStyle name="Note 2 2 3 2 9 3" xfId="27281" xr:uid="{00000000-0005-0000-0000-0000826C0000}"/>
    <cellStyle name="Note 2 2 3 20" xfId="27282" xr:uid="{00000000-0005-0000-0000-0000836C0000}"/>
    <cellStyle name="Note 2 2 3 3" xfId="27283" xr:uid="{00000000-0005-0000-0000-0000846C0000}"/>
    <cellStyle name="Note 2 2 3 3 2" xfId="27284" xr:uid="{00000000-0005-0000-0000-0000856C0000}"/>
    <cellStyle name="Note 2 2 3 3 2 2" xfId="27285" xr:uid="{00000000-0005-0000-0000-0000866C0000}"/>
    <cellStyle name="Note 2 2 3 3 2 2 2" xfId="27286" xr:uid="{00000000-0005-0000-0000-0000876C0000}"/>
    <cellStyle name="Note 2 2 3 3 2 3" xfId="27287" xr:uid="{00000000-0005-0000-0000-0000886C0000}"/>
    <cellStyle name="Note 2 2 3 3 2 4" xfId="27288" xr:uid="{00000000-0005-0000-0000-0000896C0000}"/>
    <cellStyle name="Note 2 2 3 3 3" xfId="27289" xr:uid="{00000000-0005-0000-0000-00008A6C0000}"/>
    <cellStyle name="Note 2 2 3 3 3 2" xfId="27290" xr:uid="{00000000-0005-0000-0000-00008B6C0000}"/>
    <cellStyle name="Note 2 2 3 3 4" xfId="27291" xr:uid="{00000000-0005-0000-0000-00008C6C0000}"/>
    <cellStyle name="Note 2 2 3 3 5" xfId="27292" xr:uid="{00000000-0005-0000-0000-00008D6C0000}"/>
    <cellStyle name="Note 2 2 3 4" xfId="27293" xr:uid="{00000000-0005-0000-0000-00008E6C0000}"/>
    <cellStyle name="Note 2 2 3 4 2" xfId="27294" xr:uid="{00000000-0005-0000-0000-00008F6C0000}"/>
    <cellStyle name="Note 2 2 3 4 2 2" xfId="27295" xr:uid="{00000000-0005-0000-0000-0000906C0000}"/>
    <cellStyle name="Note 2 2 3 4 2 3" xfId="27296" xr:uid="{00000000-0005-0000-0000-0000916C0000}"/>
    <cellStyle name="Note 2 2 3 4 3" xfId="27297" xr:uid="{00000000-0005-0000-0000-0000926C0000}"/>
    <cellStyle name="Note 2 2 3 4 3 2" xfId="27298" xr:uid="{00000000-0005-0000-0000-0000936C0000}"/>
    <cellStyle name="Note 2 2 3 4 4" xfId="27299" xr:uid="{00000000-0005-0000-0000-0000946C0000}"/>
    <cellStyle name="Note 2 2 3 5" xfId="27300" xr:uid="{00000000-0005-0000-0000-0000956C0000}"/>
    <cellStyle name="Note 2 2 3 5 2" xfId="27301" xr:uid="{00000000-0005-0000-0000-0000966C0000}"/>
    <cellStyle name="Note 2 2 3 5 2 2" xfId="27302" xr:uid="{00000000-0005-0000-0000-0000976C0000}"/>
    <cellStyle name="Note 2 2 3 5 2 3" xfId="27303" xr:uid="{00000000-0005-0000-0000-0000986C0000}"/>
    <cellStyle name="Note 2 2 3 5 3" xfId="27304" xr:uid="{00000000-0005-0000-0000-0000996C0000}"/>
    <cellStyle name="Note 2 2 3 5 4" xfId="27305" xr:uid="{00000000-0005-0000-0000-00009A6C0000}"/>
    <cellStyle name="Note 2 2 3 6" xfId="27306" xr:uid="{00000000-0005-0000-0000-00009B6C0000}"/>
    <cellStyle name="Note 2 2 3 6 2" xfId="27307" xr:uid="{00000000-0005-0000-0000-00009C6C0000}"/>
    <cellStyle name="Note 2 2 3 6 2 2" xfId="27308" xr:uid="{00000000-0005-0000-0000-00009D6C0000}"/>
    <cellStyle name="Note 2 2 3 6 3" xfId="27309" xr:uid="{00000000-0005-0000-0000-00009E6C0000}"/>
    <cellStyle name="Note 2 2 3 6 4" xfId="27310" xr:uid="{00000000-0005-0000-0000-00009F6C0000}"/>
    <cellStyle name="Note 2 2 3 7" xfId="27311" xr:uid="{00000000-0005-0000-0000-0000A06C0000}"/>
    <cellStyle name="Note 2 2 3 7 2" xfId="27312" xr:uid="{00000000-0005-0000-0000-0000A16C0000}"/>
    <cellStyle name="Note 2 2 3 7 2 2" xfId="27313" xr:uid="{00000000-0005-0000-0000-0000A26C0000}"/>
    <cellStyle name="Note 2 2 3 7 3" xfId="27314" xr:uid="{00000000-0005-0000-0000-0000A36C0000}"/>
    <cellStyle name="Note 2 2 3 8" xfId="27315" xr:uid="{00000000-0005-0000-0000-0000A46C0000}"/>
    <cellStyle name="Note 2 2 3 8 2" xfId="27316" xr:uid="{00000000-0005-0000-0000-0000A56C0000}"/>
    <cellStyle name="Note 2 2 3 8 2 2" xfId="27317" xr:uid="{00000000-0005-0000-0000-0000A66C0000}"/>
    <cellStyle name="Note 2 2 3 8 3" xfId="27318" xr:uid="{00000000-0005-0000-0000-0000A76C0000}"/>
    <cellStyle name="Note 2 2 3 9" xfId="27319" xr:uid="{00000000-0005-0000-0000-0000A86C0000}"/>
    <cellStyle name="Note 2 2 3 9 2" xfId="27320" xr:uid="{00000000-0005-0000-0000-0000A96C0000}"/>
    <cellStyle name="Note 2 2 3 9 2 2" xfId="27321" xr:uid="{00000000-0005-0000-0000-0000AA6C0000}"/>
    <cellStyle name="Note 2 2 3 9 3" xfId="27322" xr:uid="{00000000-0005-0000-0000-0000AB6C0000}"/>
    <cellStyle name="Note 2 2 4" xfId="27323" xr:uid="{00000000-0005-0000-0000-0000AC6C0000}"/>
    <cellStyle name="Note 2 2 4 10" xfId="27324" xr:uid="{00000000-0005-0000-0000-0000AD6C0000}"/>
    <cellStyle name="Note 2 2 4 10 2" xfId="27325" xr:uid="{00000000-0005-0000-0000-0000AE6C0000}"/>
    <cellStyle name="Note 2 2 4 10 2 2" xfId="27326" xr:uid="{00000000-0005-0000-0000-0000AF6C0000}"/>
    <cellStyle name="Note 2 2 4 10 3" xfId="27327" xr:uid="{00000000-0005-0000-0000-0000B06C0000}"/>
    <cellStyle name="Note 2 2 4 11" xfId="27328" xr:uid="{00000000-0005-0000-0000-0000B16C0000}"/>
    <cellStyle name="Note 2 2 4 11 2" xfId="27329" xr:uid="{00000000-0005-0000-0000-0000B26C0000}"/>
    <cellStyle name="Note 2 2 4 11 2 2" xfId="27330" xr:uid="{00000000-0005-0000-0000-0000B36C0000}"/>
    <cellStyle name="Note 2 2 4 11 3" xfId="27331" xr:uid="{00000000-0005-0000-0000-0000B46C0000}"/>
    <cellStyle name="Note 2 2 4 12" xfId="27332" xr:uid="{00000000-0005-0000-0000-0000B56C0000}"/>
    <cellStyle name="Note 2 2 4 12 2" xfId="27333" xr:uid="{00000000-0005-0000-0000-0000B66C0000}"/>
    <cellStyle name="Note 2 2 4 12 2 2" xfId="27334" xr:uid="{00000000-0005-0000-0000-0000B76C0000}"/>
    <cellStyle name="Note 2 2 4 12 3" xfId="27335" xr:uid="{00000000-0005-0000-0000-0000B86C0000}"/>
    <cellStyle name="Note 2 2 4 13" xfId="27336" xr:uid="{00000000-0005-0000-0000-0000B96C0000}"/>
    <cellStyle name="Note 2 2 4 13 2" xfId="27337" xr:uid="{00000000-0005-0000-0000-0000BA6C0000}"/>
    <cellStyle name="Note 2 2 4 13 2 2" xfId="27338" xr:uid="{00000000-0005-0000-0000-0000BB6C0000}"/>
    <cellStyle name="Note 2 2 4 13 3" xfId="27339" xr:uid="{00000000-0005-0000-0000-0000BC6C0000}"/>
    <cellStyle name="Note 2 2 4 14" xfId="27340" xr:uid="{00000000-0005-0000-0000-0000BD6C0000}"/>
    <cellStyle name="Note 2 2 4 14 2" xfId="27341" xr:uid="{00000000-0005-0000-0000-0000BE6C0000}"/>
    <cellStyle name="Note 2 2 4 14 2 2" xfId="27342" xr:uid="{00000000-0005-0000-0000-0000BF6C0000}"/>
    <cellStyle name="Note 2 2 4 14 3" xfId="27343" xr:uid="{00000000-0005-0000-0000-0000C06C0000}"/>
    <cellStyle name="Note 2 2 4 15" xfId="27344" xr:uid="{00000000-0005-0000-0000-0000C16C0000}"/>
    <cellStyle name="Note 2 2 4 15 2" xfId="27345" xr:uid="{00000000-0005-0000-0000-0000C26C0000}"/>
    <cellStyle name="Note 2 2 4 15 2 2" xfId="27346" xr:uid="{00000000-0005-0000-0000-0000C36C0000}"/>
    <cellStyle name="Note 2 2 4 15 3" xfId="27347" xr:uid="{00000000-0005-0000-0000-0000C46C0000}"/>
    <cellStyle name="Note 2 2 4 16" xfId="27348" xr:uid="{00000000-0005-0000-0000-0000C56C0000}"/>
    <cellStyle name="Note 2 2 4 16 2" xfId="27349" xr:uid="{00000000-0005-0000-0000-0000C66C0000}"/>
    <cellStyle name="Note 2 2 4 16 2 2" xfId="27350" xr:uid="{00000000-0005-0000-0000-0000C76C0000}"/>
    <cellStyle name="Note 2 2 4 16 3" xfId="27351" xr:uid="{00000000-0005-0000-0000-0000C86C0000}"/>
    <cellStyle name="Note 2 2 4 17" xfId="27352" xr:uid="{00000000-0005-0000-0000-0000C96C0000}"/>
    <cellStyle name="Note 2 2 4 17 2" xfId="27353" xr:uid="{00000000-0005-0000-0000-0000CA6C0000}"/>
    <cellStyle name="Note 2 2 4 17 2 2" xfId="27354" xr:uid="{00000000-0005-0000-0000-0000CB6C0000}"/>
    <cellStyle name="Note 2 2 4 17 3" xfId="27355" xr:uid="{00000000-0005-0000-0000-0000CC6C0000}"/>
    <cellStyle name="Note 2 2 4 18" xfId="27356" xr:uid="{00000000-0005-0000-0000-0000CD6C0000}"/>
    <cellStyle name="Note 2 2 4 18 2" xfId="27357" xr:uid="{00000000-0005-0000-0000-0000CE6C0000}"/>
    <cellStyle name="Note 2 2 4 19" xfId="27358" xr:uid="{00000000-0005-0000-0000-0000CF6C0000}"/>
    <cellStyle name="Note 2 2 4 2" xfId="27359" xr:uid="{00000000-0005-0000-0000-0000D06C0000}"/>
    <cellStyle name="Note 2 2 4 2 10" xfId="27360" xr:uid="{00000000-0005-0000-0000-0000D16C0000}"/>
    <cellStyle name="Note 2 2 4 2 10 2" xfId="27361" xr:uid="{00000000-0005-0000-0000-0000D26C0000}"/>
    <cellStyle name="Note 2 2 4 2 10 2 2" xfId="27362" xr:uid="{00000000-0005-0000-0000-0000D36C0000}"/>
    <cellStyle name="Note 2 2 4 2 10 3" xfId="27363" xr:uid="{00000000-0005-0000-0000-0000D46C0000}"/>
    <cellStyle name="Note 2 2 4 2 11" xfId="27364" xr:uid="{00000000-0005-0000-0000-0000D56C0000}"/>
    <cellStyle name="Note 2 2 4 2 11 2" xfId="27365" xr:uid="{00000000-0005-0000-0000-0000D66C0000}"/>
    <cellStyle name="Note 2 2 4 2 11 2 2" xfId="27366" xr:uid="{00000000-0005-0000-0000-0000D76C0000}"/>
    <cellStyle name="Note 2 2 4 2 11 3" xfId="27367" xr:uid="{00000000-0005-0000-0000-0000D86C0000}"/>
    <cellStyle name="Note 2 2 4 2 12" xfId="27368" xr:uid="{00000000-0005-0000-0000-0000D96C0000}"/>
    <cellStyle name="Note 2 2 4 2 12 2" xfId="27369" xr:uid="{00000000-0005-0000-0000-0000DA6C0000}"/>
    <cellStyle name="Note 2 2 4 2 12 2 2" xfId="27370" xr:uid="{00000000-0005-0000-0000-0000DB6C0000}"/>
    <cellStyle name="Note 2 2 4 2 12 3" xfId="27371" xr:uid="{00000000-0005-0000-0000-0000DC6C0000}"/>
    <cellStyle name="Note 2 2 4 2 13" xfId="27372" xr:uid="{00000000-0005-0000-0000-0000DD6C0000}"/>
    <cellStyle name="Note 2 2 4 2 13 2" xfId="27373" xr:uid="{00000000-0005-0000-0000-0000DE6C0000}"/>
    <cellStyle name="Note 2 2 4 2 13 2 2" xfId="27374" xr:uid="{00000000-0005-0000-0000-0000DF6C0000}"/>
    <cellStyle name="Note 2 2 4 2 13 3" xfId="27375" xr:uid="{00000000-0005-0000-0000-0000E06C0000}"/>
    <cellStyle name="Note 2 2 4 2 14" xfId="27376" xr:uid="{00000000-0005-0000-0000-0000E16C0000}"/>
    <cellStyle name="Note 2 2 4 2 14 2" xfId="27377" xr:uid="{00000000-0005-0000-0000-0000E26C0000}"/>
    <cellStyle name="Note 2 2 4 2 14 2 2" xfId="27378" xr:uid="{00000000-0005-0000-0000-0000E36C0000}"/>
    <cellStyle name="Note 2 2 4 2 14 3" xfId="27379" xr:uid="{00000000-0005-0000-0000-0000E46C0000}"/>
    <cellStyle name="Note 2 2 4 2 15" xfId="27380" xr:uid="{00000000-0005-0000-0000-0000E56C0000}"/>
    <cellStyle name="Note 2 2 4 2 15 2" xfId="27381" xr:uid="{00000000-0005-0000-0000-0000E66C0000}"/>
    <cellStyle name="Note 2 2 4 2 15 2 2" xfId="27382" xr:uid="{00000000-0005-0000-0000-0000E76C0000}"/>
    <cellStyle name="Note 2 2 4 2 15 3" xfId="27383" xr:uid="{00000000-0005-0000-0000-0000E86C0000}"/>
    <cellStyle name="Note 2 2 4 2 16" xfId="27384" xr:uid="{00000000-0005-0000-0000-0000E96C0000}"/>
    <cellStyle name="Note 2 2 4 2 16 2" xfId="27385" xr:uid="{00000000-0005-0000-0000-0000EA6C0000}"/>
    <cellStyle name="Note 2 2 4 2 16 2 2" xfId="27386" xr:uid="{00000000-0005-0000-0000-0000EB6C0000}"/>
    <cellStyle name="Note 2 2 4 2 16 3" xfId="27387" xr:uid="{00000000-0005-0000-0000-0000EC6C0000}"/>
    <cellStyle name="Note 2 2 4 2 17" xfId="27388" xr:uid="{00000000-0005-0000-0000-0000ED6C0000}"/>
    <cellStyle name="Note 2 2 4 2 17 2" xfId="27389" xr:uid="{00000000-0005-0000-0000-0000EE6C0000}"/>
    <cellStyle name="Note 2 2 4 2 17 2 2" xfId="27390" xr:uid="{00000000-0005-0000-0000-0000EF6C0000}"/>
    <cellStyle name="Note 2 2 4 2 17 3" xfId="27391" xr:uid="{00000000-0005-0000-0000-0000F06C0000}"/>
    <cellStyle name="Note 2 2 4 2 18" xfId="27392" xr:uid="{00000000-0005-0000-0000-0000F16C0000}"/>
    <cellStyle name="Note 2 2 4 2 18 2" xfId="27393" xr:uid="{00000000-0005-0000-0000-0000F26C0000}"/>
    <cellStyle name="Note 2 2 4 2 18 2 2" xfId="27394" xr:uid="{00000000-0005-0000-0000-0000F36C0000}"/>
    <cellStyle name="Note 2 2 4 2 18 3" xfId="27395" xr:uid="{00000000-0005-0000-0000-0000F46C0000}"/>
    <cellStyle name="Note 2 2 4 2 19" xfId="27396" xr:uid="{00000000-0005-0000-0000-0000F56C0000}"/>
    <cellStyle name="Note 2 2 4 2 19 2" xfId="27397" xr:uid="{00000000-0005-0000-0000-0000F66C0000}"/>
    <cellStyle name="Note 2 2 4 2 19 2 2" xfId="27398" xr:uid="{00000000-0005-0000-0000-0000F76C0000}"/>
    <cellStyle name="Note 2 2 4 2 19 3" xfId="27399" xr:uid="{00000000-0005-0000-0000-0000F86C0000}"/>
    <cellStyle name="Note 2 2 4 2 2" xfId="27400" xr:uid="{00000000-0005-0000-0000-0000F96C0000}"/>
    <cellStyle name="Note 2 2 4 2 2 2" xfId="27401" xr:uid="{00000000-0005-0000-0000-0000FA6C0000}"/>
    <cellStyle name="Note 2 2 4 2 2 2 2" xfId="27402" xr:uid="{00000000-0005-0000-0000-0000FB6C0000}"/>
    <cellStyle name="Note 2 2 4 2 2 2 2 2" xfId="27403" xr:uid="{00000000-0005-0000-0000-0000FC6C0000}"/>
    <cellStyle name="Note 2 2 4 2 2 2 3" xfId="27404" xr:uid="{00000000-0005-0000-0000-0000FD6C0000}"/>
    <cellStyle name="Note 2 2 4 2 2 2 4" xfId="27405" xr:uid="{00000000-0005-0000-0000-0000FE6C0000}"/>
    <cellStyle name="Note 2 2 4 2 2 3" xfId="27406" xr:uid="{00000000-0005-0000-0000-0000FF6C0000}"/>
    <cellStyle name="Note 2 2 4 2 2 3 2" xfId="27407" xr:uid="{00000000-0005-0000-0000-0000006D0000}"/>
    <cellStyle name="Note 2 2 4 2 2 4" xfId="27408" xr:uid="{00000000-0005-0000-0000-0000016D0000}"/>
    <cellStyle name="Note 2 2 4 2 2 5" xfId="27409" xr:uid="{00000000-0005-0000-0000-0000026D0000}"/>
    <cellStyle name="Note 2 2 4 2 20" xfId="27410" xr:uid="{00000000-0005-0000-0000-0000036D0000}"/>
    <cellStyle name="Note 2 2 4 2 20 2" xfId="27411" xr:uid="{00000000-0005-0000-0000-0000046D0000}"/>
    <cellStyle name="Note 2 2 4 2 20 2 2" xfId="27412" xr:uid="{00000000-0005-0000-0000-0000056D0000}"/>
    <cellStyle name="Note 2 2 4 2 20 3" xfId="27413" xr:uid="{00000000-0005-0000-0000-0000066D0000}"/>
    <cellStyle name="Note 2 2 4 2 21" xfId="27414" xr:uid="{00000000-0005-0000-0000-0000076D0000}"/>
    <cellStyle name="Note 2 2 4 2 21 2" xfId="27415" xr:uid="{00000000-0005-0000-0000-0000086D0000}"/>
    <cellStyle name="Note 2 2 4 2 22" xfId="27416" xr:uid="{00000000-0005-0000-0000-0000096D0000}"/>
    <cellStyle name="Note 2 2 4 2 23" xfId="27417" xr:uid="{00000000-0005-0000-0000-00000A6D0000}"/>
    <cellStyle name="Note 2 2 4 2 3" xfId="27418" xr:uid="{00000000-0005-0000-0000-00000B6D0000}"/>
    <cellStyle name="Note 2 2 4 2 3 2" xfId="27419" xr:uid="{00000000-0005-0000-0000-00000C6D0000}"/>
    <cellStyle name="Note 2 2 4 2 3 2 2" xfId="27420" xr:uid="{00000000-0005-0000-0000-00000D6D0000}"/>
    <cellStyle name="Note 2 2 4 2 3 2 3" xfId="27421" xr:uid="{00000000-0005-0000-0000-00000E6D0000}"/>
    <cellStyle name="Note 2 2 4 2 3 3" xfId="27422" xr:uid="{00000000-0005-0000-0000-00000F6D0000}"/>
    <cellStyle name="Note 2 2 4 2 3 3 2" xfId="27423" xr:uid="{00000000-0005-0000-0000-0000106D0000}"/>
    <cellStyle name="Note 2 2 4 2 3 4" xfId="27424" xr:uid="{00000000-0005-0000-0000-0000116D0000}"/>
    <cellStyle name="Note 2 2 4 2 4" xfId="27425" xr:uid="{00000000-0005-0000-0000-0000126D0000}"/>
    <cellStyle name="Note 2 2 4 2 4 2" xfId="27426" xr:uid="{00000000-0005-0000-0000-0000136D0000}"/>
    <cellStyle name="Note 2 2 4 2 4 2 2" xfId="27427" xr:uid="{00000000-0005-0000-0000-0000146D0000}"/>
    <cellStyle name="Note 2 2 4 2 4 3" xfId="27428" xr:uid="{00000000-0005-0000-0000-0000156D0000}"/>
    <cellStyle name="Note 2 2 4 2 4 4" xfId="27429" xr:uid="{00000000-0005-0000-0000-0000166D0000}"/>
    <cellStyle name="Note 2 2 4 2 5" xfId="27430" xr:uid="{00000000-0005-0000-0000-0000176D0000}"/>
    <cellStyle name="Note 2 2 4 2 5 2" xfId="27431" xr:uid="{00000000-0005-0000-0000-0000186D0000}"/>
    <cellStyle name="Note 2 2 4 2 5 2 2" xfId="27432" xr:uid="{00000000-0005-0000-0000-0000196D0000}"/>
    <cellStyle name="Note 2 2 4 2 5 3" xfId="27433" xr:uid="{00000000-0005-0000-0000-00001A6D0000}"/>
    <cellStyle name="Note 2 2 4 2 5 4" xfId="27434" xr:uid="{00000000-0005-0000-0000-00001B6D0000}"/>
    <cellStyle name="Note 2 2 4 2 6" xfId="27435" xr:uid="{00000000-0005-0000-0000-00001C6D0000}"/>
    <cellStyle name="Note 2 2 4 2 6 2" xfId="27436" xr:uid="{00000000-0005-0000-0000-00001D6D0000}"/>
    <cellStyle name="Note 2 2 4 2 6 2 2" xfId="27437" xr:uid="{00000000-0005-0000-0000-00001E6D0000}"/>
    <cellStyle name="Note 2 2 4 2 6 3" xfId="27438" xr:uid="{00000000-0005-0000-0000-00001F6D0000}"/>
    <cellStyle name="Note 2 2 4 2 7" xfId="27439" xr:uid="{00000000-0005-0000-0000-0000206D0000}"/>
    <cellStyle name="Note 2 2 4 2 7 2" xfId="27440" xr:uid="{00000000-0005-0000-0000-0000216D0000}"/>
    <cellStyle name="Note 2 2 4 2 7 2 2" xfId="27441" xr:uid="{00000000-0005-0000-0000-0000226D0000}"/>
    <cellStyle name="Note 2 2 4 2 7 3" xfId="27442" xr:uid="{00000000-0005-0000-0000-0000236D0000}"/>
    <cellStyle name="Note 2 2 4 2 8" xfId="27443" xr:uid="{00000000-0005-0000-0000-0000246D0000}"/>
    <cellStyle name="Note 2 2 4 2 8 2" xfId="27444" xr:uid="{00000000-0005-0000-0000-0000256D0000}"/>
    <cellStyle name="Note 2 2 4 2 8 2 2" xfId="27445" xr:uid="{00000000-0005-0000-0000-0000266D0000}"/>
    <cellStyle name="Note 2 2 4 2 8 3" xfId="27446" xr:uid="{00000000-0005-0000-0000-0000276D0000}"/>
    <cellStyle name="Note 2 2 4 2 9" xfId="27447" xr:uid="{00000000-0005-0000-0000-0000286D0000}"/>
    <cellStyle name="Note 2 2 4 2 9 2" xfId="27448" xr:uid="{00000000-0005-0000-0000-0000296D0000}"/>
    <cellStyle name="Note 2 2 4 2 9 2 2" xfId="27449" xr:uid="{00000000-0005-0000-0000-00002A6D0000}"/>
    <cellStyle name="Note 2 2 4 2 9 3" xfId="27450" xr:uid="{00000000-0005-0000-0000-00002B6D0000}"/>
    <cellStyle name="Note 2 2 4 20" xfId="27451" xr:uid="{00000000-0005-0000-0000-00002C6D0000}"/>
    <cellStyle name="Note 2 2 4 3" xfId="27452" xr:uid="{00000000-0005-0000-0000-00002D6D0000}"/>
    <cellStyle name="Note 2 2 4 3 2" xfId="27453" xr:uid="{00000000-0005-0000-0000-00002E6D0000}"/>
    <cellStyle name="Note 2 2 4 3 2 2" xfId="27454" xr:uid="{00000000-0005-0000-0000-00002F6D0000}"/>
    <cellStyle name="Note 2 2 4 3 2 2 2" xfId="27455" xr:uid="{00000000-0005-0000-0000-0000306D0000}"/>
    <cellStyle name="Note 2 2 4 3 2 3" xfId="27456" xr:uid="{00000000-0005-0000-0000-0000316D0000}"/>
    <cellStyle name="Note 2 2 4 3 2 4" xfId="27457" xr:uid="{00000000-0005-0000-0000-0000326D0000}"/>
    <cellStyle name="Note 2 2 4 3 3" xfId="27458" xr:uid="{00000000-0005-0000-0000-0000336D0000}"/>
    <cellStyle name="Note 2 2 4 3 3 2" xfId="27459" xr:uid="{00000000-0005-0000-0000-0000346D0000}"/>
    <cellStyle name="Note 2 2 4 3 4" xfId="27460" xr:uid="{00000000-0005-0000-0000-0000356D0000}"/>
    <cellStyle name="Note 2 2 4 3 5" xfId="27461" xr:uid="{00000000-0005-0000-0000-0000366D0000}"/>
    <cellStyle name="Note 2 2 4 4" xfId="27462" xr:uid="{00000000-0005-0000-0000-0000376D0000}"/>
    <cellStyle name="Note 2 2 4 4 2" xfId="27463" xr:uid="{00000000-0005-0000-0000-0000386D0000}"/>
    <cellStyle name="Note 2 2 4 4 2 2" xfId="27464" xr:uid="{00000000-0005-0000-0000-0000396D0000}"/>
    <cellStyle name="Note 2 2 4 4 2 3" xfId="27465" xr:uid="{00000000-0005-0000-0000-00003A6D0000}"/>
    <cellStyle name="Note 2 2 4 4 3" xfId="27466" xr:uid="{00000000-0005-0000-0000-00003B6D0000}"/>
    <cellStyle name="Note 2 2 4 4 3 2" xfId="27467" xr:uid="{00000000-0005-0000-0000-00003C6D0000}"/>
    <cellStyle name="Note 2 2 4 4 4" xfId="27468" xr:uid="{00000000-0005-0000-0000-00003D6D0000}"/>
    <cellStyle name="Note 2 2 4 5" xfId="27469" xr:uid="{00000000-0005-0000-0000-00003E6D0000}"/>
    <cellStyle name="Note 2 2 4 5 2" xfId="27470" xr:uid="{00000000-0005-0000-0000-00003F6D0000}"/>
    <cellStyle name="Note 2 2 4 5 2 2" xfId="27471" xr:uid="{00000000-0005-0000-0000-0000406D0000}"/>
    <cellStyle name="Note 2 2 4 5 2 3" xfId="27472" xr:uid="{00000000-0005-0000-0000-0000416D0000}"/>
    <cellStyle name="Note 2 2 4 5 3" xfId="27473" xr:uid="{00000000-0005-0000-0000-0000426D0000}"/>
    <cellStyle name="Note 2 2 4 5 4" xfId="27474" xr:uid="{00000000-0005-0000-0000-0000436D0000}"/>
    <cellStyle name="Note 2 2 4 6" xfId="27475" xr:uid="{00000000-0005-0000-0000-0000446D0000}"/>
    <cellStyle name="Note 2 2 4 6 2" xfId="27476" xr:uid="{00000000-0005-0000-0000-0000456D0000}"/>
    <cellStyle name="Note 2 2 4 6 2 2" xfId="27477" xr:uid="{00000000-0005-0000-0000-0000466D0000}"/>
    <cellStyle name="Note 2 2 4 6 3" xfId="27478" xr:uid="{00000000-0005-0000-0000-0000476D0000}"/>
    <cellStyle name="Note 2 2 4 6 4" xfId="27479" xr:uid="{00000000-0005-0000-0000-0000486D0000}"/>
    <cellStyle name="Note 2 2 4 7" xfId="27480" xr:uid="{00000000-0005-0000-0000-0000496D0000}"/>
    <cellStyle name="Note 2 2 4 7 2" xfId="27481" xr:uid="{00000000-0005-0000-0000-00004A6D0000}"/>
    <cellStyle name="Note 2 2 4 7 2 2" xfId="27482" xr:uid="{00000000-0005-0000-0000-00004B6D0000}"/>
    <cellStyle name="Note 2 2 4 7 3" xfId="27483" xr:uid="{00000000-0005-0000-0000-00004C6D0000}"/>
    <cellStyle name="Note 2 2 4 8" xfId="27484" xr:uid="{00000000-0005-0000-0000-00004D6D0000}"/>
    <cellStyle name="Note 2 2 4 8 2" xfId="27485" xr:uid="{00000000-0005-0000-0000-00004E6D0000}"/>
    <cellStyle name="Note 2 2 4 8 2 2" xfId="27486" xr:uid="{00000000-0005-0000-0000-00004F6D0000}"/>
    <cellStyle name="Note 2 2 4 8 3" xfId="27487" xr:uid="{00000000-0005-0000-0000-0000506D0000}"/>
    <cellStyle name="Note 2 2 4 9" xfId="27488" xr:uid="{00000000-0005-0000-0000-0000516D0000}"/>
    <cellStyle name="Note 2 2 4 9 2" xfId="27489" xr:uid="{00000000-0005-0000-0000-0000526D0000}"/>
    <cellStyle name="Note 2 2 4 9 2 2" xfId="27490" xr:uid="{00000000-0005-0000-0000-0000536D0000}"/>
    <cellStyle name="Note 2 2 4 9 3" xfId="27491" xr:uid="{00000000-0005-0000-0000-0000546D0000}"/>
    <cellStyle name="Note 2 2 5" xfId="27492" xr:uid="{00000000-0005-0000-0000-0000556D0000}"/>
    <cellStyle name="Note 2 2 5 10" xfId="27493" xr:uid="{00000000-0005-0000-0000-0000566D0000}"/>
    <cellStyle name="Note 2 2 5 10 2" xfId="27494" xr:uid="{00000000-0005-0000-0000-0000576D0000}"/>
    <cellStyle name="Note 2 2 5 10 2 2" xfId="27495" xr:uid="{00000000-0005-0000-0000-0000586D0000}"/>
    <cellStyle name="Note 2 2 5 10 3" xfId="27496" xr:uid="{00000000-0005-0000-0000-0000596D0000}"/>
    <cellStyle name="Note 2 2 5 11" xfId="27497" xr:uid="{00000000-0005-0000-0000-00005A6D0000}"/>
    <cellStyle name="Note 2 2 5 11 2" xfId="27498" xr:uid="{00000000-0005-0000-0000-00005B6D0000}"/>
    <cellStyle name="Note 2 2 5 11 2 2" xfId="27499" xr:uid="{00000000-0005-0000-0000-00005C6D0000}"/>
    <cellStyle name="Note 2 2 5 11 3" xfId="27500" xr:uid="{00000000-0005-0000-0000-00005D6D0000}"/>
    <cellStyle name="Note 2 2 5 12" xfId="27501" xr:uid="{00000000-0005-0000-0000-00005E6D0000}"/>
    <cellStyle name="Note 2 2 5 12 2" xfId="27502" xr:uid="{00000000-0005-0000-0000-00005F6D0000}"/>
    <cellStyle name="Note 2 2 5 12 2 2" xfId="27503" xr:uid="{00000000-0005-0000-0000-0000606D0000}"/>
    <cellStyle name="Note 2 2 5 12 3" xfId="27504" xr:uid="{00000000-0005-0000-0000-0000616D0000}"/>
    <cellStyle name="Note 2 2 5 13" xfId="27505" xr:uid="{00000000-0005-0000-0000-0000626D0000}"/>
    <cellStyle name="Note 2 2 5 13 2" xfId="27506" xr:uid="{00000000-0005-0000-0000-0000636D0000}"/>
    <cellStyle name="Note 2 2 5 13 2 2" xfId="27507" xr:uid="{00000000-0005-0000-0000-0000646D0000}"/>
    <cellStyle name="Note 2 2 5 13 3" xfId="27508" xr:uid="{00000000-0005-0000-0000-0000656D0000}"/>
    <cellStyle name="Note 2 2 5 14" xfId="27509" xr:uid="{00000000-0005-0000-0000-0000666D0000}"/>
    <cellStyle name="Note 2 2 5 14 2" xfId="27510" xr:uid="{00000000-0005-0000-0000-0000676D0000}"/>
    <cellStyle name="Note 2 2 5 14 2 2" xfId="27511" xr:uid="{00000000-0005-0000-0000-0000686D0000}"/>
    <cellStyle name="Note 2 2 5 14 3" xfId="27512" xr:uid="{00000000-0005-0000-0000-0000696D0000}"/>
    <cellStyle name="Note 2 2 5 15" xfId="27513" xr:uid="{00000000-0005-0000-0000-00006A6D0000}"/>
    <cellStyle name="Note 2 2 5 15 2" xfId="27514" xr:uid="{00000000-0005-0000-0000-00006B6D0000}"/>
    <cellStyle name="Note 2 2 5 15 2 2" xfId="27515" xr:uid="{00000000-0005-0000-0000-00006C6D0000}"/>
    <cellStyle name="Note 2 2 5 15 3" xfId="27516" xr:uid="{00000000-0005-0000-0000-00006D6D0000}"/>
    <cellStyle name="Note 2 2 5 16" xfId="27517" xr:uid="{00000000-0005-0000-0000-00006E6D0000}"/>
    <cellStyle name="Note 2 2 5 16 2" xfId="27518" xr:uid="{00000000-0005-0000-0000-00006F6D0000}"/>
    <cellStyle name="Note 2 2 5 16 2 2" xfId="27519" xr:uid="{00000000-0005-0000-0000-0000706D0000}"/>
    <cellStyle name="Note 2 2 5 16 3" xfId="27520" xr:uid="{00000000-0005-0000-0000-0000716D0000}"/>
    <cellStyle name="Note 2 2 5 17" xfId="27521" xr:uid="{00000000-0005-0000-0000-0000726D0000}"/>
    <cellStyle name="Note 2 2 5 17 2" xfId="27522" xr:uid="{00000000-0005-0000-0000-0000736D0000}"/>
    <cellStyle name="Note 2 2 5 17 2 2" xfId="27523" xr:uid="{00000000-0005-0000-0000-0000746D0000}"/>
    <cellStyle name="Note 2 2 5 17 3" xfId="27524" xr:uid="{00000000-0005-0000-0000-0000756D0000}"/>
    <cellStyle name="Note 2 2 5 18" xfId="27525" xr:uid="{00000000-0005-0000-0000-0000766D0000}"/>
    <cellStyle name="Note 2 2 5 18 2" xfId="27526" xr:uid="{00000000-0005-0000-0000-0000776D0000}"/>
    <cellStyle name="Note 2 2 5 18 2 2" xfId="27527" xr:uid="{00000000-0005-0000-0000-0000786D0000}"/>
    <cellStyle name="Note 2 2 5 18 3" xfId="27528" xr:uid="{00000000-0005-0000-0000-0000796D0000}"/>
    <cellStyle name="Note 2 2 5 19" xfId="27529" xr:uid="{00000000-0005-0000-0000-00007A6D0000}"/>
    <cellStyle name="Note 2 2 5 19 2" xfId="27530" xr:uid="{00000000-0005-0000-0000-00007B6D0000}"/>
    <cellStyle name="Note 2 2 5 19 2 2" xfId="27531" xr:uid="{00000000-0005-0000-0000-00007C6D0000}"/>
    <cellStyle name="Note 2 2 5 19 3" xfId="27532" xr:uid="{00000000-0005-0000-0000-00007D6D0000}"/>
    <cellStyle name="Note 2 2 5 2" xfId="27533" xr:uid="{00000000-0005-0000-0000-00007E6D0000}"/>
    <cellStyle name="Note 2 2 5 2 10" xfId="27534" xr:uid="{00000000-0005-0000-0000-00007F6D0000}"/>
    <cellStyle name="Note 2 2 5 2 10 2" xfId="27535" xr:uid="{00000000-0005-0000-0000-0000806D0000}"/>
    <cellStyle name="Note 2 2 5 2 10 2 2" xfId="27536" xr:uid="{00000000-0005-0000-0000-0000816D0000}"/>
    <cellStyle name="Note 2 2 5 2 10 3" xfId="27537" xr:uid="{00000000-0005-0000-0000-0000826D0000}"/>
    <cellStyle name="Note 2 2 5 2 11" xfId="27538" xr:uid="{00000000-0005-0000-0000-0000836D0000}"/>
    <cellStyle name="Note 2 2 5 2 11 2" xfId="27539" xr:uid="{00000000-0005-0000-0000-0000846D0000}"/>
    <cellStyle name="Note 2 2 5 2 11 2 2" xfId="27540" xr:uid="{00000000-0005-0000-0000-0000856D0000}"/>
    <cellStyle name="Note 2 2 5 2 11 3" xfId="27541" xr:uid="{00000000-0005-0000-0000-0000866D0000}"/>
    <cellStyle name="Note 2 2 5 2 12" xfId="27542" xr:uid="{00000000-0005-0000-0000-0000876D0000}"/>
    <cellStyle name="Note 2 2 5 2 12 2" xfId="27543" xr:uid="{00000000-0005-0000-0000-0000886D0000}"/>
    <cellStyle name="Note 2 2 5 2 12 2 2" xfId="27544" xr:uid="{00000000-0005-0000-0000-0000896D0000}"/>
    <cellStyle name="Note 2 2 5 2 12 3" xfId="27545" xr:uid="{00000000-0005-0000-0000-00008A6D0000}"/>
    <cellStyle name="Note 2 2 5 2 13" xfId="27546" xr:uid="{00000000-0005-0000-0000-00008B6D0000}"/>
    <cellStyle name="Note 2 2 5 2 13 2" xfId="27547" xr:uid="{00000000-0005-0000-0000-00008C6D0000}"/>
    <cellStyle name="Note 2 2 5 2 13 2 2" xfId="27548" xr:uid="{00000000-0005-0000-0000-00008D6D0000}"/>
    <cellStyle name="Note 2 2 5 2 13 3" xfId="27549" xr:uid="{00000000-0005-0000-0000-00008E6D0000}"/>
    <cellStyle name="Note 2 2 5 2 14" xfId="27550" xr:uid="{00000000-0005-0000-0000-00008F6D0000}"/>
    <cellStyle name="Note 2 2 5 2 14 2" xfId="27551" xr:uid="{00000000-0005-0000-0000-0000906D0000}"/>
    <cellStyle name="Note 2 2 5 2 14 2 2" xfId="27552" xr:uid="{00000000-0005-0000-0000-0000916D0000}"/>
    <cellStyle name="Note 2 2 5 2 14 3" xfId="27553" xr:uid="{00000000-0005-0000-0000-0000926D0000}"/>
    <cellStyle name="Note 2 2 5 2 15" xfId="27554" xr:uid="{00000000-0005-0000-0000-0000936D0000}"/>
    <cellStyle name="Note 2 2 5 2 15 2" xfId="27555" xr:uid="{00000000-0005-0000-0000-0000946D0000}"/>
    <cellStyle name="Note 2 2 5 2 15 2 2" xfId="27556" xr:uid="{00000000-0005-0000-0000-0000956D0000}"/>
    <cellStyle name="Note 2 2 5 2 15 3" xfId="27557" xr:uid="{00000000-0005-0000-0000-0000966D0000}"/>
    <cellStyle name="Note 2 2 5 2 16" xfId="27558" xr:uid="{00000000-0005-0000-0000-0000976D0000}"/>
    <cellStyle name="Note 2 2 5 2 16 2" xfId="27559" xr:uid="{00000000-0005-0000-0000-0000986D0000}"/>
    <cellStyle name="Note 2 2 5 2 16 2 2" xfId="27560" xr:uid="{00000000-0005-0000-0000-0000996D0000}"/>
    <cellStyle name="Note 2 2 5 2 16 3" xfId="27561" xr:uid="{00000000-0005-0000-0000-00009A6D0000}"/>
    <cellStyle name="Note 2 2 5 2 17" xfId="27562" xr:uid="{00000000-0005-0000-0000-00009B6D0000}"/>
    <cellStyle name="Note 2 2 5 2 17 2" xfId="27563" xr:uid="{00000000-0005-0000-0000-00009C6D0000}"/>
    <cellStyle name="Note 2 2 5 2 17 2 2" xfId="27564" xr:uid="{00000000-0005-0000-0000-00009D6D0000}"/>
    <cellStyle name="Note 2 2 5 2 17 3" xfId="27565" xr:uid="{00000000-0005-0000-0000-00009E6D0000}"/>
    <cellStyle name="Note 2 2 5 2 18" xfId="27566" xr:uid="{00000000-0005-0000-0000-00009F6D0000}"/>
    <cellStyle name="Note 2 2 5 2 18 2" xfId="27567" xr:uid="{00000000-0005-0000-0000-0000A06D0000}"/>
    <cellStyle name="Note 2 2 5 2 18 2 2" xfId="27568" xr:uid="{00000000-0005-0000-0000-0000A16D0000}"/>
    <cellStyle name="Note 2 2 5 2 18 3" xfId="27569" xr:uid="{00000000-0005-0000-0000-0000A26D0000}"/>
    <cellStyle name="Note 2 2 5 2 19" xfId="27570" xr:uid="{00000000-0005-0000-0000-0000A36D0000}"/>
    <cellStyle name="Note 2 2 5 2 19 2" xfId="27571" xr:uid="{00000000-0005-0000-0000-0000A46D0000}"/>
    <cellStyle name="Note 2 2 5 2 19 2 2" xfId="27572" xr:uid="{00000000-0005-0000-0000-0000A56D0000}"/>
    <cellStyle name="Note 2 2 5 2 19 3" xfId="27573" xr:uid="{00000000-0005-0000-0000-0000A66D0000}"/>
    <cellStyle name="Note 2 2 5 2 2" xfId="27574" xr:uid="{00000000-0005-0000-0000-0000A76D0000}"/>
    <cellStyle name="Note 2 2 5 2 2 2" xfId="27575" xr:uid="{00000000-0005-0000-0000-0000A86D0000}"/>
    <cellStyle name="Note 2 2 5 2 2 2 2" xfId="27576" xr:uid="{00000000-0005-0000-0000-0000A96D0000}"/>
    <cellStyle name="Note 2 2 5 2 2 2 3" xfId="27577" xr:uid="{00000000-0005-0000-0000-0000AA6D0000}"/>
    <cellStyle name="Note 2 2 5 2 2 3" xfId="27578" xr:uid="{00000000-0005-0000-0000-0000AB6D0000}"/>
    <cellStyle name="Note 2 2 5 2 2 3 2" xfId="27579" xr:uid="{00000000-0005-0000-0000-0000AC6D0000}"/>
    <cellStyle name="Note 2 2 5 2 2 4" xfId="27580" xr:uid="{00000000-0005-0000-0000-0000AD6D0000}"/>
    <cellStyle name="Note 2 2 5 2 20" xfId="27581" xr:uid="{00000000-0005-0000-0000-0000AE6D0000}"/>
    <cellStyle name="Note 2 2 5 2 20 2" xfId="27582" xr:uid="{00000000-0005-0000-0000-0000AF6D0000}"/>
    <cellStyle name="Note 2 2 5 2 20 2 2" xfId="27583" xr:uid="{00000000-0005-0000-0000-0000B06D0000}"/>
    <cellStyle name="Note 2 2 5 2 20 3" xfId="27584" xr:uid="{00000000-0005-0000-0000-0000B16D0000}"/>
    <cellStyle name="Note 2 2 5 2 21" xfId="27585" xr:uid="{00000000-0005-0000-0000-0000B26D0000}"/>
    <cellStyle name="Note 2 2 5 2 21 2" xfId="27586" xr:uid="{00000000-0005-0000-0000-0000B36D0000}"/>
    <cellStyle name="Note 2 2 5 2 22" xfId="27587" xr:uid="{00000000-0005-0000-0000-0000B46D0000}"/>
    <cellStyle name="Note 2 2 5 2 23" xfId="27588" xr:uid="{00000000-0005-0000-0000-0000B56D0000}"/>
    <cellStyle name="Note 2 2 5 2 3" xfId="27589" xr:uid="{00000000-0005-0000-0000-0000B66D0000}"/>
    <cellStyle name="Note 2 2 5 2 3 2" xfId="27590" xr:uid="{00000000-0005-0000-0000-0000B76D0000}"/>
    <cellStyle name="Note 2 2 5 2 3 2 2" xfId="27591" xr:uid="{00000000-0005-0000-0000-0000B86D0000}"/>
    <cellStyle name="Note 2 2 5 2 3 3" xfId="27592" xr:uid="{00000000-0005-0000-0000-0000B96D0000}"/>
    <cellStyle name="Note 2 2 5 2 3 4" xfId="27593" xr:uid="{00000000-0005-0000-0000-0000BA6D0000}"/>
    <cellStyle name="Note 2 2 5 2 4" xfId="27594" xr:uid="{00000000-0005-0000-0000-0000BB6D0000}"/>
    <cellStyle name="Note 2 2 5 2 4 2" xfId="27595" xr:uid="{00000000-0005-0000-0000-0000BC6D0000}"/>
    <cellStyle name="Note 2 2 5 2 4 2 2" xfId="27596" xr:uid="{00000000-0005-0000-0000-0000BD6D0000}"/>
    <cellStyle name="Note 2 2 5 2 4 3" xfId="27597" xr:uid="{00000000-0005-0000-0000-0000BE6D0000}"/>
    <cellStyle name="Note 2 2 5 2 4 4" xfId="27598" xr:uid="{00000000-0005-0000-0000-0000BF6D0000}"/>
    <cellStyle name="Note 2 2 5 2 5" xfId="27599" xr:uid="{00000000-0005-0000-0000-0000C06D0000}"/>
    <cellStyle name="Note 2 2 5 2 5 2" xfId="27600" xr:uid="{00000000-0005-0000-0000-0000C16D0000}"/>
    <cellStyle name="Note 2 2 5 2 5 2 2" xfId="27601" xr:uid="{00000000-0005-0000-0000-0000C26D0000}"/>
    <cellStyle name="Note 2 2 5 2 5 3" xfId="27602" xr:uid="{00000000-0005-0000-0000-0000C36D0000}"/>
    <cellStyle name="Note 2 2 5 2 6" xfId="27603" xr:uid="{00000000-0005-0000-0000-0000C46D0000}"/>
    <cellStyle name="Note 2 2 5 2 6 2" xfId="27604" xr:uid="{00000000-0005-0000-0000-0000C56D0000}"/>
    <cellStyle name="Note 2 2 5 2 6 2 2" xfId="27605" xr:uid="{00000000-0005-0000-0000-0000C66D0000}"/>
    <cellStyle name="Note 2 2 5 2 6 3" xfId="27606" xr:uid="{00000000-0005-0000-0000-0000C76D0000}"/>
    <cellStyle name="Note 2 2 5 2 7" xfId="27607" xr:uid="{00000000-0005-0000-0000-0000C86D0000}"/>
    <cellStyle name="Note 2 2 5 2 7 2" xfId="27608" xr:uid="{00000000-0005-0000-0000-0000C96D0000}"/>
    <cellStyle name="Note 2 2 5 2 7 2 2" xfId="27609" xr:uid="{00000000-0005-0000-0000-0000CA6D0000}"/>
    <cellStyle name="Note 2 2 5 2 7 3" xfId="27610" xr:uid="{00000000-0005-0000-0000-0000CB6D0000}"/>
    <cellStyle name="Note 2 2 5 2 8" xfId="27611" xr:uid="{00000000-0005-0000-0000-0000CC6D0000}"/>
    <cellStyle name="Note 2 2 5 2 8 2" xfId="27612" xr:uid="{00000000-0005-0000-0000-0000CD6D0000}"/>
    <cellStyle name="Note 2 2 5 2 8 2 2" xfId="27613" xr:uid="{00000000-0005-0000-0000-0000CE6D0000}"/>
    <cellStyle name="Note 2 2 5 2 8 3" xfId="27614" xr:uid="{00000000-0005-0000-0000-0000CF6D0000}"/>
    <cellStyle name="Note 2 2 5 2 9" xfId="27615" xr:uid="{00000000-0005-0000-0000-0000D06D0000}"/>
    <cellStyle name="Note 2 2 5 2 9 2" xfId="27616" xr:uid="{00000000-0005-0000-0000-0000D16D0000}"/>
    <cellStyle name="Note 2 2 5 2 9 2 2" xfId="27617" xr:uid="{00000000-0005-0000-0000-0000D26D0000}"/>
    <cellStyle name="Note 2 2 5 2 9 3" xfId="27618" xr:uid="{00000000-0005-0000-0000-0000D36D0000}"/>
    <cellStyle name="Note 2 2 5 20" xfId="27619" xr:uid="{00000000-0005-0000-0000-0000D46D0000}"/>
    <cellStyle name="Note 2 2 5 20 2" xfId="27620" xr:uid="{00000000-0005-0000-0000-0000D56D0000}"/>
    <cellStyle name="Note 2 2 5 20 2 2" xfId="27621" xr:uid="{00000000-0005-0000-0000-0000D66D0000}"/>
    <cellStyle name="Note 2 2 5 20 3" xfId="27622" xr:uid="{00000000-0005-0000-0000-0000D76D0000}"/>
    <cellStyle name="Note 2 2 5 21" xfId="27623" xr:uid="{00000000-0005-0000-0000-0000D86D0000}"/>
    <cellStyle name="Note 2 2 5 21 2" xfId="27624" xr:uid="{00000000-0005-0000-0000-0000D96D0000}"/>
    <cellStyle name="Note 2 2 5 21 2 2" xfId="27625" xr:uid="{00000000-0005-0000-0000-0000DA6D0000}"/>
    <cellStyle name="Note 2 2 5 21 3" xfId="27626" xr:uid="{00000000-0005-0000-0000-0000DB6D0000}"/>
    <cellStyle name="Note 2 2 5 22" xfId="27627" xr:uid="{00000000-0005-0000-0000-0000DC6D0000}"/>
    <cellStyle name="Note 2 2 5 22 2" xfId="27628" xr:uid="{00000000-0005-0000-0000-0000DD6D0000}"/>
    <cellStyle name="Note 2 2 5 23" xfId="27629" xr:uid="{00000000-0005-0000-0000-0000DE6D0000}"/>
    <cellStyle name="Note 2 2 5 24" xfId="27630" xr:uid="{00000000-0005-0000-0000-0000DF6D0000}"/>
    <cellStyle name="Note 2 2 5 3" xfId="27631" xr:uid="{00000000-0005-0000-0000-0000E06D0000}"/>
    <cellStyle name="Note 2 2 5 3 2" xfId="27632" xr:uid="{00000000-0005-0000-0000-0000E16D0000}"/>
    <cellStyle name="Note 2 2 5 3 2 2" xfId="27633" xr:uid="{00000000-0005-0000-0000-0000E26D0000}"/>
    <cellStyle name="Note 2 2 5 3 2 3" xfId="27634" xr:uid="{00000000-0005-0000-0000-0000E36D0000}"/>
    <cellStyle name="Note 2 2 5 3 3" xfId="27635" xr:uid="{00000000-0005-0000-0000-0000E46D0000}"/>
    <cellStyle name="Note 2 2 5 3 3 2" xfId="27636" xr:uid="{00000000-0005-0000-0000-0000E56D0000}"/>
    <cellStyle name="Note 2 2 5 3 4" xfId="27637" xr:uid="{00000000-0005-0000-0000-0000E66D0000}"/>
    <cellStyle name="Note 2 2 5 4" xfId="27638" xr:uid="{00000000-0005-0000-0000-0000E76D0000}"/>
    <cellStyle name="Note 2 2 5 4 2" xfId="27639" xr:uid="{00000000-0005-0000-0000-0000E86D0000}"/>
    <cellStyle name="Note 2 2 5 4 2 2" xfId="27640" xr:uid="{00000000-0005-0000-0000-0000E96D0000}"/>
    <cellStyle name="Note 2 2 5 4 3" xfId="27641" xr:uid="{00000000-0005-0000-0000-0000EA6D0000}"/>
    <cellStyle name="Note 2 2 5 4 4" xfId="27642" xr:uid="{00000000-0005-0000-0000-0000EB6D0000}"/>
    <cellStyle name="Note 2 2 5 5" xfId="27643" xr:uid="{00000000-0005-0000-0000-0000EC6D0000}"/>
    <cellStyle name="Note 2 2 5 5 2" xfId="27644" xr:uid="{00000000-0005-0000-0000-0000ED6D0000}"/>
    <cellStyle name="Note 2 2 5 5 2 2" xfId="27645" xr:uid="{00000000-0005-0000-0000-0000EE6D0000}"/>
    <cellStyle name="Note 2 2 5 5 3" xfId="27646" xr:uid="{00000000-0005-0000-0000-0000EF6D0000}"/>
    <cellStyle name="Note 2 2 5 5 4" xfId="27647" xr:uid="{00000000-0005-0000-0000-0000F06D0000}"/>
    <cellStyle name="Note 2 2 5 6" xfId="27648" xr:uid="{00000000-0005-0000-0000-0000F16D0000}"/>
    <cellStyle name="Note 2 2 5 6 2" xfId="27649" xr:uid="{00000000-0005-0000-0000-0000F26D0000}"/>
    <cellStyle name="Note 2 2 5 6 2 2" xfId="27650" xr:uid="{00000000-0005-0000-0000-0000F36D0000}"/>
    <cellStyle name="Note 2 2 5 6 3" xfId="27651" xr:uid="{00000000-0005-0000-0000-0000F46D0000}"/>
    <cellStyle name="Note 2 2 5 7" xfId="27652" xr:uid="{00000000-0005-0000-0000-0000F56D0000}"/>
    <cellStyle name="Note 2 2 5 7 2" xfId="27653" xr:uid="{00000000-0005-0000-0000-0000F66D0000}"/>
    <cellStyle name="Note 2 2 5 7 2 2" xfId="27654" xr:uid="{00000000-0005-0000-0000-0000F76D0000}"/>
    <cellStyle name="Note 2 2 5 7 3" xfId="27655" xr:uid="{00000000-0005-0000-0000-0000F86D0000}"/>
    <cellStyle name="Note 2 2 5 8" xfId="27656" xr:uid="{00000000-0005-0000-0000-0000F96D0000}"/>
    <cellStyle name="Note 2 2 5 8 2" xfId="27657" xr:uid="{00000000-0005-0000-0000-0000FA6D0000}"/>
    <cellStyle name="Note 2 2 5 8 2 2" xfId="27658" xr:uid="{00000000-0005-0000-0000-0000FB6D0000}"/>
    <cellStyle name="Note 2 2 5 8 3" xfId="27659" xr:uid="{00000000-0005-0000-0000-0000FC6D0000}"/>
    <cellStyle name="Note 2 2 5 9" xfId="27660" xr:uid="{00000000-0005-0000-0000-0000FD6D0000}"/>
    <cellStyle name="Note 2 2 5 9 2" xfId="27661" xr:uid="{00000000-0005-0000-0000-0000FE6D0000}"/>
    <cellStyle name="Note 2 2 5 9 2 2" xfId="27662" xr:uid="{00000000-0005-0000-0000-0000FF6D0000}"/>
    <cellStyle name="Note 2 2 5 9 3" xfId="27663" xr:uid="{00000000-0005-0000-0000-0000006E0000}"/>
    <cellStyle name="Note 2 2 6" xfId="27664" xr:uid="{00000000-0005-0000-0000-0000016E0000}"/>
    <cellStyle name="Note 2 2 6 10" xfId="27665" xr:uid="{00000000-0005-0000-0000-0000026E0000}"/>
    <cellStyle name="Note 2 2 6 10 2" xfId="27666" xr:uid="{00000000-0005-0000-0000-0000036E0000}"/>
    <cellStyle name="Note 2 2 6 10 2 2" xfId="27667" xr:uid="{00000000-0005-0000-0000-0000046E0000}"/>
    <cellStyle name="Note 2 2 6 10 3" xfId="27668" xr:uid="{00000000-0005-0000-0000-0000056E0000}"/>
    <cellStyle name="Note 2 2 6 11" xfId="27669" xr:uid="{00000000-0005-0000-0000-0000066E0000}"/>
    <cellStyle name="Note 2 2 6 11 2" xfId="27670" xr:uid="{00000000-0005-0000-0000-0000076E0000}"/>
    <cellStyle name="Note 2 2 6 11 2 2" xfId="27671" xr:uid="{00000000-0005-0000-0000-0000086E0000}"/>
    <cellStyle name="Note 2 2 6 11 3" xfId="27672" xr:uid="{00000000-0005-0000-0000-0000096E0000}"/>
    <cellStyle name="Note 2 2 6 12" xfId="27673" xr:uid="{00000000-0005-0000-0000-00000A6E0000}"/>
    <cellStyle name="Note 2 2 6 12 2" xfId="27674" xr:uid="{00000000-0005-0000-0000-00000B6E0000}"/>
    <cellStyle name="Note 2 2 6 12 2 2" xfId="27675" xr:uid="{00000000-0005-0000-0000-00000C6E0000}"/>
    <cellStyle name="Note 2 2 6 12 3" xfId="27676" xr:uid="{00000000-0005-0000-0000-00000D6E0000}"/>
    <cellStyle name="Note 2 2 6 13" xfId="27677" xr:uid="{00000000-0005-0000-0000-00000E6E0000}"/>
    <cellStyle name="Note 2 2 6 13 2" xfId="27678" xr:uid="{00000000-0005-0000-0000-00000F6E0000}"/>
    <cellStyle name="Note 2 2 6 13 2 2" xfId="27679" xr:uid="{00000000-0005-0000-0000-0000106E0000}"/>
    <cellStyle name="Note 2 2 6 13 3" xfId="27680" xr:uid="{00000000-0005-0000-0000-0000116E0000}"/>
    <cellStyle name="Note 2 2 6 14" xfId="27681" xr:uid="{00000000-0005-0000-0000-0000126E0000}"/>
    <cellStyle name="Note 2 2 6 14 2" xfId="27682" xr:uid="{00000000-0005-0000-0000-0000136E0000}"/>
    <cellStyle name="Note 2 2 6 14 2 2" xfId="27683" xr:uid="{00000000-0005-0000-0000-0000146E0000}"/>
    <cellStyle name="Note 2 2 6 14 3" xfId="27684" xr:uid="{00000000-0005-0000-0000-0000156E0000}"/>
    <cellStyle name="Note 2 2 6 15" xfId="27685" xr:uid="{00000000-0005-0000-0000-0000166E0000}"/>
    <cellStyle name="Note 2 2 6 15 2" xfId="27686" xr:uid="{00000000-0005-0000-0000-0000176E0000}"/>
    <cellStyle name="Note 2 2 6 15 2 2" xfId="27687" xr:uid="{00000000-0005-0000-0000-0000186E0000}"/>
    <cellStyle name="Note 2 2 6 15 3" xfId="27688" xr:uid="{00000000-0005-0000-0000-0000196E0000}"/>
    <cellStyle name="Note 2 2 6 16" xfId="27689" xr:uid="{00000000-0005-0000-0000-00001A6E0000}"/>
    <cellStyle name="Note 2 2 6 16 2" xfId="27690" xr:uid="{00000000-0005-0000-0000-00001B6E0000}"/>
    <cellStyle name="Note 2 2 6 16 2 2" xfId="27691" xr:uid="{00000000-0005-0000-0000-00001C6E0000}"/>
    <cellStyle name="Note 2 2 6 16 3" xfId="27692" xr:uid="{00000000-0005-0000-0000-00001D6E0000}"/>
    <cellStyle name="Note 2 2 6 17" xfId="27693" xr:uid="{00000000-0005-0000-0000-00001E6E0000}"/>
    <cellStyle name="Note 2 2 6 17 2" xfId="27694" xr:uid="{00000000-0005-0000-0000-00001F6E0000}"/>
    <cellStyle name="Note 2 2 6 17 2 2" xfId="27695" xr:uid="{00000000-0005-0000-0000-0000206E0000}"/>
    <cellStyle name="Note 2 2 6 17 3" xfId="27696" xr:uid="{00000000-0005-0000-0000-0000216E0000}"/>
    <cellStyle name="Note 2 2 6 18" xfId="27697" xr:uid="{00000000-0005-0000-0000-0000226E0000}"/>
    <cellStyle name="Note 2 2 6 18 2" xfId="27698" xr:uid="{00000000-0005-0000-0000-0000236E0000}"/>
    <cellStyle name="Note 2 2 6 18 2 2" xfId="27699" xr:uid="{00000000-0005-0000-0000-0000246E0000}"/>
    <cellStyle name="Note 2 2 6 18 3" xfId="27700" xr:uid="{00000000-0005-0000-0000-0000256E0000}"/>
    <cellStyle name="Note 2 2 6 19" xfId="27701" xr:uid="{00000000-0005-0000-0000-0000266E0000}"/>
    <cellStyle name="Note 2 2 6 19 2" xfId="27702" xr:uid="{00000000-0005-0000-0000-0000276E0000}"/>
    <cellStyle name="Note 2 2 6 19 2 2" xfId="27703" xr:uid="{00000000-0005-0000-0000-0000286E0000}"/>
    <cellStyle name="Note 2 2 6 19 3" xfId="27704" xr:uid="{00000000-0005-0000-0000-0000296E0000}"/>
    <cellStyle name="Note 2 2 6 2" xfId="27705" xr:uid="{00000000-0005-0000-0000-00002A6E0000}"/>
    <cellStyle name="Note 2 2 6 2 2" xfId="27706" xr:uid="{00000000-0005-0000-0000-00002B6E0000}"/>
    <cellStyle name="Note 2 2 6 2 2 2" xfId="27707" xr:uid="{00000000-0005-0000-0000-00002C6E0000}"/>
    <cellStyle name="Note 2 2 6 2 2 3" xfId="27708" xr:uid="{00000000-0005-0000-0000-00002D6E0000}"/>
    <cellStyle name="Note 2 2 6 2 3" xfId="27709" xr:uid="{00000000-0005-0000-0000-00002E6E0000}"/>
    <cellStyle name="Note 2 2 6 2 3 2" xfId="27710" xr:uid="{00000000-0005-0000-0000-00002F6E0000}"/>
    <cellStyle name="Note 2 2 6 2 4" xfId="27711" xr:uid="{00000000-0005-0000-0000-0000306E0000}"/>
    <cellStyle name="Note 2 2 6 20" xfId="27712" xr:uid="{00000000-0005-0000-0000-0000316E0000}"/>
    <cellStyle name="Note 2 2 6 20 2" xfId="27713" xr:uid="{00000000-0005-0000-0000-0000326E0000}"/>
    <cellStyle name="Note 2 2 6 20 2 2" xfId="27714" xr:uid="{00000000-0005-0000-0000-0000336E0000}"/>
    <cellStyle name="Note 2 2 6 20 3" xfId="27715" xr:uid="{00000000-0005-0000-0000-0000346E0000}"/>
    <cellStyle name="Note 2 2 6 21" xfId="27716" xr:uid="{00000000-0005-0000-0000-0000356E0000}"/>
    <cellStyle name="Note 2 2 6 21 2" xfId="27717" xr:uid="{00000000-0005-0000-0000-0000366E0000}"/>
    <cellStyle name="Note 2 2 6 22" xfId="27718" xr:uid="{00000000-0005-0000-0000-0000376E0000}"/>
    <cellStyle name="Note 2 2 6 23" xfId="27719" xr:uid="{00000000-0005-0000-0000-0000386E0000}"/>
    <cellStyle name="Note 2 2 6 3" xfId="27720" xr:uid="{00000000-0005-0000-0000-0000396E0000}"/>
    <cellStyle name="Note 2 2 6 3 2" xfId="27721" xr:uid="{00000000-0005-0000-0000-00003A6E0000}"/>
    <cellStyle name="Note 2 2 6 3 2 2" xfId="27722" xr:uid="{00000000-0005-0000-0000-00003B6E0000}"/>
    <cellStyle name="Note 2 2 6 3 3" xfId="27723" xr:uid="{00000000-0005-0000-0000-00003C6E0000}"/>
    <cellStyle name="Note 2 2 6 3 4" xfId="27724" xr:uid="{00000000-0005-0000-0000-00003D6E0000}"/>
    <cellStyle name="Note 2 2 6 4" xfId="27725" xr:uid="{00000000-0005-0000-0000-00003E6E0000}"/>
    <cellStyle name="Note 2 2 6 4 2" xfId="27726" xr:uid="{00000000-0005-0000-0000-00003F6E0000}"/>
    <cellStyle name="Note 2 2 6 4 2 2" xfId="27727" xr:uid="{00000000-0005-0000-0000-0000406E0000}"/>
    <cellStyle name="Note 2 2 6 4 3" xfId="27728" xr:uid="{00000000-0005-0000-0000-0000416E0000}"/>
    <cellStyle name="Note 2 2 6 4 4" xfId="27729" xr:uid="{00000000-0005-0000-0000-0000426E0000}"/>
    <cellStyle name="Note 2 2 6 5" xfId="27730" xr:uid="{00000000-0005-0000-0000-0000436E0000}"/>
    <cellStyle name="Note 2 2 6 5 2" xfId="27731" xr:uid="{00000000-0005-0000-0000-0000446E0000}"/>
    <cellStyle name="Note 2 2 6 5 2 2" xfId="27732" xr:uid="{00000000-0005-0000-0000-0000456E0000}"/>
    <cellStyle name="Note 2 2 6 5 3" xfId="27733" xr:uid="{00000000-0005-0000-0000-0000466E0000}"/>
    <cellStyle name="Note 2 2 6 6" xfId="27734" xr:uid="{00000000-0005-0000-0000-0000476E0000}"/>
    <cellStyle name="Note 2 2 6 6 2" xfId="27735" xr:uid="{00000000-0005-0000-0000-0000486E0000}"/>
    <cellStyle name="Note 2 2 6 6 2 2" xfId="27736" xr:uid="{00000000-0005-0000-0000-0000496E0000}"/>
    <cellStyle name="Note 2 2 6 6 3" xfId="27737" xr:uid="{00000000-0005-0000-0000-00004A6E0000}"/>
    <cellStyle name="Note 2 2 6 7" xfId="27738" xr:uid="{00000000-0005-0000-0000-00004B6E0000}"/>
    <cellStyle name="Note 2 2 6 7 2" xfId="27739" xr:uid="{00000000-0005-0000-0000-00004C6E0000}"/>
    <cellStyle name="Note 2 2 6 7 2 2" xfId="27740" xr:uid="{00000000-0005-0000-0000-00004D6E0000}"/>
    <cellStyle name="Note 2 2 6 7 3" xfId="27741" xr:uid="{00000000-0005-0000-0000-00004E6E0000}"/>
    <cellStyle name="Note 2 2 6 8" xfId="27742" xr:uid="{00000000-0005-0000-0000-00004F6E0000}"/>
    <cellStyle name="Note 2 2 6 8 2" xfId="27743" xr:uid="{00000000-0005-0000-0000-0000506E0000}"/>
    <cellStyle name="Note 2 2 6 8 2 2" xfId="27744" xr:uid="{00000000-0005-0000-0000-0000516E0000}"/>
    <cellStyle name="Note 2 2 6 8 3" xfId="27745" xr:uid="{00000000-0005-0000-0000-0000526E0000}"/>
    <cellStyle name="Note 2 2 6 9" xfId="27746" xr:uid="{00000000-0005-0000-0000-0000536E0000}"/>
    <cellStyle name="Note 2 2 6 9 2" xfId="27747" xr:uid="{00000000-0005-0000-0000-0000546E0000}"/>
    <cellStyle name="Note 2 2 6 9 2 2" xfId="27748" xr:uid="{00000000-0005-0000-0000-0000556E0000}"/>
    <cellStyle name="Note 2 2 6 9 3" xfId="27749" xr:uid="{00000000-0005-0000-0000-0000566E0000}"/>
    <cellStyle name="Note 2 2 7" xfId="27750" xr:uid="{00000000-0005-0000-0000-0000576E0000}"/>
    <cellStyle name="Note 2 2 7 2" xfId="27751" xr:uid="{00000000-0005-0000-0000-0000586E0000}"/>
    <cellStyle name="Note 2 2 7 2 2" xfId="27752" xr:uid="{00000000-0005-0000-0000-0000596E0000}"/>
    <cellStyle name="Note 2 2 7 2 3" xfId="27753" xr:uid="{00000000-0005-0000-0000-00005A6E0000}"/>
    <cellStyle name="Note 2 2 7 3" xfId="27754" xr:uid="{00000000-0005-0000-0000-00005B6E0000}"/>
    <cellStyle name="Note 2 2 7 3 2" xfId="27755" xr:uid="{00000000-0005-0000-0000-00005C6E0000}"/>
    <cellStyle name="Note 2 2 7 4" xfId="27756" xr:uid="{00000000-0005-0000-0000-00005D6E0000}"/>
    <cellStyle name="Note 2 2 8" xfId="27757" xr:uid="{00000000-0005-0000-0000-00005E6E0000}"/>
    <cellStyle name="Note 2 2 8 2" xfId="27758" xr:uid="{00000000-0005-0000-0000-00005F6E0000}"/>
    <cellStyle name="Note 2 2 8 2 2" xfId="27759" xr:uid="{00000000-0005-0000-0000-0000606E0000}"/>
    <cellStyle name="Note 2 2 8 2 3" xfId="27760" xr:uid="{00000000-0005-0000-0000-0000616E0000}"/>
    <cellStyle name="Note 2 2 8 3" xfId="27761" xr:uid="{00000000-0005-0000-0000-0000626E0000}"/>
    <cellStyle name="Note 2 2 8 4" xfId="27762" xr:uid="{00000000-0005-0000-0000-0000636E0000}"/>
    <cellStyle name="Note 2 2 9" xfId="27763" xr:uid="{00000000-0005-0000-0000-0000646E0000}"/>
    <cellStyle name="Note 2 2 9 2" xfId="27764" xr:uid="{00000000-0005-0000-0000-0000656E0000}"/>
    <cellStyle name="Note 2 2 9 2 2" xfId="27765" xr:uid="{00000000-0005-0000-0000-0000666E0000}"/>
    <cellStyle name="Note 2 2 9 3" xfId="27766" xr:uid="{00000000-0005-0000-0000-0000676E0000}"/>
    <cellStyle name="Note 2 2 9 4" xfId="27767" xr:uid="{00000000-0005-0000-0000-0000686E0000}"/>
    <cellStyle name="Note 2 3" xfId="27768" xr:uid="{00000000-0005-0000-0000-0000696E0000}"/>
    <cellStyle name="Note 2 3 2" xfId="27769" xr:uid="{00000000-0005-0000-0000-00006A6E0000}"/>
    <cellStyle name="Note 2 3 2 2" xfId="27770" xr:uid="{00000000-0005-0000-0000-00006B6E0000}"/>
    <cellStyle name="Note 2 3 2 2 2" xfId="27771" xr:uid="{00000000-0005-0000-0000-00006C6E0000}"/>
    <cellStyle name="Note 2 3 2 2 2 2" xfId="27772" xr:uid="{00000000-0005-0000-0000-00006D6E0000}"/>
    <cellStyle name="Note 2 3 2 2 2 2 2" xfId="27773" xr:uid="{00000000-0005-0000-0000-00006E6E0000}"/>
    <cellStyle name="Note 2 3 2 2 2 3" xfId="27774" xr:uid="{00000000-0005-0000-0000-00006F6E0000}"/>
    <cellStyle name="Note 2 3 2 2 2 4" xfId="27775" xr:uid="{00000000-0005-0000-0000-0000706E0000}"/>
    <cellStyle name="Note 2 3 2 2 3" xfId="27776" xr:uid="{00000000-0005-0000-0000-0000716E0000}"/>
    <cellStyle name="Note 2 3 2 2 3 2" xfId="27777" xr:uid="{00000000-0005-0000-0000-0000726E0000}"/>
    <cellStyle name="Note 2 3 2 2 4" xfId="27778" xr:uid="{00000000-0005-0000-0000-0000736E0000}"/>
    <cellStyle name="Note 2 3 2 2 5" xfId="27779" xr:uid="{00000000-0005-0000-0000-0000746E0000}"/>
    <cellStyle name="Note 2 3 2 3" xfId="27780" xr:uid="{00000000-0005-0000-0000-0000756E0000}"/>
    <cellStyle name="Note 2 3 2 3 2" xfId="27781" xr:uid="{00000000-0005-0000-0000-0000766E0000}"/>
    <cellStyle name="Note 2 3 2 3 2 2" xfId="27782" xr:uid="{00000000-0005-0000-0000-0000776E0000}"/>
    <cellStyle name="Note 2 3 2 3 3" xfId="27783" xr:uid="{00000000-0005-0000-0000-0000786E0000}"/>
    <cellStyle name="Note 2 3 2 3 4" xfId="27784" xr:uid="{00000000-0005-0000-0000-0000796E0000}"/>
    <cellStyle name="Note 2 3 2 4" xfId="27785" xr:uid="{00000000-0005-0000-0000-00007A6E0000}"/>
    <cellStyle name="Note 2 3 2 4 2" xfId="27786" xr:uid="{00000000-0005-0000-0000-00007B6E0000}"/>
    <cellStyle name="Note 2 3 2 5" xfId="27787" xr:uid="{00000000-0005-0000-0000-00007C6E0000}"/>
    <cellStyle name="Note 2 3 2 6" xfId="27788" xr:uid="{00000000-0005-0000-0000-00007D6E0000}"/>
    <cellStyle name="Note 2 3 3" xfId="27789" xr:uid="{00000000-0005-0000-0000-00007E6E0000}"/>
    <cellStyle name="Note 2 3 3 2" xfId="27790" xr:uid="{00000000-0005-0000-0000-00007F6E0000}"/>
    <cellStyle name="Note 2 3 3 2 2" xfId="27791" xr:uid="{00000000-0005-0000-0000-0000806E0000}"/>
    <cellStyle name="Note 2 3 3 2 2 2" xfId="27792" xr:uid="{00000000-0005-0000-0000-0000816E0000}"/>
    <cellStyle name="Note 2 3 3 2 3" xfId="27793" xr:uid="{00000000-0005-0000-0000-0000826E0000}"/>
    <cellStyle name="Note 2 3 3 2 4" xfId="27794" xr:uid="{00000000-0005-0000-0000-0000836E0000}"/>
    <cellStyle name="Note 2 3 3 3" xfId="27795" xr:uid="{00000000-0005-0000-0000-0000846E0000}"/>
    <cellStyle name="Note 2 3 3 4" xfId="27796" xr:uid="{00000000-0005-0000-0000-0000856E0000}"/>
    <cellStyle name="Note 2 3 3 4 2" xfId="27797" xr:uid="{00000000-0005-0000-0000-0000866E0000}"/>
    <cellStyle name="Note 2 3 3 5" xfId="27798" xr:uid="{00000000-0005-0000-0000-0000876E0000}"/>
    <cellStyle name="Note 2 3 3 6" xfId="27799" xr:uid="{00000000-0005-0000-0000-0000886E0000}"/>
    <cellStyle name="Note 2 3 4" xfId="27800" xr:uid="{00000000-0005-0000-0000-0000896E0000}"/>
    <cellStyle name="Note 2 3 4 2" xfId="27801" xr:uid="{00000000-0005-0000-0000-00008A6E0000}"/>
    <cellStyle name="Note 2 3 4 3" xfId="27802" xr:uid="{00000000-0005-0000-0000-00008B6E0000}"/>
    <cellStyle name="Note 2 3 4 4" xfId="27803" xr:uid="{00000000-0005-0000-0000-00008C6E0000}"/>
    <cellStyle name="Note 2 3 4 4 2" xfId="27804" xr:uid="{00000000-0005-0000-0000-00008D6E0000}"/>
    <cellStyle name="Note 2 3 4 5" xfId="27805" xr:uid="{00000000-0005-0000-0000-00008E6E0000}"/>
    <cellStyle name="Note 2 3 4 6" xfId="27806" xr:uid="{00000000-0005-0000-0000-00008F6E0000}"/>
    <cellStyle name="Note 2 3 5" xfId="27807" xr:uid="{00000000-0005-0000-0000-0000906E0000}"/>
    <cellStyle name="Note 2 3 5 2" xfId="27808" xr:uid="{00000000-0005-0000-0000-0000916E0000}"/>
    <cellStyle name="Note 2 3 5 3" xfId="27809" xr:uid="{00000000-0005-0000-0000-0000926E0000}"/>
    <cellStyle name="Note 2 3 5 4" xfId="27810" xr:uid="{00000000-0005-0000-0000-0000936E0000}"/>
    <cellStyle name="Note 2 3 5 5" xfId="27811" xr:uid="{00000000-0005-0000-0000-0000946E0000}"/>
    <cellStyle name="Note 2 3 6" xfId="27812" xr:uid="{00000000-0005-0000-0000-0000956E0000}"/>
    <cellStyle name="Note 2 3 7" xfId="27813" xr:uid="{00000000-0005-0000-0000-0000966E0000}"/>
    <cellStyle name="Note 2 3 8" xfId="27814" xr:uid="{00000000-0005-0000-0000-0000976E0000}"/>
    <cellStyle name="Note 2 3 9" xfId="27815" xr:uid="{00000000-0005-0000-0000-0000986E0000}"/>
    <cellStyle name="Note 2 4" xfId="27816" xr:uid="{00000000-0005-0000-0000-0000996E0000}"/>
    <cellStyle name="Note 2 4 2" xfId="27817" xr:uid="{00000000-0005-0000-0000-00009A6E0000}"/>
    <cellStyle name="Note 2 4 2 2" xfId="27818" xr:uid="{00000000-0005-0000-0000-00009B6E0000}"/>
    <cellStyle name="Note 2 4 2 2 2" xfId="27819" xr:uid="{00000000-0005-0000-0000-00009C6E0000}"/>
    <cellStyle name="Note 2 4 2 2 2 2" xfId="27820" xr:uid="{00000000-0005-0000-0000-00009D6E0000}"/>
    <cellStyle name="Note 2 4 2 2 2 2 2" xfId="27821" xr:uid="{00000000-0005-0000-0000-00009E6E0000}"/>
    <cellStyle name="Note 2 4 2 2 2 3" xfId="27822" xr:uid="{00000000-0005-0000-0000-00009F6E0000}"/>
    <cellStyle name="Note 2 4 2 2 2 4" xfId="27823" xr:uid="{00000000-0005-0000-0000-0000A06E0000}"/>
    <cellStyle name="Note 2 4 2 2 3" xfId="27824" xr:uid="{00000000-0005-0000-0000-0000A16E0000}"/>
    <cellStyle name="Note 2 4 2 2 3 2" xfId="27825" xr:uid="{00000000-0005-0000-0000-0000A26E0000}"/>
    <cellStyle name="Note 2 4 2 2 4" xfId="27826" xr:uid="{00000000-0005-0000-0000-0000A36E0000}"/>
    <cellStyle name="Note 2 4 2 2 5" xfId="27827" xr:uid="{00000000-0005-0000-0000-0000A46E0000}"/>
    <cellStyle name="Note 2 4 2 3" xfId="27828" xr:uid="{00000000-0005-0000-0000-0000A56E0000}"/>
    <cellStyle name="Note 2 4 2 3 2" xfId="27829" xr:uid="{00000000-0005-0000-0000-0000A66E0000}"/>
    <cellStyle name="Note 2 4 2 3 2 2" xfId="27830" xr:uid="{00000000-0005-0000-0000-0000A76E0000}"/>
    <cellStyle name="Note 2 4 2 3 3" xfId="27831" xr:uid="{00000000-0005-0000-0000-0000A86E0000}"/>
    <cellStyle name="Note 2 4 2 3 4" xfId="27832" xr:uid="{00000000-0005-0000-0000-0000A96E0000}"/>
    <cellStyle name="Note 2 4 2 4" xfId="27833" xr:uid="{00000000-0005-0000-0000-0000AA6E0000}"/>
    <cellStyle name="Note 2 4 2 4 2" xfId="27834" xr:uid="{00000000-0005-0000-0000-0000AB6E0000}"/>
    <cellStyle name="Note 2 4 2 5" xfId="27835" xr:uid="{00000000-0005-0000-0000-0000AC6E0000}"/>
    <cellStyle name="Note 2 4 2 6" xfId="27836" xr:uid="{00000000-0005-0000-0000-0000AD6E0000}"/>
    <cellStyle name="Note 2 4 3" xfId="27837" xr:uid="{00000000-0005-0000-0000-0000AE6E0000}"/>
    <cellStyle name="Note 2 4 3 2" xfId="27838" xr:uid="{00000000-0005-0000-0000-0000AF6E0000}"/>
    <cellStyle name="Note 2 4 3 2 2" xfId="27839" xr:uid="{00000000-0005-0000-0000-0000B06E0000}"/>
    <cellStyle name="Note 2 4 3 2 2 2" xfId="27840" xr:uid="{00000000-0005-0000-0000-0000B16E0000}"/>
    <cellStyle name="Note 2 4 3 2 3" xfId="27841" xr:uid="{00000000-0005-0000-0000-0000B26E0000}"/>
    <cellStyle name="Note 2 4 3 2 4" xfId="27842" xr:uid="{00000000-0005-0000-0000-0000B36E0000}"/>
    <cellStyle name="Note 2 4 3 3" xfId="27843" xr:uid="{00000000-0005-0000-0000-0000B46E0000}"/>
    <cellStyle name="Note 2 4 3 3 2" xfId="27844" xr:uid="{00000000-0005-0000-0000-0000B56E0000}"/>
    <cellStyle name="Note 2 4 3 4" xfId="27845" xr:uid="{00000000-0005-0000-0000-0000B66E0000}"/>
    <cellStyle name="Note 2 4 3 5" xfId="27846" xr:uid="{00000000-0005-0000-0000-0000B76E0000}"/>
    <cellStyle name="Note 2 4 4" xfId="27847" xr:uid="{00000000-0005-0000-0000-0000B86E0000}"/>
    <cellStyle name="Note 2 4 4 2" xfId="27848" xr:uid="{00000000-0005-0000-0000-0000B96E0000}"/>
    <cellStyle name="Note 2 4 4 2 2" xfId="27849" xr:uid="{00000000-0005-0000-0000-0000BA6E0000}"/>
    <cellStyle name="Note 2 4 4 3" xfId="27850" xr:uid="{00000000-0005-0000-0000-0000BB6E0000}"/>
    <cellStyle name="Note 2 4 4 4" xfId="27851" xr:uid="{00000000-0005-0000-0000-0000BC6E0000}"/>
    <cellStyle name="Note 2 4 5" xfId="27852" xr:uid="{00000000-0005-0000-0000-0000BD6E0000}"/>
    <cellStyle name="Note 2 4 5 2" xfId="27853" xr:uid="{00000000-0005-0000-0000-0000BE6E0000}"/>
    <cellStyle name="Note 2 4 5 3" xfId="27854" xr:uid="{00000000-0005-0000-0000-0000BF6E0000}"/>
    <cellStyle name="Note 2 4 6" xfId="27855" xr:uid="{00000000-0005-0000-0000-0000C06E0000}"/>
    <cellStyle name="Note 2 4 7" xfId="27856" xr:uid="{00000000-0005-0000-0000-0000C16E0000}"/>
    <cellStyle name="Note 2 5" xfId="27857" xr:uid="{00000000-0005-0000-0000-0000C26E0000}"/>
    <cellStyle name="Note 2 5 2" xfId="27858" xr:uid="{00000000-0005-0000-0000-0000C36E0000}"/>
    <cellStyle name="Note 2 5 2 2" xfId="27859" xr:uid="{00000000-0005-0000-0000-0000C46E0000}"/>
    <cellStyle name="Note 2 5 2 2 2" xfId="27860" xr:uid="{00000000-0005-0000-0000-0000C56E0000}"/>
    <cellStyle name="Note 2 5 2 2 2 2" xfId="27861" xr:uid="{00000000-0005-0000-0000-0000C66E0000}"/>
    <cellStyle name="Note 2 5 2 2 2 2 2" xfId="27862" xr:uid="{00000000-0005-0000-0000-0000C76E0000}"/>
    <cellStyle name="Note 2 5 2 2 2 3" xfId="27863" xr:uid="{00000000-0005-0000-0000-0000C86E0000}"/>
    <cellStyle name="Note 2 5 2 2 2 4" xfId="27864" xr:uid="{00000000-0005-0000-0000-0000C96E0000}"/>
    <cellStyle name="Note 2 5 2 2 3" xfId="27865" xr:uid="{00000000-0005-0000-0000-0000CA6E0000}"/>
    <cellStyle name="Note 2 5 2 2 3 2" xfId="27866" xr:uid="{00000000-0005-0000-0000-0000CB6E0000}"/>
    <cellStyle name="Note 2 5 2 2 4" xfId="27867" xr:uid="{00000000-0005-0000-0000-0000CC6E0000}"/>
    <cellStyle name="Note 2 5 2 2 5" xfId="27868" xr:uid="{00000000-0005-0000-0000-0000CD6E0000}"/>
    <cellStyle name="Note 2 5 2 3" xfId="27869" xr:uid="{00000000-0005-0000-0000-0000CE6E0000}"/>
    <cellStyle name="Note 2 5 2 3 2" xfId="27870" xr:uid="{00000000-0005-0000-0000-0000CF6E0000}"/>
    <cellStyle name="Note 2 5 2 3 2 2" xfId="27871" xr:uid="{00000000-0005-0000-0000-0000D06E0000}"/>
    <cellStyle name="Note 2 5 2 3 3" xfId="27872" xr:uid="{00000000-0005-0000-0000-0000D16E0000}"/>
    <cellStyle name="Note 2 5 2 3 4" xfId="27873" xr:uid="{00000000-0005-0000-0000-0000D26E0000}"/>
    <cellStyle name="Note 2 5 2 4" xfId="27874" xr:uid="{00000000-0005-0000-0000-0000D36E0000}"/>
    <cellStyle name="Note 2 5 2 4 2" xfId="27875" xr:uid="{00000000-0005-0000-0000-0000D46E0000}"/>
    <cellStyle name="Note 2 5 2 5" xfId="27876" xr:uid="{00000000-0005-0000-0000-0000D56E0000}"/>
    <cellStyle name="Note 2 5 2 6" xfId="27877" xr:uid="{00000000-0005-0000-0000-0000D66E0000}"/>
    <cellStyle name="Note 2 5 3" xfId="27878" xr:uid="{00000000-0005-0000-0000-0000D76E0000}"/>
    <cellStyle name="Note 2 5 3 2" xfId="27879" xr:uid="{00000000-0005-0000-0000-0000D86E0000}"/>
    <cellStyle name="Note 2 5 3 2 2" xfId="27880" xr:uid="{00000000-0005-0000-0000-0000D96E0000}"/>
    <cellStyle name="Note 2 5 3 2 2 2" xfId="27881" xr:uid="{00000000-0005-0000-0000-0000DA6E0000}"/>
    <cellStyle name="Note 2 5 3 2 3" xfId="27882" xr:uid="{00000000-0005-0000-0000-0000DB6E0000}"/>
    <cellStyle name="Note 2 5 3 2 4" xfId="27883" xr:uid="{00000000-0005-0000-0000-0000DC6E0000}"/>
    <cellStyle name="Note 2 5 3 3" xfId="27884" xr:uid="{00000000-0005-0000-0000-0000DD6E0000}"/>
    <cellStyle name="Note 2 5 3 3 2" xfId="27885" xr:uid="{00000000-0005-0000-0000-0000DE6E0000}"/>
    <cellStyle name="Note 2 5 3 4" xfId="27886" xr:uid="{00000000-0005-0000-0000-0000DF6E0000}"/>
    <cellStyle name="Note 2 5 3 5" xfId="27887" xr:uid="{00000000-0005-0000-0000-0000E06E0000}"/>
    <cellStyle name="Note 2 5 4" xfId="27888" xr:uid="{00000000-0005-0000-0000-0000E16E0000}"/>
    <cellStyle name="Note 2 5 4 2" xfId="27889" xr:uid="{00000000-0005-0000-0000-0000E26E0000}"/>
    <cellStyle name="Note 2 5 4 2 2" xfId="27890" xr:uid="{00000000-0005-0000-0000-0000E36E0000}"/>
    <cellStyle name="Note 2 5 4 3" xfId="27891" xr:uid="{00000000-0005-0000-0000-0000E46E0000}"/>
    <cellStyle name="Note 2 5 4 4" xfId="27892" xr:uid="{00000000-0005-0000-0000-0000E56E0000}"/>
    <cellStyle name="Note 2 5 5" xfId="27893" xr:uid="{00000000-0005-0000-0000-0000E66E0000}"/>
    <cellStyle name="Note 2 5 5 2" xfId="27894" xr:uid="{00000000-0005-0000-0000-0000E76E0000}"/>
    <cellStyle name="Note 2 5 5 3" xfId="27895" xr:uid="{00000000-0005-0000-0000-0000E86E0000}"/>
    <cellStyle name="Note 2 5 6" xfId="27896" xr:uid="{00000000-0005-0000-0000-0000E96E0000}"/>
    <cellStyle name="Note 2 5 7" xfId="27897" xr:uid="{00000000-0005-0000-0000-0000EA6E0000}"/>
    <cellStyle name="Note 2 6" xfId="27898" xr:uid="{00000000-0005-0000-0000-0000EB6E0000}"/>
    <cellStyle name="Note 2 6 2" xfId="27899" xr:uid="{00000000-0005-0000-0000-0000EC6E0000}"/>
    <cellStyle name="Note 2 6 2 2" xfId="27900" xr:uid="{00000000-0005-0000-0000-0000ED6E0000}"/>
    <cellStyle name="Note 2 6 2 2 2" xfId="27901" xr:uid="{00000000-0005-0000-0000-0000EE6E0000}"/>
    <cellStyle name="Note 2 6 2 2 2 2" xfId="27902" xr:uid="{00000000-0005-0000-0000-0000EF6E0000}"/>
    <cellStyle name="Note 2 6 2 2 3" xfId="27903" xr:uid="{00000000-0005-0000-0000-0000F06E0000}"/>
    <cellStyle name="Note 2 6 2 2 4" xfId="27904" xr:uid="{00000000-0005-0000-0000-0000F16E0000}"/>
    <cellStyle name="Note 2 6 2 3" xfId="27905" xr:uid="{00000000-0005-0000-0000-0000F26E0000}"/>
    <cellStyle name="Note 2 6 2 3 2" xfId="27906" xr:uid="{00000000-0005-0000-0000-0000F36E0000}"/>
    <cellStyle name="Note 2 6 2 4" xfId="27907" xr:uid="{00000000-0005-0000-0000-0000F46E0000}"/>
    <cellStyle name="Note 2 6 2 5" xfId="27908" xr:uid="{00000000-0005-0000-0000-0000F56E0000}"/>
    <cellStyle name="Note 2 6 3" xfId="27909" xr:uid="{00000000-0005-0000-0000-0000F66E0000}"/>
    <cellStyle name="Note 2 6 3 2" xfId="27910" xr:uid="{00000000-0005-0000-0000-0000F76E0000}"/>
    <cellStyle name="Note 2 6 3 2 2" xfId="27911" xr:uid="{00000000-0005-0000-0000-0000F86E0000}"/>
    <cellStyle name="Note 2 6 3 3" xfId="27912" xr:uid="{00000000-0005-0000-0000-0000F96E0000}"/>
    <cellStyle name="Note 2 6 3 4" xfId="27913" xr:uid="{00000000-0005-0000-0000-0000FA6E0000}"/>
    <cellStyle name="Note 2 6 4" xfId="27914" xr:uid="{00000000-0005-0000-0000-0000FB6E0000}"/>
    <cellStyle name="Note 2 6 4 2" xfId="27915" xr:uid="{00000000-0005-0000-0000-0000FC6E0000}"/>
    <cellStyle name="Note 2 6 5" xfId="27916" xr:uid="{00000000-0005-0000-0000-0000FD6E0000}"/>
    <cellStyle name="Note 2 6 6" xfId="27917" xr:uid="{00000000-0005-0000-0000-0000FE6E0000}"/>
    <cellStyle name="Note 2 7" xfId="27918" xr:uid="{00000000-0005-0000-0000-0000FF6E0000}"/>
    <cellStyle name="Note 2 7 2" xfId="27919" xr:uid="{00000000-0005-0000-0000-0000006F0000}"/>
    <cellStyle name="Note 2 7 2 2" xfId="27920" xr:uid="{00000000-0005-0000-0000-0000016F0000}"/>
    <cellStyle name="Note 2 7 2 2 2" xfId="27921" xr:uid="{00000000-0005-0000-0000-0000026F0000}"/>
    <cellStyle name="Note 2 7 2 3" xfId="27922" xr:uid="{00000000-0005-0000-0000-0000036F0000}"/>
    <cellStyle name="Note 2 7 2 4" xfId="27923" xr:uid="{00000000-0005-0000-0000-0000046F0000}"/>
    <cellStyle name="Note 2 7 3" xfId="27924" xr:uid="{00000000-0005-0000-0000-0000056F0000}"/>
    <cellStyle name="Note 2 7 4" xfId="27925" xr:uid="{00000000-0005-0000-0000-0000066F0000}"/>
    <cellStyle name="Note 2 7 4 2" xfId="27926" xr:uid="{00000000-0005-0000-0000-0000076F0000}"/>
    <cellStyle name="Note 2 7 5" xfId="27927" xr:uid="{00000000-0005-0000-0000-0000086F0000}"/>
    <cellStyle name="Note 2 7 6" xfId="27928" xr:uid="{00000000-0005-0000-0000-0000096F0000}"/>
    <cellStyle name="Note 2 8" xfId="27929" xr:uid="{00000000-0005-0000-0000-00000A6F0000}"/>
    <cellStyle name="Note 2 8 2" xfId="27930" xr:uid="{00000000-0005-0000-0000-00000B6F0000}"/>
    <cellStyle name="Note 2 8 2 2" xfId="27931" xr:uid="{00000000-0005-0000-0000-00000C6F0000}"/>
    <cellStyle name="Note 2 8 3" xfId="27932" xr:uid="{00000000-0005-0000-0000-00000D6F0000}"/>
    <cellStyle name="Note 2 8 4" xfId="27933" xr:uid="{00000000-0005-0000-0000-00000E6F0000}"/>
    <cellStyle name="Note 2 9" xfId="27934" xr:uid="{00000000-0005-0000-0000-00000F6F0000}"/>
    <cellStyle name="Note 2 9 2" xfId="27935" xr:uid="{00000000-0005-0000-0000-0000106F0000}"/>
    <cellStyle name="Note 2 9 3" xfId="27936" xr:uid="{00000000-0005-0000-0000-0000116F0000}"/>
    <cellStyle name="Note 3" xfId="27937" xr:uid="{00000000-0005-0000-0000-0000126F0000}"/>
    <cellStyle name="Note 3 10" xfId="27938" xr:uid="{00000000-0005-0000-0000-0000136F0000}"/>
    <cellStyle name="Note 3 11" xfId="27939" xr:uid="{00000000-0005-0000-0000-0000146F0000}"/>
    <cellStyle name="Note 3 12" xfId="50883" xr:uid="{00000000-0005-0000-0000-0000156F0000}"/>
    <cellStyle name="Note 3 13" xfId="50884" xr:uid="{00000000-0005-0000-0000-0000166F0000}"/>
    <cellStyle name="Note 3 14" xfId="50885" xr:uid="{00000000-0005-0000-0000-0000176F0000}"/>
    <cellStyle name="Note 3 2" xfId="27940" xr:uid="{00000000-0005-0000-0000-0000186F0000}"/>
    <cellStyle name="Note 3 2 10" xfId="27941" xr:uid="{00000000-0005-0000-0000-0000196F0000}"/>
    <cellStyle name="Note 3 2 10 2" xfId="27942" xr:uid="{00000000-0005-0000-0000-00001A6F0000}"/>
    <cellStyle name="Note 3 2 10 2 2" xfId="27943" xr:uid="{00000000-0005-0000-0000-00001B6F0000}"/>
    <cellStyle name="Note 3 2 10 3" xfId="27944" xr:uid="{00000000-0005-0000-0000-00001C6F0000}"/>
    <cellStyle name="Note 3 2 11" xfId="27945" xr:uid="{00000000-0005-0000-0000-00001D6F0000}"/>
    <cellStyle name="Note 3 2 11 2" xfId="27946" xr:uid="{00000000-0005-0000-0000-00001E6F0000}"/>
    <cellStyle name="Note 3 2 11 2 2" xfId="27947" xr:uid="{00000000-0005-0000-0000-00001F6F0000}"/>
    <cellStyle name="Note 3 2 11 3" xfId="27948" xr:uid="{00000000-0005-0000-0000-0000206F0000}"/>
    <cellStyle name="Note 3 2 12" xfId="27949" xr:uid="{00000000-0005-0000-0000-0000216F0000}"/>
    <cellStyle name="Note 3 2 12 2" xfId="27950" xr:uid="{00000000-0005-0000-0000-0000226F0000}"/>
    <cellStyle name="Note 3 2 12 2 2" xfId="27951" xr:uid="{00000000-0005-0000-0000-0000236F0000}"/>
    <cellStyle name="Note 3 2 12 3" xfId="27952" xr:uid="{00000000-0005-0000-0000-0000246F0000}"/>
    <cellStyle name="Note 3 2 13" xfId="27953" xr:uid="{00000000-0005-0000-0000-0000256F0000}"/>
    <cellStyle name="Note 3 2 13 2" xfId="27954" xr:uid="{00000000-0005-0000-0000-0000266F0000}"/>
    <cellStyle name="Note 3 2 13 2 2" xfId="27955" xr:uid="{00000000-0005-0000-0000-0000276F0000}"/>
    <cellStyle name="Note 3 2 13 3" xfId="27956" xr:uid="{00000000-0005-0000-0000-0000286F0000}"/>
    <cellStyle name="Note 3 2 14" xfId="27957" xr:uid="{00000000-0005-0000-0000-0000296F0000}"/>
    <cellStyle name="Note 3 2 14 2" xfId="27958" xr:uid="{00000000-0005-0000-0000-00002A6F0000}"/>
    <cellStyle name="Note 3 2 14 2 2" xfId="27959" xr:uid="{00000000-0005-0000-0000-00002B6F0000}"/>
    <cellStyle name="Note 3 2 14 3" xfId="27960" xr:uid="{00000000-0005-0000-0000-00002C6F0000}"/>
    <cellStyle name="Note 3 2 15" xfId="27961" xr:uid="{00000000-0005-0000-0000-00002D6F0000}"/>
    <cellStyle name="Note 3 2 15 2" xfId="27962" xr:uid="{00000000-0005-0000-0000-00002E6F0000}"/>
    <cellStyle name="Note 3 2 15 2 2" xfId="27963" xr:uid="{00000000-0005-0000-0000-00002F6F0000}"/>
    <cellStyle name="Note 3 2 15 3" xfId="27964" xr:uid="{00000000-0005-0000-0000-0000306F0000}"/>
    <cellStyle name="Note 3 2 16" xfId="27965" xr:uid="{00000000-0005-0000-0000-0000316F0000}"/>
    <cellStyle name="Note 3 2 16 2" xfId="27966" xr:uid="{00000000-0005-0000-0000-0000326F0000}"/>
    <cellStyle name="Note 3 2 16 2 2" xfId="27967" xr:uid="{00000000-0005-0000-0000-0000336F0000}"/>
    <cellStyle name="Note 3 2 16 3" xfId="27968" xr:uid="{00000000-0005-0000-0000-0000346F0000}"/>
    <cellStyle name="Note 3 2 17" xfId="27969" xr:uid="{00000000-0005-0000-0000-0000356F0000}"/>
    <cellStyle name="Note 3 2 17 2" xfId="27970" xr:uid="{00000000-0005-0000-0000-0000366F0000}"/>
    <cellStyle name="Note 3 2 17 2 2" xfId="27971" xr:uid="{00000000-0005-0000-0000-0000376F0000}"/>
    <cellStyle name="Note 3 2 17 3" xfId="27972" xr:uid="{00000000-0005-0000-0000-0000386F0000}"/>
    <cellStyle name="Note 3 2 18" xfId="27973" xr:uid="{00000000-0005-0000-0000-0000396F0000}"/>
    <cellStyle name="Note 3 2 18 2" xfId="27974" xr:uid="{00000000-0005-0000-0000-00003A6F0000}"/>
    <cellStyle name="Note 3 2 18 2 2" xfId="27975" xr:uid="{00000000-0005-0000-0000-00003B6F0000}"/>
    <cellStyle name="Note 3 2 18 3" xfId="27976" xr:uid="{00000000-0005-0000-0000-00003C6F0000}"/>
    <cellStyle name="Note 3 2 19" xfId="27977" xr:uid="{00000000-0005-0000-0000-00003D6F0000}"/>
    <cellStyle name="Note 3 2 19 2" xfId="27978" xr:uid="{00000000-0005-0000-0000-00003E6F0000}"/>
    <cellStyle name="Note 3 2 19 2 2" xfId="27979" xr:uid="{00000000-0005-0000-0000-00003F6F0000}"/>
    <cellStyle name="Note 3 2 19 3" xfId="27980" xr:uid="{00000000-0005-0000-0000-0000406F0000}"/>
    <cellStyle name="Note 3 2 2" xfId="27981" xr:uid="{00000000-0005-0000-0000-0000416F0000}"/>
    <cellStyle name="Note 3 2 2 10" xfId="27982" xr:uid="{00000000-0005-0000-0000-0000426F0000}"/>
    <cellStyle name="Note 3 2 2 10 2" xfId="27983" xr:uid="{00000000-0005-0000-0000-0000436F0000}"/>
    <cellStyle name="Note 3 2 2 10 2 2" xfId="27984" xr:uid="{00000000-0005-0000-0000-0000446F0000}"/>
    <cellStyle name="Note 3 2 2 10 3" xfId="27985" xr:uid="{00000000-0005-0000-0000-0000456F0000}"/>
    <cellStyle name="Note 3 2 2 11" xfId="27986" xr:uid="{00000000-0005-0000-0000-0000466F0000}"/>
    <cellStyle name="Note 3 2 2 11 2" xfId="27987" xr:uid="{00000000-0005-0000-0000-0000476F0000}"/>
    <cellStyle name="Note 3 2 2 11 2 2" xfId="27988" xr:uid="{00000000-0005-0000-0000-0000486F0000}"/>
    <cellStyle name="Note 3 2 2 11 3" xfId="27989" xr:uid="{00000000-0005-0000-0000-0000496F0000}"/>
    <cellStyle name="Note 3 2 2 12" xfId="27990" xr:uid="{00000000-0005-0000-0000-00004A6F0000}"/>
    <cellStyle name="Note 3 2 2 12 2" xfId="27991" xr:uid="{00000000-0005-0000-0000-00004B6F0000}"/>
    <cellStyle name="Note 3 2 2 12 2 2" xfId="27992" xr:uid="{00000000-0005-0000-0000-00004C6F0000}"/>
    <cellStyle name="Note 3 2 2 12 3" xfId="27993" xr:uid="{00000000-0005-0000-0000-00004D6F0000}"/>
    <cellStyle name="Note 3 2 2 13" xfId="27994" xr:uid="{00000000-0005-0000-0000-00004E6F0000}"/>
    <cellStyle name="Note 3 2 2 13 2" xfId="27995" xr:uid="{00000000-0005-0000-0000-00004F6F0000}"/>
    <cellStyle name="Note 3 2 2 13 2 2" xfId="27996" xr:uid="{00000000-0005-0000-0000-0000506F0000}"/>
    <cellStyle name="Note 3 2 2 13 3" xfId="27997" xr:uid="{00000000-0005-0000-0000-0000516F0000}"/>
    <cellStyle name="Note 3 2 2 14" xfId="27998" xr:uid="{00000000-0005-0000-0000-0000526F0000}"/>
    <cellStyle name="Note 3 2 2 14 2" xfId="27999" xr:uid="{00000000-0005-0000-0000-0000536F0000}"/>
    <cellStyle name="Note 3 2 2 14 2 2" xfId="28000" xr:uid="{00000000-0005-0000-0000-0000546F0000}"/>
    <cellStyle name="Note 3 2 2 14 3" xfId="28001" xr:uid="{00000000-0005-0000-0000-0000556F0000}"/>
    <cellStyle name="Note 3 2 2 15" xfId="28002" xr:uid="{00000000-0005-0000-0000-0000566F0000}"/>
    <cellStyle name="Note 3 2 2 15 2" xfId="28003" xr:uid="{00000000-0005-0000-0000-0000576F0000}"/>
    <cellStyle name="Note 3 2 2 15 2 2" xfId="28004" xr:uid="{00000000-0005-0000-0000-0000586F0000}"/>
    <cellStyle name="Note 3 2 2 15 3" xfId="28005" xr:uid="{00000000-0005-0000-0000-0000596F0000}"/>
    <cellStyle name="Note 3 2 2 16" xfId="28006" xr:uid="{00000000-0005-0000-0000-00005A6F0000}"/>
    <cellStyle name="Note 3 2 2 16 2" xfId="28007" xr:uid="{00000000-0005-0000-0000-00005B6F0000}"/>
    <cellStyle name="Note 3 2 2 16 2 2" xfId="28008" xr:uid="{00000000-0005-0000-0000-00005C6F0000}"/>
    <cellStyle name="Note 3 2 2 16 3" xfId="28009" xr:uid="{00000000-0005-0000-0000-00005D6F0000}"/>
    <cellStyle name="Note 3 2 2 17" xfId="28010" xr:uid="{00000000-0005-0000-0000-00005E6F0000}"/>
    <cellStyle name="Note 3 2 2 17 2" xfId="28011" xr:uid="{00000000-0005-0000-0000-00005F6F0000}"/>
    <cellStyle name="Note 3 2 2 17 2 2" xfId="28012" xr:uid="{00000000-0005-0000-0000-0000606F0000}"/>
    <cellStyle name="Note 3 2 2 17 3" xfId="28013" xr:uid="{00000000-0005-0000-0000-0000616F0000}"/>
    <cellStyle name="Note 3 2 2 18" xfId="28014" xr:uid="{00000000-0005-0000-0000-0000626F0000}"/>
    <cellStyle name="Note 3 2 2 18 2" xfId="28015" xr:uid="{00000000-0005-0000-0000-0000636F0000}"/>
    <cellStyle name="Note 3 2 2 18 2 2" xfId="28016" xr:uid="{00000000-0005-0000-0000-0000646F0000}"/>
    <cellStyle name="Note 3 2 2 18 3" xfId="28017" xr:uid="{00000000-0005-0000-0000-0000656F0000}"/>
    <cellStyle name="Note 3 2 2 19" xfId="28018" xr:uid="{00000000-0005-0000-0000-0000666F0000}"/>
    <cellStyle name="Note 3 2 2 19 2" xfId="28019" xr:uid="{00000000-0005-0000-0000-0000676F0000}"/>
    <cellStyle name="Note 3 2 2 19 2 2" xfId="28020" xr:uid="{00000000-0005-0000-0000-0000686F0000}"/>
    <cellStyle name="Note 3 2 2 19 3" xfId="28021" xr:uid="{00000000-0005-0000-0000-0000696F0000}"/>
    <cellStyle name="Note 3 2 2 2" xfId="28022" xr:uid="{00000000-0005-0000-0000-00006A6F0000}"/>
    <cellStyle name="Note 3 2 2 2 10" xfId="28023" xr:uid="{00000000-0005-0000-0000-00006B6F0000}"/>
    <cellStyle name="Note 3 2 2 2 10 2" xfId="28024" xr:uid="{00000000-0005-0000-0000-00006C6F0000}"/>
    <cellStyle name="Note 3 2 2 2 10 2 2" xfId="28025" xr:uid="{00000000-0005-0000-0000-00006D6F0000}"/>
    <cellStyle name="Note 3 2 2 2 10 3" xfId="28026" xr:uid="{00000000-0005-0000-0000-00006E6F0000}"/>
    <cellStyle name="Note 3 2 2 2 11" xfId="28027" xr:uid="{00000000-0005-0000-0000-00006F6F0000}"/>
    <cellStyle name="Note 3 2 2 2 11 2" xfId="28028" xr:uid="{00000000-0005-0000-0000-0000706F0000}"/>
    <cellStyle name="Note 3 2 2 2 11 2 2" xfId="28029" xr:uid="{00000000-0005-0000-0000-0000716F0000}"/>
    <cellStyle name="Note 3 2 2 2 11 3" xfId="28030" xr:uid="{00000000-0005-0000-0000-0000726F0000}"/>
    <cellStyle name="Note 3 2 2 2 12" xfId="28031" xr:uid="{00000000-0005-0000-0000-0000736F0000}"/>
    <cellStyle name="Note 3 2 2 2 12 2" xfId="28032" xr:uid="{00000000-0005-0000-0000-0000746F0000}"/>
    <cellStyle name="Note 3 2 2 2 12 2 2" xfId="28033" xr:uid="{00000000-0005-0000-0000-0000756F0000}"/>
    <cellStyle name="Note 3 2 2 2 12 3" xfId="28034" xr:uid="{00000000-0005-0000-0000-0000766F0000}"/>
    <cellStyle name="Note 3 2 2 2 13" xfId="28035" xr:uid="{00000000-0005-0000-0000-0000776F0000}"/>
    <cellStyle name="Note 3 2 2 2 13 2" xfId="28036" xr:uid="{00000000-0005-0000-0000-0000786F0000}"/>
    <cellStyle name="Note 3 2 2 2 13 2 2" xfId="28037" xr:uid="{00000000-0005-0000-0000-0000796F0000}"/>
    <cellStyle name="Note 3 2 2 2 13 3" xfId="28038" xr:uid="{00000000-0005-0000-0000-00007A6F0000}"/>
    <cellStyle name="Note 3 2 2 2 14" xfId="28039" xr:uid="{00000000-0005-0000-0000-00007B6F0000}"/>
    <cellStyle name="Note 3 2 2 2 14 2" xfId="28040" xr:uid="{00000000-0005-0000-0000-00007C6F0000}"/>
    <cellStyle name="Note 3 2 2 2 14 2 2" xfId="28041" xr:uid="{00000000-0005-0000-0000-00007D6F0000}"/>
    <cellStyle name="Note 3 2 2 2 14 3" xfId="28042" xr:uid="{00000000-0005-0000-0000-00007E6F0000}"/>
    <cellStyle name="Note 3 2 2 2 15" xfId="28043" xr:uid="{00000000-0005-0000-0000-00007F6F0000}"/>
    <cellStyle name="Note 3 2 2 2 15 2" xfId="28044" xr:uid="{00000000-0005-0000-0000-0000806F0000}"/>
    <cellStyle name="Note 3 2 2 2 15 2 2" xfId="28045" xr:uid="{00000000-0005-0000-0000-0000816F0000}"/>
    <cellStyle name="Note 3 2 2 2 15 3" xfId="28046" xr:uid="{00000000-0005-0000-0000-0000826F0000}"/>
    <cellStyle name="Note 3 2 2 2 16" xfId="28047" xr:uid="{00000000-0005-0000-0000-0000836F0000}"/>
    <cellStyle name="Note 3 2 2 2 16 2" xfId="28048" xr:uid="{00000000-0005-0000-0000-0000846F0000}"/>
    <cellStyle name="Note 3 2 2 2 16 2 2" xfId="28049" xr:uid="{00000000-0005-0000-0000-0000856F0000}"/>
    <cellStyle name="Note 3 2 2 2 16 3" xfId="28050" xr:uid="{00000000-0005-0000-0000-0000866F0000}"/>
    <cellStyle name="Note 3 2 2 2 17" xfId="28051" xr:uid="{00000000-0005-0000-0000-0000876F0000}"/>
    <cellStyle name="Note 3 2 2 2 17 2" xfId="28052" xr:uid="{00000000-0005-0000-0000-0000886F0000}"/>
    <cellStyle name="Note 3 2 2 2 17 2 2" xfId="28053" xr:uid="{00000000-0005-0000-0000-0000896F0000}"/>
    <cellStyle name="Note 3 2 2 2 17 3" xfId="28054" xr:uid="{00000000-0005-0000-0000-00008A6F0000}"/>
    <cellStyle name="Note 3 2 2 2 18" xfId="28055" xr:uid="{00000000-0005-0000-0000-00008B6F0000}"/>
    <cellStyle name="Note 3 2 2 2 18 2" xfId="28056" xr:uid="{00000000-0005-0000-0000-00008C6F0000}"/>
    <cellStyle name="Note 3 2 2 2 19" xfId="28057" xr:uid="{00000000-0005-0000-0000-00008D6F0000}"/>
    <cellStyle name="Note 3 2 2 2 2" xfId="28058" xr:uid="{00000000-0005-0000-0000-00008E6F0000}"/>
    <cellStyle name="Note 3 2 2 2 2 10" xfId="28059" xr:uid="{00000000-0005-0000-0000-00008F6F0000}"/>
    <cellStyle name="Note 3 2 2 2 2 10 2" xfId="28060" xr:uid="{00000000-0005-0000-0000-0000906F0000}"/>
    <cellStyle name="Note 3 2 2 2 2 10 2 2" xfId="28061" xr:uid="{00000000-0005-0000-0000-0000916F0000}"/>
    <cellStyle name="Note 3 2 2 2 2 10 3" xfId="28062" xr:uid="{00000000-0005-0000-0000-0000926F0000}"/>
    <cellStyle name="Note 3 2 2 2 2 11" xfId="28063" xr:uid="{00000000-0005-0000-0000-0000936F0000}"/>
    <cellStyle name="Note 3 2 2 2 2 11 2" xfId="28064" xr:uid="{00000000-0005-0000-0000-0000946F0000}"/>
    <cellStyle name="Note 3 2 2 2 2 11 2 2" xfId="28065" xr:uid="{00000000-0005-0000-0000-0000956F0000}"/>
    <cellStyle name="Note 3 2 2 2 2 11 3" xfId="28066" xr:uid="{00000000-0005-0000-0000-0000966F0000}"/>
    <cellStyle name="Note 3 2 2 2 2 12" xfId="28067" xr:uid="{00000000-0005-0000-0000-0000976F0000}"/>
    <cellStyle name="Note 3 2 2 2 2 12 2" xfId="28068" xr:uid="{00000000-0005-0000-0000-0000986F0000}"/>
    <cellStyle name="Note 3 2 2 2 2 12 2 2" xfId="28069" xr:uid="{00000000-0005-0000-0000-0000996F0000}"/>
    <cellStyle name="Note 3 2 2 2 2 12 3" xfId="28070" xr:uid="{00000000-0005-0000-0000-00009A6F0000}"/>
    <cellStyle name="Note 3 2 2 2 2 13" xfId="28071" xr:uid="{00000000-0005-0000-0000-00009B6F0000}"/>
    <cellStyle name="Note 3 2 2 2 2 13 2" xfId="28072" xr:uid="{00000000-0005-0000-0000-00009C6F0000}"/>
    <cellStyle name="Note 3 2 2 2 2 13 2 2" xfId="28073" xr:uid="{00000000-0005-0000-0000-00009D6F0000}"/>
    <cellStyle name="Note 3 2 2 2 2 13 3" xfId="28074" xr:uid="{00000000-0005-0000-0000-00009E6F0000}"/>
    <cellStyle name="Note 3 2 2 2 2 14" xfId="28075" xr:uid="{00000000-0005-0000-0000-00009F6F0000}"/>
    <cellStyle name="Note 3 2 2 2 2 14 2" xfId="28076" xr:uid="{00000000-0005-0000-0000-0000A06F0000}"/>
    <cellStyle name="Note 3 2 2 2 2 14 2 2" xfId="28077" xr:uid="{00000000-0005-0000-0000-0000A16F0000}"/>
    <cellStyle name="Note 3 2 2 2 2 14 3" xfId="28078" xr:uid="{00000000-0005-0000-0000-0000A26F0000}"/>
    <cellStyle name="Note 3 2 2 2 2 15" xfId="28079" xr:uid="{00000000-0005-0000-0000-0000A36F0000}"/>
    <cellStyle name="Note 3 2 2 2 2 15 2" xfId="28080" xr:uid="{00000000-0005-0000-0000-0000A46F0000}"/>
    <cellStyle name="Note 3 2 2 2 2 15 2 2" xfId="28081" xr:uid="{00000000-0005-0000-0000-0000A56F0000}"/>
    <cellStyle name="Note 3 2 2 2 2 15 3" xfId="28082" xr:uid="{00000000-0005-0000-0000-0000A66F0000}"/>
    <cellStyle name="Note 3 2 2 2 2 16" xfId="28083" xr:uid="{00000000-0005-0000-0000-0000A76F0000}"/>
    <cellStyle name="Note 3 2 2 2 2 16 2" xfId="28084" xr:uid="{00000000-0005-0000-0000-0000A86F0000}"/>
    <cellStyle name="Note 3 2 2 2 2 16 2 2" xfId="28085" xr:uid="{00000000-0005-0000-0000-0000A96F0000}"/>
    <cellStyle name="Note 3 2 2 2 2 16 3" xfId="28086" xr:uid="{00000000-0005-0000-0000-0000AA6F0000}"/>
    <cellStyle name="Note 3 2 2 2 2 17" xfId="28087" xr:uid="{00000000-0005-0000-0000-0000AB6F0000}"/>
    <cellStyle name="Note 3 2 2 2 2 17 2" xfId="28088" xr:uid="{00000000-0005-0000-0000-0000AC6F0000}"/>
    <cellStyle name="Note 3 2 2 2 2 17 2 2" xfId="28089" xr:uid="{00000000-0005-0000-0000-0000AD6F0000}"/>
    <cellStyle name="Note 3 2 2 2 2 17 3" xfId="28090" xr:uid="{00000000-0005-0000-0000-0000AE6F0000}"/>
    <cellStyle name="Note 3 2 2 2 2 18" xfId="28091" xr:uid="{00000000-0005-0000-0000-0000AF6F0000}"/>
    <cellStyle name="Note 3 2 2 2 2 18 2" xfId="28092" xr:uid="{00000000-0005-0000-0000-0000B06F0000}"/>
    <cellStyle name="Note 3 2 2 2 2 18 2 2" xfId="28093" xr:uid="{00000000-0005-0000-0000-0000B16F0000}"/>
    <cellStyle name="Note 3 2 2 2 2 18 3" xfId="28094" xr:uid="{00000000-0005-0000-0000-0000B26F0000}"/>
    <cellStyle name="Note 3 2 2 2 2 19" xfId="28095" xr:uid="{00000000-0005-0000-0000-0000B36F0000}"/>
    <cellStyle name="Note 3 2 2 2 2 19 2" xfId="28096" xr:uid="{00000000-0005-0000-0000-0000B46F0000}"/>
    <cellStyle name="Note 3 2 2 2 2 19 2 2" xfId="28097" xr:uid="{00000000-0005-0000-0000-0000B56F0000}"/>
    <cellStyle name="Note 3 2 2 2 2 19 3" xfId="28098" xr:uid="{00000000-0005-0000-0000-0000B66F0000}"/>
    <cellStyle name="Note 3 2 2 2 2 2" xfId="28099" xr:uid="{00000000-0005-0000-0000-0000B76F0000}"/>
    <cellStyle name="Note 3 2 2 2 2 2 2" xfId="28100" xr:uid="{00000000-0005-0000-0000-0000B86F0000}"/>
    <cellStyle name="Note 3 2 2 2 2 2 2 2" xfId="28101" xr:uid="{00000000-0005-0000-0000-0000B96F0000}"/>
    <cellStyle name="Note 3 2 2 2 2 2 2 3" xfId="28102" xr:uid="{00000000-0005-0000-0000-0000BA6F0000}"/>
    <cellStyle name="Note 3 2 2 2 2 2 3" xfId="28103" xr:uid="{00000000-0005-0000-0000-0000BB6F0000}"/>
    <cellStyle name="Note 3 2 2 2 2 2 3 2" xfId="28104" xr:uid="{00000000-0005-0000-0000-0000BC6F0000}"/>
    <cellStyle name="Note 3 2 2 2 2 2 4" xfId="28105" xr:uid="{00000000-0005-0000-0000-0000BD6F0000}"/>
    <cellStyle name="Note 3 2 2 2 2 20" xfId="28106" xr:uid="{00000000-0005-0000-0000-0000BE6F0000}"/>
    <cellStyle name="Note 3 2 2 2 2 20 2" xfId="28107" xr:uid="{00000000-0005-0000-0000-0000BF6F0000}"/>
    <cellStyle name="Note 3 2 2 2 2 20 2 2" xfId="28108" xr:uid="{00000000-0005-0000-0000-0000C06F0000}"/>
    <cellStyle name="Note 3 2 2 2 2 20 3" xfId="28109" xr:uid="{00000000-0005-0000-0000-0000C16F0000}"/>
    <cellStyle name="Note 3 2 2 2 2 21" xfId="28110" xr:uid="{00000000-0005-0000-0000-0000C26F0000}"/>
    <cellStyle name="Note 3 2 2 2 2 21 2" xfId="28111" xr:uid="{00000000-0005-0000-0000-0000C36F0000}"/>
    <cellStyle name="Note 3 2 2 2 2 22" xfId="28112" xr:uid="{00000000-0005-0000-0000-0000C46F0000}"/>
    <cellStyle name="Note 3 2 2 2 2 23" xfId="28113" xr:uid="{00000000-0005-0000-0000-0000C56F0000}"/>
    <cellStyle name="Note 3 2 2 2 2 3" xfId="28114" xr:uid="{00000000-0005-0000-0000-0000C66F0000}"/>
    <cellStyle name="Note 3 2 2 2 2 3 2" xfId="28115" xr:uid="{00000000-0005-0000-0000-0000C76F0000}"/>
    <cellStyle name="Note 3 2 2 2 2 3 2 2" xfId="28116" xr:uid="{00000000-0005-0000-0000-0000C86F0000}"/>
    <cellStyle name="Note 3 2 2 2 2 3 3" xfId="28117" xr:uid="{00000000-0005-0000-0000-0000C96F0000}"/>
    <cellStyle name="Note 3 2 2 2 2 3 4" xfId="28118" xr:uid="{00000000-0005-0000-0000-0000CA6F0000}"/>
    <cellStyle name="Note 3 2 2 2 2 4" xfId="28119" xr:uid="{00000000-0005-0000-0000-0000CB6F0000}"/>
    <cellStyle name="Note 3 2 2 2 2 4 2" xfId="28120" xr:uid="{00000000-0005-0000-0000-0000CC6F0000}"/>
    <cellStyle name="Note 3 2 2 2 2 4 2 2" xfId="28121" xr:uid="{00000000-0005-0000-0000-0000CD6F0000}"/>
    <cellStyle name="Note 3 2 2 2 2 4 3" xfId="28122" xr:uid="{00000000-0005-0000-0000-0000CE6F0000}"/>
    <cellStyle name="Note 3 2 2 2 2 4 4" xfId="28123" xr:uid="{00000000-0005-0000-0000-0000CF6F0000}"/>
    <cellStyle name="Note 3 2 2 2 2 5" xfId="28124" xr:uid="{00000000-0005-0000-0000-0000D06F0000}"/>
    <cellStyle name="Note 3 2 2 2 2 5 2" xfId="28125" xr:uid="{00000000-0005-0000-0000-0000D16F0000}"/>
    <cellStyle name="Note 3 2 2 2 2 5 2 2" xfId="28126" xr:uid="{00000000-0005-0000-0000-0000D26F0000}"/>
    <cellStyle name="Note 3 2 2 2 2 5 3" xfId="28127" xr:uid="{00000000-0005-0000-0000-0000D36F0000}"/>
    <cellStyle name="Note 3 2 2 2 2 6" xfId="28128" xr:uid="{00000000-0005-0000-0000-0000D46F0000}"/>
    <cellStyle name="Note 3 2 2 2 2 6 2" xfId="28129" xr:uid="{00000000-0005-0000-0000-0000D56F0000}"/>
    <cellStyle name="Note 3 2 2 2 2 6 2 2" xfId="28130" xr:uid="{00000000-0005-0000-0000-0000D66F0000}"/>
    <cellStyle name="Note 3 2 2 2 2 6 3" xfId="28131" xr:uid="{00000000-0005-0000-0000-0000D76F0000}"/>
    <cellStyle name="Note 3 2 2 2 2 7" xfId="28132" xr:uid="{00000000-0005-0000-0000-0000D86F0000}"/>
    <cellStyle name="Note 3 2 2 2 2 7 2" xfId="28133" xr:uid="{00000000-0005-0000-0000-0000D96F0000}"/>
    <cellStyle name="Note 3 2 2 2 2 7 2 2" xfId="28134" xr:uid="{00000000-0005-0000-0000-0000DA6F0000}"/>
    <cellStyle name="Note 3 2 2 2 2 7 3" xfId="28135" xr:uid="{00000000-0005-0000-0000-0000DB6F0000}"/>
    <cellStyle name="Note 3 2 2 2 2 8" xfId="28136" xr:uid="{00000000-0005-0000-0000-0000DC6F0000}"/>
    <cellStyle name="Note 3 2 2 2 2 8 2" xfId="28137" xr:uid="{00000000-0005-0000-0000-0000DD6F0000}"/>
    <cellStyle name="Note 3 2 2 2 2 8 2 2" xfId="28138" xr:uid="{00000000-0005-0000-0000-0000DE6F0000}"/>
    <cellStyle name="Note 3 2 2 2 2 8 3" xfId="28139" xr:uid="{00000000-0005-0000-0000-0000DF6F0000}"/>
    <cellStyle name="Note 3 2 2 2 2 9" xfId="28140" xr:uid="{00000000-0005-0000-0000-0000E06F0000}"/>
    <cellStyle name="Note 3 2 2 2 2 9 2" xfId="28141" xr:uid="{00000000-0005-0000-0000-0000E16F0000}"/>
    <cellStyle name="Note 3 2 2 2 2 9 2 2" xfId="28142" xr:uid="{00000000-0005-0000-0000-0000E26F0000}"/>
    <cellStyle name="Note 3 2 2 2 2 9 3" xfId="28143" xr:uid="{00000000-0005-0000-0000-0000E36F0000}"/>
    <cellStyle name="Note 3 2 2 2 20" xfId="28144" xr:uid="{00000000-0005-0000-0000-0000E46F0000}"/>
    <cellStyle name="Note 3 2 2 2 3" xfId="28145" xr:uid="{00000000-0005-0000-0000-0000E56F0000}"/>
    <cellStyle name="Note 3 2 2 2 3 2" xfId="28146" xr:uid="{00000000-0005-0000-0000-0000E66F0000}"/>
    <cellStyle name="Note 3 2 2 2 3 2 2" xfId="28147" xr:uid="{00000000-0005-0000-0000-0000E76F0000}"/>
    <cellStyle name="Note 3 2 2 2 3 2 3" xfId="28148" xr:uid="{00000000-0005-0000-0000-0000E86F0000}"/>
    <cellStyle name="Note 3 2 2 2 3 3" xfId="28149" xr:uid="{00000000-0005-0000-0000-0000E96F0000}"/>
    <cellStyle name="Note 3 2 2 2 3 3 2" xfId="28150" xr:uid="{00000000-0005-0000-0000-0000EA6F0000}"/>
    <cellStyle name="Note 3 2 2 2 3 4" xfId="28151" xr:uid="{00000000-0005-0000-0000-0000EB6F0000}"/>
    <cellStyle name="Note 3 2 2 2 4" xfId="28152" xr:uid="{00000000-0005-0000-0000-0000EC6F0000}"/>
    <cellStyle name="Note 3 2 2 2 4 2" xfId="28153" xr:uid="{00000000-0005-0000-0000-0000ED6F0000}"/>
    <cellStyle name="Note 3 2 2 2 4 2 2" xfId="28154" xr:uid="{00000000-0005-0000-0000-0000EE6F0000}"/>
    <cellStyle name="Note 3 2 2 2 4 3" xfId="28155" xr:uid="{00000000-0005-0000-0000-0000EF6F0000}"/>
    <cellStyle name="Note 3 2 2 2 4 4" xfId="28156" xr:uid="{00000000-0005-0000-0000-0000F06F0000}"/>
    <cellStyle name="Note 3 2 2 2 5" xfId="28157" xr:uid="{00000000-0005-0000-0000-0000F16F0000}"/>
    <cellStyle name="Note 3 2 2 2 5 2" xfId="28158" xr:uid="{00000000-0005-0000-0000-0000F26F0000}"/>
    <cellStyle name="Note 3 2 2 2 5 2 2" xfId="28159" xr:uid="{00000000-0005-0000-0000-0000F36F0000}"/>
    <cellStyle name="Note 3 2 2 2 5 3" xfId="28160" xr:uid="{00000000-0005-0000-0000-0000F46F0000}"/>
    <cellStyle name="Note 3 2 2 2 5 4" xfId="28161" xr:uid="{00000000-0005-0000-0000-0000F56F0000}"/>
    <cellStyle name="Note 3 2 2 2 6" xfId="28162" xr:uid="{00000000-0005-0000-0000-0000F66F0000}"/>
    <cellStyle name="Note 3 2 2 2 6 2" xfId="28163" xr:uid="{00000000-0005-0000-0000-0000F76F0000}"/>
    <cellStyle name="Note 3 2 2 2 6 2 2" xfId="28164" xr:uid="{00000000-0005-0000-0000-0000F86F0000}"/>
    <cellStyle name="Note 3 2 2 2 6 3" xfId="28165" xr:uid="{00000000-0005-0000-0000-0000F96F0000}"/>
    <cellStyle name="Note 3 2 2 2 7" xfId="28166" xr:uid="{00000000-0005-0000-0000-0000FA6F0000}"/>
    <cellStyle name="Note 3 2 2 2 7 2" xfId="28167" xr:uid="{00000000-0005-0000-0000-0000FB6F0000}"/>
    <cellStyle name="Note 3 2 2 2 7 2 2" xfId="28168" xr:uid="{00000000-0005-0000-0000-0000FC6F0000}"/>
    <cellStyle name="Note 3 2 2 2 7 3" xfId="28169" xr:uid="{00000000-0005-0000-0000-0000FD6F0000}"/>
    <cellStyle name="Note 3 2 2 2 8" xfId="28170" xr:uid="{00000000-0005-0000-0000-0000FE6F0000}"/>
    <cellStyle name="Note 3 2 2 2 8 2" xfId="28171" xr:uid="{00000000-0005-0000-0000-0000FF6F0000}"/>
    <cellStyle name="Note 3 2 2 2 8 2 2" xfId="28172" xr:uid="{00000000-0005-0000-0000-000000700000}"/>
    <cellStyle name="Note 3 2 2 2 8 3" xfId="28173" xr:uid="{00000000-0005-0000-0000-000001700000}"/>
    <cellStyle name="Note 3 2 2 2 9" xfId="28174" xr:uid="{00000000-0005-0000-0000-000002700000}"/>
    <cellStyle name="Note 3 2 2 2 9 2" xfId="28175" xr:uid="{00000000-0005-0000-0000-000003700000}"/>
    <cellStyle name="Note 3 2 2 2 9 2 2" xfId="28176" xr:uid="{00000000-0005-0000-0000-000004700000}"/>
    <cellStyle name="Note 3 2 2 2 9 3" xfId="28177" xr:uid="{00000000-0005-0000-0000-000005700000}"/>
    <cellStyle name="Note 3 2 2 20" xfId="28178" xr:uid="{00000000-0005-0000-0000-000006700000}"/>
    <cellStyle name="Note 3 2 2 20 2" xfId="28179" xr:uid="{00000000-0005-0000-0000-000007700000}"/>
    <cellStyle name="Note 3 2 2 20 2 2" xfId="28180" xr:uid="{00000000-0005-0000-0000-000008700000}"/>
    <cellStyle name="Note 3 2 2 20 3" xfId="28181" xr:uid="{00000000-0005-0000-0000-000009700000}"/>
    <cellStyle name="Note 3 2 2 21" xfId="28182" xr:uid="{00000000-0005-0000-0000-00000A700000}"/>
    <cellStyle name="Note 3 2 2 21 2" xfId="28183" xr:uid="{00000000-0005-0000-0000-00000B700000}"/>
    <cellStyle name="Note 3 2 2 22" xfId="28184" xr:uid="{00000000-0005-0000-0000-00000C700000}"/>
    <cellStyle name="Note 3 2 2 23" xfId="28185" xr:uid="{00000000-0005-0000-0000-00000D700000}"/>
    <cellStyle name="Note 3 2 2 3" xfId="28186" xr:uid="{00000000-0005-0000-0000-00000E700000}"/>
    <cellStyle name="Note 3 2 2 3 10" xfId="28187" xr:uid="{00000000-0005-0000-0000-00000F700000}"/>
    <cellStyle name="Note 3 2 2 3 10 2" xfId="28188" xr:uid="{00000000-0005-0000-0000-000010700000}"/>
    <cellStyle name="Note 3 2 2 3 10 2 2" xfId="28189" xr:uid="{00000000-0005-0000-0000-000011700000}"/>
    <cellStyle name="Note 3 2 2 3 10 3" xfId="28190" xr:uid="{00000000-0005-0000-0000-000012700000}"/>
    <cellStyle name="Note 3 2 2 3 11" xfId="28191" xr:uid="{00000000-0005-0000-0000-000013700000}"/>
    <cellStyle name="Note 3 2 2 3 11 2" xfId="28192" xr:uid="{00000000-0005-0000-0000-000014700000}"/>
    <cellStyle name="Note 3 2 2 3 11 2 2" xfId="28193" xr:uid="{00000000-0005-0000-0000-000015700000}"/>
    <cellStyle name="Note 3 2 2 3 11 3" xfId="28194" xr:uid="{00000000-0005-0000-0000-000016700000}"/>
    <cellStyle name="Note 3 2 2 3 12" xfId="28195" xr:uid="{00000000-0005-0000-0000-000017700000}"/>
    <cellStyle name="Note 3 2 2 3 12 2" xfId="28196" xr:uid="{00000000-0005-0000-0000-000018700000}"/>
    <cellStyle name="Note 3 2 2 3 12 2 2" xfId="28197" xr:uid="{00000000-0005-0000-0000-000019700000}"/>
    <cellStyle name="Note 3 2 2 3 12 3" xfId="28198" xr:uid="{00000000-0005-0000-0000-00001A700000}"/>
    <cellStyle name="Note 3 2 2 3 13" xfId="28199" xr:uid="{00000000-0005-0000-0000-00001B700000}"/>
    <cellStyle name="Note 3 2 2 3 13 2" xfId="28200" xr:uid="{00000000-0005-0000-0000-00001C700000}"/>
    <cellStyle name="Note 3 2 2 3 13 2 2" xfId="28201" xr:uid="{00000000-0005-0000-0000-00001D700000}"/>
    <cellStyle name="Note 3 2 2 3 13 3" xfId="28202" xr:uid="{00000000-0005-0000-0000-00001E700000}"/>
    <cellStyle name="Note 3 2 2 3 14" xfId="28203" xr:uid="{00000000-0005-0000-0000-00001F700000}"/>
    <cellStyle name="Note 3 2 2 3 14 2" xfId="28204" xr:uid="{00000000-0005-0000-0000-000020700000}"/>
    <cellStyle name="Note 3 2 2 3 14 2 2" xfId="28205" xr:uid="{00000000-0005-0000-0000-000021700000}"/>
    <cellStyle name="Note 3 2 2 3 14 3" xfId="28206" xr:uid="{00000000-0005-0000-0000-000022700000}"/>
    <cellStyle name="Note 3 2 2 3 15" xfId="28207" xr:uid="{00000000-0005-0000-0000-000023700000}"/>
    <cellStyle name="Note 3 2 2 3 15 2" xfId="28208" xr:uid="{00000000-0005-0000-0000-000024700000}"/>
    <cellStyle name="Note 3 2 2 3 15 2 2" xfId="28209" xr:uid="{00000000-0005-0000-0000-000025700000}"/>
    <cellStyle name="Note 3 2 2 3 15 3" xfId="28210" xr:uid="{00000000-0005-0000-0000-000026700000}"/>
    <cellStyle name="Note 3 2 2 3 16" xfId="28211" xr:uid="{00000000-0005-0000-0000-000027700000}"/>
    <cellStyle name="Note 3 2 2 3 16 2" xfId="28212" xr:uid="{00000000-0005-0000-0000-000028700000}"/>
    <cellStyle name="Note 3 2 2 3 16 2 2" xfId="28213" xr:uid="{00000000-0005-0000-0000-000029700000}"/>
    <cellStyle name="Note 3 2 2 3 16 3" xfId="28214" xr:uid="{00000000-0005-0000-0000-00002A700000}"/>
    <cellStyle name="Note 3 2 2 3 17" xfId="28215" xr:uid="{00000000-0005-0000-0000-00002B700000}"/>
    <cellStyle name="Note 3 2 2 3 17 2" xfId="28216" xr:uid="{00000000-0005-0000-0000-00002C700000}"/>
    <cellStyle name="Note 3 2 2 3 17 2 2" xfId="28217" xr:uid="{00000000-0005-0000-0000-00002D700000}"/>
    <cellStyle name="Note 3 2 2 3 17 3" xfId="28218" xr:uid="{00000000-0005-0000-0000-00002E700000}"/>
    <cellStyle name="Note 3 2 2 3 18" xfId="28219" xr:uid="{00000000-0005-0000-0000-00002F700000}"/>
    <cellStyle name="Note 3 2 2 3 18 2" xfId="28220" xr:uid="{00000000-0005-0000-0000-000030700000}"/>
    <cellStyle name="Note 3 2 2 3 19" xfId="28221" xr:uid="{00000000-0005-0000-0000-000031700000}"/>
    <cellStyle name="Note 3 2 2 3 2" xfId="28222" xr:uid="{00000000-0005-0000-0000-000032700000}"/>
    <cellStyle name="Note 3 2 2 3 2 10" xfId="28223" xr:uid="{00000000-0005-0000-0000-000033700000}"/>
    <cellStyle name="Note 3 2 2 3 2 10 2" xfId="28224" xr:uid="{00000000-0005-0000-0000-000034700000}"/>
    <cellStyle name="Note 3 2 2 3 2 10 2 2" xfId="28225" xr:uid="{00000000-0005-0000-0000-000035700000}"/>
    <cellStyle name="Note 3 2 2 3 2 10 3" xfId="28226" xr:uid="{00000000-0005-0000-0000-000036700000}"/>
    <cellStyle name="Note 3 2 2 3 2 11" xfId="28227" xr:uid="{00000000-0005-0000-0000-000037700000}"/>
    <cellStyle name="Note 3 2 2 3 2 11 2" xfId="28228" xr:uid="{00000000-0005-0000-0000-000038700000}"/>
    <cellStyle name="Note 3 2 2 3 2 11 2 2" xfId="28229" xr:uid="{00000000-0005-0000-0000-000039700000}"/>
    <cellStyle name="Note 3 2 2 3 2 11 3" xfId="28230" xr:uid="{00000000-0005-0000-0000-00003A700000}"/>
    <cellStyle name="Note 3 2 2 3 2 12" xfId="28231" xr:uid="{00000000-0005-0000-0000-00003B700000}"/>
    <cellStyle name="Note 3 2 2 3 2 12 2" xfId="28232" xr:uid="{00000000-0005-0000-0000-00003C700000}"/>
    <cellStyle name="Note 3 2 2 3 2 12 2 2" xfId="28233" xr:uid="{00000000-0005-0000-0000-00003D700000}"/>
    <cellStyle name="Note 3 2 2 3 2 12 3" xfId="28234" xr:uid="{00000000-0005-0000-0000-00003E700000}"/>
    <cellStyle name="Note 3 2 2 3 2 13" xfId="28235" xr:uid="{00000000-0005-0000-0000-00003F700000}"/>
    <cellStyle name="Note 3 2 2 3 2 13 2" xfId="28236" xr:uid="{00000000-0005-0000-0000-000040700000}"/>
    <cellStyle name="Note 3 2 2 3 2 13 2 2" xfId="28237" xr:uid="{00000000-0005-0000-0000-000041700000}"/>
    <cellStyle name="Note 3 2 2 3 2 13 3" xfId="28238" xr:uid="{00000000-0005-0000-0000-000042700000}"/>
    <cellStyle name="Note 3 2 2 3 2 14" xfId="28239" xr:uid="{00000000-0005-0000-0000-000043700000}"/>
    <cellStyle name="Note 3 2 2 3 2 14 2" xfId="28240" xr:uid="{00000000-0005-0000-0000-000044700000}"/>
    <cellStyle name="Note 3 2 2 3 2 14 2 2" xfId="28241" xr:uid="{00000000-0005-0000-0000-000045700000}"/>
    <cellStyle name="Note 3 2 2 3 2 14 3" xfId="28242" xr:uid="{00000000-0005-0000-0000-000046700000}"/>
    <cellStyle name="Note 3 2 2 3 2 15" xfId="28243" xr:uid="{00000000-0005-0000-0000-000047700000}"/>
    <cellStyle name="Note 3 2 2 3 2 15 2" xfId="28244" xr:uid="{00000000-0005-0000-0000-000048700000}"/>
    <cellStyle name="Note 3 2 2 3 2 15 2 2" xfId="28245" xr:uid="{00000000-0005-0000-0000-000049700000}"/>
    <cellStyle name="Note 3 2 2 3 2 15 3" xfId="28246" xr:uid="{00000000-0005-0000-0000-00004A700000}"/>
    <cellStyle name="Note 3 2 2 3 2 16" xfId="28247" xr:uid="{00000000-0005-0000-0000-00004B700000}"/>
    <cellStyle name="Note 3 2 2 3 2 16 2" xfId="28248" xr:uid="{00000000-0005-0000-0000-00004C700000}"/>
    <cellStyle name="Note 3 2 2 3 2 16 2 2" xfId="28249" xr:uid="{00000000-0005-0000-0000-00004D700000}"/>
    <cellStyle name="Note 3 2 2 3 2 16 3" xfId="28250" xr:uid="{00000000-0005-0000-0000-00004E700000}"/>
    <cellStyle name="Note 3 2 2 3 2 17" xfId="28251" xr:uid="{00000000-0005-0000-0000-00004F700000}"/>
    <cellStyle name="Note 3 2 2 3 2 17 2" xfId="28252" xr:uid="{00000000-0005-0000-0000-000050700000}"/>
    <cellStyle name="Note 3 2 2 3 2 17 2 2" xfId="28253" xr:uid="{00000000-0005-0000-0000-000051700000}"/>
    <cellStyle name="Note 3 2 2 3 2 17 3" xfId="28254" xr:uid="{00000000-0005-0000-0000-000052700000}"/>
    <cellStyle name="Note 3 2 2 3 2 18" xfId="28255" xr:uid="{00000000-0005-0000-0000-000053700000}"/>
    <cellStyle name="Note 3 2 2 3 2 18 2" xfId="28256" xr:uid="{00000000-0005-0000-0000-000054700000}"/>
    <cellStyle name="Note 3 2 2 3 2 18 2 2" xfId="28257" xr:uid="{00000000-0005-0000-0000-000055700000}"/>
    <cellStyle name="Note 3 2 2 3 2 18 3" xfId="28258" xr:uid="{00000000-0005-0000-0000-000056700000}"/>
    <cellStyle name="Note 3 2 2 3 2 19" xfId="28259" xr:uid="{00000000-0005-0000-0000-000057700000}"/>
    <cellStyle name="Note 3 2 2 3 2 19 2" xfId="28260" xr:uid="{00000000-0005-0000-0000-000058700000}"/>
    <cellStyle name="Note 3 2 2 3 2 19 2 2" xfId="28261" xr:uid="{00000000-0005-0000-0000-000059700000}"/>
    <cellStyle name="Note 3 2 2 3 2 19 3" xfId="28262" xr:uid="{00000000-0005-0000-0000-00005A700000}"/>
    <cellStyle name="Note 3 2 2 3 2 2" xfId="28263" xr:uid="{00000000-0005-0000-0000-00005B700000}"/>
    <cellStyle name="Note 3 2 2 3 2 2 2" xfId="28264" xr:uid="{00000000-0005-0000-0000-00005C700000}"/>
    <cellStyle name="Note 3 2 2 3 2 2 2 2" xfId="28265" xr:uid="{00000000-0005-0000-0000-00005D700000}"/>
    <cellStyle name="Note 3 2 2 3 2 2 3" xfId="28266" xr:uid="{00000000-0005-0000-0000-00005E700000}"/>
    <cellStyle name="Note 3 2 2 3 2 2 4" xfId="28267" xr:uid="{00000000-0005-0000-0000-00005F700000}"/>
    <cellStyle name="Note 3 2 2 3 2 20" xfId="28268" xr:uid="{00000000-0005-0000-0000-000060700000}"/>
    <cellStyle name="Note 3 2 2 3 2 20 2" xfId="28269" xr:uid="{00000000-0005-0000-0000-000061700000}"/>
    <cellStyle name="Note 3 2 2 3 2 20 2 2" xfId="28270" xr:uid="{00000000-0005-0000-0000-000062700000}"/>
    <cellStyle name="Note 3 2 2 3 2 20 3" xfId="28271" xr:uid="{00000000-0005-0000-0000-000063700000}"/>
    <cellStyle name="Note 3 2 2 3 2 21" xfId="28272" xr:uid="{00000000-0005-0000-0000-000064700000}"/>
    <cellStyle name="Note 3 2 2 3 2 21 2" xfId="28273" xr:uid="{00000000-0005-0000-0000-000065700000}"/>
    <cellStyle name="Note 3 2 2 3 2 22" xfId="28274" xr:uid="{00000000-0005-0000-0000-000066700000}"/>
    <cellStyle name="Note 3 2 2 3 2 23" xfId="28275" xr:uid="{00000000-0005-0000-0000-000067700000}"/>
    <cellStyle name="Note 3 2 2 3 2 3" xfId="28276" xr:uid="{00000000-0005-0000-0000-000068700000}"/>
    <cellStyle name="Note 3 2 2 3 2 3 2" xfId="28277" xr:uid="{00000000-0005-0000-0000-000069700000}"/>
    <cellStyle name="Note 3 2 2 3 2 3 2 2" xfId="28278" xr:uid="{00000000-0005-0000-0000-00006A700000}"/>
    <cellStyle name="Note 3 2 2 3 2 3 3" xfId="28279" xr:uid="{00000000-0005-0000-0000-00006B700000}"/>
    <cellStyle name="Note 3 2 2 3 2 3 4" xfId="28280" xr:uid="{00000000-0005-0000-0000-00006C700000}"/>
    <cellStyle name="Note 3 2 2 3 2 4" xfId="28281" xr:uid="{00000000-0005-0000-0000-00006D700000}"/>
    <cellStyle name="Note 3 2 2 3 2 4 2" xfId="28282" xr:uid="{00000000-0005-0000-0000-00006E700000}"/>
    <cellStyle name="Note 3 2 2 3 2 4 2 2" xfId="28283" xr:uid="{00000000-0005-0000-0000-00006F700000}"/>
    <cellStyle name="Note 3 2 2 3 2 4 3" xfId="28284" xr:uid="{00000000-0005-0000-0000-000070700000}"/>
    <cellStyle name="Note 3 2 2 3 2 5" xfId="28285" xr:uid="{00000000-0005-0000-0000-000071700000}"/>
    <cellStyle name="Note 3 2 2 3 2 5 2" xfId="28286" xr:uid="{00000000-0005-0000-0000-000072700000}"/>
    <cellStyle name="Note 3 2 2 3 2 5 2 2" xfId="28287" xr:uid="{00000000-0005-0000-0000-000073700000}"/>
    <cellStyle name="Note 3 2 2 3 2 5 3" xfId="28288" xr:uid="{00000000-0005-0000-0000-000074700000}"/>
    <cellStyle name="Note 3 2 2 3 2 6" xfId="28289" xr:uid="{00000000-0005-0000-0000-000075700000}"/>
    <cellStyle name="Note 3 2 2 3 2 6 2" xfId="28290" xr:uid="{00000000-0005-0000-0000-000076700000}"/>
    <cellStyle name="Note 3 2 2 3 2 6 2 2" xfId="28291" xr:uid="{00000000-0005-0000-0000-000077700000}"/>
    <cellStyle name="Note 3 2 2 3 2 6 3" xfId="28292" xr:uid="{00000000-0005-0000-0000-000078700000}"/>
    <cellStyle name="Note 3 2 2 3 2 7" xfId="28293" xr:uid="{00000000-0005-0000-0000-000079700000}"/>
    <cellStyle name="Note 3 2 2 3 2 7 2" xfId="28294" xr:uid="{00000000-0005-0000-0000-00007A700000}"/>
    <cellStyle name="Note 3 2 2 3 2 7 2 2" xfId="28295" xr:uid="{00000000-0005-0000-0000-00007B700000}"/>
    <cellStyle name="Note 3 2 2 3 2 7 3" xfId="28296" xr:uid="{00000000-0005-0000-0000-00007C700000}"/>
    <cellStyle name="Note 3 2 2 3 2 8" xfId="28297" xr:uid="{00000000-0005-0000-0000-00007D700000}"/>
    <cellStyle name="Note 3 2 2 3 2 8 2" xfId="28298" xr:uid="{00000000-0005-0000-0000-00007E700000}"/>
    <cellStyle name="Note 3 2 2 3 2 8 2 2" xfId="28299" xr:uid="{00000000-0005-0000-0000-00007F700000}"/>
    <cellStyle name="Note 3 2 2 3 2 8 3" xfId="28300" xr:uid="{00000000-0005-0000-0000-000080700000}"/>
    <cellStyle name="Note 3 2 2 3 2 9" xfId="28301" xr:uid="{00000000-0005-0000-0000-000081700000}"/>
    <cellStyle name="Note 3 2 2 3 2 9 2" xfId="28302" xr:uid="{00000000-0005-0000-0000-000082700000}"/>
    <cellStyle name="Note 3 2 2 3 2 9 2 2" xfId="28303" xr:uid="{00000000-0005-0000-0000-000083700000}"/>
    <cellStyle name="Note 3 2 2 3 2 9 3" xfId="28304" xr:uid="{00000000-0005-0000-0000-000084700000}"/>
    <cellStyle name="Note 3 2 2 3 20" xfId="28305" xr:uid="{00000000-0005-0000-0000-000085700000}"/>
    <cellStyle name="Note 3 2 2 3 3" xfId="28306" xr:uid="{00000000-0005-0000-0000-000086700000}"/>
    <cellStyle name="Note 3 2 2 3 3 2" xfId="28307" xr:uid="{00000000-0005-0000-0000-000087700000}"/>
    <cellStyle name="Note 3 2 2 3 3 2 2" xfId="28308" xr:uid="{00000000-0005-0000-0000-000088700000}"/>
    <cellStyle name="Note 3 2 2 3 3 3" xfId="28309" xr:uid="{00000000-0005-0000-0000-000089700000}"/>
    <cellStyle name="Note 3 2 2 3 3 4" xfId="28310" xr:uid="{00000000-0005-0000-0000-00008A700000}"/>
    <cellStyle name="Note 3 2 2 3 4" xfId="28311" xr:uid="{00000000-0005-0000-0000-00008B700000}"/>
    <cellStyle name="Note 3 2 2 3 4 2" xfId="28312" xr:uid="{00000000-0005-0000-0000-00008C700000}"/>
    <cellStyle name="Note 3 2 2 3 4 2 2" xfId="28313" xr:uid="{00000000-0005-0000-0000-00008D700000}"/>
    <cellStyle name="Note 3 2 2 3 4 3" xfId="28314" xr:uid="{00000000-0005-0000-0000-00008E700000}"/>
    <cellStyle name="Note 3 2 2 3 4 4" xfId="28315" xr:uid="{00000000-0005-0000-0000-00008F700000}"/>
    <cellStyle name="Note 3 2 2 3 5" xfId="28316" xr:uid="{00000000-0005-0000-0000-000090700000}"/>
    <cellStyle name="Note 3 2 2 3 5 2" xfId="28317" xr:uid="{00000000-0005-0000-0000-000091700000}"/>
    <cellStyle name="Note 3 2 2 3 5 2 2" xfId="28318" xr:uid="{00000000-0005-0000-0000-000092700000}"/>
    <cellStyle name="Note 3 2 2 3 5 3" xfId="28319" xr:uid="{00000000-0005-0000-0000-000093700000}"/>
    <cellStyle name="Note 3 2 2 3 6" xfId="28320" xr:uid="{00000000-0005-0000-0000-000094700000}"/>
    <cellStyle name="Note 3 2 2 3 6 2" xfId="28321" xr:uid="{00000000-0005-0000-0000-000095700000}"/>
    <cellStyle name="Note 3 2 2 3 6 2 2" xfId="28322" xr:uid="{00000000-0005-0000-0000-000096700000}"/>
    <cellStyle name="Note 3 2 2 3 6 3" xfId="28323" xr:uid="{00000000-0005-0000-0000-000097700000}"/>
    <cellStyle name="Note 3 2 2 3 7" xfId="28324" xr:uid="{00000000-0005-0000-0000-000098700000}"/>
    <cellStyle name="Note 3 2 2 3 7 2" xfId="28325" xr:uid="{00000000-0005-0000-0000-000099700000}"/>
    <cellStyle name="Note 3 2 2 3 7 2 2" xfId="28326" xr:uid="{00000000-0005-0000-0000-00009A700000}"/>
    <cellStyle name="Note 3 2 2 3 7 3" xfId="28327" xr:uid="{00000000-0005-0000-0000-00009B700000}"/>
    <cellStyle name="Note 3 2 2 3 8" xfId="28328" xr:uid="{00000000-0005-0000-0000-00009C700000}"/>
    <cellStyle name="Note 3 2 2 3 8 2" xfId="28329" xr:uid="{00000000-0005-0000-0000-00009D700000}"/>
    <cellStyle name="Note 3 2 2 3 8 2 2" xfId="28330" xr:uid="{00000000-0005-0000-0000-00009E700000}"/>
    <cellStyle name="Note 3 2 2 3 8 3" xfId="28331" xr:uid="{00000000-0005-0000-0000-00009F700000}"/>
    <cellStyle name="Note 3 2 2 3 9" xfId="28332" xr:uid="{00000000-0005-0000-0000-0000A0700000}"/>
    <cellStyle name="Note 3 2 2 3 9 2" xfId="28333" xr:uid="{00000000-0005-0000-0000-0000A1700000}"/>
    <cellStyle name="Note 3 2 2 3 9 2 2" xfId="28334" xr:uid="{00000000-0005-0000-0000-0000A2700000}"/>
    <cellStyle name="Note 3 2 2 3 9 3" xfId="28335" xr:uid="{00000000-0005-0000-0000-0000A3700000}"/>
    <cellStyle name="Note 3 2 2 4" xfId="28336" xr:uid="{00000000-0005-0000-0000-0000A4700000}"/>
    <cellStyle name="Note 3 2 2 4 10" xfId="28337" xr:uid="{00000000-0005-0000-0000-0000A5700000}"/>
    <cellStyle name="Note 3 2 2 4 10 2" xfId="28338" xr:uid="{00000000-0005-0000-0000-0000A6700000}"/>
    <cellStyle name="Note 3 2 2 4 10 2 2" xfId="28339" xr:uid="{00000000-0005-0000-0000-0000A7700000}"/>
    <cellStyle name="Note 3 2 2 4 10 3" xfId="28340" xr:uid="{00000000-0005-0000-0000-0000A8700000}"/>
    <cellStyle name="Note 3 2 2 4 11" xfId="28341" xr:uid="{00000000-0005-0000-0000-0000A9700000}"/>
    <cellStyle name="Note 3 2 2 4 11 2" xfId="28342" xr:uid="{00000000-0005-0000-0000-0000AA700000}"/>
    <cellStyle name="Note 3 2 2 4 11 2 2" xfId="28343" xr:uid="{00000000-0005-0000-0000-0000AB700000}"/>
    <cellStyle name="Note 3 2 2 4 11 3" xfId="28344" xr:uid="{00000000-0005-0000-0000-0000AC700000}"/>
    <cellStyle name="Note 3 2 2 4 12" xfId="28345" xr:uid="{00000000-0005-0000-0000-0000AD700000}"/>
    <cellStyle name="Note 3 2 2 4 12 2" xfId="28346" xr:uid="{00000000-0005-0000-0000-0000AE700000}"/>
    <cellStyle name="Note 3 2 2 4 12 2 2" xfId="28347" xr:uid="{00000000-0005-0000-0000-0000AF700000}"/>
    <cellStyle name="Note 3 2 2 4 12 3" xfId="28348" xr:uid="{00000000-0005-0000-0000-0000B0700000}"/>
    <cellStyle name="Note 3 2 2 4 13" xfId="28349" xr:uid="{00000000-0005-0000-0000-0000B1700000}"/>
    <cellStyle name="Note 3 2 2 4 13 2" xfId="28350" xr:uid="{00000000-0005-0000-0000-0000B2700000}"/>
    <cellStyle name="Note 3 2 2 4 13 2 2" xfId="28351" xr:uid="{00000000-0005-0000-0000-0000B3700000}"/>
    <cellStyle name="Note 3 2 2 4 13 3" xfId="28352" xr:uid="{00000000-0005-0000-0000-0000B4700000}"/>
    <cellStyle name="Note 3 2 2 4 14" xfId="28353" xr:uid="{00000000-0005-0000-0000-0000B5700000}"/>
    <cellStyle name="Note 3 2 2 4 14 2" xfId="28354" xr:uid="{00000000-0005-0000-0000-0000B6700000}"/>
    <cellStyle name="Note 3 2 2 4 14 2 2" xfId="28355" xr:uid="{00000000-0005-0000-0000-0000B7700000}"/>
    <cellStyle name="Note 3 2 2 4 14 3" xfId="28356" xr:uid="{00000000-0005-0000-0000-0000B8700000}"/>
    <cellStyle name="Note 3 2 2 4 15" xfId="28357" xr:uid="{00000000-0005-0000-0000-0000B9700000}"/>
    <cellStyle name="Note 3 2 2 4 15 2" xfId="28358" xr:uid="{00000000-0005-0000-0000-0000BA700000}"/>
    <cellStyle name="Note 3 2 2 4 15 2 2" xfId="28359" xr:uid="{00000000-0005-0000-0000-0000BB700000}"/>
    <cellStyle name="Note 3 2 2 4 15 3" xfId="28360" xr:uid="{00000000-0005-0000-0000-0000BC700000}"/>
    <cellStyle name="Note 3 2 2 4 16" xfId="28361" xr:uid="{00000000-0005-0000-0000-0000BD700000}"/>
    <cellStyle name="Note 3 2 2 4 16 2" xfId="28362" xr:uid="{00000000-0005-0000-0000-0000BE700000}"/>
    <cellStyle name="Note 3 2 2 4 16 2 2" xfId="28363" xr:uid="{00000000-0005-0000-0000-0000BF700000}"/>
    <cellStyle name="Note 3 2 2 4 16 3" xfId="28364" xr:uid="{00000000-0005-0000-0000-0000C0700000}"/>
    <cellStyle name="Note 3 2 2 4 17" xfId="28365" xr:uid="{00000000-0005-0000-0000-0000C1700000}"/>
    <cellStyle name="Note 3 2 2 4 17 2" xfId="28366" xr:uid="{00000000-0005-0000-0000-0000C2700000}"/>
    <cellStyle name="Note 3 2 2 4 17 2 2" xfId="28367" xr:uid="{00000000-0005-0000-0000-0000C3700000}"/>
    <cellStyle name="Note 3 2 2 4 17 3" xfId="28368" xr:uid="{00000000-0005-0000-0000-0000C4700000}"/>
    <cellStyle name="Note 3 2 2 4 18" xfId="28369" xr:uid="{00000000-0005-0000-0000-0000C5700000}"/>
    <cellStyle name="Note 3 2 2 4 18 2" xfId="28370" xr:uid="{00000000-0005-0000-0000-0000C6700000}"/>
    <cellStyle name="Note 3 2 2 4 18 2 2" xfId="28371" xr:uid="{00000000-0005-0000-0000-0000C7700000}"/>
    <cellStyle name="Note 3 2 2 4 18 3" xfId="28372" xr:uid="{00000000-0005-0000-0000-0000C8700000}"/>
    <cellStyle name="Note 3 2 2 4 19" xfId="28373" xr:uid="{00000000-0005-0000-0000-0000C9700000}"/>
    <cellStyle name="Note 3 2 2 4 19 2" xfId="28374" xr:uid="{00000000-0005-0000-0000-0000CA700000}"/>
    <cellStyle name="Note 3 2 2 4 19 2 2" xfId="28375" xr:uid="{00000000-0005-0000-0000-0000CB700000}"/>
    <cellStyle name="Note 3 2 2 4 19 3" xfId="28376" xr:uid="{00000000-0005-0000-0000-0000CC700000}"/>
    <cellStyle name="Note 3 2 2 4 2" xfId="28377" xr:uid="{00000000-0005-0000-0000-0000CD700000}"/>
    <cellStyle name="Note 3 2 2 4 2 10" xfId="28378" xr:uid="{00000000-0005-0000-0000-0000CE700000}"/>
    <cellStyle name="Note 3 2 2 4 2 10 2" xfId="28379" xr:uid="{00000000-0005-0000-0000-0000CF700000}"/>
    <cellStyle name="Note 3 2 2 4 2 10 2 2" xfId="28380" xr:uid="{00000000-0005-0000-0000-0000D0700000}"/>
    <cellStyle name="Note 3 2 2 4 2 10 3" xfId="28381" xr:uid="{00000000-0005-0000-0000-0000D1700000}"/>
    <cellStyle name="Note 3 2 2 4 2 11" xfId="28382" xr:uid="{00000000-0005-0000-0000-0000D2700000}"/>
    <cellStyle name="Note 3 2 2 4 2 11 2" xfId="28383" xr:uid="{00000000-0005-0000-0000-0000D3700000}"/>
    <cellStyle name="Note 3 2 2 4 2 11 2 2" xfId="28384" xr:uid="{00000000-0005-0000-0000-0000D4700000}"/>
    <cellStyle name="Note 3 2 2 4 2 11 3" xfId="28385" xr:uid="{00000000-0005-0000-0000-0000D5700000}"/>
    <cellStyle name="Note 3 2 2 4 2 12" xfId="28386" xr:uid="{00000000-0005-0000-0000-0000D6700000}"/>
    <cellStyle name="Note 3 2 2 4 2 12 2" xfId="28387" xr:uid="{00000000-0005-0000-0000-0000D7700000}"/>
    <cellStyle name="Note 3 2 2 4 2 12 2 2" xfId="28388" xr:uid="{00000000-0005-0000-0000-0000D8700000}"/>
    <cellStyle name="Note 3 2 2 4 2 12 3" xfId="28389" xr:uid="{00000000-0005-0000-0000-0000D9700000}"/>
    <cellStyle name="Note 3 2 2 4 2 13" xfId="28390" xr:uid="{00000000-0005-0000-0000-0000DA700000}"/>
    <cellStyle name="Note 3 2 2 4 2 13 2" xfId="28391" xr:uid="{00000000-0005-0000-0000-0000DB700000}"/>
    <cellStyle name="Note 3 2 2 4 2 13 2 2" xfId="28392" xr:uid="{00000000-0005-0000-0000-0000DC700000}"/>
    <cellStyle name="Note 3 2 2 4 2 13 3" xfId="28393" xr:uid="{00000000-0005-0000-0000-0000DD700000}"/>
    <cellStyle name="Note 3 2 2 4 2 14" xfId="28394" xr:uid="{00000000-0005-0000-0000-0000DE700000}"/>
    <cellStyle name="Note 3 2 2 4 2 14 2" xfId="28395" xr:uid="{00000000-0005-0000-0000-0000DF700000}"/>
    <cellStyle name="Note 3 2 2 4 2 14 2 2" xfId="28396" xr:uid="{00000000-0005-0000-0000-0000E0700000}"/>
    <cellStyle name="Note 3 2 2 4 2 14 3" xfId="28397" xr:uid="{00000000-0005-0000-0000-0000E1700000}"/>
    <cellStyle name="Note 3 2 2 4 2 15" xfId="28398" xr:uid="{00000000-0005-0000-0000-0000E2700000}"/>
    <cellStyle name="Note 3 2 2 4 2 15 2" xfId="28399" xr:uid="{00000000-0005-0000-0000-0000E3700000}"/>
    <cellStyle name="Note 3 2 2 4 2 15 2 2" xfId="28400" xr:uid="{00000000-0005-0000-0000-0000E4700000}"/>
    <cellStyle name="Note 3 2 2 4 2 15 3" xfId="28401" xr:uid="{00000000-0005-0000-0000-0000E5700000}"/>
    <cellStyle name="Note 3 2 2 4 2 16" xfId="28402" xr:uid="{00000000-0005-0000-0000-0000E6700000}"/>
    <cellStyle name="Note 3 2 2 4 2 16 2" xfId="28403" xr:uid="{00000000-0005-0000-0000-0000E7700000}"/>
    <cellStyle name="Note 3 2 2 4 2 16 2 2" xfId="28404" xr:uid="{00000000-0005-0000-0000-0000E8700000}"/>
    <cellStyle name="Note 3 2 2 4 2 16 3" xfId="28405" xr:uid="{00000000-0005-0000-0000-0000E9700000}"/>
    <cellStyle name="Note 3 2 2 4 2 17" xfId="28406" xr:uid="{00000000-0005-0000-0000-0000EA700000}"/>
    <cellStyle name="Note 3 2 2 4 2 17 2" xfId="28407" xr:uid="{00000000-0005-0000-0000-0000EB700000}"/>
    <cellStyle name="Note 3 2 2 4 2 17 2 2" xfId="28408" xr:uid="{00000000-0005-0000-0000-0000EC700000}"/>
    <cellStyle name="Note 3 2 2 4 2 17 3" xfId="28409" xr:uid="{00000000-0005-0000-0000-0000ED700000}"/>
    <cellStyle name="Note 3 2 2 4 2 18" xfId="28410" xr:uid="{00000000-0005-0000-0000-0000EE700000}"/>
    <cellStyle name="Note 3 2 2 4 2 18 2" xfId="28411" xr:uid="{00000000-0005-0000-0000-0000EF700000}"/>
    <cellStyle name="Note 3 2 2 4 2 18 2 2" xfId="28412" xr:uid="{00000000-0005-0000-0000-0000F0700000}"/>
    <cellStyle name="Note 3 2 2 4 2 18 3" xfId="28413" xr:uid="{00000000-0005-0000-0000-0000F1700000}"/>
    <cellStyle name="Note 3 2 2 4 2 19" xfId="28414" xr:uid="{00000000-0005-0000-0000-0000F2700000}"/>
    <cellStyle name="Note 3 2 2 4 2 19 2" xfId="28415" xr:uid="{00000000-0005-0000-0000-0000F3700000}"/>
    <cellStyle name="Note 3 2 2 4 2 19 2 2" xfId="28416" xr:uid="{00000000-0005-0000-0000-0000F4700000}"/>
    <cellStyle name="Note 3 2 2 4 2 19 3" xfId="28417" xr:uid="{00000000-0005-0000-0000-0000F5700000}"/>
    <cellStyle name="Note 3 2 2 4 2 2" xfId="28418" xr:uid="{00000000-0005-0000-0000-0000F6700000}"/>
    <cellStyle name="Note 3 2 2 4 2 2 2" xfId="28419" xr:uid="{00000000-0005-0000-0000-0000F7700000}"/>
    <cellStyle name="Note 3 2 2 4 2 2 2 2" xfId="28420" xr:uid="{00000000-0005-0000-0000-0000F8700000}"/>
    <cellStyle name="Note 3 2 2 4 2 2 3" xfId="28421" xr:uid="{00000000-0005-0000-0000-0000F9700000}"/>
    <cellStyle name="Note 3 2 2 4 2 2 4" xfId="28422" xr:uid="{00000000-0005-0000-0000-0000FA700000}"/>
    <cellStyle name="Note 3 2 2 4 2 20" xfId="28423" xr:uid="{00000000-0005-0000-0000-0000FB700000}"/>
    <cellStyle name="Note 3 2 2 4 2 20 2" xfId="28424" xr:uid="{00000000-0005-0000-0000-0000FC700000}"/>
    <cellStyle name="Note 3 2 2 4 2 20 2 2" xfId="28425" xr:uid="{00000000-0005-0000-0000-0000FD700000}"/>
    <cellStyle name="Note 3 2 2 4 2 20 3" xfId="28426" xr:uid="{00000000-0005-0000-0000-0000FE700000}"/>
    <cellStyle name="Note 3 2 2 4 2 21" xfId="28427" xr:uid="{00000000-0005-0000-0000-0000FF700000}"/>
    <cellStyle name="Note 3 2 2 4 2 21 2" xfId="28428" xr:uid="{00000000-0005-0000-0000-000000710000}"/>
    <cellStyle name="Note 3 2 2 4 2 22" xfId="28429" xr:uid="{00000000-0005-0000-0000-000001710000}"/>
    <cellStyle name="Note 3 2 2 4 2 23" xfId="28430" xr:uid="{00000000-0005-0000-0000-000002710000}"/>
    <cellStyle name="Note 3 2 2 4 2 3" xfId="28431" xr:uid="{00000000-0005-0000-0000-000003710000}"/>
    <cellStyle name="Note 3 2 2 4 2 3 2" xfId="28432" xr:uid="{00000000-0005-0000-0000-000004710000}"/>
    <cellStyle name="Note 3 2 2 4 2 3 2 2" xfId="28433" xr:uid="{00000000-0005-0000-0000-000005710000}"/>
    <cellStyle name="Note 3 2 2 4 2 3 3" xfId="28434" xr:uid="{00000000-0005-0000-0000-000006710000}"/>
    <cellStyle name="Note 3 2 2 4 2 4" xfId="28435" xr:uid="{00000000-0005-0000-0000-000007710000}"/>
    <cellStyle name="Note 3 2 2 4 2 4 2" xfId="28436" xr:uid="{00000000-0005-0000-0000-000008710000}"/>
    <cellStyle name="Note 3 2 2 4 2 4 2 2" xfId="28437" xr:uid="{00000000-0005-0000-0000-000009710000}"/>
    <cellStyle name="Note 3 2 2 4 2 4 3" xfId="28438" xr:uid="{00000000-0005-0000-0000-00000A710000}"/>
    <cellStyle name="Note 3 2 2 4 2 5" xfId="28439" xr:uid="{00000000-0005-0000-0000-00000B710000}"/>
    <cellStyle name="Note 3 2 2 4 2 5 2" xfId="28440" xr:uid="{00000000-0005-0000-0000-00000C710000}"/>
    <cellStyle name="Note 3 2 2 4 2 5 2 2" xfId="28441" xr:uid="{00000000-0005-0000-0000-00000D710000}"/>
    <cellStyle name="Note 3 2 2 4 2 5 3" xfId="28442" xr:uid="{00000000-0005-0000-0000-00000E710000}"/>
    <cellStyle name="Note 3 2 2 4 2 6" xfId="28443" xr:uid="{00000000-0005-0000-0000-00000F710000}"/>
    <cellStyle name="Note 3 2 2 4 2 6 2" xfId="28444" xr:uid="{00000000-0005-0000-0000-000010710000}"/>
    <cellStyle name="Note 3 2 2 4 2 6 2 2" xfId="28445" xr:uid="{00000000-0005-0000-0000-000011710000}"/>
    <cellStyle name="Note 3 2 2 4 2 6 3" xfId="28446" xr:uid="{00000000-0005-0000-0000-000012710000}"/>
    <cellStyle name="Note 3 2 2 4 2 7" xfId="28447" xr:uid="{00000000-0005-0000-0000-000013710000}"/>
    <cellStyle name="Note 3 2 2 4 2 7 2" xfId="28448" xr:uid="{00000000-0005-0000-0000-000014710000}"/>
    <cellStyle name="Note 3 2 2 4 2 7 2 2" xfId="28449" xr:uid="{00000000-0005-0000-0000-000015710000}"/>
    <cellStyle name="Note 3 2 2 4 2 7 3" xfId="28450" xr:uid="{00000000-0005-0000-0000-000016710000}"/>
    <cellStyle name="Note 3 2 2 4 2 8" xfId="28451" xr:uid="{00000000-0005-0000-0000-000017710000}"/>
    <cellStyle name="Note 3 2 2 4 2 8 2" xfId="28452" xr:uid="{00000000-0005-0000-0000-000018710000}"/>
    <cellStyle name="Note 3 2 2 4 2 8 2 2" xfId="28453" xr:uid="{00000000-0005-0000-0000-000019710000}"/>
    <cellStyle name="Note 3 2 2 4 2 8 3" xfId="28454" xr:uid="{00000000-0005-0000-0000-00001A710000}"/>
    <cellStyle name="Note 3 2 2 4 2 9" xfId="28455" xr:uid="{00000000-0005-0000-0000-00001B710000}"/>
    <cellStyle name="Note 3 2 2 4 2 9 2" xfId="28456" xr:uid="{00000000-0005-0000-0000-00001C710000}"/>
    <cellStyle name="Note 3 2 2 4 2 9 2 2" xfId="28457" xr:uid="{00000000-0005-0000-0000-00001D710000}"/>
    <cellStyle name="Note 3 2 2 4 2 9 3" xfId="28458" xr:uid="{00000000-0005-0000-0000-00001E710000}"/>
    <cellStyle name="Note 3 2 2 4 20" xfId="28459" xr:uid="{00000000-0005-0000-0000-00001F710000}"/>
    <cellStyle name="Note 3 2 2 4 20 2" xfId="28460" xr:uid="{00000000-0005-0000-0000-000020710000}"/>
    <cellStyle name="Note 3 2 2 4 20 2 2" xfId="28461" xr:uid="{00000000-0005-0000-0000-000021710000}"/>
    <cellStyle name="Note 3 2 2 4 20 3" xfId="28462" xr:uid="{00000000-0005-0000-0000-000022710000}"/>
    <cellStyle name="Note 3 2 2 4 21" xfId="28463" xr:uid="{00000000-0005-0000-0000-000023710000}"/>
    <cellStyle name="Note 3 2 2 4 21 2" xfId="28464" xr:uid="{00000000-0005-0000-0000-000024710000}"/>
    <cellStyle name="Note 3 2 2 4 21 2 2" xfId="28465" xr:uid="{00000000-0005-0000-0000-000025710000}"/>
    <cellStyle name="Note 3 2 2 4 21 3" xfId="28466" xr:uid="{00000000-0005-0000-0000-000026710000}"/>
    <cellStyle name="Note 3 2 2 4 22" xfId="28467" xr:uid="{00000000-0005-0000-0000-000027710000}"/>
    <cellStyle name="Note 3 2 2 4 22 2" xfId="28468" xr:uid="{00000000-0005-0000-0000-000028710000}"/>
    <cellStyle name="Note 3 2 2 4 23" xfId="28469" xr:uid="{00000000-0005-0000-0000-000029710000}"/>
    <cellStyle name="Note 3 2 2 4 24" xfId="28470" xr:uid="{00000000-0005-0000-0000-00002A710000}"/>
    <cellStyle name="Note 3 2 2 4 3" xfId="28471" xr:uid="{00000000-0005-0000-0000-00002B710000}"/>
    <cellStyle name="Note 3 2 2 4 3 2" xfId="28472" xr:uid="{00000000-0005-0000-0000-00002C710000}"/>
    <cellStyle name="Note 3 2 2 4 3 2 2" xfId="28473" xr:uid="{00000000-0005-0000-0000-00002D710000}"/>
    <cellStyle name="Note 3 2 2 4 3 3" xfId="28474" xr:uid="{00000000-0005-0000-0000-00002E710000}"/>
    <cellStyle name="Note 3 2 2 4 3 4" xfId="28475" xr:uid="{00000000-0005-0000-0000-00002F710000}"/>
    <cellStyle name="Note 3 2 2 4 4" xfId="28476" xr:uid="{00000000-0005-0000-0000-000030710000}"/>
    <cellStyle name="Note 3 2 2 4 4 2" xfId="28477" xr:uid="{00000000-0005-0000-0000-000031710000}"/>
    <cellStyle name="Note 3 2 2 4 4 2 2" xfId="28478" xr:uid="{00000000-0005-0000-0000-000032710000}"/>
    <cellStyle name="Note 3 2 2 4 4 3" xfId="28479" xr:uid="{00000000-0005-0000-0000-000033710000}"/>
    <cellStyle name="Note 3 2 2 4 4 4" xfId="28480" xr:uid="{00000000-0005-0000-0000-000034710000}"/>
    <cellStyle name="Note 3 2 2 4 5" xfId="28481" xr:uid="{00000000-0005-0000-0000-000035710000}"/>
    <cellStyle name="Note 3 2 2 4 5 2" xfId="28482" xr:uid="{00000000-0005-0000-0000-000036710000}"/>
    <cellStyle name="Note 3 2 2 4 5 2 2" xfId="28483" xr:uid="{00000000-0005-0000-0000-000037710000}"/>
    <cellStyle name="Note 3 2 2 4 5 3" xfId="28484" xr:uid="{00000000-0005-0000-0000-000038710000}"/>
    <cellStyle name="Note 3 2 2 4 6" xfId="28485" xr:uid="{00000000-0005-0000-0000-000039710000}"/>
    <cellStyle name="Note 3 2 2 4 6 2" xfId="28486" xr:uid="{00000000-0005-0000-0000-00003A710000}"/>
    <cellStyle name="Note 3 2 2 4 6 2 2" xfId="28487" xr:uid="{00000000-0005-0000-0000-00003B710000}"/>
    <cellStyle name="Note 3 2 2 4 6 3" xfId="28488" xr:uid="{00000000-0005-0000-0000-00003C710000}"/>
    <cellStyle name="Note 3 2 2 4 7" xfId="28489" xr:uid="{00000000-0005-0000-0000-00003D710000}"/>
    <cellStyle name="Note 3 2 2 4 7 2" xfId="28490" xr:uid="{00000000-0005-0000-0000-00003E710000}"/>
    <cellStyle name="Note 3 2 2 4 7 2 2" xfId="28491" xr:uid="{00000000-0005-0000-0000-00003F710000}"/>
    <cellStyle name="Note 3 2 2 4 7 3" xfId="28492" xr:uid="{00000000-0005-0000-0000-000040710000}"/>
    <cellStyle name="Note 3 2 2 4 8" xfId="28493" xr:uid="{00000000-0005-0000-0000-000041710000}"/>
    <cellStyle name="Note 3 2 2 4 8 2" xfId="28494" xr:uid="{00000000-0005-0000-0000-000042710000}"/>
    <cellStyle name="Note 3 2 2 4 8 2 2" xfId="28495" xr:uid="{00000000-0005-0000-0000-000043710000}"/>
    <cellStyle name="Note 3 2 2 4 8 3" xfId="28496" xr:uid="{00000000-0005-0000-0000-000044710000}"/>
    <cellStyle name="Note 3 2 2 4 9" xfId="28497" xr:uid="{00000000-0005-0000-0000-000045710000}"/>
    <cellStyle name="Note 3 2 2 4 9 2" xfId="28498" xr:uid="{00000000-0005-0000-0000-000046710000}"/>
    <cellStyle name="Note 3 2 2 4 9 2 2" xfId="28499" xr:uid="{00000000-0005-0000-0000-000047710000}"/>
    <cellStyle name="Note 3 2 2 4 9 3" xfId="28500" xr:uid="{00000000-0005-0000-0000-000048710000}"/>
    <cellStyle name="Note 3 2 2 5" xfId="28501" xr:uid="{00000000-0005-0000-0000-000049710000}"/>
    <cellStyle name="Note 3 2 2 5 10" xfId="28502" xr:uid="{00000000-0005-0000-0000-00004A710000}"/>
    <cellStyle name="Note 3 2 2 5 10 2" xfId="28503" xr:uid="{00000000-0005-0000-0000-00004B710000}"/>
    <cellStyle name="Note 3 2 2 5 10 2 2" xfId="28504" xr:uid="{00000000-0005-0000-0000-00004C710000}"/>
    <cellStyle name="Note 3 2 2 5 10 3" xfId="28505" xr:uid="{00000000-0005-0000-0000-00004D710000}"/>
    <cellStyle name="Note 3 2 2 5 11" xfId="28506" xr:uid="{00000000-0005-0000-0000-00004E710000}"/>
    <cellStyle name="Note 3 2 2 5 11 2" xfId="28507" xr:uid="{00000000-0005-0000-0000-00004F710000}"/>
    <cellStyle name="Note 3 2 2 5 11 2 2" xfId="28508" xr:uid="{00000000-0005-0000-0000-000050710000}"/>
    <cellStyle name="Note 3 2 2 5 11 3" xfId="28509" xr:uid="{00000000-0005-0000-0000-000051710000}"/>
    <cellStyle name="Note 3 2 2 5 12" xfId="28510" xr:uid="{00000000-0005-0000-0000-000052710000}"/>
    <cellStyle name="Note 3 2 2 5 12 2" xfId="28511" xr:uid="{00000000-0005-0000-0000-000053710000}"/>
    <cellStyle name="Note 3 2 2 5 12 2 2" xfId="28512" xr:uid="{00000000-0005-0000-0000-000054710000}"/>
    <cellStyle name="Note 3 2 2 5 12 3" xfId="28513" xr:uid="{00000000-0005-0000-0000-000055710000}"/>
    <cellStyle name="Note 3 2 2 5 13" xfId="28514" xr:uid="{00000000-0005-0000-0000-000056710000}"/>
    <cellStyle name="Note 3 2 2 5 13 2" xfId="28515" xr:uid="{00000000-0005-0000-0000-000057710000}"/>
    <cellStyle name="Note 3 2 2 5 13 2 2" xfId="28516" xr:uid="{00000000-0005-0000-0000-000058710000}"/>
    <cellStyle name="Note 3 2 2 5 13 3" xfId="28517" xr:uid="{00000000-0005-0000-0000-000059710000}"/>
    <cellStyle name="Note 3 2 2 5 14" xfId="28518" xr:uid="{00000000-0005-0000-0000-00005A710000}"/>
    <cellStyle name="Note 3 2 2 5 14 2" xfId="28519" xr:uid="{00000000-0005-0000-0000-00005B710000}"/>
    <cellStyle name="Note 3 2 2 5 14 2 2" xfId="28520" xr:uid="{00000000-0005-0000-0000-00005C710000}"/>
    <cellStyle name="Note 3 2 2 5 14 3" xfId="28521" xr:uid="{00000000-0005-0000-0000-00005D710000}"/>
    <cellStyle name="Note 3 2 2 5 15" xfId="28522" xr:uid="{00000000-0005-0000-0000-00005E710000}"/>
    <cellStyle name="Note 3 2 2 5 15 2" xfId="28523" xr:uid="{00000000-0005-0000-0000-00005F710000}"/>
    <cellStyle name="Note 3 2 2 5 15 2 2" xfId="28524" xr:uid="{00000000-0005-0000-0000-000060710000}"/>
    <cellStyle name="Note 3 2 2 5 15 3" xfId="28525" xr:uid="{00000000-0005-0000-0000-000061710000}"/>
    <cellStyle name="Note 3 2 2 5 16" xfId="28526" xr:uid="{00000000-0005-0000-0000-000062710000}"/>
    <cellStyle name="Note 3 2 2 5 16 2" xfId="28527" xr:uid="{00000000-0005-0000-0000-000063710000}"/>
    <cellStyle name="Note 3 2 2 5 16 2 2" xfId="28528" xr:uid="{00000000-0005-0000-0000-000064710000}"/>
    <cellStyle name="Note 3 2 2 5 16 3" xfId="28529" xr:uid="{00000000-0005-0000-0000-000065710000}"/>
    <cellStyle name="Note 3 2 2 5 17" xfId="28530" xr:uid="{00000000-0005-0000-0000-000066710000}"/>
    <cellStyle name="Note 3 2 2 5 17 2" xfId="28531" xr:uid="{00000000-0005-0000-0000-000067710000}"/>
    <cellStyle name="Note 3 2 2 5 17 2 2" xfId="28532" xr:uid="{00000000-0005-0000-0000-000068710000}"/>
    <cellStyle name="Note 3 2 2 5 17 3" xfId="28533" xr:uid="{00000000-0005-0000-0000-000069710000}"/>
    <cellStyle name="Note 3 2 2 5 18" xfId="28534" xr:uid="{00000000-0005-0000-0000-00006A710000}"/>
    <cellStyle name="Note 3 2 2 5 18 2" xfId="28535" xr:uid="{00000000-0005-0000-0000-00006B710000}"/>
    <cellStyle name="Note 3 2 2 5 18 2 2" xfId="28536" xr:uid="{00000000-0005-0000-0000-00006C710000}"/>
    <cellStyle name="Note 3 2 2 5 18 3" xfId="28537" xr:uid="{00000000-0005-0000-0000-00006D710000}"/>
    <cellStyle name="Note 3 2 2 5 19" xfId="28538" xr:uid="{00000000-0005-0000-0000-00006E710000}"/>
    <cellStyle name="Note 3 2 2 5 19 2" xfId="28539" xr:uid="{00000000-0005-0000-0000-00006F710000}"/>
    <cellStyle name="Note 3 2 2 5 19 2 2" xfId="28540" xr:uid="{00000000-0005-0000-0000-000070710000}"/>
    <cellStyle name="Note 3 2 2 5 19 3" xfId="28541" xr:uid="{00000000-0005-0000-0000-000071710000}"/>
    <cellStyle name="Note 3 2 2 5 2" xfId="28542" xr:uid="{00000000-0005-0000-0000-000072710000}"/>
    <cellStyle name="Note 3 2 2 5 2 2" xfId="28543" xr:uid="{00000000-0005-0000-0000-000073710000}"/>
    <cellStyle name="Note 3 2 2 5 2 2 2" xfId="28544" xr:uid="{00000000-0005-0000-0000-000074710000}"/>
    <cellStyle name="Note 3 2 2 5 2 3" xfId="28545" xr:uid="{00000000-0005-0000-0000-000075710000}"/>
    <cellStyle name="Note 3 2 2 5 2 4" xfId="28546" xr:uid="{00000000-0005-0000-0000-000076710000}"/>
    <cellStyle name="Note 3 2 2 5 20" xfId="28547" xr:uid="{00000000-0005-0000-0000-000077710000}"/>
    <cellStyle name="Note 3 2 2 5 20 2" xfId="28548" xr:uid="{00000000-0005-0000-0000-000078710000}"/>
    <cellStyle name="Note 3 2 2 5 20 2 2" xfId="28549" xr:uid="{00000000-0005-0000-0000-000079710000}"/>
    <cellStyle name="Note 3 2 2 5 20 3" xfId="28550" xr:uid="{00000000-0005-0000-0000-00007A710000}"/>
    <cellStyle name="Note 3 2 2 5 21" xfId="28551" xr:uid="{00000000-0005-0000-0000-00007B710000}"/>
    <cellStyle name="Note 3 2 2 5 21 2" xfId="28552" xr:uid="{00000000-0005-0000-0000-00007C710000}"/>
    <cellStyle name="Note 3 2 2 5 22" xfId="28553" xr:uid="{00000000-0005-0000-0000-00007D710000}"/>
    <cellStyle name="Note 3 2 2 5 23" xfId="28554" xr:uid="{00000000-0005-0000-0000-00007E710000}"/>
    <cellStyle name="Note 3 2 2 5 3" xfId="28555" xr:uid="{00000000-0005-0000-0000-00007F710000}"/>
    <cellStyle name="Note 3 2 2 5 3 2" xfId="28556" xr:uid="{00000000-0005-0000-0000-000080710000}"/>
    <cellStyle name="Note 3 2 2 5 3 2 2" xfId="28557" xr:uid="{00000000-0005-0000-0000-000081710000}"/>
    <cellStyle name="Note 3 2 2 5 3 3" xfId="28558" xr:uid="{00000000-0005-0000-0000-000082710000}"/>
    <cellStyle name="Note 3 2 2 5 4" xfId="28559" xr:uid="{00000000-0005-0000-0000-000083710000}"/>
    <cellStyle name="Note 3 2 2 5 4 2" xfId="28560" xr:uid="{00000000-0005-0000-0000-000084710000}"/>
    <cellStyle name="Note 3 2 2 5 4 2 2" xfId="28561" xr:uid="{00000000-0005-0000-0000-000085710000}"/>
    <cellStyle name="Note 3 2 2 5 4 3" xfId="28562" xr:uid="{00000000-0005-0000-0000-000086710000}"/>
    <cellStyle name="Note 3 2 2 5 5" xfId="28563" xr:uid="{00000000-0005-0000-0000-000087710000}"/>
    <cellStyle name="Note 3 2 2 5 5 2" xfId="28564" xr:uid="{00000000-0005-0000-0000-000088710000}"/>
    <cellStyle name="Note 3 2 2 5 5 2 2" xfId="28565" xr:uid="{00000000-0005-0000-0000-000089710000}"/>
    <cellStyle name="Note 3 2 2 5 5 3" xfId="28566" xr:uid="{00000000-0005-0000-0000-00008A710000}"/>
    <cellStyle name="Note 3 2 2 5 6" xfId="28567" xr:uid="{00000000-0005-0000-0000-00008B710000}"/>
    <cellStyle name="Note 3 2 2 5 6 2" xfId="28568" xr:uid="{00000000-0005-0000-0000-00008C710000}"/>
    <cellStyle name="Note 3 2 2 5 6 2 2" xfId="28569" xr:uid="{00000000-0005-0000-0000-00008D710000}"/>
    <cellStyle name="Note 3 2 2 5 6 3" xfId="28570" xr:uid="{00000000-0005-0000-0000-00008E710000}"/>
    <cellStyle name="Note 3 2 2 5 7" xfId="28571" xr:uid="{00000000-0005-0000-0000-00008F710000}"/>
    <cellStyle name="Note 3 2 2 5 7 2" xfId="28572" xr:uid="{00000000-0005-0000-0000-000090710000}"/>
    <cellStyle name="Note 3 2 2 5 7 2 2" xfId="28573" xr:uid="{00000000-0005-0000-0000-000091710000}"/>
    <cellStyle name="Note 3 2 2 5 7 3" xfId="28574" xr:uid="{00000000-0005-0000-0000-000092710000}"/>
    <cellStyle name="Note 3 2 2 5 8" xfId="28575" xr:uid="{00000000-0005-0000-0000-000093710000}"/>
    <cellStyle name="Note 3 2 2 5 8 2" xfId="28576" xr:uid="{00000000-0005-0000-0000-000094710000}"/>
    <cellStyle name="Note 3 2 2 5 8 2 2" xfId="28577" xr:uid="{00000000-0005-0000-0000-000095710000}"/>
    <cellStyle name="Note 3 2 2 5 8 3" xfId="28578" xr:uid="{00000000-0005-0000-0000-000096710000}"/>
    <cellStyle name="Note 3 2 2 5 9" xfId="28579" xr:uid="{00000000-0005-0000-0000-000097710000}"/>
    <cellStyle name="Note 3 2 2 5 9 2" xfId="28580" xr:uid="{00000000-0005-0000-0000-000098710000}"/>
    <cellStyle name="Note 3 2 2 5 9 2 2" xfId="28581" xr:uid="{00000000-0005-0000-0000-000099710000}"/>
    <cellStyle name="Note 3 2 2 5 9 3" xfId="28582" xr:uid="{00000000-0005-0000-0000-00009A710000}"/>
    <cellStyle name="Note 3 2 2 6" xfId="28583" xr:uid="{00000000-0005-0000-0000-00009B710000}"/>
    <cellStyle name="Note 3 2 2 6 2" xfId="28584" xr:uid="{00000000-0005-0000-0000-00009C710000}"/>
    <cellStyle name="Note 3 2 2 6 2 2" xfId="28585" xr:uid="{00000000-0005-0000-0000-00009D710000}"/>
    <cellStyle name="Note 3 2 2 6 3" xfId="28586" xr:uid="{00000000-0005-0000-0000-00009E710000}"/>
    <cellStyle name="Note 3 2 2 6 4" xfId="28587" xr:uid="{00000000-0005-0000-0000-00009F710000}"/>
    <cellStyle name="Note 3 2 2 7" xfId="28588" xr:uid="{00000000-0005-0000-0000-0000A0710000}"/>
    <cellStyle name="Note 3 2 2 7 2" xfId="28589" xr:uid="{00000000-0005-0000-0000-0000A1710000}"/>
    <cellStyle name="Note 3 2 2 7 2 2" xfId="28590" xr:uid="{00000000-0005-0000-0000-0000A2710000}"/>
    <cellStyle name="Note 3 2 2 7 3" xfId="28591" xr:uid="{00000000-0005-0000-0000-0000A3710000}"/>
    <cellStyle name="Note 3 2 2 8" xfId="28592" xr:uid="{00000000-0005-0000-0000-0000A4710000}"/>
    <cellStyle name="Note 3 2 2 8 2" xfId="28593" xr:uid="{00000000-0005-0000-0000-0000A5710000}"/>
    <cellStyle name="Note 3 2 2 8 2 2" xfId="28594" xr:uid="{00000000-0005-0000-0000-0000A6710000}"/>
    <cellStyle name="Note 3 2 2 8 3" xfId="28595" xr:uid="{00000000-0005-0000-0000-0000A7710000}"/>
    <cellStyle name="Note 3 2 2 9" xfId="28596" xr:uid="{00000000-0005-0000-0000-0000A8710000}"/>
    <cellStyle name="Note 3 2 2 9 2" xfId="28597" xr:uid="{00000000-0005-0000-0000-0000A9710000}"/>
    <cellStyle name="Note 3 2 2 9 2 2" xfId="28598" xr:uid="{00000000-0005-0000-0000-0000AA710000}"/>
    <cellStyle name="Note 3 2 2 9 3" xfId="28599" xr:uid="{00000000-0005-0000-0000-0000AB710000}"/>
    <cellStyle name="Note 3 2 20" xfId="28600" xr:uid="{00000000-0005-0000-0000-0000AC710000}"/>
    <cellStyle name="Note 3 2 20 2" xfId="28601" xr:uid="{00000000-0005-0000-0000-0000AD710000}"/>
    <cellStyle name="Note 3 2 20 2 2" xfId="28602" xr:uid="{00000000-0005-0000-0000-0000AE710000}"/>
    <cellStyle name="Note 3 2 20 3" xfId="28603" xr:uid="{00000000-0005-0000-0000-0000AF710000}"/>
    <cellStyle name="Note 3 2 21" xfId="28604" xr:uid="{00000000-0005-0000-0000-0000B0710000}"/>
    <cellStyle name="Note 3 2 21 2" xfId="28605" xr:uid="{00000000-0005-0000-0000-0000B1710000}"/>
    <cellStyle name="Note 3 2 21 2 2" xfId="28606" xr:uid="{00000000-0005-0000-0000-0000B2710000}"/>
    <cellStyle name="Note 3 2 21 3" xfId="28607" xr:uid="{00000000-0005-0000-0000-0000B3710000}"/>
    <cellStyle name="Note 3 2 22" xfId="28608" xr:uid="{00000000-0005-0000-0000-0000B4710000}"/>
    <cellStyle name="Note 3 2 22 2" xfId="28609" xr:uid="{00000000-0005-0000-0000-0000B5710000}"/>
    <cellStyle name="Note 3 2 23" xfId="28610" xr:uid="{00000000-0005-0000-0000-0000B6710000}"/>
    <cellStyle name="Note 3 2 24" xfId="28611" xr:uid="{00000000-0005-0000-0000-0000B7710000}"/>
    <cellStyle name="Note 3 2 25" xfId="28612" xr:uid="{00000000-0005-0000-0000-0000B8710000}"/>
    <cellStyle name="Note 3 2 26" xfId="28613" xr:uid="{00000000-0005-0000-0000-0000B9710000}"/>
    <cellStyle name="Note 3 2 27" xfId="28614" xr:uid="{00000000-0005-0000-0000-0000BA710000}"/>
    <cellStyle name="Note 3 2 3" xfId="28615" xr:uid="{00000000-0005-0000-0000-0000BB710000}"/>
    <cellStyle name="Note 3 2 3 10" xfId="28616" xr:uid="{00000000-0005-0000-0000-0000BC710000}"/>
    <cellStyle name="Note 3 2 3 10 2" xfId="28617" xr:uid="{00000000-0005-0000-0000-0000BD710000}"/>
    <cellStyle name="Note 3 2 3 10 2 2" xfId="28618" xr:uid="{00000000-0005-0000-0000-0000BE710000}"/>
    <cellStyle name="Note 3 2 3 10 3" xfId="28619" xr:uid="{00000000-0005-0000-0000-0000BF710000}"/>
    <cellStyle name="Note 3 2 3 11" xfId="28620" xr:uid="{00000000-0005-0000-0000-0000C0710000}"/>
    <cellStyle name="Note 3 2 3 11 2" xfId="28621" xr:uid="{00000000-0005-0000-0000-0000C1710000}"/>
    <cellStyle name="Note 3 2 3 11 2 2" xfId="28622" xr:uid="{00000000-0005-0000-0000-0000C2710000}"/>
    <cellStyle name="Note 3 2 3 11 3" xfId="28623" xr:uid="{00000000-0005-0000-0000-0000C3710000}"/>
    <cellStyle name="Note 3 2 3 12" xfId="28624" xr:uid="{00000000-0005-0000-0000-0000C4710000}"/>
    <cellStyle name="Note 3 2 3 12 2" xfId="28625" xr:uid="{00000000-0005-0000-0000-0000C5710000}"/>
    <cellStyle name="Note 3 2 3 12 2 2" xfId="28626" xr:uid="{00000000-0005-0000-0000-0000C6710000}"/>
    <cellStyle name="Note 3 2 3 12 3" xfId="28627" xr:uid="{00000000-0005-0000-0000-0000C7710000}"/>
    <cellStyle name="Note 3 2 3 13" xfId="28628" xr:uid="{00000000-0005-0000-0000-0000C8710000}"/>
    <cellStyle name="Note 3 2 3 13 2" xfId="28629" xr:uid="{00000000-0005-0000-0000-0000C9710000}"/>
    <cellStyle name="Note 3 2 3 13 2 2" xfId="28630" xr:uid="{00000000-0005-0000-0000-0000CA710000}"/>
    <cellStyle name="Note 3 2 3 13 3" xfId="28631" xr:uid="{00000000-0005-0000-0000-0000CB710000}"/>
    <cellStyle name="Note 3 2 3 14" xfId="28632" xr:uid="{00000000-0005-0000-0000-0000CC710000}"/>
    <cellStyle name="Note 3 2 3 14 2" xfId="28633" xr:uid="{00000000-0005-0000-0000-0000CD710000}"/>
    <cellStyle name="Note 3 2 3 14 2 2" xfId="28634" xr:uid="{00000000-0005-0000-0000-0000CE710000}"/>
    <cellStyle name="Note 3 2 3 14 3" xfId="28635" xr:uid="{00000000-0005-0000-0000-0000CF710000}"/>
    <cellStyle name="Note 3 2 3 15" xfId="28636" xr:uid="{00000000-0005-0000-0000-0000D0710000}"/>
    <cellStyle name="Note 3 2 3 15 2" xfId="28637" xr:uid="{00000000-0005-0000-0000-0000D1710000}"/>
    <cellStyle name="Note 3 2 3 15 2 2" xfId="28638" xr:uid="{00000000-0005-0000-0000-0000D2710000}"/>
    <cellStyle name="Note 3 2 3 15 3" xfId="28639" xr:uid="{00000000-0005-0000-0000-0000D3710000}"/>
    <cellStyle name="Note 3 2 3 16" xfId="28640" xr:uid="{00000000-0005-0000-0000-0000D4710000}"/>
    <cellStyle name="Note 3 2 3 16 2" xfId="28641" xr:uid="{00000000-0005-0000-0000-0000D5710000}"/>
    <cellStyle name="Note 3 2 3 16 2 2" xfId="28642" xr:uid="{00000000-0005-0000-0000-0000D6710000}"/>
    <cellStyle name="Note 3 2 3 16 3" xfId="28643" xr:uid="{00000000-0005-0000-0000-0000D7710000}"/>
    <cellStyle name="Note 3 2 3 17" xfId="28644" xr:uid="{00000000-0005-0000-0000-0000D8710000}"/>
    <cellStyle name="Note 3 2 3 17 2" xfId="28645" xr:uid="{00000000-0005-0000-0000-0000D9710000}"/>
    <cellStyle name="Note 3 2 3 17 2 2" xfId="28646" xr:uid="{00000000-0005-0000-0000-0000DA710000}"/>
    <cellStyle name="Note 3 2 3 17 3" xfId="28647" xr:uid="{00000000-0005-0000-0000-0000DB710000}"/>
    <cellStyle name="Note 3 2 3 18" xfId="28648" xr:uid="{00000000-0005-0000-0000-0000DC710000}"/>
    <cellStyle name="Note 3 2 3 18 2" xfId="28649" xr:uid="{00000000-0005-0000-0000-0000DD710000}"/>
    <cellStyle name="Note 3 2 3 19" xfId="28650" xr:uid="{00000000-0005-0000-0000-0000DE710000}"/>
    <cellStyle name="Note 3 2 3 2" xfId="28651" xr:uid="{00000000-0005-0000-0000-0000DF710000}"/>
    <cellStyle name="Note 3 2 3 2 10" xfId="28652" xr:uid="{00000000-0005-0000-0000-0000E0710000}"/>
    <cellStyle name="Note 3 2 3 2 10 2" xfId="28653" xr:uid="{00000000-0005-0000-0000-0000E1710000}"/>
    <cellStyle name="Note 3 2 3 2 10 2 2" xfId="28654" xr:uid="{00000000-0005-0000-0000-0000E2710000}"/>
    <cellStyle name="Note 3 2 3 2 10 3" xfId="28655" xr:uid="{00000000-0005-0000-0000-0000E3710000}"/>
    <cellStyle name="Note 3 2 3 2 11" xfId="28656" xr:uid="{00000000-0005-0000-0000-0000E4710000}"/>
    <cellStyle name="Note 3 2 3 2 11 2" xfId="28657" xr:uid="{00000000-0005-0000-0000-0000E5710000}"/>
    <cellStyle name="Note 3 2 3 2 11 2 2" xfId="28658" xr:uid="{00000000-0005-0000-0000-0000E6710000}"/>
    <cellStyle name="Note 3 2 3 2 11 3" xfId="28659" xr:uid="{00000000-0005-0000-0000-0000E7710000}"/>
    <cellStyle name="Note 3 2 3 2 12" xfId="28660" xr:uid="{00000000-0005-0000-0000-0000E8710000}"/>
    <cellStyle name="Note 3 2 3 2 12 2" xfId="28661" xr:uid="{00000000-0005-0000-0000-0000E9710000}"/>
    <cellStyle name="Note 3 2 3 2 12 2 2" xfId="28662" xr:uid="{00000000-0005-0000-0000-0000EA710000}"/>
    <cellStyle name="Note 3 2 3 2 12 3" xfId="28663" xr:uid="{00000000-0005-0000-0000-0000EB710000}"/>
    <cellStyle name="Note 3 2 3 2 13" xfId="28664" xr:uid="{00000000-0005-0000-0000-0000EC710000}"/>
    <cellStyle name="Note 3 2 3 2 13 2" xfId="28665" xr:uid="{00000000-0005-0000-0000-0000ED710000}"/>
    <cellStyle name="Note 3 2 3 2 13 2 2" xfId="28666" xr:uid="{00000000-0005-0000-0000-0000EE710000}"/>
    <cellStyle name="Note 3 2 3 2 13 3" xfId="28667" xr:uid="{00000000-0005-0000-0000-0000EF710000}"/>
    <cellStyle name="Note 3 2 3 2 14" xfId="28668" xr:uid="{00000000-0005-0000-0000-0000F0710000}"/>
    <cellStyle name="Note 3 2 3 2 14 2" xfId="28669" xr:uid="{00000000-0005-0000-0000-0000F1710000}"/>
    <cellStyle name="Note 3 2 3 2 14 2 2" xfId="28670" xr:uid="{00000000-0005-0000-0000-0000F2710000}"/>
    <cellStyle name="Note 3 2 3 2 14 3" xfId="28671" xr:uid="{00000000-0005-0000-0000-0000F3710000}"/>
    <cellStyle name="Note 3 2 3 2 15" xfId="28672" xr:uid="{00000000-0005-0000-0000-0000F4710000}"/>
    <cellStyle name="Note 3 2 3 2 15 2" xfId="28673" xr:uid="{00000000-0005-0000-0000-0000F5710000}"/>
    <cellStyle name="Note 3 2 3 2 15 2 2" xfId="28674" xr:uid="{00000000-0005-0000-0000-0000F6710000}"/>
    <cellStyle name="Note 3 2 3 2 15 3" xfId="28675" xr:uid="{00000000-0005-0000-0000-0000F7710000}"/>
    <cellStyle name="Note 3 2 3 2 16" xfId="28676" xr:uid="{00000000-0005-0000-0000-0000F8710000}"/>
    <cellStyle name="Note 3 2 3 2 16 2" xfId="28677" xr:uid="{00000000-0005-0000-0000-0000F9710000}"/>
    <cellStyle name="Note 3 2 3 2 16 2 2" xfId="28678" xr:uid="{00000000-0005-0000-0000-0000FA710000}"/>
    <cellStyle name="Note 3 2 3 2 16 3" xfId="28679" xr:uid="{00000000-0005-0000-0000-0000FB710000}"/>
    <cellStyle name="Note 3 2 3 2 17" xfId="28680" xr:uid="{00000000-0005-0000-0000-0000FC710000}"/>
    <cellStyle name="Note 3 2 3 2 17 2" xfId="28681" xr:uid="{00000000-0005-0000-0000-0000FD710000}"/>
    <cellStyle name="Note 3 2 3 2 17 2 2" xfId="28682" xr:uid="{00000000-0005-0000-0000-0000FE710000}"/>
    <cellStyle name="Note 3 2 3 2 17 3" xfId="28683" xr:uid="{00000000-0005-0000-0000-0000FF710000}"/>
    <cellStyle name="Note 3 2 3 2 18" xfId="28684" xr:uid="{00000000-0005-0000-0000-000000720000}"/>
    <cellStyle name="Note 3 2 3 2 18 2" xfId="28685" xr:uid="{00000000-0005-0000-0000-000001720000}"/>
    <cellStyle name="Note 3 2 3 2 18 2 2" xfId="28686" xr:uid="{00000000-0005-0000-0000-000002720000}"/>
    <cellStyle name="Note 3 2 3 2 18 3" xfId="28687" xr:uid="{00000000-0005-0000-0000-000003720000}"/>
    <cellStyle name="Note 3 2 3 2 19" xfId="28688" xr:uid="{00000000-0005-0000-0000-000004720000}"/>
    <cellStyle name="Note 3 2 3 2 19 2" xfId="28689" xr:uid="{00000000-0005-0000-0000-000005720000}"/>
    <cellStyle name="Note 3 2 3 2 19 2 2" xfId="28690" xr:uid="{00000000-0005-0000-0000-000006720000}"/>
    <cellStyle name="Note 3 2 3 2 19 3" xfId="28691" xr:uid="{00000000-0005-0000-0000-000007720000}"/>
    <cellStyle name="Note 3 2 3 2 2" xfId="28692" xr:uid="{00000000-0005-0000-0000-000008720000}"/>
    <cellStyle name="Note 3 2 3 2 2 2" xfId="28693" xr:uid="{00000000-0005-0000-0000-000009720000}"/>
    <cellStyle name="Note 3 2 3 2 2 2 2" xfId="28694" xr:uid="{00000000-0005-0000-0000-00000A720000}"/>
    <cellStyle name="Note 3 2 3 2 2 2 2 2" xfId="28695" xr:uid="{00000000-0005-0000-0000-00000B720000}"/>
    <cellStyle name="Note 3 2 3 2 2 2 3" xfId="28696" xr:uid="{00000000-0005-0000-0000-00000C720000}"/>
    <cellStyle name="Note 3 2 3 2 2 2 4" xfId="28697" xr:uid="{00000000-0005-0000-0000-00000D720000}"/>
    <cellStyle name="Note 3 2 3 2 2 3" xfId="28698" xr:uid="{00000000-0005-0000-0000-00000E720000}"/>
    <cellStyle name="Note 3 2 3 2 2 3 2" xfId="28699" xr:uid="{00000000-0005-0000-0000-00000F720000}"/>
    <cellStyle name="Note 3 2 3 2 2 4" xfId="28700" xr:uid="{00000000-0005-0000-0000-000010720000}"/>
    <cellStyle name="Note 3 2 3 2 2 5" xfId="28701" xr:uid="{00000000-0005-0000-0000-000011720000}"/>
    <cellStyle name="Note 3 2 3 2 20" xfId="28702" xr:uid="{00000000-0005-0000-0000-000012720000}"/>
    <cellStyle name="Note 3 2 3 2 20 2" xfId="28703" xr:uid="{00000000-0005-0000-0000-000013720000}"/>
    <cellStyle name="Note 3 2 3 2 20 2 2" xfId="28704" xr:uid="{00000000-0005-0000-0000-000014720000}"/>
    <cellStyle name="Note 3 2 3 2 20 3" xfId="28705" xr:uid="{00000000-0005-0000-0000-000015720000}"/>
    <cellStyle name="Note 3 2 3 2 21" xfId="28706" xr:uid="{00000000-0005-0000-0000-000016720000}"/>
    <cellStyle name="Note 3 2 3 2 21 2" xfId="28707" xr:uid="{00000000-0005-0000-0000-000017720000}"/>
    <cellStyle name="Note 3 2 3 2 22" xfId="28708" xr:uid="{00000000-0005-0000-0000-000018720000}"/>
    <cellStyle name="Note 3 2 3 2 23" xfId="28709" xr:uid="{00000000-0005-0000-0000-000019720000}"/>
    <cellStyle name="Note 3 2 3 2 3" xfId="28710" xr:uid="{00000000-0005-0000-0000-00001A720000}"/>
    <cellStyle name="Note 3 2 3 2 3 2" xfId="28711" xr:uid="{00000000-0005-0000-0000-00001B720000}"/>
    <cellStyle name="Note 3 2 3 2 3 2 2" xfId="28712" xr:uid="{00000000-0005-0000-0000-00001C720000}"/>
    <cellStyle name="Note 3 2 3 2 3 2 3" xfId="28713" xr:uid="{00000000-0005-0000-0000-00001D720000}"/>
    <cellStyle name="Note 3 2 3 2 3 3" xfId="28714" xr:uid="{00000000-0005-0000-0000-00001E720000}"/>
    <cellStyle name="Note 3 2 3 2 3 3 2" xfId="28715" xr:uid="{00000000-0005-0000-0000-00001F720000}"/>
    <cellStyle name="Note 3 2 3 2 3 4" xfId="28716" xr:uid="{00000000-0005-0000-0000-000020720000}"/>
    <cellStyle name="Note 3 2 3 2 4" xfId="28717" xr:uid="{00000000-0005-0000-0000-000021720000}"/>
    <cellStyle name="Note 3 2 3 2 4 2" xfId="28718" xr:uid="{00000000-0005-0000-0000-000022720000}"/>
    <cellStyle name="Note 3 2 3 2 4 2 2" xfId="28719" xr:uid="{00000000-0005-0000-0000-000023720000}"/>
    <cellStyle name="Note 3 2 3 2 4 3" xfId="28720" xr:uid="{00000000-0005-0000-0000-000024720000}"/>
    <cellStyle name="Note 3 2 3 2 4 4" xfId="28721" xr:uid="{00000000-0005-0000-0000-000025720000}"/>
    <cellStyle name="Note 3 2 3 2 5" xfId="28722" xr:uid="{00000000-0005-0000-0000-000026720000}"/>
    <cellStyle name="Note 3 2 3 2 5 2" xfId="28723" xr:uid="{00000000-0005-0000-0000-000027720000}"/>
    <cellStyle name="Note 3 2 3 2 5 2 2" xfId="28724" xr:uid="{00000000-0005-0000-0000-000028720000}"/>
    <cellStyle name="Note 3 2 3 2 5 3" xfId="28725" xr:uid="{00000000-0005-0000-0000-000029720000}"/>
    <cellStyle name="Note 3 2 3 2 5 4" xfId="28726" xr:uid="{00000000-0005-0000-0000-00002A720000}"/>
    <cellStyle name="Note 3 2 3 2 6" xfId="28727" xr:uid="{00000000-0005-0000-0000-00002B720000}"/>
    <cellStyle name="Note 3 2 3 2 6 2" xfId="28728" xr:uid="{00000000-0005-0000-0000-00002C720000}"/>
    <cellStyle name="Note 3 2 3 2 6 2 2" xfId="28729" xr:uid="{00000000-0005-0000-0000-00002D720000}"/>
    <cellStyle name="Note 3 2 3 2 6 3" xfId="28730" xr:uid="{00000000-0005-0000-0000-00002E720000}"/>
    <cellStyle name="Note 3 2 3 2 7" xfId="28731" xr:uid="{00000000-0005-0000-0000-00002F720000}"/>
    <cellStyle name="Note 3 2 3 2 7 2" xfId="28732" xr:uid="{00000000-0005-0000-0000-000030720000}"/>
    <cellStyle name="Note 3 2 3 2 7 2 2" xfId="28733" xr:uid="{00000000-0005-0000-0000-000031720000}"/>
    <cellStyle name="Note 3 2 3 2 7 3" xfId="28734" xr:uid="{00000000-0005-0000-0000-000032720000}"/>
    <cellStyle name="Note 3 2 3 2 8" xfId="28735" xr:uid="{00000000-0005-0000-0000-000033720000}"/>
    <cellStyle name="Note 3 2 3 2 8 2" xfId="28736" xr:uid="{00000000-0005-0000-0000-000034720000}"/>
    <cellStyle name="Note 3 2 3 2 8 2 2" xfId="28737" xr:uid="{00000000-0005-0000-0000-000035720000}"/>
    <cellStyle name="Note 3 2 3 2 8 3" xfId="28738" xr:uid="{00000000-0005-0000-0000-000036720000}"/>
    <cellStyle name="Note 3 2 3 2 9" xfId="28739" xr:uid="{00000000-0005-0000-0000-000037720000}"/>
    <cellStyle name="Note 3 2 3 2 9 2" xfId="28740" xr:uid="{00000000-0005-0000-0000-000038720000}"/>
    <cellStyle name="Note 3 2 3 2 9 2 2" xfId="28741" xr:uid="{00000000-0005-0000-0000-000039720000}"/>
    <cellStyle name="Note 3 2 3 2 9 3" xfId="28742" xr:uid="{00000000-0005-0000-0000-00003A720000}"/>
    <cellStyle name="Note 3 2 3 20" xfId="28743" xr:uid="{00000000-0005-0000-0000-00003B720000}"/>
    <cellStyle name="Note 3 2 3 3" xfId="28744" xr:uid="{00000000-0005-0000-0000-00003C720000}"/>
    <cellStyle name="Note 3 2 3 3 2" xfId="28745" xr:uid="{00000000-0005-0000-0000-00003D720000}"/>
    <cellStyle name="Note 3 2 3 3 2 2" xfId="28746" xr:uid="{00000000-0005-0000-0000-00003E720000}"/>
    <cellStyle name="Note 3 2 3 3 2 2 2" xfId="28747" xr:uid="{00000000-0005-0000-0000-00003F720000}"/>
    <cellStyle name="Note 3 2 3 3 2 3" xfId="28748" xr:uid="{00000000-0005-0000-0000-000040720000}"/>
    <cellStyle name="Note 3 2 3 3 2 4" xfId="28749" xr:uid="{00000000-0005-0000-0000-000041720000}"/>
    <cellStyle name="Note 3 2 3 3 3" xfId="28750" xr:uid="{00000000-0005-0000-0000-000042720000}"/>
    <cellStyle name="Note 3 2 3 3 3 2" xfId="28751" xr:uid="{00000000-0005-0000-0000-000043720000}"/>
    <cellStyle name="Note 3 2 3 3 4" xfId="28752" xr:uid="{00000000-0005-0000-0000-000044720000}"/>
    <cellStyle name="Note 3 2 3 3 5" xfId="28753" xr:uid="{00000000-0005-0000-0000-000045720000}"/>
    <cellStyle name="Note 3 2 3 4" xfId="28754" xr:uid="{00000000-0005-0000-0000-000046720000}"/>
    <cellStyle name="Note 3 2 3 4 2" xfId="28755" xr:uid="{00000000-0005-0000-0000-000047720000}"/>
    <cellStyle name="Note 3 2 3 4 2 2" xfId="28756" xr:uid="{00000000-0005-0000-0000-000048720000}"/>
    <cellStyle name="Note 3 2 3 4 2 3" xfId="28757" xr:uid="{00000000-0005-0000-0000-000049720000}"/>
    <cellStyle name="Note 3 2 3 4 3" xfId="28758" xr:uid="{00000000-0005-0000-0000-00004A720000}"/>
    <cellStyle name="Note 3 2 3 4 3 2" xfId="28759" xr:uid="{00000000-0005-0000-0000-00004B720000}"/>
    <cellStyle name="Note 3 2 3 4 4" xfId="28760" xr:uid="{00000000-0005-0000-0000-00004C720000}"/>
    <cellStyle name="Note 3 2 3 5" xfId="28761" xr:uid="{00000000-0005-0000-0000-00004D720000}"/>
    <cellStyle name="Note 3 2 3 5 2" xfId="28762" xr:uid="{00000000-0005-0000-0000-00004E720000}"/>
    <cellStyle name="Note 3 2 3 5 2 2" xfId="28763" xr:uid="{00000000-0005-0000-0000-00004F720000}"/>
    <cellStyle name="Note 3 2 3 5 2 3" xfId="28764" xr:uid="{00000000-0005-0000-0000-000050720000}"/>
    <cellStyle name="Note 3 2 3 5 3" xfId="28765" xr:uid="{00000000-0005-0000-0000-000051720000}"/>
    <cellStyle name="Note 3 2 3 5 4" xfId="28766" xr:uid="{00000000-0005-0000-0000-000052720000}"/>
    <cellStyle name="Note 3 2 3 6" xfId="28767" xr:uid="{00000000-0005-0000-0000-000053720000}"/>
    <cellStyle name="Note 3 2 3 6 2" xfId="28768" xr:uid="{00000000-0005-0000-0000-000054720000}"/>
    <cellStyle name="Note 3 2 3 6 2 2" xfId="28769" xr:uid="{00000000-0005-0000-0000-000055720000}"/>
    <cellStyle name="Note 3 2 3 6 3" xfId="28770" xr:uid="{00000000-0005-0000-0000-000056720000}"/>
    <cellStyle name="Note 3 2 3 6 4" xfId="28771" xr:uid="{00000000-0005-0000-0000-000057720000}"/>
    <cellStyle name="Note 3 2 3 7" xfId="28772" xr:uid="{00000000-0005-0000-0000-000058720000}"/>
    <cellStyle name="Note 3 2 3 7 2" xfId="28773" xr:uid="{00000000-0005-0000-0000-000059720000}"/>
    <cellStyle name="Note 3 2 3 7 2 2" xfId="28774" xr:uid="{00000000-0005-0000-0000-00005A720000}"/>
    <cellStyle name="Note 3 2 3 7 3" xfId="28775" xr:uid="{00000000-0005-0000-0000-00005B720000}"/>
    <cellStyle name="Note 3 2 3 8" xfId="28776" xr:uid="{00000000-0005-0000-0000-00005C720000}"/>
    <cellStyle name="Note 3 2 3 8 2" xfId="28777" xr:uid="{00000000-0005-0000-0000-00005D720000}"/>
    <cellStyle name="Note 3 2 3 8 2 2" xfId="28778" xr:uid="{00000000-0005-0000-0000-00005E720000}"/>
    <cellStyle name="Note 3 2 3 8 3" xfId="28779" xr:uid="{00000000-0005-0000-0000-00005F720000}"/>
    <cellStyle name="Note 3 2 3 9" xfId="28780" xr:uid="{00000000-0005-0000-0000-000060720000}"/>
    <cellStyle name="Note 3 2 3 9 2" xfId="28781" xr:uid="{00000000-0005-0000-0000-000061720000}"/>
    <cellStyle name="Note 3 2 3 9 2 2" xfId="28782" xr:uid="{00000000-0005-0000-0000-000062720000}"/>
    <cellStyle name="Note 3 2 3 9 3" xfId="28783" xr:uid="{00000000-0005-0000-0000-000063720000}"/>
    <cellStyle name="Note 3 2 4" xfId="28784" xr:uid="{00000000-0005-0000-0000-000064720000}"/>
    <cellStyle name="Note 3 2 4 10" xfId="28785" xr:uid="{00000000-0005-0000-0000-000065720000}"/>
    <cellStyle name="Note 3 2 4 10 2" xfId="28786" xr:uid="{00000000-0005-0000-0000-000066720000}"/>
    <cellStyle name="Note 3 2 4 10 2 2" xfId="28787" xr:uid="{00000000-0005-0000-0000-000067720000}"/>
    <cellStyle name="Note 3 2 4 10 3" xfId="28788" xr:uid="{00000000-0005-0000-0000-000068720000}"/>
    <cellStyle name="Note 3 2 4 11" xfId="28789" xr:uid="{00000000-0005-0000-0000-000069720000}"/>
    <cellStyle name="Note 3 2 4 11 2" xfId="28790" xr:uid="{00000000-0005-0000-0000-00006A720000}"/>
    <cellStyle name="Note 3 2 4 11 2 2" xfId="28791" xr:uid="{00000000-0005-0000-0000-00006B720000}"/>
    <cellStyle name="Note 3 2 4 11 3" xfId="28792" xr:uid="{00000000-0005-0000-0000-00006C720000}"/>
    <cellStyle name="Note 3 2 4 12" xfId="28793" xr:uid="{00000000-0005-0000-0000-00006D720000}"/>
    <cellStyle name="Note 3 2 4 12 2" xfId="28794" xr:uid="{00000000-0005-0000-0000-00006E720000}"/>
    <cellStyle name="Note 3 2 4 12 2 2" xfId="28795" xr:uid="{00000000-0005-0000-0000-00006F720000}"/>
    <cellStyle name="Note 3 2 4 12 3" xfId="28796" xr:uid="{00000000-0005-0000-0000-000070720000}"/>
    <cellStyle name="Note 3 2 4 13" xfId="28797" xr:uid="{00000000-0005-0000-0000-000071720000}"/>
    <cellStyle name="Note 3 2 4 13 2" xfId="28798" xr:uid="{00000000-0005-0000-0000-000072720000}"/>
    <cellStyle name="Note 3 2 4 13 2 2" xfId="28799" xr:uid="{00000000-0005-0000-0000-000073720000}"/>
    <cellStyle name="Note 3 2 4 13 3" xfId="28800" xr:uid="{00000000-0005-0000-0000-000074720000}"/>
    <cellStyle name="Note 3 2 4 14" xfId="28801" xr:uid="{00000000-0005-0000-0000-000075720000}"/>
    <cellStyle name="Note 3 2 4 14 2" xfId="28802" xr:uid="{00000000-0005-0000-0000-000076720000}"/>
    <cellStyle name="Note 3 2 4 14 2 2" xfId="28803" xr:uid="{00000000-0005-0000-0000-000077720000}"/>
    <cellStyle name="Note 3 2 4 14 3" xfId="28804" xr:uid="{00000000-0005-0000-0000-000078720000}"/>
    <cellStyle name="Note 3 2 4 15" xfId="28805" xr:uid="{00000000-0005-0000-0000-000079720000}"/>
    <cellStyle name="Note 3 2 4 15 2" xfId="28806" xr:uid="{00000000-0005-0000-0000-00007A720000}"/>
    <cellStyle name="Note 3 2 4 15 2 2" xfId="28807" xr:uid="{00000000-0005-0000-0000-00007B720000}"/>
    <cellStyle name="Note 3 2 4 15 3" xfId="28808" xr:uid="{00000000-0005-0000-0000-00007C720000}"/>
    <cellStyle name="Note 3 2 4 16" xfId="28809" xr:uid="{00000000-0005-0000-0000-00007D720000}"/>
    <cellStyle name="Note 3 2 4 16 2" xfId="28810" xr:uid="{00000000-0005-0000-0000-00007E720000}"/>
    <cellStyle name="Note 3 2 4 16 2 2" xfId="28811" xr:uid="{00000000-0005-0000-0000-00007F720000}"/>
    <cellStyle name="Note 3 2 4 16 3" xfId="28812" xr:uid="{00000000-0005-0000-0000-000080720000}"/>
    <cellStyle name="Note 3 2 4 17" xfId="28813" xr:uid="{00000000-0005-0000-0000-000081720000}"/>
    <cellStyle name="Note 3 2 4 17 2" xfId="28814" xr:uid="{00000000-0005-0000-0000-000082720000}"/>
    <cellStyle name="Note 3 2 4 17 2 2" xfId="28815" xr:uid="{00000000-0005-0000-0000-000083720000}"/>
    <cellStyle name="Note 3 2 4 17 3" xfId="28816" xr:uid="{00000000-0005-0000-0000-000084720000}"/>
    <cellStyle name="Note 3 2 4 18" xfId="28817" xr:uid="{00000000-0005-0000-0000-000085720000}"/>
    <cellStyle name="Note 3 2 4 18 2" xfId="28818" xr:uid="{00000000-0005-0000-0000-000086720000}"/>
    <cellStyle name="Note 3 2 4 19" xfId="28819" xr:uid="{00000000-0005-0000-0000-000087720000}"/>
    <cellStyle name="Note 3 2 4 2" xfId="28820" xr:uid="{00000000-0005-0000-0000-000088720000}"/>
    <cellStyle name="Note 3 2 4 2 10" xfId="28821" xr:uid="{00000000-0005-0000-0000-000089720000}"/>
    <cellStyle name="Note 3 2 4 2 10 2" xfId="28822" xr:uid="{00000000-0005-0000-0000-00008A720000}"/>
    <cellStyle name="Note 3 2 4 2 10 2 2" xfId="28823" xr:uid="{00000000-0005-0000-0000-00008B720000}"/>
    <cellStyle name="Note 3 2 4 2 10 3" xfId="28824" xr:uid="{00000000-0005-0000-0000-00008C720000}"/>
    <cellStyle name="Note 3 2 4 2 11" xfId="28825" xr:uid="{00000000-0005-0000-0000-00008D720000}"/>
    <cellStyle name="Note 3 2 4 2 11 2" xfId="28826" xr:uid="{00000000-0005-0000-0000-00008E720000}"/>
    <cellStyle name="Note 3 2 4 2 11 2 2" xfId="28827" xr:uid="{00000000-0005-0000-0000-00008F720000}"/>
    <cellStyle name="Note 3 2 4 2 11 3" xfId="28828" xr:uid="{00000000-0005-0000-0000-000090720000}"/>
    <cellStyle name="Note 3 2 4 2 12" xfId="28829" xr:uid="{00000000-0005-0000-0000-000091720000}"/>
    <cellStyle name="Note 3 2 4 2 12 2" xfId="28830" xr:uid="{00000000-0005-0000-0000-000092720000}"/>
    <cellStyle name="Note 3 2 4 2 12 2 2" xfId="28831" xr:uid="{00000000-0005-0000-0000-000093720000}"/>
    <cellStyle name="Note 3 2 4 2 12 3" xfId="28832" xr:uid="{00000000-0005-0000-0000-000094720000}"/>
    <cellStyle name="Note 3 2 4 2 13" xfId="28833" xr:uid="{00000000-0005-0000-0000-000095720000}"/>
    <cellStyle name="Note 3 2 4 2 13 2" xfId="28834" xr:uid="{00000000-0005-0000-0000-000096720000}"/>
    <cellStyle name="Note 3 2 4 2 13 2 2" xfId="28835" xr:uid="{00000000-0005-0000-0000-000097720000}"/>
    <cellStyle name="Note 3 2 4 2 13 3" xfId="28836" xr:uid="{00000000-0005-0000-0000-000098720000}"/>
    <cellStyle name="Note 3 2 4 2 14" xfId="28837" xr:uid="{00000000-0005-0000-0000-000099720000}"/>
    <cellStyle name="Note 3 2 4 2 14 2" xfId="28838" xr:uid="{00000000-0005-0000-0000-00009A720000}"/>
    <cellStyle name="Note 3 2 4 2 14 2 2" xfId="28839" xr:uid="{00000000-0005-0000-0000-00009B720000}"/>
    <cellStyle name="Note 3 2 4 2 14 3" xfId="28840" xr:uid="{00000000-0005-0000-0000-00009C720000}"/>
    <cellStyle name="Note 3 2 4 2 15" xfId="28841" xr:uid="{00000000-0005-0000-0000-00009D720000}"/>
    <cellStyle name="Note 3 2 4 2 15 2" xfId="28842" xr:uid="{00000000-0005-0000-0000-00009E720000}"/>
    <cellStyle name="Note 3 2 4 2 15 2 2" xfId="28843" xr:uid="{00000000-0005-0000-0000-00009F720000}"/>
    <cellStyle name="Note 3 2 4 2 15 3" xfId="28844" xr:uid="{00000000-0005-0000-0000-0000A0720000}"/>
    <cellStyle name="Note 3 2 4 2 16" xfId="28845" xr:uid="{00000000-0005-0000-0000-0000A1720000}"/>
    <cellStyle name="Note 3 2 4 2 16 2" xfId="28846" xr:uid="{00000000-0005-0000-0000-0000A2720000}"/>
    <cellStyle name="Note 3 2 4 2 16 2 2" xfId="28847" xr:uid="{00000000-0005-0000-0000-0000A3720000}"/>
    <cellStyle name="Note 3 2 4 2 16 3" xfId="28848" xr:uid="{00000000-0005-0000-0000-0000A4720000}"/>
    <cellStyle name="Note 3 2 4 2 17" xfId="28849" xr:uid="{00000000-0005-0000-0000-0000A5720000}"/>
    <cellStyle name="Note 3 2 4 2 17 2" xfId="28850" xr:uid="{00000000-0005-0000-0000-0000A6720000}"/>
    <cellStyle name="Note 3 2 4 2 17 2 2" xfId="28851" xr:uid="{00000000-0005-0000-0000-0000A7720000}"/>
    <cellStyle name="Note 3 2 4 2 17 3" xfId="28852" xr:uid="{00000000-0005-0000-0000-0000A8720000}"/>
    <cellStyle name="Note 3 2 4 2 18" xfId="28853" xr:uid="{00000000-0005-0000-0000-0000A9720000}"/>
    <cellStyle name="Note 3 2 4 2 18 2" xfId="28854" xr:uid="{00000000-0005-0000-0000-0000AA720000}"/>
    <cellStyle name="Note 3 2 4 2 18 2 2" xfId="28855" xr:uid="{00000000-0005-0000-0000-0000AB720000}"/>
    <cellStyle name="Note 3 2 4 2 18 3" xfId="28856" xr:uid="{00000000-0005-0000-0000-0000AC720000}"/>
    <cellStyle name="Note 3 2 4 2 19" xfId="28857" xr:uid="{00000000-0005-0000-0000-0000AD720000}"/>
    <cellStyle name="Note 3 2 4 2 19 2" xfId="28858" xr:uid="{00000000-0005-0000-0000-0000AE720000}"/>
    <cellStyle name="Note 3 2 4 2 19 2 2" xfId="28859" xr:uid="{00000000-0005-0000-0000-0000AF720000}"/>
    <cellStyle name="Note 3 2 4 2 19 3" xfId="28860" xr:uid="{00000000-0005-0000-0000-0000B0720000}"/>
    <cellStyle name="Note 3 2 4 2 2" xfId="28861" xr:uid="{00000000-0005-0000-0000-0000B1720000}"/>
    <cellStyle name="Note 3 2 4 2 2 2" xfId="28862" xr:uid="{00000000-0005-0000-0000-0000B2720000}"/>
    <cellStyle name="Note 3 2 4 2 2 2 2" xfId="28863" xr:uid="{00000000-0005-0000-0000-0000B3720000}"/>
    <cellStyle name="Note 3 2 4 2 2 2 2 2" xfId="28864" xr:uid="{00000000-0005-0000-0000-0000B4720000}"/>
    <cellStyle name="Note 3 2 4 2 2 2 3" xfId="28865" xr:uid="{00000000-0005-0000-0000-0000B5720000}"/>
    <cellStyle name="Note 3 2 4 2 2 2 4" xfId="28866" xr:uid="{00000000-0005-0000-0000-0000B6720000}"/>
    <cellStyle name="Note 3 2 4 2 2 3" xfId="28867" xr:uid="{00000000-0005-0000-0000-0000B7720000}"/>
    <cellStyle name="Note 3 2 4 2 2 3 2" xfId="28868" xr:uid="{00000000-0005-0000-0000-0000B8720000}"/>
    <cellStyle name="Note 3 2 4 2 2 4" xfId="28869" xr:uid="{00000000-0005-0000-0000-0000B9720000}"/>
    <cellStyle name="Note 3 2 4 2 2 5" xfId="28870" xr:uid="{00000000-0005-0000-0000-0000BA720000}"/>
    <cellStyle name="Note 3 2 4 2 20" xfId="28871" xr:uid="{00000000-0005-0000-0000-0000BB720000}"/>
    <cellStyle name="Note 3 2 4 2 20 2" xfId="28872" xr:uid="{00000000-0005-0000-0000-0000BC720000}"/>
    <cellStyle name="Note 3 2 4 2 20 2 2" xfId="28873" xr:uid="{00000000-0005-0000-0000-0000BD720000}"/>
    <cellStyle name="Note 3 2 4 2 20 3" xfId="28874" xr:uid="{00000000-0005-0000-0000-0000BE720000}"/>
    <cellStyle name="Note 3 2 4 2 21" xfId="28875" xr:uid="{00000000-0005-0000-0000-0000BF720000}"/>
    <cellStyle name="Note 3 2 4 2 21 2" xfId="28876" xr:uid="{00000000-0005-0000-0000-0000C0720000}"/>
    <cellStyle name="Note 3 2 4 2 22" xfId="28877" xr:uid="{00000000-0005-0000-0000-0000C1720000}"/>
    <cellStyle name="Note 3 2 4 2 23" xfId="28878" xr:uid="{00000000-0005-0000-0000-0000C2720000}"/>
    <cellStyle name="Note 3 2 4 2 3" xfId="28879" xr:uid="{00000000-0005-0000-0000-0000C3720000}"/>
    <cellStyle name="Note 3 2 4 2 3 2" xfId="28880" xr:uid="{00000000-0005-0000-0000-0000C4720000}"/>
    <cellStyle name="Note 3 2 4 2 3 2 2" xfId="28881" xr:uid="{00000000-0005-0000-0000-0000C5720000}"/>
    <cellStyle name="Note 3 2 4 2 3 2 3" xfId="28882" xr:uid="{00000000-0005-0000-0000-0000C6720000}"/>
    <cellStyle name="Note 3 2 4 2 3 3" xfId="28883" xr:uid="{00000000-0005-0000-0000-0000C7720000}"/>
    <cellStyle name="Note 3 2 4 2 3 3 2" xfId="28884" xr:uid="{00000000-0005-0000-0000-0000C8720000}"/>
    <cellStyle name="Note 3 2 4 2 3 4" xfId="28885" xr:uid="{00000000-0005-0000-0000-0000C9720000}"/>
    <cellStyle name="Note 3 2 4 2 4" xfId="28886" xr:uid="{00000000-0005-0000-0000-0000CA720000}"/>
    <cellStyle name="Note 3 2 4 2 4 2" xfId="28887" xr:uid="{00000000-0005-0000-0000-0000CB720000}"/>
    <cellStyle name="Note 3 2 4 2 4 2 2" xfId="28888" xr:uid="{00000000-0005-0000-0000-0000CC720000}"/>
    <cellStyle name="Note 3 2 4 2 4 3" xfId="28889" xr:uid="{00000000-0005-0000-0000-0000CD720000}"/>
    <cellStyle name="Note 3 2 4 2 4 4" xfId="28890" xr:uid="{00000000-0005-0000-0000-0000CE720000}"/>
    <cellStyle name="Note 3 2 4 2 5" xfId="28891" xr:uid="{00000000-0005-0000-0000-0000CF720000}"/>
    <cellStyle name="Note 3 2 4 2 5 2" xfId="28892" xr:uid="{00000000-0005-0000-0000-0000D0720000}"/>
    <cellStyle name="Note 3 2 4 2 5 2 2" xfId="28893" xr:uid="{00000000-0005-0000-0000-0000D1720000}"/>
    <cellStyle name="Note 3 2 4 2 5 3" xfId="28894" xr:uid="{00000000-0005-0000-0000-0000D2720000}"/>
    <cellStyle name="Note 3 2 4 2 5 4" xfId="28895" xr:uid="{00000000-0005-0000-0000-0000D3720000}"/>
    <cellStyle name="Note 3 2 4 2 6" xfId="28896" xr:uid="{00000000-0005-0000-0000-0000D4720000}"/>
    <cellStyle name="Note 3 2 4 2 6 2" xfId="28897" xr:uid="{00000000-0005-0000-0000-0000D5720000}"/>
    <cellStyle name="Note 3 2 4 2 6 2 2" xfId="28898" xr:uid="{00000000-0005-0000-0000-0000D6720000}"/>
    <cellStyle name="Note 3 2 4 2 6 3" xfId="28899" xr:uid="{00000000-0005-0000-0000-0000D7720000}"/>
    <cellStyle name="Note 3 2 4 2 7" xfId="28900" xr:uid="{00000000-0005-0000-0000-0000D8720000}"/>
    <cellStyle name="Note 3 2 4 2 7 2" xfId="28901" xr:uid="{00000000-0005-0000-0000-0000D9720000}"/>
    <cellStyle name="Note 3 2 4 2 7 2 2" xfId="28902" xr:uid="{00000000-0005-0000-0000-0000DA720000}"/>
    <cellStyle name="Note 3 2 4 2 7 3" xfId="28903" xr:uid="{00000000-0005-0000-0000-0000DB720000}"/>
    <cellStyle name="Note 3 2 4 2 8" xfId="28904" xr:uid="{00000000-0005-0000-0000-0000DC720000}"/>
    <cellStyle name="Note 3 2 4 2 8 2" xfId="28905" xr:uid="{00000000-0005-0000-0000-0000DD720000}"/>
    <cellStyle name="Note 3 2 4 2 8 2 2" xfId="28906" xr:uid="{00000000-0005-0000-0000-0000DE720000}"/>
    <cellStyle name="Note 3 2 4 2 8 3" xfId="28907" xr:uid="{00000000-0005-0000-0000-0000DF720000}"/>
    <cellStyle name="Note 3 2 4 2 9" xfId="28908" xr:uid="{00000000-0005-0000-0000-0000E0720000}"/>
    <cellStyle name="Note 3 2 4 2 9 2" xfId="28909" xr:uid="{00000000-0005-0000-0000-0000E1720000}"/>
    <cellStyle name="Note 3 2 4 2 9 2 2" xfId="28910" xr:uid="{00000000-0005-0000-0000-0000E2720000}"/>
    <cellStyle name="Note 3 2 4 2 9 3" xfId="28911" xr:uid="{00000000-0005-0000-0000-0000E3720000}"/>
    <cellStyle name="Note 3 2 4 20" xfId="28912" xr:uid="{00000000-0005-0000-0000-0000E4720000}"/>
    <cellStyle name="Note 3 2 4 3" xfId="28913" xr:uid="{00000000-0005-0000-0000-0000E5720000}"/>
    <cellStyle name="Note 3 2 4 3 2" xfId="28914" xr:uid="{00000000-0005-0000-0000-0000E6720000}"/>
    <cellStyle name="Note 3 2 4 3 2 2" xfId="28915" xr:uid="{00000000-0005-0000-0000-0000E7720000}"/>
    <cellStyle name="Note 3 2 4 3 2 2 2" xfId="28916" xr:uid="{00000000-0005-0000-0000-0000E8720000}"/>
    <cellStyle name="Note 3 2 4 3 2 3" xfId="28917" xr:uid="{00000000-0005-0000-0000-0000E9720000}"/>
    <cellStyle name="Note 3 2 4 3 2 4" xfId="28918" xr:uid="{00000000-0005-0000-0000-0000EA720000}"/>
    <cellStyle name="Note 3 2 4 3 3" xfId="28919" xr:uid="{00000000-0005-0000-0000-0000EB720000}"/>
    <cellStyle name="Note 3 2 4 3 3 2" xfId="28920" xr:uid="{00000000-0005-0000-0000-0000EC720000}"/>
    <cellStyle name="Note 3 2 4 3 4" xfId="28921" xr:uid="{00000000-0005-0000-0000-0000ED720000}"/>
    <cellStyle name="Note 3 2 4 3 5" xfId="28922" xr:uid="{00000000-0005-0000-0000-0000EE720000}"/>
    <cellStyle name="Note 3 2 4 4" xfId="28923" xr:uid="{00000000-0005-0000-0000-0000EF720000}"/>
    <cellStyle name="Note 3 2 4 4 2" xfId="28924" xr:uid="{00000000-0005-0000-0000-0000F0720000}"/>
    <cellStyle name="Note 3 2 4 4 2 2" xfId="28925" xr:uid="{00000000-0005-0000-0000-0000F1720000}"/>
    <cellStyle name="Note 3 2 4 4 2 3" xfId="28926" xr:uid="{00000000-0005-0000-0000-0000F2720000}"/>
    <cellStyle name="Note 3 2 4 4 3" xfId="28927" xr:uid="{00000000-0005-0000-0000-0000F3720000}"/>
    <cellStyle name="Note 3 2 4 4 3 2" xfId="28928" xr:uid="{00000000-0005-0000-0000-0000F4720000}"/>
    <cellStyle name="Note 3 2 4 4 4" xfId="28929" xr:uid="{00000000-0005-0000-0000-0000F5720000}"/>
    <cellStyle name="Note 3 2 4 5" xfId="28930" xr:uid="{00000000-0005-0000-0000-0000F6720000}"/>
    <cellStyle name="Note 3 2 4 5 2" xfId="28931" xr:uid="{00000000-0005-0000-0000-0000F7720000}"/>
    <cellStyle name="Note 3 2 4 5 2 2" xfId="28932" xr:uid="{00000000-0005-0000-0000-0000F8720000}"/>
    <cellStyle name="Note 3 2 4 5 2 3" xfId="28933" xr:uid="{00000000-0005-0000-0000-0000F9720000}"/>
    <cellStyle name="Note 3 2 4 5 3" xfId="28934" xr:uid="{00000000-0005-0000-0000-0000FA720000}"/>
    <cellStyle name="Note 3 2 4 5 4" xfId="28935" xr:uid="{00000000-0005-0000-0000-0000FB720000}"/>
    <cellStyle name="Note 3 2 4 6" xfId="28936" xr:uid="{00000000-0005-0000-0000-0000FC720000}"/>
    <cellStyle name="Note 3 2 4 6 2" xfId="28937" xr:uid="{00000000-0005-0000-0000-0000FD720000}"/>
    <cellStyle name="Note 3 2 4 6 2 2" xfId="28938" xr:uid="{00000000-0005-0000-0000-0000FE720000}"/>
    <cellStyle name="Note 3 2 4 6 3" xfId="28939" xr:uid="{00000000-0005-0000-0000-0000FF720000}"/>
    <cellStyle name="Note 3 2 4 6 4" xfId="28940" xr:uid="{00000000-0005-0000-0000-000000730000}"/>
    <cellStyle name="Note 3 2 4 7" xfId="28941" xr:uid="{00000000-0005-0000-0000-000001730000}"/>
    <cellStyle name="Note 3 2 4 7 2" xfId="28942" xr:uid="{00000000-0005-0000-0000-000002730000}"/>
    <cellStyle name="Note 3 2 4 7 2 2" xfId="28943" xr:uid="{00000000-0005-0000-0000-000003730000}"/>
    <cellStyle name="Note 3 2 4 7 3" xfId="28944" xr:uid="{00000000-0005-0000-0000-000004730000}"/>
    <cellStyle name="Note 3 2 4 8" xfId="28945" xr:uid="{00000000-0005-0000-0000-000005730000}"/>
    <cellStyle name="Note 3 2 4 8 2" xfId="28946" xr:uid="{00000000-0005-0000-0000-000006730000}"/>
    <cellStyle name="Note 3 2 4 8 2 2" xfId="28947" xr:uid="{00000000-0005-0000-0000-000007730000}"/>
    <cellStyle name="Note 3 2 4 8 3" xfId="28948" xr:uid="{00000000-0005-0000-0000-000008730000}"/>
    <cellStyle name="Note 3 2 4 9" xfId="28949" xr:uid="{00000000-0005-0000-0000-000009730000}"/>
    <cellStyle name="Note 3 2 4 9 2" xfId="28950" xr:uid="{00000000-0005-0000-0000-00000A730000}"/>
    <cellStyle name="Note 3 2 4 9 2 2" xfId="28951" xr:uid="{00000000-0005-0000-0000-00000B730000}"/>
    <cellStyle name="Note 3 2 4 9 3" xfId="28952" xr:uid="{00000000-0005-0000-0000-00000C730000}"/>
    <cellStyle name="Note 3 2 5" xfId="28953" xr:uid="{00000000-0005-0000-0000-00000D730000}"/>
    <cellStyle name="Note 3 2 5 10" xfId="28954" xr:uid="{00000000-0005-0000-0000-00000E730000}"/>
    <cellStyle name="Note 3 2 5 10 2" xfId="28955" xr:uid="{00000000-0005-0000-0000-00000F730000}"/>
    <cellStyle name="Note 3 2 5 10 2 2" xfId="28956" xr:uid="{00000000-0005-0000-0000-000010730000}"/>
    <cellStyle name="Note 3 2 5 10 3" xfId="28957" xr:uid="{00000000-0005-0000-0000-000011730000}"/>
    <cellStyle name="Note 3 2 5 11" xfId="28958" xr:uid="{00000000-0005-0000-0000-000012730000}"/>
    <cellStyle name="Note 3 2 5 11 2" xfId="28959" xr:uid="{00000000-0005-0000-0000-000013730000}"/>
    <cellStyle name="Note 3 2 5 11 2 2" xfId="28960" xr:uid="{00000000-0005-0000-0000-000014730000}"/>
    <cellStyle name="Note 3 2 5 11 3" xfId="28961" xr:uid="{00000000-0005-0000-0000-000015730000}"/>
    <cellStyle name="Note 3 2 5 12" xfId="28962" xr:uid="{00000000-0005-0000-0000-000016730000}"/>
    <cellStyle name="Note 3 2 5 12 2" xfId="28963" xr:uid="{00000000-0005-0000-0000-000017730000}"/>
    <cellStyle name="Note 3 2 5 12 2 2" xfId="28964" xr:uid="{00000000-0005-0000-0000-000018730000}"/>
    <cellStyle name="Note 3 2 5 12 3" xfId="28965" xr:uid="{00000000-0005-0000-0000-000019730000}"/>
    <cellStyle name="Note 3 2 5 13" xfId="28966" xr:uid="{00000000-0005-0000-0000-00001A730000}"/>
    <cellStyle name="Note 3 2 5 13 2" xfId="28967" xr:uid="{00000000-0005-0000-0000-00001B730000}"/>
    <cellStyle name="Note 3 2 5 13 2 2" xfId="28968" xr:uid="{00000000-0005-0000-0000-00001C730000}"/>
    <cellStyle name="Note 3 2 5 13 3" xfId="28969" xr:uid="{00000000-0005-0000-0000-00001D730000}"/>
    <cellStyle name="Note 3 2 5 14" xfId="28970" xr:uid="{00000000-0005-0000-0000-00001E730000}"/>
    <cellStyle name="Note 3 2 5 14 2" xfId="28971" xr:uid="{00000000-0005-0000-0000-00001F730000}"/>
    <cellStyle name="Note 3 2 5 14 2 2" xfId="28972" xr:uid="{00000000-0005-0000-0000-000020730000}"/>
    <cellStyle name="Note 3 2 5 14 3" xfId="28973" xr:uid="{00000000-0005-0000-0000-000021730000}"/>
    <cellStyle name="Note 3 2 5 15" xfId="28974" xr:uid="{00000000-0005-0000-0000-000022730000}"/>
    <cellStyle name="Note 3 2 5 15 2" xfId="28975" xr:uid="{00000000-0005-0000-0000-000023730000}"/>
    <cellStyle name="Note 3 2 5 15 2 2" xfId="28976" xr:uid="{00000000-0005-0000-0000-000024730000}"/>
    <cellStyle name="Note 3 2 5 15 3" xfId="28977" xr:uid="{00000000-0005-0000-0000-000025730000}"/>
    <cellStyle name="Note 3 2 5 16" xfId="28978" xr:uid="{00000000-0005-0000-0000-000026730000}"/>
    <cellStyle name="Note 3 2 5 16 2" xfId="28979" xr:uid="{00000000-0005-0000-0000-000027730000}"/>
    <cellStyle name="Note 3 2 5 16 2 2" xfId="28980" xr:uid="{00000000-0005-0000-0000-000028730000}"/>
    <cellStyle name="Note 3 2 5 16 3" xfId="28981" xr:uid="{00000000-0005-0000-0000-000029730000}"/>
    <cellStyle name="Note 3 2 5 17" xfId="28982" xr:uid="{00000000-0005-0000-0000-00002A730000}"/>
    <cellStyle name="Note 3 2 5 17 2" xfId="28983" xr:uid="{00000000-0005-0000-0000-00002B730000}"/>
    <cellStyle name="Note 3 2 5 17 2 2" xfId="28984" xr:uid="{00000000-0005-0000-0000-00002C730000}"/>
    <cellStyle name="Note 3 2 5 17 3" xfId="28985" xr:uid="{00000000-0005-0000-0000-00002D730000}"/>
    <cellStyle name="Note 3 2 5 18" xfId="28986" xr:uid="{00000000-0005-0000-0000-00002E730000}"/>
    <cellStyle name="Note 3 2 5 18 2" xfId="28987" xr:uid="{00000000-0005-0000-0000-00002F730000}"/>
    <cellStyle name="Note 3 2 5 18 2 2" xfId="28988" xr:uid="{00000000-0005-0000-0000-000030730000}"/>
    <cellStyle name="Note 3 2 5 18 3" xfId="28989" xr:uid="{00000000-0005-0000-0000-000031730000}"/>
    <cellStyle name="Note 3 2 5 19" xfId="28990" xr:uid="{00000000-0005-0000-0000-000032730000}"/>
    <cellStyle name="Note 3 2 5 19 2" xfId="28991" xr:uid="{00000000-0005-0000-0000-000033730000}"/>
    <cellStyle name="Note 3 2 5 19 2 2" xfId="28992" xr:uid="{00000000-0005-0000-0000-000034730000}"/>
    <cellStyle name="Note 3 2 5 19 3" xfId="28993" xr:uid="{00000000-0005-0000-0000-000035730000}"/>
    <cellStyle name="Note 3 2 5 2" xfId="28994" xr:uid="{00000000-0005-0000-0000-000036730000}"/>
    <cellStyle name="Note 3 2 5 2 10" xfId="28995" xr:uid="{00000000-0005-0000-0000-000037730000}"/>
    <cellStyle name="Note 3 2 5 2 10 2" xfId="28996" xr:uid="{00000000-0005-0000-0000-000038730000}"/>
    <cellStyle name="Note 3 2 5 2 10 2 2" xfId="28997" xr:uid="{00000000-0005-0000-0000-000039730000}"/>
    <cellStyle name="Note 3 2 5 2 10 3" xfId="28998" xr:uid="{00000000-0005-0000-0000-00003A730000}"/>
    <cellStyle name="Note 3 2 5 2 11" xfId="28999" xr:uid="{00000000-0005-0000-0000-00003B730000}"/>
    <cellStyle name="Note 3 2 5 2 11 2" xfId="29000" xr:uid="{00000000-0005-0000-0000-00003C730000}"/>
    <cellStyle name="Note 3 2 5 2 11 2 2" xfId="29001" xr:uid="{00000000-0005-0000-0000-00003D730000}"/>
    <cellStyle name="Note 3 2 5 2 11 3" xfId="29002" xr:uid="{00000000-0005-0000-0000-00003E730000}"/>
    <cellStyle name="Note 3 2 5 2 12" xfId="29003" xr:uid="{00000000-0005-0000-0000-00003F730000}"/>
    <cellStyle name="Note 3 2 5 2 12 2" xfId="29004" xr:uid="{00000000-0005-0000-0000-000040730000}"/>
    <cellStyle name="Note 3 2 5 2 12 2 2" xfId="29005" xr:uid="{00000000-0005-0000-0000-000041730000}"/>
    <cellStyle name="Note 3 2 5 2 12 3" xfId="29006" xr:uid="{00000000-0005-0000-0000-000042730000}"/>
    <cellStyle name="Note 3 2 5 2 13" xfId="29007" xr:uid="{00000000-0005-0000-0000-000043730000}"/>
    <cellStyle name="Note 3 2 5 2 13 2" xfId="29008" xr:uid="{00000000-0005-0000-0000-000044730000}"/>
    <cellStyle name="Note 3 2 5 2 13 2 2" xfId="29009" xr:uid="{00000000-0005-0000-0000-000045730000}"/>
    <cellStyle name="Note 3 2 5 2 13 3" xfId="29010" xr:uid="{00000000-0005-0000-0000-000046730000}"/>
    <cellStyle name="Note 3 2 5 2 14" xfId="29011" xr:uid="{00000000-0005-0000-0000-000047730000}"/>
    <cellStyle name="Note 3 2 5 2 14 2" xfId="29012" xr:uid="{00000000-0005-0000-0000-000048730000}"/>
    <cellStyle name="Note 3 2 5 2 14 2 2" xfId="29013" xr:uid="{00000000-0005-0000-0000-000049730000}"/>
    <cellStyle name="Note 3 2 5 2 14 3" xfId="29014" xr:uid="{00000000-0005-0000-0000-00004A730000}"/>
    <cellStyle name="Note 3 2 5 2 15" xfId="29015" xr:uid="{00000000-0005-0000-0000-00004B730000}"/>
    <cellStyle name="Note 3 2 5 2 15 2" xfId="29016" xr:uid="{00000000-0005-0000-0000-00004C730000}"/>
    <cellStyle name="Note 3 2 5 2 15 2 2" xfId="29017" xr:uid="{00000000-0005-0000-0000-00004D730000}"/>
    <cellStyle name="Note 3 2 5 2 15 3" xfId="29018" xr:uid="{00000000-0005-0000-0000-00004E730000}"/>
    <cellStyle name="Note 3 2 5 2 16" xfId="29019" xr:uid="{00000000-0005-0000-0000-00004F730000}"/>
    <cellStyle name="Note 3 2 5 2 16 2" xfId="29020" xr:uid="{00000000-0005-0000-0000-000050730000}"/>
    <cellStyle name="Note 3 2 5 2 16 2 2" xfId="29021" xr:uid="{00000000-0005-0000-0000-000051730000}"/>
    <cellStyle name="Note 3 2 5 2 16 3" xfId="29022" xr:uid="{00000000-0005-0000-0000-000052730000}"/>
    <cellStyle name="Note 3 2 5 2 17" xfId="29023" xr:uid="{00000000-0005-0000-0000-000053730000}"/>
    <cellStyle name="Note 3 2 5 2 17 2" xfId="29024" xr:uid="{00000000-0005-0000-0000-000054730000}"/>
    <cellStyle name="Note 3 2 5 2 17 2 2" xfId="29025" xr:uid="{00000000-0005-0000-0000-000055730000}"/>
    <cellStyle name="Note 3 2 5 2 17 3" xfId="29026" xr:uid="{00000000-0005-0000-0000-000056730000}"/>
    <cellStyle name="Note 3 2 5 2 18" xfId="29027" xr:uid="{00000000-0005-0000-0000-000057730000}"/>
    <cellStyle name="Note 3 2 5 2 18 2" xfId="29028" xr:uid="{00000000-0005-0000-0000-000058730000}"/>
    <cellStyle name="Note 3 2 5 2 18 2 2" xfId="29029" xr:uid="{00000000-0005-0000-0000-000059730000}"/>
    <cellStyle name="Note 3 2 5 2 18 3" xfId="29030" xr:uid="{00000000-0005-0000-0000-00005A730000}"/>
    <cellStyle name="Note 3 2 5 2 19" xfId="29031" xr:uid="{00000000-0005-0000-0000-00005B730000}"/>
    <cellStyle name="Note 3 2 5 2 19 2" xfId="29032" xr:uid="{00000000-0005-0000-0000-00005C730000}"/>
    <cellStyle name="Note 3 2 5 2 19 2 2" xfId="29033" xr:uid="{00000000-0005-0000-0000-00005D730000}"/>
    <cellStyle name="Note 3 2 5 2 19 3" xfId="29034" xr:uid="{00000000-0005-0000-0000-00005E730000}"/>
    <cellStyle name="Note 3 2 5 2 2" xfId="29035" xr:uid="{00000000-0005-0000-0000-00005F730000}"/>
    <cellStyle name="Note 3 2 5 2 2 2" xfId="29036" xr:uid="{00000000-0005-0000-0000-000060730000}"/>
    <cellStyle name="Note 3 2 5 2 2 2 2" xfId="29037" xr:uid="{00000000-0005-0000-0000-000061730000}"/>
    <cellStyle name="Note 3 2 5 2 2 2 3" xfId="29038" xr:uid="{00000000-0005-0000-0000-000062730000}"/>
    <cellStyle name="Note 3 2 5 2 2 3" xfId="29039" xr:uid="{00000000-0005-0000-0000-000063730000}"/>
    <cellStyle name="Note 3 2 5 2 2 3 2" xfId="29040" xr:uid="{00000000-0005-0000-0000-000064730000}"/>
    <cellStyle name="Note 3 2 5 2 2 4" xfId="29041" xr:uid="{00000000-0005-0000-0000-000065730000}"/>
    <cellStyle name="Note 3 2 5 2 20" xfId="29042" xr:uid="{00000000-0005-0000-0000-000066730000}"/>
    <cellStyle name="Note 3 2 5 2 20 2" xfId="29043" xr:uid="{00000000-0005-0000-0000-000067730000}"/>
    <cellStyle name="Note 3 2 5 2 20 2 2" xfId="29044" xr:uid="{00000000-0005-0000-0000-000068730000}"/>
    <cellStyle name="Note 3 2 5 2 20 3" xfId="29045" xr:uid="{00000000-0005-0000-0000-000069730000}"/>
    <cellStyle name="Note 3 2 5 2 21" xfId="29046" xr:uid="{00000000-0005-0000-0000-00006A730000}"/>
    <cellStyle name="Note 3 2 5 2 21 2" xfId="29047" xr:uid="{00000000-0005-0000-0000-00006B730000}"/>
    <cellStyle name="Note 3 2 5 2 22" xfId="29048" xr:uid="{00000000-0005-0000-0000-00006C730000}"/>
    <cellStyle name="Note 3 2 5 2 23" xfId="29049" xr:uid="{00000000-0005-0000-0000-00006D730000}"/>
    <cellStyle name="Note 3 2 5 2 3" xfId="29050" xr:uid="{00000000-0005-0000-0000-00006E730000}"/>
    <cellStyle name="Note 3 2 5 2 3 2" xfId="29051" xr:uid="{00000000-0005-0000-0000-00006F730000}"/>
    <cellStyle name="Note 3 2 5 2 3 2 2" xfId="29052" xr:uid="{00000000-0005-0000-0000-000070730000}"/>
    <cellStyle name="Note 3 2 5 2 3 3" xfId="29053" xr:uid="{00000000-0005-0000-0000-000071730000}"/>
    <cellStyle name="Note 3 2 5 2 3 4" xfId="29054" xr:uid="{00000000-0005-0000-0000-000072730000}"/>
    <cellStyle name="Note 3 2 5 2 4" xfId="29055" xr:uid="{00000000-0005-0000-0000-000073730000}"/>
    <cellStyle name="Note 3 2 5 2 4 2" xfId="29056" xr:uid="{00000000-0005-0000-0000-000074730000}"/>
    <cellStyle name="Note 3 2 5 2 4 2 2" xfId="29057" xr:uid="{00000000-0005-0000-0000-000075730000}"/>
    <cellStyle name="Note 3 2 5 2 4 3" xfId="29058" xr:uid="{00000000-0005-0000-0000-000076730000}"/>
    <cellStyle name="Note 3 2 5 2 4 4" xfId="29059" xr:uid="{00000000-0005-0000-0000-000077730000}"/>
    <cellStyle name="Note 3 2 5 2 5" xfId="29060" xr:uid="{00000000-0005-0000-0000-000078730000}"/>
    <cellStyle name="Note 3 2 5 2 5 2" xfId="29061" xr:uid="{00000000-0005-0000-0000-000079730000}"/>
    <cellStyle name="Note 3 2 5 2 5 2 2" xfId="29062" xr:uid="{00000000-0005-0000-0000-00007A730000}"/>
    <cellStyle name="Note 3 2 5 2 5 3" xfId="29063" xr:uid="{00000000-0005-0000-0000-00007B730000}"/>
    <cellStyle name="Note 3 2 5 2 6" xfId="29064" xr:uid="{00000000-0005-0000-0000-00007C730000}"/>
    <cellStyle name="Note 3 2 5 2 6 2" xfId="29065" xr:uid="{00000000-0005-0000-0000-00007D730000}"/>
    <cellStyle name="Note 3 2 5 2 6 2 2" xfId="29066" xr:uid="{00000000-0005-0000-0000-00007E730000}"/>
    <cellStyle name="Note 3 2 5 2 6 3" xfId="29067" xr:uid="{00000000-0005-0000-0000-00007F730000}"/>
    <cellStyle name="Note 3 2 5 2 7" xfId="29068" xr:uid="{00000000-0005-0000-0000-000080730000}"/>
    <cellStyle name="Note 3 2 5 2 7 2" xfId="29069" xr:uid="{00000000-0005-0000-0000-000081730000}"/>
    <cellStyle name="Note 3 2 5 2 7 2 2" xfId="29070" xr:uid="{00000000-0005-0000-0000-000082730000}"/>
    <cellStyle name="Note 3 2 5 2 7 3" xfId="29071" xr:uid="{00000000-0005-0000-0000-000083730000}"/>
    <cellStyle name="Note 3 2 5 2 8" xfId="29072" xr:uid="{00000000-0005-0000-0000-000084730000}"/>
    <cellStyle name="Note 3 2 5 2 8 2" xfId="29073" xr:uid="{00000000-0005-0000-0000-000085730000}"/>
    <cellStyle name="Note 3 2 5 2 8 2 2" xfId="29074" xr:uid="{00000000-0005-0000-0000-000086730000}"/>
    <cellStyle name="Note 3 2 5 2 8 3" xfId="29075" xr:uid="{00000000-0005-0000-0000-000087730000}"/>
    <cellStyle name="Note 3 2 5 2 9" xfId="29076" xr:uid="{00000000-0005-0000-0000-000088730000}"/>
    <cellStyle name="Note 3 2 5 2 9 2" xfId="29077" xr:uid="{00000000-0005-0000-0000-000089730000}"/>
    <cellStyle name="Note 3 2 5 2 9 2 2" xfId="29078" xr:uid="{00000000-0005-0000-0000-00008A730000}"/>
    <cellStyle name="Note 3 2 5 2 9 3" xfId="29079" xr:uid="{00000000-0005-0000-0000-00008B730000}"/>
    <cellStyle name="Note 3 2 5 20" xfId="29080" xr:uid="{00000000-0005-0000-0000-00008C730000}"/>
    <cellStyle name="Note 3 2 5 20 2" xfId="29081" xr:uid="{00000000-0005-0000-0000-00008D730000}"/>
    <cellStyle name="Note 3 2 5 20 2 2" xfId="29082" xr:uid="{00000000-0005-0000-0000-00008E730000}"/>
    <cellStyle name="Note 3 2 5 20 3" xfId="29083" xr:uid="{00000000-0005-0000-0000-00008F730000}"/>
    <cellStyle name="Note 3 2 5 21" xfId="29084" xr:uid="{00000000-0005-0000-0000-000090730000}"/>
    <cellStyle name="Note 3 2 5 21 2" xfId="29085" xr:uid="{00000000-0005-0000-0000-000091730000}"/>
    <cellStyle name="Note 3 2 5 21 2 2" xfId="29086" xr:uid="{00000000-0005-0000-0000-000092730000}"/>
    <cellStyle name="Note 3 2 5 21 3" xfId="29087" xr:uid="{00000000-0005-0000-0000-000093730000}"/>
    <cellStyle name="Note 3 2 5 22" xfId="29088" xr:uid="{00000000-0005-0000-0000-000094730000}"/>
    <cellStyle name="Note 3 2 5 22 2" xfId="29089" xr:uid="{00000000-0005-0000-0000-000095730000}"/>
    <cellStyle name="Note 3 2 5 23" xfId="29090" xr:uid="{00000000-0005-0000-0000-000096730000}"/>
    <cellStyle name="Note 3 2 5 24" xfId="29091" xr:uid="{00000000-0005-0000-0000-000097730000}"/>
    <cellStyle name="Note 3 2 5 3" xfId="29092" xr:uid="{00000000-0005-0000-0000-000098730000}"/>
    <cellStyle name="Note 3 2 5 3 2" xfId="29093" xr:uid="{00000000-0005-0000-0000-000099730000}"/>
    <cellStyle name="Note 3 2 5 3 2 2" xfId="29094" xr:uid="{00000000-0005-0000-0000-00009A730000}"/>
    <cellStyle name="Note 3 2 5 3 2 3" xfId="29095" xr:uid="{00000000-0005-0000-0000-00009B730000}"/>
    <cellStyle name="Note 3 2 5 3 3" xfId="29096" xr:uid="{00000000-0005-0000-0000-00009C730000}"/>
    <cellStyle name="Note 3 2 5 3 3 2" xfId="29097" xr:uid="{00000000-0005-0000-0000-00009D730000}"/>
    <cellStyle name="Note 3 2 5 3 4" xfId="29098" xr:uid="{00000000-0005-0000-0000-00009E730000}"/>
    <cellStyle name="Note 3 2 5 4" xfId="29099" xr:uid="{00000000-0005-0000-0000-00009F730000}"/>
    <cellStyle name="Note 3 2 5 4 2" xfId="29100" xr:uid="{00000000-0005-0000-0000-0000A0730000}"/>
    <cellStyle name="Note 3 2 5 4 2 2" xfId="29101" xr:uid="{00000000-0005-0000-0000-0000A1730000}"/>
    <cellStyle name="Note 3 2 5 4 3" xfId="29102" xr:uid="{00000000-0005-0000-0000-0000A2730000}"/>
    <cellStyle name="Note 3 2 5 4 4" xfId="29103" xr:uid="{00000000-0005-0000-0000-0000A3730000}"/>
    <cellStyle name="Note 3 2 5 5" xfId="29104" xr:uid="{00000000-0005-0000-0000-0000A4730000}"/>
    <cellStyle name="Note 3 2 5 5 2" xfId="29105" xr:uid="{00000000-0005-0000-0000-0000A5730000}"/>
    <cellStyle name="Note 3 2 5 5 2 2" xfId="29106" xr:uid="{00000000-0005-0000-0000-0000A6730000}"/>
    <cellStyle name="Note 3 2 5 5 3" xfId="29107" xr:uid="{00000000-0005-0000-0000-0000A7730000}"/>
    <cellStyle name="Note 3 2 5 5 4" xfId="29108" xr:uid="{00000000-0005-0000-0000-0000A8730000}"/>
    <cellStyle name="Note 3 2 5 6" xfId="29109" xr:uid="{00000000-0005-0000-0000-0000A9730000}"/>
    <cellStyle name="Note 3 2 5 6 2" xfId="29110" xr:uid="{00000000-0005-0000-0000-0000AA730000}"/>
    <cellStyle name="Note 3 2 5 6 2 2" xfId="29111" xr:uid="{00000000-0005-0000-0000-0000AB730000}"/>
    <cellStyle name="Note 3 2 5 6 3" xfId="29112" xr:uid="{00000000-0005-0000-0000-0000AC730000}"/>
    <cellStyle name="Note 3 2 5 7" xfId="29113" xr:uid="{00000000-0005-0000-0000-0000AD730000}"/>
    <cellStyle name="Note 3 2 5 7 2" xfId="29114" xr:uid="{00000000-0005-0000-0000-0000AE730000}"/>
    <cellStyle name="Note 3 2 5 7 2 2" xfId="29115" xr:uid="{00000000-0005-0000-0000-0000AF730000}"/>
    <cellStyle name="Note 3 2 5 7 3" xfId="29116" xr:uid="{00000000-0005-0000-0000-0000B0730000}"/>
    <cellStyle name="Note 3 2 5 8" xfId="29117" xr:uid="{00000000-0005-0000-0000-0000B1730000}"/>
    <cellStyle name="Note 3 2 5 8 2" xfId="29118" xr:uid="{00000000-0005-0000-0000-0000B2730000}"/>
    <cellStyle name="Note 3 2 5 8 2 2" xfId="29119" xr:uid="{00000000-0005-0000-0000-0000B3730000}"/>
    <cellStyle name="Note 3 2 5 8 3" xfId="29120" xr:uid="{00000000-0005-0000-0000-0000B4730000}"/>
    <cellStyle name="Note 3 2 5 9" xfId="29121" xr:uid="{00000000-0005-0000-0000-0000B5730000}"/>
    <cellStyle name="Note 3 2 5 9 2" xfId="29122" xr:uid="{00000000-0005-0000-0000-0000B6730000}"/>
    <cellStyle name="Note 3 2 5 9 2 2" xfId="29123" xr:uid="{00000000-0005-0000-0000-0000B7730000}"/>
    <cellStyle name="Note 3 2 5 9 3" xfId="29124" xr:uid="{00000000-0005-0000-0000-0000B8730000}"/>
    <cellStyle name="Note 3 2 6" xfId="29125" xr:uid="{00000000-0005-0000-0000-0000B9730000}"/>
    <cellStyle name="Note 3 2 6 10" xfId="29126" xr:uid="{00000000-0005-0000-0000-0000BA730000}"/>
    <cellStyle name="Note 3 2 6 10 2" xfId="29127" xr:uid="{00000000-0005-0000-0000-0000BB730000}"/>
    <cellStyle name="Note 3 2 6 10 2 2" xfId="29128" xr:uid="{00000000-0005-0000-0000-0000BC730000}"/>
    <cellStyle name="Note 3 2 6 10 3" xfId="29129" xr:uid="{00000000-0005-0000-0000-0000BD730000}"/>
    <cellStyle name="Note 3 2 6 11" xfId="29130" xr:uid="{00000000-0005-0000-0000-0000BE730000}"/>
    <cellStyle name="Note 3 2 6 11 2" xfId="29131" xr:uid="{00000000-0005-0000-0000-0000BF730000}"/>
    <cellStyle name="Note 3 2 6 11 2 2" xfId="29132" xr:uid="{00000000-0005-0000-0000-0000C0730000}"/>
    <cellStyle name="Note 3 2 6 11 3" xfId="29133" xr:uid="{00000000-0005-0000-0000-0000C1730000}"/>
    <cellStyle name="Note 3 2 6 12" xfId="29134" xr:uid="{00000000-0005-0000-0000-0000C2730000}"/>
    <cellStyle name="Note 3 2 6 12 2" xfId="29135" xr:uid="{00000000-0005-0000-0000-0000C3730000}"/>
    <cellStyle name="Note 3 2 6 12 2 2" xfId="29136" xr:uid="{00000000-0005-0000-0000-0000C4730000}"/>
    <cellStyle name="Note 3 2 6 12 3" xfId="29137" xr:uid="{00000000-0005-0000-0000-0000C5730000}"/>
    <cellStyle name="Note 3 2 6 13" xfId="29138" xr:uid="{00000000-0005-0000-0000-0000C6730000}"/>
    <cellStyle name="Note 3 2 6 13 2" xfId="29139" xr:uid="{00000000-0005-0000-0000-0000C7730000}"/>
    <cellStyle name="Note 3 2 6 13 2 2" xfId="29140" xr:uid="{00000000-0005-0000-0000-0000C8730000}"/>
    <cellStyle name="Note 3 2 6 13 3" xfId="29141" xr:uid="{00000000-0005-0000-0000-0000C9730000}"/>
    <cellStyle name="Note 3 2 6 14" xfId="29142" xr:uid="{00000000-0005-0000-0000-0000CA730000}"/>
    <cellStyle name="Note 3 2 6 14 2" xfId="29143" xr:uid="{00000000-0005-0000-0000-0000CB730000}"/>
    <cellStyle name="Note 3 2 6 14 2 2" xfId="29144" xr:uid="{00000000-0005-0000-0000-0000CC730000}"/>
    <cellStyle name="Note 3 2 6 14 3" xfId="29145" xr:uid="{00000000-0005-0000-0000-0000CD730000}"/>
    <cellStyle name="Note 3 2 6 15" xfId="29146" xr:uid="{00000000-0005-0000-0000-0000CE730000}"/>
    <cellStyle name="Note 3 2 6 15 2" xfId="29147" xr:uid="{00000000-0005-0000-0000-0000CF730000}"/>
    <cellStyle name="Note 3 2 6 15 2 2" xfId="29148" xr:uid="{00000000-0005-0000-0000-0000D0730000}"/>
    <cellStyle name="Note 3 2 6 15 3" xfId="29149" xr:uid="{00000000-0005-0000-0000-0000D1730000}"/>
    <cellStyle name="Note 3 2 6 16" xfId="29150" xr:uid="{00000000-0005-0000-0000-0000D2730000}"/>
    <cellStyle name="Note 3 2 6 16 2" xfId="29151" xr:uid="{00000000-0005-0000-0000-0000D3730000}"/>
    <cellStyle name="Note 3 2 6 16 2 2" xfId="29152" xr:uid="{00000000-0005-0000-0000-0000D4730000}"/>
    <cellStyle name="Note 3 2 6 16 3" xfId="29153" xr:uid="{00000000-0005-0000-0000-0000D5730000}"/>
    <cellStyle name="Note 3 2 6 17" xfId="29154" xr:uid="{00000000-0005-0000-0000-0000D6730000}"/>
    <cellStyle name="Note 3 2 6 17 2" xfId="29155" xr:uid="{00000000-0005-0000-0000-0000D7730000}"/>
    <cellStyle name="Note 3 2 6 17 2 2" xfId="29156" xr:uid="{00000000-0005-0000-0000-0000D8730000}"/>
    <cellStyle name="Note 3 2 6 17 3" xfId="29157" xr:uid="{00000000-0005-0000-0000-0000D9730000}"/>
    <cellStyle name="Note 3 2 6 18" xfId="29158" xr:uid="{00000000-0005-0000-0000-0000DA730000}"/>
    <cellStyle name="Note 3 2 6 18 2" xfId="29159" xr:uid="{00000000-0005-0000-0000-0000DB730000}"/>
    <cellStyle name="Note 3 2 6 18 2 2" xfId="29160" xr:uid="{00000000-0005-0000-0000-0000DC730000}"/>
    <cellStyle name="Note 3 2 6 18 3" xfId="29161" xr:uid="{00000000-0005-0000-0000-0000DD730000}"/>
    <cellStyle name="Note 3 2 6 19" xfId="29162" xr:uid="{00000000-0005-0000-0000-0000DE730000}"/>
    <cellStyle name="Note 3 2 6 19 2" xfId="29163" xr:uid="{00000000-0005-0000-0000-0000DF730000}"/>
    <cellStyle name="Note 3 2 6 19 2 2" xfId="29164" xr:uid="{00000000-0005-0000-0000-0000E0730000}"/>
    <cellStyle name="Note 3 2 6 19 3" xfId="29165" xr:uid="{00000000-0005-0000-0000-0000E1730000}"/>
    <cellStyle name="Note 3 2 6 2" xfId="29166" xr:uid="{00000000-0005-0000-0000-0000E2730000}"/>
    <cellStyle name="Note 3 2 6 2 2" xfId="29167" xr:uid="{00000000-0005-0000-0000-0000E3730000}"/>
    <cellStyle name="Note 3 2 6 2 2 2" xfId="29168" xr:uid="{00000000-0005-0000-0000-0000E4730000}"/>
    <cellStyle name="Note 3 2 6 2 2 3" xfId="29169" xr:uid="{00000000-0005-0000-0000-0000E5730000}"/>
    <cellStyle name="Note 3 2 6 2 3" xfId="29170" xr:uid="{00000000-0005-0000-0000-0000E6730000}"/>
    <cellStyle name="Note 3 2 6 2 3 2" xfId="29171" xr:uid="{00000000-0005-0000-0000-0000E7730000}"/>
    <cellStyle name="Note 3 2 6 2 4" xfId="29172" xr:uid="{00000000-0005-0000-0000-0000E8730000}"/>
    <cellStyle name="Note 3 2 6 20" xfId="29173" xr:uid="{00000000-0005-0000-0000-0000E9730000}"/>
    <cellStyle name="Note 3 2 6 20 2" xfId="29174" xr:uid="{00000000-0005-0000-0000-0000EA730000}"/>
    <cellStyle name="Note 3 2 6 20 2 2" xfId="29175" xr:uid="{00000000-0005-0000-0000-0000EB730000}"/>
    <cellStyle name="Note 3 2 6 20 3" xfId="29176" xr:uid="{00000000-0005-0000-0000-0000EC730000}"/>
    <cellStyle name="Note 3 2 6 21" xfId="29177" xr:uid="{00000000-0005-0000-0000-0000ED730000}"/>
    <cellStyle name="Note 3 2 6 21 2" xfId="29178" xr:uid="{00000000-0005-0000-0000-0000EE730000}"/>
    <cellStyle name="Note 3 2 6 22" xfId="29179" xr:uid="{00000000-0005-0000-0000-0000EF730000}"/>
    <cellStyle name="Note 3 2 6 23" xfId="29180" xr:uid="{00000000-0005-0000-0000-0000F0730000}"/>
    <cellStyle name="Note 3 2 6 3" xfId="29181" xr:uid="{00000000-0005-0000-0000-0000F1730000}"/>
    <cellStyle name="Note 3 2 6 3 2" xfId="29182" xr:uid="{00000000-0005-0000-0000-0000F2730000}"/>
    <cellStyle name="Note 3 2 6 3 2 2" xfId="29183" xr:uid="{00000000-0005-0000-0000-0000F3730000}"/>
    <cellStyle name="Note 3 2 6 3 3" xfId="29184" xr:uid="{00000000-0005-0000-0000-0000F4730000}"/>
    <cellStyle name="Note 3 2 6 3 4" xfId="29185" xr:uid="{00000000-0005-0000-0000-0000F5730000}"/>
    <cellStyle name="Note 3 2 6 4" xfId="29186" xr:uid="{00000000-0005-0000-0000-0000F6730000}"/>
    <cellStyle name="Note 3 2 6 4 2" xfId="29187" xr:uid="{00000000-0005-0000-0000-0000F7730000}"/>
    <cellStyle name="Note 3 2 6 4 2 2" xfId="29188" xr:uid="{00000000-0005-0000-0000-0000F8730000}"/>
    <cellStyle name="Note 3 2 6 4 3" xfId="29189" xr:uid="{00000000-0005-0000-0000-0000F9730000}"/>
    <cellStyle name="Note 3 2 6 4 4" xfId="29190" xr:uid="{00000000-0005-0000-0000-0000FA730000}"/>
    <cellStyle name="Note 3 2 6 5" xfId="29191" xr:uid="{00000000-0005-0000-0000-0000FB730000}"/>
    <cellStyle name="Note 3 2 6 5 2" xfId="29192" xr:uid="{00000000-0005-0000-0000-0000FC730000}"/>
    <cellStyle name="Note 3 2 6 5 2 2" xfId="29193" xr:uid="{00000000-0005-0000-0000-0000FD730000}"/>
    <cellStyle name="Note 3 2 6 5 3" xfId="29194" xr:uid="{00000000-0005-0000-0000-0000FE730000}"/>
    <cellStyle name="Note 3 2 6 6" xfId="29195" xr:uid="{00000000-0005-0000-0000-0000FF730000}"/>
    <cellStyle name="Note 3 2 6 6 2" xfId="29196" xr:uid="{00000000-0005-0000-0000-000000740000}"/>
    <cellStyle name="Note 3 2 6 6 2 2" xfId="29197" xr:uid="{00000000-0005-0000-0000-000001740000}"/>
    <cellStyle name="Note 3 2 6 6 3" xfId="29198" xr:uid="{00000000-0005-0000-0000-000002740000}"/>
    <cellStyle name="Note 3 2 6 7" xfId="29199" xr:uid="{00000000-0005-0000-0000-000003740000}"/>
    <cellStyle name="Note 3 2 6 7 2" xfId="29200" xr:uid="{00000000-0005-0000-0000-000004740000}"/>
    <cellStyle name="Note 3 2 6 7 2 2" xfId="29201" xr:uid="{00000000-0005-0000-0000-000005740000}"/>
    <cellStyle name="Note 3 2 6 7 3" xfId="29202" xr:uid="{00000000-0005-0000-0000-000006740000}"/>
    <cellStyle name="Note 3 2 6 8" xfId="29203" xr:uid="{00000000-0005-0000-0000-000007740000}"/>
    <cellStyle name="Note 3 2 6 8 2" xfId="29204" xr:uid="{00000000-0005-0000-0000-000008740000}"/>
    <cellStyle name="Note 3 2 6 8 2 2" xfId="29205" xr:uid="{00000000-0005-0000-0000-000009740000}"/>
    <cellStyle name="Note 3 2 6 8 3" xfId="29206" xr:uid="{00000000-0005-0000-0000-00000A740000}"/>
    <cellStyle name="Note 3 2 6 9" xfId="29207" xr:uid="{00000000-0005-0000-0000-00000B740000}"/>
    <cellStyle name="Note 3 2 6 9 2" xfId="29208" xr:uid="{00000000-0005-0000-0000-00000C740000}"/>
    <cellStyle name="Note 3 2 6 9 2 2" xfId="29209" xr:uid="{00000000-0005-0000-0000-00000D740000}"/>
    <cellStyle name="Note 3 2 6 9 3" xfId="29210" xr:uid="{00000000-0005-0000-0000-00000E740000}"/>
    <cellStyle name="Note 3 2 7" xfId="29211" xr:uid="{00000000-0005-0000-0000-00000F740000}"/>
    <cellStyle name="Note 3 2 7 2" xfId="29212" xr:uid="{00000000-0005-0000-0000-000010740000}"/>
    <cellStyle name="Note 3 2 7 2 2" xfId="29213" xr:uid="{00000000-0005-0000-0000-000011740000}"/>
    <cellStyle name="Note 3 2 7 2 3" xfId="29214" xr:uid="{00000000-0005-0000-0000-000012740000}"/>
    <cellStyle name="Note 3 2 7 3" xfId="29215" xr:uid="{00000000-0005-0000-0000-000013740000}"/>
    <cellStyle name="Note 3 2 7 3 2" xfId="29216" xr:uid="{00000000-0005-0000-0000-000014740000}"/>
    <cellStyle name="Note 3 2 7 4" xfId="29217" xr:uid="{00000000-0005-0000-0000-000015740000}"/>
    <cellStyle name="Note 3 2 8" xfId="29218" xr:uid="{00000000-0005-0000-0000-000016740000}"/>
    <cellStyle name="Note 3 2 8 2" xfId="29219" xr:uid="{00000000-0005-0000-0000-000017740000}"/>
    <cellStyle name="Note 3 2 8 2 2" xfId="29220" xr:uid="{00000000-0005-0000-0000-000018740000}"/>
    <cellStyle name="Note 3 2 8 2 3" xfId="29221" xr:uid="{00000000-0005-0000-0000-000019740000}"/>
    <cellStyle name="Note 3 2 8 3" xfId="29222" xr:uid="{00000000-0005-0000-0000-00001A740000}"/>
    <cellStyle name="Note 3 2 8 4" xfId="29223" xr:uid="{00000000-0005-0000-0000-00001B740000}"/>
    <cellStyle name="Note 3 2 9" xfId="29224" xr:uid="{00000000-0005-0000-0000-00001C740000}"/>
    <cellStyle name="Note 3 2 9 2" xfId="29225" xr:uid="{00000000-0005-0000-0000-00001D740000}"/>
    <cellStyle name="Note 3 2 9 2 2" xfId="29226" xr:uid="{00000000-0005-0000-0000-00001E740000}"/>
    <cellStyle name="Note 3 2 9 3" xfId="29227" xr:uid="{00000000-0005-0000-0000-00001F740000}"/>
    <cellStyle name="Note 3 2 9 4" xfId="29228" xr:uid="{00000000-0005-0000-0000-000020740000}"/>
    <cellStyle name="Note 3 3" xfId="29229" xr:uid="{00000000-0005-0000-0000-000021740000}"/>
    <cellStyle name="Note 3 3 2" xfId="29230" xr:uid="{00000000-0005-0000-0000-000022740000}"/>
    <cellStyle name="Note 3 3 2 2" xfId="29231" xr:uid="{00000000-0005-0000-0000-000023740000}"/>
    <cellStyle name="Note 3 3 2 2 2" xfId="29232" xr:uid="{00000000-0005-0000-0000-000024740000}"/>
    <cellStyle name="Note 3 3 2 2 2 2" xfId="29233" xr:uid="{00000000-0005-0000-0000-000025740000}"/>
    <cellStyle name="Note 3 3 2 2 2 2 2" xfId="29234" xr:uid="{00000000-0005-0000-0000-000026740000}"/>
    <cellStyle name="Note 3 3 2 2 2 3" xfId="29235" xr:uid="{00000000-0005-0000-0000-000027740000}"/>
    <cellStyle name="Note 3 3 2 2 2 4" xfId="29236" xr:uid="{00000000-0005-0000-0000-000028740000}"/>
    <cellStyle name="Note 3 3 2 2 3" xfId="29237" xr:uid="{00000000-0005-0000-0000-000029740000}"/>
    <cellStyle name="Note 3 3 2 2 3 2" xfId="29238" xr:uid="{00000000-0005-0000-0000-00002A740000}"/>
    <cellStyle name="Note 3 3 2 2 4" xfId="29239" xr:uid="{00000000-0005-0000-0000-00002B740000}"/>
    <cellStyle name="Note 3 3 2 2 5" xfId="29240" xr:uid="{00000000-0005-0000-0000-00002C740000}"/>
    <cellStyle name="Note 3 3 2 3" xfId="29241" xr:uid="{00000000-0005-0000-0000-00002D740000}"/>
    <cellStyle name="Note 3 3 2 3 2" xfId="29242" xr:uid="{00000000-0005-0000-0000-00002E740000}"/>
    <cellStyle name="Note 3 3 2 3 2 2" xfId="29243" xr:uid="{00000000-0005-0000-0000-00002F740000}"/>
    <cellStyle name="Note 3 3 2 3 3" xfId="29244" xr:uid="{00000000-0005-0000-0000-000030740000}"/>
    <cellStyle name="Note 3 3 2 3 4" xfId="29245" xr:uid="{00000000-0005-0000-0000-000031740000}"/>
    <cellStyle name="Note 3 3 2 4" xfId="29246" xr:uid="{00000000-0005-0000-0000-000032740000}"/>
    <cellStyle name="Note 3 3 2 4 2" xfId="29247" xr:uid="{00000000-0005-0000-0000-000033740000}"/>
    <cellStyle name="Note 3 3 2 5" xfId="29248" xr:uid="{00000000-0005-0000-0000-000034740000}"/>
    <cellStyle name="Note 3 3 2 6" xfId="29249" xr:uid="{00000000-0005-0000-0000-000035740000}"/>
    <cellStyle name="Note 3 3 3" xfId="29250" xr:uid="{00000000-0005-0000-0000-000036740000}"/>
    <cellStyle name="Note 3 3 3 2" xfId="29251" xr:uid="{00000000-0005-0000-0000-000037740000}"/>
    <cellStyle name="Note 3 3 3 2 2" xfId="29252" xr:uid="{00000000-0005-0000-0000-000038740000}"/>
    <cellStyle name="Note 3 3 3 2 2 2" xfId="29253" xr:uid="{00000000-0005-0000-0000-000039740000}"/>
    <cellStyle name="Note 3 3 3 2 3" xfId="29254" xr:uid="{00000000-0005-0000-0000-00003A740000}"/>
    <cellStyle name="Note 3 3 3 2 4" xfId="29255" xr:uid="{00000000-0005-0000-0000-00003B740000}"/>
    <cellStyle name="Note 3 3 3 3" xfId="29256" xr:uid="{00000000-0005-0000-0000-00003C740000}"/>
    <cellStyle name="Note 3 3 3 4" xfId="29257" xr:uid="{00000000-0005-0000-0000-00003D740000}"/>
    <cellStyle name="Note 3 3 3 4 2" xfId="29258" xr:uid="{00000000-0005-0000-0000-00003E740000}"/>
    <cellStyle name="Note 3 3 3 5" xfId="29259" xr:uid="{00000000-0005-0000-0000-00003F740000}"/>
    <cellStyle name="Note 3 3 3 6" xfId="29260" xr:uid="{00000000-0005-0000-0000-000040740000}"/>
    <cellStyle name="Note 3 3 4" xfId="29261" xr:uid="{00000000-0005-0000-0000-000041740000}"/>
    <cellStyle name="Note 3 3 4 2" xfId="29262" xr:uid="{00000000-0005-0000-0000-000042740000}"/>
    <cellStyle name="Note 3 3 4 3" xfId="29263" xr:uid="{00000000-0005-0000-0000-000043740000}"/>
    <cellStyle name="Note 3 3 4 4" xfId="29264" xr:uid="{00000000-0005-0000-0000-000044740000}"/>
    <cellStyle name="Note 3 3 4 4 2" xfId="29265" xr:uid="{00000000-0005-0000-0000-000045740000}"/>
    <cellStyle name="Note 3 3 4 5" xfId="29266" xr:uid="{00000000-0005-0000-0000-000046740000}"/>
    <cellStyle name="Note 3 3 4 6" xfId="29267" xr:uid="{00000000-0005-0000-0000-000047740000}"/>
    <cellStyle name="Note 3 3 5" xfId="29268" xr:uid="{00000000-0005-0000-0000-000048740000}"/>
    <cellStyle name="Note 3 3 5 2" xfId="29269" xr:uid="{00000000-0005-0000-0000-000049740000}"/>
    <cellStyle name="Note 3 3 5 3" xfId="29270" xr:uid="{00000000-0005-0000-0000-00004A740000}"/>
    <cellStyle name="Note 3 3 5 4" xfId="29271" xr:uid="{00000000-0005-0000-0000-00004B740000}"/>
    <cellStyle name="Note 3 3 5 5" xfId="29272" xr:uid="{00000000-0005-0000-0000-00004C740000}"/>
    <cellStyle name="Note 3 3 6" xfId="29273" xr:uid="{00000000-0005-0000-0000-00004D740000}"/>
    <cellStyle name="Note 3 3 7" xfId="29274" xr:uid="{00000000-0005-0000-0000-00004E740000}"/>
    <cellStyle name="Note 3 3 8" xfId="29275" xr:uid="{00000000-0005-0000-0000-00004F740000}"/>
    <cellStyle name="Note 3 3 9" xfId="29276" xr:uid="{00000000-0005-0000-0000-000050740000}"/>
    <cellStyle name="Note 3 4" xfId="29277" xr:uid="{00000000-0005-0000-0000-000051740000}"/>
    <cellStyle name="Note 3 4 2" xfId="29278" xr:uid="{00000000-0005-0000-0000-000052740000}"/>
    <cellStyle name="Note 3 4 2 2" xfId="29279" xr:uid="{00000000-0005-0000-0000-000053740000}"/>
    <cellStyle name="Note 3 4 2 2 2" xfId="29280" xr:uid="{00000000-0005-0000-0000-000054740000}"/>
    <cellStyle name="Note 3 4 2 2 2 2" xfId="29281" xr:uid="{00000000-0005-0000-0000-000055740000}"/>
    <cellStyle name="Note 3 4 2 2 2 2 2" xfId="29282" xr:uid="{00000000-0005-0000-0000-000056740000}"/>
    <cellStyle name="Note 3 4 2 2 2 3" xfId="29283" xr:uid="{00000000-0005-0000-0000-000057740000}"/>
    <cellStyle name="Note 3 4 2 2 2 4" xfId="29284" xr:uid="{00000000-0005-0000-0000-000058740000}"/>
    <cellStyle name="Note 3 4 2 2 3" xfId="29285" xr:uid="{00000000-0005-0000-0000-000059740000}"/>
    <cellStyle name="Note 3 4 2 2 3 2" xfId="29286" xr:uid="{00000000-0005-0000-0000-00005A740000}"/>
    <cellStyle name="Note 3 4 2 2 4" xfId="29287" xr:uid="{00000000-0005-0000-0000-00005B740000}"/>
    <cellStyle name="Note 3 4 2 2 5" xfId="29288" xr:uid="{00000000-0005-0000-0000-00005C740000}"/>
    <cellStyle name="Note 3 4 2 3" xfId="29289" xr:uid="{00000000-0005-0000-0000-00005D740000}"/>
    <cellStyle name="Note 3 4 2 3 2" xfId="29290" xr:uid="{00000000-0005-0000-0000-00005E740000}"/>
    <cellStyle name="Note 3 4 2 3 2 2" xfId="29291" xr:uid="{00000000-0005-0000-0000-00005F740000}"/>
    <cellStyle name="Note 3 4 2 3 3" xfId="29292" xr:uid="{00000000-0005-0000-0000-000060740000}"/>
    <cellStyle name="Note 3 4 2 3 4" xfId="29293" xr:uid="{00000000-0005-0000-0000-000061740000}"/>
    <cellStyle name="Note 3 4 2 4" xfId="29294" xr:uid="{00000000-0005-0000-0000-000062740000}"/>
    <cellStyle name="Note 3 4 2 4 2" xfId="29295" xr:uid="{00000000-0005-0000-0000-000063740000}"/>
    <cellStyle name="Note 3 4 2 5" xfId="29296" xr:uid="{00000000-0005-0000-0000-000064740000}"/>
    <cellStyle name="Note 3 4 2 6" xfId="29297" xr:uid="{00000000-0005-0000-0000-000065740000}"/>
    <cellStyle name="Note 3 4 3" xfId="29298" xr:uid="{00000000-0005-0000-0000-000066740000}"/>
    <cellStyle name="Note 3 4 3 2" xfId="29299" xr:uid="{00000000-0005-0000-0000-000067740000}"/>
    <cellStyle name="Note 3 4 3 2 2" xfId="29300" xr:uid="{00000000-0005-0000-0000-000068740000}"/>
    <cellStyle name="Note 3 4 3 2 2 2" xfId="29301" xr:uid="{00000000-0005-0000-0000-000069740000}"/>
    <cellStyle name="Note 3 4 3 2 3" xfId="29302" xr:uid="{00000000-0005-0000-0000-00006A740000}"/>
    <cellStyle name="Note 3 4 3 2 4" xfId="29303" xr:uid="{00000000-0005-0000-0000-00006B740000}"/>
    <cellStyle name="Note 3 4 3 3" xfId="29304" xr:uid="{00000000-0005-0000-0000-00006C740000}"/>
    <cellStyle name="Note 3 4 3 3 2" xfId="29305" xr:uid="{00000000-0005-0000-0000-00006D740000}"/>
    <cellStyle name="Note 3 4 3 4" xfId="29306" xr:uid="{00000000-0005-0000-0000-00006E740000}"/>
    <cellStyle name="Note 3 4 3 5" xfId="29307" xr:uid="{00000000-0005-0000-0000-00006F740000}"/>
    <cellStyle name="Note 3 4 4" xfId="29308" xr:uid="{00000000-0005-0000-0000-000070740000}"/>
    <cellStyle name="Note 3 4 4 2" xfId="29309" xr:uid="{00000000-0005-0000-0000-000071740000}"/>
    <cellStyle name="Note 3 4 4 2 2" xfId="29310" xr:uid="{00000000-0005-0000-0000-000072740000}"/>
    <cellStyle name="Note 3 4 4 3" xfId="29311" xr:uid="{00000000-0005-0000-0000-000073740000}"/>
    <cellStyle name="Note 3 4 4 4" xfId="29312" xr:uid="{00000000-0005-0000-0000-000074740000}"/>
    <cellStyle name="Note 3 4 5" xfId="29313" xr:uid="{00000000-0005-0000-0000-000075740000}"/>
    <cellStyle name="Note 3 4 5 2" xfId="29314" xr:uid="{00000000-0005-0000-0000-000076740000}"/>
    <cellStyle name="Note 3 4 5 3" xfId="29315" xr:uid="{00000000-0005-0000-0000-000077740000}"/>
    <cellStyle name="Note 3 4 6" xfId="29316" xr:uid="{00000000-0005-0000-0000-000078740000}"/>
    <cellStyle name="Note 3 4 7" xfId="29317" xr:uid="{00000000-0005-0000-0000-000079740000}"/>
    <cellStyle name="Note 3 5" xfId="29318" xr:uid="{00000000-0005-0000-0000-00007A740000}"/>
    <cellStyle name="Note 3 5 2" xfId="29319" xr:uid="{00000000-0005-0000-0000-00007B740000}"/>
    <cellStyle name="Note 3 5 2 2" xfId="29320" xr:uid="{00000000-0005-0000-0000-00007C740000}"/>
    <cellStyle name="Note 3 5 2 2 2" xfId="29321" xr:uid="{00000000-0005-0000-0000-00007D740000}"/>
    <cellStyle name="Note 3 5 2 2 2 2" xfId="29322" xr:uid="{00000000-0005-0000-0000-00007E740000}"/>
    <cellStyle name="Note 3 5 2 2 2 2 2" xfId="29323" xr:uid="{00000000-0005-0000-0000-00007F740000}"/>
    <cellStyle name="Note 3 5 2 2 2 3" xfId="29324" xr:uid="{00000000-0005-0000-0000-000080740000}"/>
    <cellStyle name="Note 3 5 2 2 2 4" xfId="29325" xr:uid="{00000000-0005-0000-0000-000081740000}"/>
    <cellStyle name="Note 3 5 2 2 3" xfId="29326" xr:uid="{00000000-0005-0000-0000-000082740000}"/>
    <cellStyle name="Note 3 5 2 2 3 2" xfId="29327" xr:uid="{00000000-0005-0000-0000-000083740000}"/>
    <cellStyle name="Note 3 5 2 2 4" xfId="29328" xr:uid="{00000000-0005-0000-0000-000084740000}"/>
    <cellStyle name="Note 3 5 2 2 5" xfId="29329" xr:uid="{00000000-0005-0000-0000-000085740000}"/>
    <cellStyle name="Note 3 5 2 3" xfId="29330" xr:uid="{00000000-0005-0000-0000-000086740000}"/>
    <cellStyle name="Note 3 5 2 3 2" xfId="29331" xr:uid="{00000000-0005-0000-0000-000087740000}"/>
    <cellStyle name="Note 3 5 2 3 2 2" xfId="29332" xr:uid="{00000000-0005-0000-0000-000088740000}"/>
    <cellStyle name="Note 3 5 2 3 3" xfId="29333" xr:uid="{00000000-0005-0000-0000-000089740000}"/>
    <cellStyle name="Note 3 5 2 3 4" xfId="29334" xr:uid="{00000000-0005-0000-0000-00008A740000}"/>
    <cellStyle name="Note 3 5 2 4" xfId="29335" xr:uid="{00000000-0005-0000-0000-00008B740000}"/>
    <cellStyle name="Note 3 5 2 4 2" xfId="29336" xr:uid="{00000000-0005-0000-0000-00008C740000}"/>
    <cellStyle name="Note 3 5 2 5" xfId="29337" xr:uid="{00000000-0005-0000-0000-00008D740000}"/>
    <cellStyle name="Note 3 5 2 6" xfId="29338" xr:uid="{00000000-0005-0000-0000-00008E740000}"/>
    <cellStyle name="Note 3 5 3" xfId="29339" xr:uid="{00000000-0005-0000-0000-00008F740000}"/>
    <cellStyle name="Note 3 5 3 2" xfId="29340" xr:uid="{00000000-0005-0000-0000-000090740000}"/>
    <cellStyle name="Note 3 5 3 2 2" xfId="29341" xr:uid="{00000000-0005-0000-0000-000091740000}"/>
    <cellStyle name="Note 3 5 3 2 2 2" xfId="29342" xr:uid="{00000000-0005-0000-0000-000092740000}"/>
    <cellStyle name="Note 3 5 3 2 3" xfId="29343" xr:uid="{00000000-0005-0000-0000-000093740000}"/>
    <cellStyle name="Note 3 5 3 2 4" xfId="29344" xr:uid="{00000000-0005-0000-0000-000094740000}"/>
    <cellStyle name="Note 3 5 3 3" xfId="29345" xr:uid="{00000000-0005-0000-0000-000095740000}"/>
    <cellStyle name="Note 3 5 3 3 2" xfId="29346" xr:uid="{00000000-0005-0000-0000-000096740000}"/>
    <cellStyle name="Note 3 5 3 4" xfId="29347" xr:uid="{00000000-0005-0000-0000-000097740000}"/>
    <cellStyle name="Note 3 5 3 5" xfId="29348" xr:uid="{00000000-0005-0000-0000-000098740000}"/>
    <cellStyle name="Note 3 5 4" xfId="29349" xr:uid="{00000000-0005-0000-0000-000099740000}"/>
    <cellStyle name="Note 3 5 4 2" xfId="29350" xr:uid="{00000000-0005-0000-0000-00009A740000}"/>
    <cellStyle name="Note 3 5 4 2 2" xfId="29351" xr:uid="{00000000-0005-0000-0000-00009B740000}"/>
    <cellStyle name="Note 3 5 4 3" xfId="29352" xr:uid="{00000000-0005-0000-0000-00009C740000}"/>
    <cellStyle name="Note 3 5 4 4" xfId="29353" xr:uid="{00000000-0005-0000-0000-00009D740000}"/>
    <cellStyle name="Note 3 5 5" xfId="29354" xr:uid="{00000000-0005-0000-0000-00009E740000}"/>
    <cellStyle name="Note 3 5 5 2" xfId="29355" xr:uid="{00000000-0005-0000-0000-00009F740000}"/>
    <cellStyle name="Note 3 5 5 3" xfId="29356" xr:uid="{00000000-0005-0000-0000-0000A0740000}"/>
    <cellStyle name="Note 3 5 6" xfId="29357" xr:uid="{00000000-0005-0000-0000-0000A1740000}"/>
    <cellStyle name="Note 3 5 7" xfId="29358" xr:uid="{00000000-0005-0000-0000-0000A2740000}"/>
    <cellStyle name="Note 3 6" xfId="29359" xr:uid="{00000000-0005-0000-0000-0000A3740000}"/>
    <cellStyle name="Note 3 6 2" xfId="29360" xr:uid="{00000000-0005-0000-0000-0000A4740000}"/>
    <cellStyle name="Note 3 6 2 2" xfId="29361" xr:uid="{00000000-0005-0000-0000-0000A5740000}"/>
    <cellStyle name="Note 3 6 2 2 2" xfId="29362" xr:uid="{00000000-0005-0000-0000-0000A6740000}"/>
    <cellStyle name="Note 3 6 2 2 2 2" xfId="29363" xr:uid="{00000000-0005-0000-0000-0000A7740000}"/>
    <cellStyle name="Note 3 6 2 2 3" xfId="29364" xr:uid="{00000000-0005-0000-0000-0000A8740000}"/>
    <cellStyle name="Note 3 6 2 2 4" xfId="29365" xr:uid="{00000000-0005-0000-0000-0000A9740000}"/>
    <cellStyle name="Note 3 6 2 3" xfId="29366" xr:uid="{00000000-0005-0000-0000-0000AA740000}"/>
    <cellStyle name="Note 3 6 2 3 2" xfId="29367" xr:uid="{00000000-0005-0000-0000-0000AB740000}"/>
    <cellStyle name="Note 3 6 2 4" xfId="29368" xr:uid="{00000000-0005-0000-0000-0000AC740000}"/>
    <cellStyle name="Note 3 6 2 5" xfId="29369" xr:uid="{00000000-0005-0000-0000-0000AD740000}"/>
    <cellStyle name="Note 3 6 3" xfId="29370" xr:uid="{00000000-0005-0000-0000-0000AE740000}"/>
    <cellStyle name="Note 3 6 3 2" xfId="29371" xr:uid="{00000000-0005-0000-0000-0000AF740000}"/>
    <cellStyle name="Note 3 6 3 2 2" xfId="29372" xr:uid="{00000000-0005-0000-0000-0000B0740000}"/>
    <cellStyle name="Note 3 6 3 3" xfId="29373" xr:uid="{00000000-0005-0000-0000-0000B1740000}"/>
    <cellStyle name="Note 3 6 3 4" xfId="29374" xr:uid="{00000000-0005-0000-0000-0000B2740000}"/>
    <cellStyle name="Note 3 6 4" xfId="29375" xr:uid="{00000000-0005-0000-0000-0000B3740000}"/>
    <cellStyle name="Note 3 6 4 2" xfId="29376" xr:uid="{00000000-0005-0000-0000-0000B4740000}"/>
    <cellStyle name="Note 3 6 5" xfId="29377" xr:uid="{00000000-0005-0000-0000-0000B5740000}"/>
    <cellStyle name="Note 3 6 6" xfId="29378" xr:uid="{00000000-0005-0000-0000-0000B6740000}"/>
    <cellStyle name="Note 3 7" xfId="29379" xr:uid="{00000000-0005-0000-0000-0000B7740000}"/>
    <cellStyle name="Note 3 7 2" xfId="29380" xr:uid="{00000000-0005-0000-0000-0000B8740000}"/>
    <cellStyle name="Note 3 7 2 2" xfId="29381" xr:uid="{00000000-0005-0000-0000-0000B9740000}"/>
    <cellStyle name="Note 3 7 2 2 2" xfId="29382" xr:uid="{00000000-0005-0000-0000-0000BA740000}"/>
    <cellStyle name="Note 3 7 2 3" xfId="29383" xr:uid="{00000000-0005-0000-0000-0000BB740000}"/>
    <cellStyle name="Note 3 7 2 4" xfId="29384" xr:uid="{00000000-0005-0000-0000-0000BC740000}"/>
    <cellStyle name="Note 3 7 3" xfId="29385" xr:uid="{00000000-0005-0000-0000-0000BD740000}"/>
    <cellStyle name="Note 3 7 4" xfId="29386" xr:uid="{00000000-0005-0000-0000-0000BE740000}"/>
    <cellStyle name="Note 3 7 4 2" xfId="29387" xr:uid="{00000000-0005-0000-0000-0000BF740000}"/>
    <cellStyle name="Note 3 7 5" xfId="29388" xr:uid="{00000000-0005-0000-0000-0000C0740000}"/>
    <cellStyle name="Note 3 7 6" xfId="29389" xr:uid="{00000000-0005-0000-0000-0000C1740000}"/>
    <cellStyle name="Note 3 8" xfId="29390" xr:uid="{00000000-0005-0000-0000-0000C2740000}"/>
    <cellStyle name="Note 3 8 2" xfId="29391" xr:uid="{00000000-0005-0000-0000-0000C3740000}"/>
    <cellStyle name="Note 3 8 2 2" xfId="29392" xr:uid="{00000000-0005-0000-0000-0000C4740000}"/>
    <cellStyle name="Note 3 8 3" xfId="29393" xr:uid="{00000000-0005-0000-0000-0000C5740000}"/>
    <cellStyle name="Note 3 8 4" xfId="29394" xr:uid="{00000000-0005-0000-0000-0000C6740000}"/>
    <cellStyle name="Note 3 9" xfId="29395" xr:uid="{00000000-0005-0000-0000-0000C7740000}"/>
    <cellStyle name="Note 3 9 2" xfId="29396" xr:uid="{00000000-0005-0000-0000-0000C8740000}"/>
    <cellStyle name="Note 3 9 3" xfId="29397" xr:uid="{00000000-0005-0000-0000-0000C9740000}"/>
    <cellStyle name="Note 4" xfId="29398" xr:uid="{00000000-0005-0000-0000-0000CA740000}"/>
    <cellStyle name="Note 4 10" xfId="29399" xr:uid="{00000000-0005-0000-0000-0000CB740000}"/>
    <cellStyle name="Note 4 10 2" xfId="29400" xr:uid="{00000000-0005-0000-0000-0000CC740000}"/>
    <cellStyle name="Note 4 10 2 2" xfId="29401" xr:uid="{00000000-0005-0000-0000-0000CD740000}"/>
    <cellStyle name="Note 4 10 3" xfId="29402" xr:uid="{00000000-0005-0000-0000-0000CE740000}"/>
    <cellStyle name="Note 4 10 4" xfId="29403" xr:uid="{00000000-0005-0000-0000-0000CF740000}"/>
    <cellStyle name="Note 4 11" xfId="29404" xr:uid="{00000000-0005-0000-0000-0000D0740000}"/>
    <cellStyle name="Note 4 11 2" xfId="29405" xr:uid="{00000000-0005-0000-0000-0000D1740000}"/>
    <cellStyle name="Note 4 11 2 2" xfId="29406" xr:uid="{00000000-0005-0000-0000-0000D2740000}"/>
    <cellStyle name="Note 4 11 3" xfId="29407" xr:uid="{00000000-0005-0000-0000-0000D3740000}"/>
    <cellStyle name="Note 4 12" xfId="29408" xr:uid="{00000000-0005-0000-0000-0000D4740000}"/>
    <cellStyle name="Note 4 12 2" xfId="29409" xr:uid="{00000000-0005-0000-0000-0000D5740000}"/>
    <cellStyle name="Note 4 12 2 2" xfId="29410" xr:uid="{00000000-0005-0000-0000-0000D6740000}"/>
    <cellStyle name="Note 4 12 3" xfId="29411" xr:uid="{00000000-0005-0000-0000-0000D7740000}"/>
    <cellStyle name="Note 4 13" xfId="29412" xr:uid="{00000000-0005-0000-0000-0000D8740000}"/>
    <cellStyle name="Note 4 13 2" xfId="29413" xr:uid="{00000000-0005-0000-0000-0000D9740000}"/>
    <cellStyle name="Note 4 13 2 2" xfId="29414" xr:uid="{00000000-0005-0000-0000-0000DA740000}"/>
    <cellStyle name="Note 4 13 3" xfId="29415" xr:uid="{00000000-0005-0000-0000-0000DB740000}"/>
    <cellStyle name="Note 4 14" xfId="29416" xr:uid="{00000000-0005-0000-0000-0000DC740000}"/>
    <cellStyle name="Note 4 14 2" xfId="29417" xr:uid="{00000000-0005-0000-0000-0000DD740000}"/>
    <cellStyle name="Note 4 14 2 2" xfId="29418" xr:uid="{00000000-0005-0000-0000-0000DE740000}"/>
    <cellStyle name="Note 4 14 3" xfId="29419" xr:uid="{00000000-0005-0000-0000-0000DF740000}"/>
    <cellStyle name="Note 4 15" xfId="29420" xr:uid="{00000000-0005-0000-0000-0000E0740000}"/>
    <cellStyle name="Note 4 15 2" xfId="29421" xr:uid="{00000000-0005-0000-0000-0000E1740000}"/>
    <cellStyle name="Note 4 15 2 2" xfId="29422" xr:uid="{00000000-0005-0000-0000-0000E2740000}"/>
    <cellStyle name="Note 4 15 3" xfId="29423" xr:uid="{00000000-0005-0000-0000-0000E3740000}"/>
    <cellStyle name="Note 4 16" xfId="29424" xr:uid="{00000000-0005-0000-0000-0000E4740000}"/>
    <cellStyle name="Note 4 16 2" xfId="29425" xr:uid="{00000000-0005-0000-0000-0000E5740000}"/>
    <cellStyle name="Note 4 16 2 2" xfId="29426" xr:uid="{00000000-0005-0000-0000-0000E6740000}"/>
    <cellStyle name="Note 4 16 3" xfId="29427" xr:uid="{00000000-0005-0000-0000-0000E7740000}"/>
    <cellStyle name="Note 4 17" xfId="29428" xr:uid="{00000000-0005-0000-0000-0000E8740000}"/>
    <cellStyle name="Note 4 17 2" xfId="29429" xr:uid="{00000000-0005-0000-0000-0000E9740000}"/>
    <cellStyle name="Note 4 17 2 2" xfId="29430" xr:uid="{00000000-0005-0000-0000-0000EA740000}"/>
    <cellStyle name="Note 4 17 3" xfId="29431" xr:uid="{00000000-0005-0000-0000-0000EB740000}"/>
    <cellStyle name="Note 4 18" xfId="29432" xr:uid="{00000000-0005-0000-0000-0000EC740000}"/>
    <cellStyle name="Note 4 18 2" xfId="29433" xr:uid="{00000000-0005-0000-0000-0000ED740000}"/>
    <cellStyle name="Note 4 18 2 2" xfId="29434" xr:uid="{00000000-0005-0000-0000-0000EE740000}"/>
    <cellStyle name="Note 4 18 3" xfId="29435" xr:uid="{00000000-0005-0000-0000-0000EF740000}"/>
    <cellStyle name="Note 4 19" xfId="29436" xr:uid="{00000000-0005-0000-0000-0000F0740000}"/>
    <cellStyle name="Note 4 19 2" xfId="29437" xr:uid="{00000000-0005-0000-0000-0000F1740000}"/>
    <cellStyle name="Note 4 19 2 2" xfId="29438" xr:uid="{00000000-0005-0000-0000-0000F2740000}"/>
    <cellStyle name="Note 4 19 3" xfId="29439" xr:uid="{00000000-0005-0000-0000-0000F3740000}"/>
    <cellStyle name="Note 4 2" xfId="29440" xr:uid="{00000000-0005-0000-0000-0000F4740000}"/>
    <cellStyle name="Note 4 2 10" xfId="29441" xr:uid="{00000000-0005-0000-0000-0000F5740000}"/>
    <cellStyle name="Note 4 2 10 2" xfId="29442" xr:uid="{00000000-0005-0000-0000-0000F6740000}"/>
    <cellStyle name="Note 4 2 10 2 2" xfId="29443" xr:uid="{00000000-0005-0000-0000-0000F7740000}"/>
    <cellStyle name="Note 4 2 10 3" xfId="29444" xr:uid="{00000000-0005-0000-0000-0000F8740000}"/>
    <cellStyle name="Note 4 2 11" xfId="29445" xr:uid="{00000000-0005-0000-0000-0000F9740000}"/>
    <cellStyle name="Note 4 2 11 2" xfId="29446" xr:uid="{00000000-0005-0000-0000-0000FA740000}"/>
    <cellStyle name="Note 4 2 11 2 2" xfId="29447" xr:uid="{00000000-0005-0000-0000-0000FB740000}"/>
    <cellStyle name="Note 4 2 11 3" xfId="29448" xr:uid="{00000000-0005-0000-0000-0000FC740000}"/>
    <cellStyle name="Note 4 2 12" xfId="29449" xr:uid="{00000000-0005-0000-0000-0000FD740000}"/>
    <cellStyle name="Note 4 2 12 2" xfId="29450" xr:uid="{00000000-0005-0000-0000-0000FE740000}"/>
    <cellStyle name="Note 4 2 12 2 2" xfId="29451" xr:uid="{00000000-0005-0000-0000-0000FF740000}"/>
    <cellStyle name="Note 4 2 12 3" xfId="29452" xr:uid="{00000000-0005-0000-0000-000000750000}"/>
    <cellStyle name="Note 4 2 13" xfId="29453" xr:uid="{00000000-0005-0000-0000-000001750000}"/>
    <cellStyle name="Note 4 2 13 2" xfId="29454" xr:uid="{00000000-0005-0000-0000-000002750000}"/>
    <cellStyle name="Note 4 2 13 2 2" xfId="29455" xr:uid="{00000000-0005-0000-0000-000003750000}"/>
    <cellStyle name="Note 4 2 13 3" xfId="29456" xr:uid="{00000000-0005-0000-0000-000004750000}"/>
    <cellStyle name="Note 4 2 14" xfId="29457" xr:uid="{00000000-0005-0000-0000-000005750000}"/>
    <cellStyle name="Note 4 2 14 2" xfId="29458" xr:uid="{00000000-0005-0000-0000-000006750000}"/>
    <cellStyle name="Note 4 2 14 2 2" xfId="29459" xr:uid="{00000000-0005-0000-0000-000007750000}"/>
    <cellStyle name="Note 4 2 14 3" xfId="29460" xr:uid="{00000000-0005-0000-0000-000008750000}"/>
    <cellStyle name="Note 4 2 15" xfId="29461" xr:uid="{00000000-0005-0000-0000-000009750000}"/>
    <cellStyle name="Note 4 2 15 2" xfId="29462" xr:uid="{00000000-0005-0000-0000-00000A750000}"/>
    <cellStyle name="Note 4 2 15 2 2" xfId="29463" xr:uid="{00000000-0005-0000-0000-00000B750000}"/>
    <cellStyle name="Note 4 2 15 3" xfId="29464" xr:uid="{00000000-0005-0000-0000-00000C750000}"/>
    <cellStyle name="Note 4 2 16" xfId="29465" xr:uid="{00000000-0005-0000-0000-00000D750000}"/>
    <cellStyle name="Note 4 2 16 2" xfId="29466" xr:uid="{00000000-0005-0000-0000-00000E750000}"/>
    <cellStyle name="Note 4 2 16 2 2" xfId="29467" xr:uid="{00000000-0005-0000-0000-00000F750000}"/>
    <cellStyle name="Note 4 2 16 3" xfId="29468" xr:uid="{00000000-0005-0000-0000-000010750000}"/>
    <cellStyle name="Note 4 2 17" xfId="29469" xr:uid="{00000000-0005-0000-0000-000011750000}"/>
    <cellStyle name="Note 4 2 17 2" xfId="29470" xr:uid="{00000000-0005-0000-0000-000012750000}"/>
    <cellStyle name="Note 4 2 17 2 2" xfId="29471" xr:uid="{00000000-0005-0000-0000-000013750000}"/>
    <cellStyle name="Note 4 2 17 3" xfId="29472" xr:uid="{00000000-0005-0000-0000-000014750000}"/>
    <cellStyle name="Note 4 2 18" xfId="29473" xr:uid="{00000000-0005-0000-0000-000015750000}"/>
    <cellStyle name="Note 4 2 18 2" xfId="29474" xr:uid="{00000000-0005-0000-0000-000016750000}"/>
    <cellStyle name="Note 4 2 18 2 2" xfId="29475" xr:uid="{00000000-0005-0000-0000-000017750000}"/>
    <cellStyle name="Note 4 2 18 3" xfId="29476" xr:uid="{00000000-0005-0000-0000-000018750000}"/>
    <cellStyle name="Note 4 2 19" xfId="29477" xr:uid="{00000000-0005-0000-0000-000019750000}"/>
    <cellStyle name="Note 4 2 19 2" xfId="29478" xr:uid="{00000000-0005-0000-0000-00001A750000}"/>
    <cellStyle name="Note 4 2 19 2 2" xfId="29479" xr:uid="{00000000-0005-0000-0000-00001B750000}"/>
    <cellStyle name="Note 4 2 19 3" xfId="29480" xr:uid="{00000000-0005-0000-0000-00001C750000}"/>
    <cellStyle name="Note 4 2 2" xfId="29481" xr:uid="{00000000-0005-0000-0000-00001D750000}"/>
    <cellStyle name="Note 4 2 2 10" xfId="29482" xr:uid="{00000000-0005-0000-0000-00001E750000}"/>
    <cellStyle name="Note 4 2 2 10 2" xfId="29483" xr:uid="{00000000-0005-0000-0000-00001F750000}"/>
    <cellStyle name="Note 4 2 2 10 2 2" xfId="29484" xr:uid="{00000000-0005-0000-0000-000020750000}"/>
    <cellStyle name="Note 4 2 2 10 3" xfId="29485" xr:uid="{00000000-0005-0000-0000-000021750000}"/>
    <cellStyle name="Note 4 2 2 11" xfId="29486" xr:uid="{00000000-0005-0000-0000-000022750000}"/>
    <cellStyle name="Note 4 2 2 11 2" xfId="29487" xr:uid="{00000000-0005-0000-0000-000023750000}"/>
    <cellStyle name="Note 4 2 2 11 2 2" xfId="29488" xr:uid="{00000000-0005-0000-0000-000024750000}"/>
    <cellStyle name="Note 4 2 2 11 3" xfId="29489" xr:uid="{00000000-0005-0000-0000-000025750000}"/>
    <cellStyle name="Note 4 2 2 12" xfId="29490" xr:uid="{00000000-0005-0000-0000-000026750000}"/>
    <cellStyle name="Note 4 2 2 12 2" xfId="29491" xr:uid="{00000000-0005-0000-0000-000027750000}"/>
    <cellStyle name="Note 4 2 2 12 2 2" xfId="29492" xr:uid="{00000000-0005-0000-0000-000028750000}"/>
    <cellStyle name="Note 4 2 2 12 3" xfId="29493" xr:uid="{00000000-0005-0000-0000-000029750000}"/>
    <cellStyle name="Note 4 2 2 13" xfId="29494" xr:uid="{00000000-0005-0000-0000-00002A750000}"/>
    <cellStyle name="Note 4 2 2 13 2" xfId="29495" xr:uid="{00000000-0005-0000-0000-00002B750000}"/>
    <cellStyle name="Note 4 2 2 13 2 2" xfId="29496" xr:uid="{00000000-0005-0000-0000-00002C750000}"/>
    <cellStyle name="Note 4 2 2 13 3" xfId="29497" xr:uid="{00000000-0005-0000-0000-00002D750000}"/>
    <cellStyle name="Note 4 2 2 14" xfId="29498" xr:uid="{00000000-0005-0000-0000-00002E750000}"/>
    <cellStyle name="Note 4 2 2 14 2" xfId="29499" xr:uid="{00000000-0005-0000-0000-00002F750000}"/>
    <cellStyle name="Note 4 2 2 14 2 2" xfId="29500" xr:uid="{00000000-0005-0000-0000-000030750000}"/>
    <cellStyle name="Note 4 2 2 14 3" xfId="29501" xr:uid="{00000000-0005-0000-0000-000031750000}"/>
    <cellStyle name="Note 4 2 2 15" xfId="29502" xr:uid="{00000000-0005-0000-0000-000032750000}"/>
    <cellStyle name="Note 4 2 2 15 2" xfId="29503" xr:uid="{00000000-0005-0000-0000-000033750000}"/>
    <cellStyle name="Note 4 2 2 15 2 2" xfId="29504" xr:uid="{00000000-0005-0000-0000-000034750000}"/>
    <cellStyle name="Note 4 2 2 15 3" xfId="29505" xr:uid="{00000000-0005-0000-0000-000035750000}"/>
    <cellStyle name="Note 4 2 2 16" xfId="29506" xr:uid="{00000000-0005-0000-0000-000036750000}"/>
    <cellStyle name="Note 4 2 2 16 2" xfId="29507" xr:uid="{00000000-0005-0000-0000-000037750000}"/>
    <cellStyle name="Note 4 2 2 16 2 2" xfId="29508" xr:uid="{00000000-0005-0000-0000-000038750000}"/>
    <cellStyle name="Note 4 2 2 16 3" xfId="29509" xr:uid="{00000000-0005-0000-0000-000039750000}"/>
    <cellStyle name="Note 4 2 2 17" xfId="29510" xr:uid="{00000000-0005-0000-0000-00003A750000}"/>
    <cellStyle name="Note 4 2 2 17 2" xfId="29511" xr:uid="{00000000-0005-0000-0000-00003B750000}"/>
    <cellStyle name="Note 4 2 2 17 2 2" xfId="29512" xr:uid="{00000000-0005-0000-0000-00003C750000}"/>
    <cellStyle name="Note 4 2 2 17 3" xfId="29513" xr:uid="{00000000-0005-0000-0000-00003D750000}"/>
    <cellStyle name="Note 4 2 2 18" xfId="29514" xr:uid="{00000000-0005-0000-0000-00003E750000}"/>
    <cellStyle name="Note 4 2 2 18 2" xfId="29515" xr:uid="{00000000-0005-0000-0000-00003F750000}"/>
    <cellStyle name="Note 4 2 2 18 2 2" xfId="29516" xr:uid="{00000000-0005-0000-0000-000040750000}"/>
    <cellStyle name="Note 4 2 2 18 3" xfId="29517" xr:uid="{00000000-0005-0000-0000-000041750000}"/>
    <cellStyle name="Note 4 2 2 19" xfId="29518" xr:uid="{00000000-0005-0000-0000-000042750000}"/>
    <cellStyle name="Note 4 2 2 19 2" xfId="29519" xr:uid="{00000000-0005-0000-0000-000043750000}"/>
    <cellStyle name="Note 4 2 2 19 2 2" xfId="29520" xr:uid="{00000000-0005-0000-0000-000044750000}"/>
    <cellStyle name="Note 4 2 2 19 3" xfId="29521" xr:uid="{00000000-0005-0000-0000-000045750000}"/>
    <cellStyle name="Note 4 2 2 2" xfId="29522" xr:uid="{00000000-0005-0000-0000-000046750000}"/>
    <cellStyle name="Note 4 2 2 2 10" xfId="29523" xr:uid="{00000000-0005-0000-0000-000047750000}"/>
    <cellStyle name="Note 4 2 2 2 10 2" xfId="29524" xr:uid="{00000000-0005-0000-0000-000048750000}"/>
    <cellStyle name="Note 4 2 2 2 10 2 2" xfId="29525" xr:uid="{00000000-0005-0000-0000-000049750000}"/>
    <cellStyle name="Note 4 2 2 2 10 3" xfId="29526" xr:uid="{00000000-0005-0000-0000-00004A750000}"/>
    <cellStyle name="Note 4 2 2 2 11" xfId="29527" xr:uid="{00000000-0005-0000-0000-00004B750000}"/>
    <cellStyle name="Note 4 2 2 2 11 2" xfId="29528" xr:uid="{00000000-0005-0000-0000-00004C750000}"/>
    <cellStyle name="Note 4 2 2 2 11 2 2" xfId="29529" xr:uid="{00000000-0005-0000-0000-00004D750000}"/>
    <cellStyle name="Note 4 2 2 2 11 3" xfId="29530" xr:uid="{00000000-0005-0000-0000-00004E750000}"/>
    <cellStyle name="Note 4 2 2 2 12" xfId="29531" xr:uid="{00000000-0005-0000-0000-00004F750000}"/>
    <cellStyle name="Note 4 2 2 2 12 2" xfId="29532" xr:uid="{00000000-0005-0000-0000-000050750000}"/>
    <cellStyle name="Note 4 2 2 2 12 2 2" xfId="29533" xr:uid="{00000000-0005-0000-0000-000051750000}"/>
    <cellStyle name="Note 4 2 2 2 12 3" xfId="29534" xr:uid="{00000000-0005-0000-0000-000052750000}"/>
    <cellStyle name="Note 4 2 2 2 13" xfId="29535" xr:uid="{00000000-0005-0000-0000-000053750000}"/>
    <cellStyle name="Note 4 2 2 2 13 2" xfId="29536" xr:uid="{00000000-0005-0000-0000-000054750000}"/>
    <cellStyle name="Note 4 2 2 2 13 2 2" xfId="29537" xr:uid="{00000000-0005-0000-0000-000055750000}"/>
    <cellStyle name="Note 4 2 2 2 13 3" xfId="29538" xr:uid="{00000000-0005-0000-0000-000056750000}"/>
    <cellStyle name="Note 4 2 2 2 14" xfId="29539" xr:uid="{00000000-0005-0000-0000-000057750000}"/>
    <cellStyle name="Note 4 2 2 2 14 2" xfId="29540" xr:uid="{00000000-0005-0000-0000-000058750000}"/>
    <cellStyle name="Note 4 2 2 2 14 2 2" xfId="29541" xr:uid="{00000000-0005-0000-0000-000059750000}"/>
    <cellStyle name="Note 4 2 2 2 14 3" xfId="29542" xr:uid="{00000000-0005-0000-0000-00005A750000}"/>
    <cellStyle name="Note 4 2 2 2 15" xfId="29543" xr:uid="{00000000-0005-0000-0000-00005B750000}"/>
    <cellStyle name="Note 4 2 2 2 15 2" xfId="29544" xr:uid="{00000000-0005-0000-0000-00005C750000}"/>
    <cellStyle name="Note 4 2 2 2 15 2 2" xfId="29545" xr:uid="{00000000-0005-0000-0000-00005D750000}"/>
    <cellStyle name="Note 4 2 2 2 15 3" xfId="29546" xr:uid="{00000000-0005-0000-0000-00005E750000}"/>
    <cellStyle name="Note 4 2 2 2 16" xfId="29547" xr:uid="{00000000-0005-0000-0000-00005F750000}"/>
    <cellStyle name="Note 4 2 2 2 16 2" xfId="29548" xr:uid="{00000000-0005-0000-0000-000060750000}"/>
    <cellStyle name="Note 4 2 2 2 16 2 2" xfId="29549" xr:uid="{00000000-0005-0000-0000-000061750000}"/>
    <cellStyle name="Note 4 2 2 2 16 3" xfId="29550" xr:uid="{00000000-0005-0000-0000-000062750000}"/>
    <cellStyle name="Note 4 2 2 2 17" xfId="29551" xr:uid="{00000000-0005-0000-0000-000063750000}"/>
    <cellStyle name="Note 4 2 2 2 17 2" xfId="29552" xr:uid="{00000000-0005-0000-0000-000064750000}"/>
    <cellStyle name="Note 4 2 2 2 17 2 2" xfId="29553" xr:uid="{00000000-0005-0000-0000-000065750000}"/>
    <cellStyle name="Note 4 2 2 2 17 3" xfId="29554" xr:uid="{00000000-0005-0000-0000-000066750000}"/>
    <cellStyle name="Note 4 2 2 2 18" xfId="29555" xr:uid="{00000000-0005-0000-0000-000067750000}"/>
    <cellStyle name="Note 4 2 2 2 18 2" xfId="29556" xr:uid="{00000000-0005-0000-0000-000068750000}"/>
    <cellStyle name="Note 4 2 2 2 19" xfId="29557" xr:uid="{00000000-0005-0000-0000-000069750000}"/>
    <cellStyle name="Note 4 2 2 2 2" xfId="29558" xr:uid="{00000000-0005-0000-0000-00006A750000}"/>
    <cellStyle name="Note 4 2 2 2 2 10" xfId="29559" xr:uid="{00000000-0005-0000-0000-00006B750000}"/>
    <cellStyle name="Note 4 2 2 2 2 10 2" xfId="29560" xr:uid="{00000000-0005-0000-0000-00006C750000}"/>
    <cellStyle name="Note 4 2 2 2 2 10 2 2" xfId="29561" xr:uid="{00000000-0005-0000-0000-00006D750000}"/>
    <cellStyle name="Note 4 2 2 2 2 10 3" xfId="29562" xr:uid="{00000000-0005-0000-0000-00006E750000}"/>
    <cellStyle name="Note 4 2 2 2 2 11" xfId="29563" xr:uid="{00000000-0005-0000-0000-00006F750000}"/>
    <cellStyle name="Note 4 2 2 2 2 11 2" xfId="29564" xr:uid="{00000000-0005-0000-0000-000070750000}"/>
    <cellStyle name="Note 4 2 2 2 2 11 2 2" xfId="29565" xr:uid="{00000000-0005-0000-0000-000071750000}"/>
    <cellStyle name="Note 4 2 2 2 2 11 3" xfId="29566" xr:uid="{00000000-0005-0000-0000-000072750000}"/>
    <cellStyle name="Note 4 2 2 2 2 12" xfId="29567" xr:uid="{00000000-0005-0000-0000-000073750000}"/>
    <cellStyle name="Note 4 2 2 2 2 12 2" xfId="29568" xr:uid="{00000000-0005-0000-0000-000074750000}"/>
    <cellStyle name="Note 4 2 2 2 2 12 2 2" xfId="29569" xr:uid="{00000000-0005-0000-0000-000075750000}"/>
    <cellStyle name="Note 4 2 2 2 2 12 3" xfId="29570" xr:uid="{00000000-0005-0000-0000-000076750000}"/>
    <cellStyle name="Note 4 2 2 2 2 13" xfId="29571" xr:uid="{00000000-0005-0000-0000-000077750000}"/>
    <cellStyle name="Note 4 2 2 2 2 13 2" xfId="29572" xr:uid="{00000000-0005-0000-0000-000078750000}"/>
    <cellStyle name="Note 4 2 2 2 2 13 2 2" xfId="29573" xr:uid="{00000000-0005-0000-0000-000079750000}"/>
    <cellStyle name="Note 4 2 2 2 2 13 3" xfId="29574" xr:uid="{00000000-0005-0000-0000-00007A750000}"/>
    <cellStyle name="Note 4 2 2 2 2 14" xfId="29575" xr:uid="{00000000-0005-0000-0000-00007B750000}"/>
    <cellStyle name="Note 4 2 2 2 2 14 2" xfId="29576" xr:uid="{00000000-0005-0000-0000-00007C750000}"/>
    <cellStyle name="Note 4 2 2 2 2 14 2 2" xfId="29577" xr:uid="{00000000-0005-0000-0000-00007D750000}"/>
    <cellStyle name="Note 4 2 2 2 2 14 3" xfId="29578" xr:uid="{00000000-0005-0000-0000-00007E750000}"/>
    <cellStyle name="Note 4 2 2 2 2 15" xfId="29579" xr:uid="{00000000-0005-0000-0000-00007F750000}"/>
    <cellStyle name="Note 4 2 2 2 2 15 2" xfId="29580" xr:uid="{00000000-0005-0000-0000-000080750000}"/>
    <cellStyle name="Note 4 2 2 2 2 15 2 2" xfId="29581" xr:uid="{00000000-0005-0000-0000-000081750000}"/>
    <cellStyle name="Note 4 2 2 2 2 15 3" xfId="29582" xr:uid="{00000000-0005-0000-0000-000082750000}"/>
    <cellStyle name="Note 4 2 2 2 2 16" xfId="29583" xr:uid="{00000000-0005-0000-0000-000083750000}"/>
    <cellStyle name="Note 4 2 2 2 2 16 2" xfId="29584" xr:uid="{00000000-0005-0000-0000-000084750000}"/>
    <cellStyle name="Note 4 2 2 2 2 16 2 2" xfId="29585" xr:uid="{00000000-0005-0000-0000-000085750000}"/>
    <cellStyle name="Note 4 2 2 2 2 16 3" xfId="29586" xr:uid="{00000000-0005-0000-0000-000086750000}"/>
    <cellStyle name="Note 4 2 2 2 2 17" xfId="29587" xr:uid="{00000000-0005-0000-0000-000087750000}"/>
    <cellStyle name="Note 4 2 2 2 2 17 2" xfId="29588" xr:uid="{00000000-0005-0000-0000-000088750000}"/>
    <cellStyle name="Note 4 2 2 2 2 17 2 2" xfId="29589" xr:uid="{00000000-0005-0000-0000-000089750000}"/>
    <cellStyle name="Note 4 2 2 2 2 17 3" xfId="29590" xr:uid="{00000000-0005-0000-0000-00008A750000}"/>
    <cellStyle name="Note 4 2 2 2 2 18" xfId="29591" xr:uid="{00000000-0005-0000-0000-00008B750000}"/>
    <cellStyle name="Note 4 2 2 2 2 18 2" xfId="29592" xr:uid="{00000000-0005-0000-0000-00008C750000}"/>
    <cellStyle name="Note 4 2 2 2 2 18 2 2" xfId="29593" xr:uid="{00000000-0005-0000-0000-00008D750000}"/>
    <cellStyle name="Note 4 2 2 2 2 18 3" xfId="29594" xr:uid="{00000000-0005-0000-0000-00008E750000}"/>
    <cellStyle name="Note 4 2 2 2 2 19" xfId="29595" xr:uid="{00000000-0005-0000-0000-00008F750000}"/>
    <cellStyle name="Note 4 2 2 2 2 19 2" xfId="29596" xr:uid="{00000000-0005-0000-0000-000090750000}"/>
    <cellStyle name="Note 4 2 2 2 2 19 2 2" xfId="29597" xr:uid="{00000000-0005-0000-0000-000091750000}"/>
    <cellStyle name="Note 4 2 2 2 2 19 3" xfId="29598" xr:uid="{00000000-0005-0000-0000-000092750000}"/>
    <cellStyle name="Note 4 2 2 2 2 2" xfId="29599" xr:uid="{00000000-0005-0000-0000-000093750000}"/>
    <cellStyle name="Note 4 2 2 2 2 2 2" xfId="29600" xr:uid="{00000000-0005-0000-0000-000094750000}"/>
    <cellStyle name="Note 4 2 2 2 2 2 2 2" xfId="29601" xr:uid="{00000000-0005-0000-0000-000095750000}"/>
    <cellStyle name="Note 4 2 2 2 2 2 2 3" xfId="29602" xr:uid="{00000000-0005-0000-0000-000096750000}"/>
    <cellStyle name="Note 4 2 2 2 2 2 3" xfId="29603" xr:uid="{00000000-0005-0000-0000-000097750000}"/>
    <cellStyle name="Note 4 2 2 2 2 2 3 2" xfId="29604" xr:uid="{00000000-0005-0000-0000-000098750000}"/>
    <cellStyle name="Note 4 2 2 2 2 2 4" xfId="29605" xr:uid="{00000000-0005-0000-0000-000099750000}"/>
    <cellStyle name="Note 4 2 2 2 2 20" xfId="29606" xr:uid="{00000000-0005-0000-0000-00009A750000}"/>
    <cellStyle name="Note 4 2 2 2 2 20 2" xfId="29607" xr:uid="{00000000-0005-0000-0000-00009B750000}"/>
    <cellStyle name="Note 4 2 2 2 2 20 2 2" xfId="29608" xr:uid="{00000000-0005-0000-0000-00009C750000}"/>
    <cellStyle name="Note 4 2 2 2 2 20 3" xfId="29609" xr:uid="{00000000-0005-0000-0000-00009D750000}"/>
    <cellStyle name="Note 4 2 2 2 2 21" xfId="29610" xr:uid="{00000000-0005-0000-0000-00009E750000}"/>
    <cellStyle name="Note 4 2 2 2 2 21 2" xfId="29611" xr:uid="{00000000-0005-0000-0000-00009F750000}"/>
    <cellStyle name="Note 4 2 2 2 2 22" xfId="29612" xr:uid="{00000000-0005-0000-0000-0000A0750000}"/>
    <cellStyle name="Note 4 2 2 2 2 23" xfId="29613" xr:uid="{00000000-0005-0000-0000-0000A1750000}"/>
    <cellStyle name="Note 4 2 2 2 2 3" xfId="29614" xr:uid="{00000000-0005-0000-0000-0000A2750000}"/>
    <cellStyle name="Note 4 2 2 2 2 3 2" xfId="29615" xr:uid="{00000000-0005-0000-0000-0000A3750000}"/>
    <cellStyle name="Note 4 2 2 2 2 3 2 2" xfId="29616" xr:uid="{00000000-0005-0000-0000-0000A4750000}"/>
    <cellStyle name="Note 4 2 2 2 2 3 3" xfId="29617" xr:uid="{00000000-0005-0000-0000-0000A5750000}"/>
    <cellStyle name="Note 4 2 2 2 2 3 4" xfId="29618" xr:uid="{00000000-0005-0000-0000-0000A6750000}"/>
    <cellStyle name="Note 4 2 2 2 2 4" xfId="29619" xr:uid="{00000000-0005-0000-0000-0000A7750000}"/>
    <cellStyle name="Note 4 2 2 2 2 4 2" xfId="29620" xr:uid="{00000000-0005-0000-0000-0000A8750000}"/>
    <cellStyle name="Note 4 2 2 2 2 4 2 2" xfId="29621" xr:uid="{00000000-0005-0000-0000-0000A9750000}"/>
    <cellStyle name="Note 4 2 2 2 2 4 3" xfId="29622" xr:uid="{00000000-0005-0000-0000-0000AA750000}"/>
    <cellStyle name="Note 4 2 2 2 2 4 4" xfId="29623" xr:uid="{00000000-0005-0000-0000-0000AB750000}"/>
    <cellStyle name="Note 4 2 2 2 2 5" xfId="29624" xr:uid="{00000000-0005-0000-0000-0000AC750000}"/>
    <cellStyle name="Note 4 2 2 2 2 5 2" xfId="29625" xr:uid="{00000000-0005-0000-0000-0000AD750000}"/>
    <cellStyle name="Note 4 2 2 2 2 5 2 2" xfId="29626" xr:uid="{00000000-0005-0000-0000-0000AE750000}"/>
    <cellStyle name="Note 4 2 2 2 2 5 3" xfId="29627" xr:uid="{00000000-0005-0000-0000-0000AF750000}"/>
    <cellStyle name="Note 4 2 2 2 2 6" xfId="29628" xr:uid="{00000000-0005-0000-0000-0000B0750000}"/>
    <cellStyle name="Note 4 2 2 2 2 6 2" xfId="29629" xr:uid="{00000000-0005-0000-0000-0000B1750000}"/>
    <cellStyle name="Note 4 2 2 2 2 6 2 2" xfId="29630" xr:uid="{00000000-0005-0000-0000-0000B2750000}"/>
    <cellStyle name="Note 4 2 2 2 2 6 3" xfId="29631" xr:uid="{00000000-0005-0000-0000-0000B3750000}"/>
    <cellStyle name="Note 4 2 2 2 2 7" xfId="29632" xr:uid="{00000000-0005-0000-0000-0000B4750000}"/>
    <cellStyle name="Note 4 2 2 2 2 7 2" xfId="29633" xr:uid="{00000000-0005-0000-0000-0000B5750000}"/>
    <cellStyle name="Note 4 2 2 2 2 7 2 2" xfId="29634" xr:uid="{00000000-0005-0000-0000-0000B6750000}"/>
    <cellStyle name="Note 4 2 2 2 2 7 3" xfId="29635" xr:uid="{00000000-0005-0000-0000-0000B7750000}"/>
    <cellStyle name="Note 4 2 2 2 2 8" xfId="29636" xr:uid="{00000000-0005-0000-0000-0000B8750000}"/>
    <cellStyle name="Note 4 2 2 2 2 8 2" xfId="29637" xr:uid="{00000000-0005-0000-0000-0000B9750000}"/>
    <cellStyle name="Note 4 2 2 2 2 8 2 2" xfId="29638" xr:uid="{00000000-0005-0000-0000-0000BA750000}"/>
    <cellStyle name="Note 4 2 2 2 2 8 3" xfId="29639" xr:uid="{00000000-0005-0000-0000-0000BB750000}"/>
    <cellStyle name="Note 4 2 2 2 2 9" xfId="29640" xr:uid="{00000000-0005-0000-0000-0000BC750000}"/>
    <cellStyle name="Note 4 2 2 2 2 9 2" xfId="29641" xr:uid="{00000000-0005-0000-0000-0000BD750000}"/>
    <cellStyle name="Note 4 2 2 2 2 9 2 2" xfId="29642" xr:uid="{00000000-0005-0000-0000-0000BE750000}"/>
    <cellStyle name="Note 4 2 2 2 2 9 3" xfId="29643" xr:uid="{00000000-0005-0000-0000-0000BF750000}"/>
    <cellStyle name="Note 4 2 2 2 20" xfId="29644" xr:uid="{00000000-0005-0000-0000-0000C0750000}"/>
    <cellStyle name="Note 4 2 2 2 3" xfId="29645" xr:uid="{00000000-0005-0000-0000-0000C1750000}"/>
    <cellStyle name="Note 4 2 2 2 3 2" xfId="29646" xr:uid="{00000000-0005-0000-0000-0000C2750000}"/>
    <cellStyle name="Note 4 2 2 2 3 2 2" xfId="29647" xr:uid="{00000000-0005-0000-0000-0000C3750000}"/>
    <cellStyle name="Note 4 2 2 2 3 2 3" xfId="29648" xr:uid="{00000000-0005-0000-0000-0000C4750000}"/>
    <cellStyle name="Note 4 2 2 2 3 3" xfId="29649" xr:uid="{00000000-0005-0000-0000-0000C5750000}"/>
    <cellStyle name="Note 4 2 2 2 3 3 2" xfId="29650" xr:uid="{00000000-0005-0000-0000-0000C6750000}"/>
    <cellStyle name="Note 4 2 2 2 3 4" xfId="29651" xr:uid="{00000000-0005-0000-0000-0000C7750000}"/>
    <cellStyle name="Note 4 2 2 2 4" xfId="29652" xr:uid="{00000000-0005-0000-0000-0000C8750000}"/>
    <cellStyle name="Note 4 2 2 2 4 2" xfId="29653" xr:uid="{00000000-0005-0000-0000-0000C9750000}"/>
    <cellStyle name="Note 4 2 2 2 4 2 2" xfId="29654" xr:uid="{00000000-0005-0000-0000-0000CA750000}"/>
    <cellStyle name="Note 4 2 2 2 4 3" xfId="29655" xr:uid="{00000000-0005-0000-0000-0000CB750000}"/>
    <cellStyle name="Note 4 2 2 2 4 4" xfId="29656" xr:uid="{00000000-0005-0000-0000-0000CC750000}"/>
    <cellStyle name="Note 4 2 2 2 5" xfId="29657" xr:uid="{00000000-0005-0000-0000-0000CD750000}"/>
    <cellStyle name="Note 4 2 2 2 5 2" xfId="29658" xr:uid="{00000000-0005-0000-0000-0000CE750000}"/>
    <cellStyle name="Note 4 2 2 2 5 2 2" xfId="29659" xr:uid="{00000000-0005-0000-0000-0000CF750000}"/>
    <cellStyle name="Note 4 2 2 2 5 3" xfId="29660" xr:uid="{00000000-0005-0000-0000-0000D0750000}"/>
    <cellStyle name="Note 4 2 2 2 5 4" xfId="29661" xr:uid="{00000000-0005-0000-0000-0000D1750000}"/>
    <cellStyle name="Note 4 2 2 2 6" xfId="29662" xr:uid="{00000000-0005-0000-0000-0000D2750000}"/>
    <cellStyle name="Note 4 2 2 2 6 2" xfId="29663" xr:uid="{00000000-0005-0000-0000-0000D3750000}"/>
    <cellStyle name="Note 4 2 2 2 6 2 2" xfId="29664" xr:uid="{00000000-0005-0000-0000-0000D4750000}"/>
    <cellStyle name="Note 4 2 2 2 6 3" xfId="29665" xr:uid="{00000000-0005-0000-0000-0000D5750000}"/>
    <cellStyle name="Note 4 2 2 2 7" xfId="29666" xr:uid="{00000000-0005-0000-0000-0000D6750000}"/>
    <cellStyle name="Note 4 2 2 2 7 2" xfId="29667" xr:uid="{00000000-0005-0000-0000-0000D7750000}"/>
    <cellStyle name="Note 4 2 2 2 7 2 2" xfId="29668" xr:uid="{00000000-0005-0000-0000-0000D8750000}"/>
    <cellStyle name="Note 4 2 2 2 7 3" xfId="29669" xr:uid="{00000000-0005-0000-0000-0000D9750000}"/>
    <cellStyle name="Note 4 2 2 2 8" xfId="29670" xr:uid="{00000000-0005-0000-0000-0000DA750000}"/>
    <cellStyle name="Note 4 2 2 2 8 2" xfId="29671" xr:uid="{00000000-0005-0000-0000-0000DB750000}"/>
    <cellStyle name="Note 4 2 2 2 8 2 2" xfId="29672" xr:uid="{00000000-0005-0000-0000-0000DC750000}"/>
    <cellStyle name="Note 4 2 2 2 8 3" xfId="29673" xr:uid="{00000000-0005-0000-0000-0000DD750000}"/>
    <cellStyle name="Note 4 2 2 2 9" xfId="29674" xr:uid="{00000000-0005-0000-0000-0000DE750000}"/>
    <cellStyle name="Note 4 2 2 2 9 2" xfId="29675" xr:uid="{00000000-0005-0000-0000-0000DF750000}"/>
    <cellStyle name="Note 4 2 2 2 9 2 2" xfId="29676" xr:uid="{00000000-0005-0000-0000-0000E0750000}"/>
    <cellStyle name="Note 4 2 2 2 9 3" xfId="29677" xr:uid="{00000000-0005-0000-0000-0000E1750000}"/>
    <cellStyle name="Note 4 2 2 20" xfId="29678" xr:uid="{00000000-0005-0000-0000-0000E2750000}"/>
    <cellStyle name="Note 4 2 2 20 2" xfId="29679" xr:uid="{00000000-0005-0000-0000-0000E3750000}"/>
    <cellStyle name="Note 4 2 2 20 2 2" xfId="29680" xr:uid="{00000000-0005-0000-0000-0000E4750000}"/>
    <cellStyle name="Note 4 2 2 20 3" xfId="29681" xr:uid="{00000000-0005-0000-0000-0000E5750000}"/>
    <cellStyle name="Note 4 2 2 21" xfId="29682" xr:uid="{00000000-0005-0000-0000-0000E6750000}"/>
    <cellStyle name="Note 4 2 2 21 2" xfId="29683" xr:uid="{00000000-0005-0000-0000-0000E7750000}"/>
    <cellStyle name="Note 4 2 2 22" xfId="29684" xr:uid="{00000000-0005-0000-0000-0000E8750000}"/>
    <cellStyle name="Note 4 2 2 23" xfId="29685" xr:uid="{00000000-0005-0000-0000-0000E9750000}"/>
    <cellStyle name="Note 4 2 2 3" xfId="29686" xr:uid="{00000000-0005-0000-0000-0000EA750000}"/>
    <cellStyle name="Note 4 2 2 3 10" xfId="29687" xr:uid="{00000000-0005-0000-0000-0000EB750000}"/>
    <cellStyle name="Note 4 2 2 3 10 2" xfId="29688" xr:uid="{00000000-0005-0000-0000-0000EC750000}"/>
    <cellStyle name="Note 4 2 2 3 10 2 2" xfId="29689" xr:uid="{00000000-0005-0000-0000-0000ED750000}"/>
    <cellStyle name="Note 4 2 2 3 10 3" xfId="29690" xr:uid="{00000000-0005-0000-0000-0000EE750000}"/>
    <cellStyle name="Note 4 2 2 3 11" xfId="29691" xr:uid="{00000000-0005-0000-0000-0000EF750000}"/>
    <cellStyle name="Note 4 2 2 3 11 2" xfId="29692" xr:uid="{00000000-0005-0000-0000-0000F0750000}"/>
    <cellStyle name="Note 4 2 2 3 11 2 2" xfId="29693" xr:uid="{00000000-0005-0000-0000-0000F1750000}"/>
    <cellStyle name="Note 4 2 2 3 11 3" xfId="29694" xr:uid="{00000000-0005-0000-0000-0000F2750000}"/>
    <cellStyle name="Note 4 2 2 3 12" xfId="29695" xr:uid="{00000000-0005-0000-0000-0000F3750000}"/>
    <cellStyle name="Note 4 2 2 3 12 2" xfId="29696" xr:uid="{00000000-0005-0000-0000-0000F4750000}"/>
    <cellStyle name="Note 4 2 2 3 12 2 2" xfId="29697" xr:uid="{00000000-0005-0000-0000-0000F5750000}"/>
    <cellStyle name="Note 4 2 2 3 12 3" xfId="29698" xr:uid="{00000000-0005-0000-0000-0000F6750000}"/>
    <cellStyle name="Note 4 2 2 3 13" xfId="29699" xr:uid="{00000000-0005-0000-0000-0000F7750000}"/>
    <cellStyle name="Note 4 2 2 3 13 2" xfId="29700" xr:uid="{00000000-0005-0000-0000-0000F8750000}"/>
    <cellStyle name="Note 4 2 2 3 13 2 2" xfId="29701" xr:uid="{00000000-0005-0000-0000-0000F9750000}"/>
    <cellStyle name="Note 4 2 2 3 13 3" xfId="29702" xr:uid="{00000000-0005-0000-0000-0000FA750000}"/>
    <cellStyle name="Note 4 2 2 3 14" xfId="29703" xr:uid="{00000000-0005-0000-0000-0000FB750000}"/>
    <cellStyle name="Note 4 2 2 3 14 2" xfId="29704" xr:uid="{00000000-0005-0000-0000-0000FC750000}"/>
    <cellStyle name="Note 4 2 2 3 14 2 2" xfId="29705" xr:uid="{00000000-0005-0000-0000-0000FD750000}"/>
    <cellStyle name="Note 4 2 2 3 14 3" xfId="29706" xr:uid="{00000000-0005-0000-0000-0000FE750000}"/>
    <cellStyle name="Note 4 2 2 3 15" xfId="29707" xr:uid="{00000000-0005-0000-0000-0000FF750000}"/>
    <cellStyle name="Note 4 2 2 3 15 2" xfId="29708" xr:uid="{00000000-0005-0000-0000-000000760000}"/>
    <cellStyle name="Note 4 2 2 3 15 2 2" xfId="29709" xr:uid="{00000000-0005-0000-0000-000001760000}"/>
    <cellStyle name="Note 4 2 2 3 15 3" xfId="29710" xr:uid="{00000000-0005-0000-0000-000002760000}"/>
    <cellStyle name="Note 4 2 2 3 16" xfId="29711" xr:uid="{00000000-0005-0000-0000-000003760000}"/>
    <cellStyle name="Note 4 2 2 3 16 2" xfId="29712" xr:uid="{00000000-0005-0000-0000-000004760000}"/>
    <cellStyle name="Note 4 2 2 3 16 2 2" xfId="29713" xr:uid="{00000000-0005-0000-0000-000005760000}"/>
    <cellStyle name="Note 4 2 2 3 16 3" xfId="29714" xr:uid="{00000000-0005-0000-0000-000006760000}"/>
    <cellStyle name="Note 4 2 2 3 17" xfId="29715" xr:uid="{00000000-0005-0000-0000-000007760000}"/>
    <cellStyle name="Note 4 2 2 3 17 2" xfId="29716" xr:uid="{00000000-0005-0000-0000-000008760000}"/>
    <cellStyle name="Note 4 2 2 3 17 2 2" xfId="29717" xr:uid="{00000000-0005-0000-0000-000009760000}"/>
    <cellStyle name="Note 4 2 2 3 17 3" xfId="29718" xr:uid="{00000000-0005-0000-0000-00000A760000}"/>
    <cellStyle name="Note 4 2 2 3 18" xfId="29719" xr:uid="{00000000-0005-0000-0000-00000B760000}"/>
    <cellStyle name="Note 4 2 2 3 18 2" xfId="29720" xr:uid="{00000000-0005-0000-0000-00000C760000}"/>
    <cellStyle name="Note 4 2 2 3 19" xfId="29721" xr:uid="{00000000-0005-0000-0000-00000D760000}"/>
    <cellStyle name="Note 4 2 2 3 2" xfId="29722" xr:uid="{00000000-0005-0000-0000-00000E760000}"/>
    <cellStyle name="Note 4 2 2 3 2 10" xfId="29723" xr:uid="{00000000-0005-0000-0000-00000F760000}"/>
    <cellStyle name="Note 4 2 2 3 2 10 2" xfId="29724" xr:uid="{00000000-0005-0000-0000-000010760000}"/>
    <cellStyle name="Note 4 2 2 3 2 10 2 2" xfId="29725" xr:uid="{00000000-0005-0000-0000-000011760000}"/>
    <cellStyle name="Note 4 2 2 3 2 10 3" xfId="29726" xr:uid="{00000000-0005-0000-0000-000012760000}"/>
    <cellStyle name="Note 4 2 2 3 2 11" xfId="29727" xr:uid="{00000000-0005-0000-0000-000013760000}"/>
    <cellStyle name="Note 4 2 2 3 2 11 2" xfId="29728" xr:uid="{00000000-0005-0000-0000-000014760000}"/>
    <cellStyle name="Note 4 2 2 3 2 11 2 2" xfId="29729" xr:uid="{00000000-0005-0000-0000-000015760000}"/>
    <cellStyle name="Note 4 2 2 3 2 11 3" xfId="29730" xr:uid="{00000000-0005-0000-0000-000016760000}"/>
    <cellStyle name="Note 4 2 2 3 2 12" xfId="29731" xr:uid="{00000000-0005-0000-0000-000017760000}"/>
    <cellStyle name="Note 4 2 2 3 2 12 2" xfId="29732" xr:uid="{00000000-0005-0000-0000-000018760000}"/>
    <cellStyle name="Note 4 2 2 3 2 12 2 2" xfId="29733" xr:uid="{00000000-0005-0000-0000-000019760000}"/>
    <cellStyle name="Note 4 2 2 3 2 12 3" xfId="29734" xr:uid="{00000000-0005-0000-0000-00001A760000}"/>
    <cellStyle name="Note 4 2 2 3 2 13" xfId="29735" xr:uid="{00000000-0005-0000-0000-00001B760000}"/>
    <cellStyle name="Note 4 2 2 3 2 13 2" xfId="29736" xr:uid="{00000000-0005-0000-0000-00001C760000}"/>
    <cellStyle name="Note 4 2 2 3 2 13 2 2" xfId="29737" xr:uid="{00000000-0005-0000-0000-00001D760000}"/>
    <cellStyle name="Note 4 2 2 3 2 13 3" xfId="29738" xr:uid="{00000000-0005-0000-0000-00001E760000}"/>
    <cellStyle name="Note 4 2 2 3 2 14" xfId="29739" xr:uid="{00000000-0005-0000-0000-00001F760000}"/>
    <cellStyle name="Note 4 2 2 3 2 14 2" xfId="29740" xr:uid="{00000000-0005-0000-0000-000020760000}"/>
    <cellStyle name="Note 4 2 2 3 2 14 2 2" xfId="29741" xr:uid="{00000000-0005-0000-0000-000021760000}"/>
    <cellStyle name="Note 4 2 2 3 2 14 3" xfId="29742" xr:uid="{00000000-0005-0000-0000-000022760000}"/>
    <cellStyle name="Note 4 2 2 3 2 15" xfId="29743" xr:uid="{00000000-0005-0000-0000-000023760000}"/>
    <cellStyle name="Note 4 2 2 3 2 15 2" xfId="29744" xr:uid="{00000000-0005-0000-0000-000024760000}"/>
    <cellStyle name="Note 4 2 2 3 2 15 2 2" xfId="29745" xr:uid="{00000000-0005-0000-0000-000025760000}"/>
    <cellStyle name="Note 4 2 2 3 2 15 3" xfId="29746" xr:uid="{00000000-0005-0000-0000-000026760000}"/>
    <cellStyle name="Note 4 2 2 3 2 16" xfId="29747" xr:uid="{00000000-0005-0000-0000-000027760000}"/>
    <cellStyle name="Note 4 2 2 3 2 16 2" xfId="29748" xr:uid="{00000000-0005-0000-0000-000028760000}"/>
    <cellStyle name="Note 4 2 2 3 2 16 2 2" xfId="29749" xr:uid="{00000000-0005-0000-0000-000029760000}"/>
    <cellStyle name="Note 4 2 2 3 2 16 3" xfId="29750" xr:uid="{00000000-0005-0000-0000-00002A760000}"/>
    <cellStyle name="Note 4 2 2 3 2 17" xfId="29751" xr:uid="{00000000-0005-0000-0000-00002B760000}"/>
    <cellStyle name="Note 4 2 2 3 2 17 2" xfId="29752" xr:uid="{00000000-0005-0000-0000-00002C760000}"/>
    <cellStyle name="Note 4 2 2 3 2 17 2 2" xfId="29753" xr:uid="{00000000-0005-0000-0000-00002D760000}"/>
    <cellStyle name="Note 4 2 2 3 2 17 3" xfId="29754" xr:uid="{00000000-0005-0000-0000-00002E760000}"/>
    <cellStyle name="Note 4 2 2 3 2 18" xfId="29755" xr:uid="{00000000-0005-0000-0000-00002F760000}"/>
    <cellStyle name="Note 4 2 2 3 2 18 2" xfId="29756" xr:uid="{00000000-0005-0000-0000-000030760000}"/>
    <cellStyle name="Note 4 2 2 3 2 18 2 2" xfId="29757" xr:uid="{00000000-0005-0000-0000-000031760000}"/>
    <cellStyle name="Note 4 2 2 3 2 18 3" xfId="29758" xr:uid="{00000000-0005-0000-0000-000032760000}"/>
    <cellStyle name="Note 4 2 2 3 2 19" xfId="29759" xr:uid="{00000000-0005-0000-0000-000033760000}"/>
    <cellStyle name="Note 4 2 2 3 2 19 2" xfId="29760" xr:uid="{00000000-0005-0000-0000-000034760000}"/>
    <cellStyle name="Note 4 2 2 3 2 19 2 2" xfId="29761" xr:uid="{00000000-0005-0000-0000-000035760000}"/>
    <cellStyle name="Note 4 2 2 3 2 19 3" xfId="29762" xr:uid="{00000000-0005-0000-0000-000036760000}"/>
    <cellStyle name="Note 4 2 2 3 2 2" xfId="29763" xr:uid="{00000000-0005-0000-0000-000037760000}"/>
    <cellStyle name="Note 4 2 2 3 2 2 2" xfId="29764" xr:uid="{00000000-0005-0000-0000-000038760000}"/>
    <cellStyle name="Note 4 2 2 3 2 2 2 2" xfId="29765" xr:uid="{00000000-0005-0000-0000-000039760000}"/>
    <cellStyle name="Note 4 2 2 3 2 2 3" xfId="29766" xr:uid="{00000000-0005-0000-0000-00003A760000}"/>
    <cellStyle name="Note 4 2 2 3 2 2 4" xfId="29767" xr:uid="{00000000-0005-0000-0000-00003B760000}"/>
    <cellStyle name="Note 4 2 2 3 2 20" xfId="29768" xr:uid="{00000000-0005-0000-0000-00003C760000}"/>
    <cellStyle name="Note 4 2 2 3 2 20 2" xfId="29769" xr:uid="{00000000-0005-0000-0000-00003D760000}"/>
    <cellStyle name="Note 4 2 2 3 2 20 2 2" xfId="29770" xr:uid="{00000000-0005-0000-0000-00003E760000}"/>
    <cellStyle name="Note 4 2 2 3 2 20 3" xfId="29771" xr:uid="{00000000-0005-0000-0000-00003F760000}"/>
    <cellStyle name="Note 4 2 2 3 2 21" xfId="29772" xr:uid="{00000000-0005-0000-0000-000040760000}"/>
    <cellStyle name="Note 4 2 2 3 2 21 2" xfId="29773" xr:uid="{00000000-0005-0000-0000-000041760000}"/>
    <cellStyle name="Note 4 2 2 3 2 22" xfId="29774" xr:uid="{00000000-0005-0000-0000-000042760000}"/>
    <cellStyle name="Note 4 2 2 3 2 23" xfId="29775" xr:uid="{00000000-0005-0000-0000-000043760000}"/>
    <cellStyle name="Note 4 2 2 3 2 3" xfId="29776" xr:uid="{00000000-0005-0000-0000-000044760000}"/>
    <cellStyle name="Note 4 2 2 3 2 3 2" xfId="29777" xr:uid="{00000000-0005-0000-0000-000045760000}"/>
    <cellStyle name="Note 4 2 2 3 2 3 2 2" xfId="29778" xr:uid="{00000000-0005-0000-0000-000046760000}"/>
    <cellStyle name="Note 4 2 2 3 2 3 3" xfId="29779" xr:uid="{00000000-0005-0000-0000-000047760000}"/>
    <cellStyle name="Note 4 2 2 3 2 3 4" xfId="29780" xr:uid="{00000000-0005-0000-0000-000048760000}"/>
    <cellStyle name="Note 4 2 2 3 2 4" xfId="29781" xr:uid="{00000000-0005-0000-0000-000049760000}"/>
    <cellStyle name="Note 4 2 2 3 2 4 2" xfId="29782" xr:uid="{00000000-0005-0000-0000-00004A760000}"/>
    <cellStyle name="Note 4 2 2 3 2 4 2 2" xfId="29783" xr:uid="{00000000-0005-0000-0000-00004B760000}"/>
    <cellStyle name="Note 4 2 2 3 2 4 3" xfId="29784" xr:uid="{00000000-0005-0000-0000-00004C760000}"/>
    <cellStyle name="Note 4 2 2 3 2 5" xfId="29785" xr:uid="{00000000-0005-0000-0000-00004D760000}"/>
    <cellStyle name="Note 4 2 2 3 2 5 2" xfId="29786" xr:uid="{00000000-0005-0000-0000-00004E760000}"/>
    <cellStyle name="Note 4 2 2 3 2 5 2 2" xfId="29787" xr:uid="{00000000-0005-0000-0000-00004F760000}"/>
    <cellStyle name="Note 4 2 2 3 2 5 3" xfId="29788" xr:uid="{00000000-0005-0000-0000-000050760000}"/>
    <cellStyle name="Note 4 2 2 3 2 6" xfId="29789" xr:uid="{00000000-0005-0000-0000-000051760000}"/>
    <cellStyle name="Note 4 2 2 3 2 6 2" xfId="29790" xr:uid="{00000000-0005-0000-0000-000052760000}"/>
    <cellStyle name="Note 4 2 2 3 2 6 2 2" xfId="29791" xr:uid="{00000000-0005-0000-0000-000053760000}"/>
    <cellStyle name="Note 4 2 2 3 2 6 3" xfId="29792" xr:uid="{00000000-0005-0000-0000-000054760000}"/>
    <cellStyle name="Note 4 2 2 3 2 7" xfId="29793" xr:uid="{00000000-0005-0000-0000-000055760000}"/>
    <cellStyle name="Note 4 2 2 3 2 7 2" xfId="29794" xr:uid="{00000000-0005-0000-0000-000056760000}"/>
    <cellStyle name="Note 4 2 2 3 2 7 2 2" xfId="29795" xr:uid="{00000000-0005-0000-0000-000057760000}"/>
    <cellStyle name="Note 4 2 2 3 2 7 3" xfId="29796" xr:uid="{00000000-0005-0000-0000-000058760000}"/>
    <cellStyle name="Note 4 2 2 3 2 8" xfId="29797" xr:uid="{00000000-0005-0000-0000-000059760000}"/>
    <cellStyle name="Note 4 2 2 3 2 8 2" xfId="29798" xr:uid="{00000000-0005-0000-0000-00005A760000}"/>
    <cellStyle name="Note 4 2 2 3 2 8 2 2" xfId="29799" xr:uid="{00000000-0005-0000-0000-00005B760000}"/>
    <cellStyle name="Note 4 2 2 3 2 8 3" xfId="29800" xr:uid="{00000000-0005-0000-0000-00005C760000}"/>
    <cellStyle name="Note 4 2 2 3 2 9" xfId="29801" xr:uid="{00000000-0005-0000-0000-00005D760000}"/>
    <cellStyle name="Note 4 2 2 3 2 9 2" xfId="29802" xr:uid="{00000000-0005-0000-0000-00005E760000}"/>
    <cellStyle name="Note 4 2 2 3 2 9 2 2" xfId="29803" xr:uid="{00000000-0005-0000-0000-00005F760000}"/>
    <cellStyle name="Note 4 2 2 3 2 9 3" xfId="29804" xr:uid="{00000000-0005-0000-0000-000060760000}"/>
    <cellStyle name="Note 4 2 2 3 20" xfId="29805" xr:uid="{00000000-0005-0000-0000-000061760000}"/>
    <cellStyle name="Note 4 2 2 3 3" xfId="29806" xr:uid="{00000000-0005-0000-0000-000062760000}"/>
    <cellStyle name="Note 4 2 2 3 3 2" xfId="29807" xr:uid="{00000000-0005-0000-0000-000063760000}"/>
    <cellStyle name="Note 4 2 2 3 3 2 2" xfId="29808" xr:uid="{00000000-0005-0000-0000-000064760000}"/>
    <cellStyle name="Note 4 2 2 3 3 3" xfId="29809" xr:uid="{00000000-0005-0000-0000-000065760000}"/>
    <cellStyle name="Note 4 2 2 3 3 4" xfId="29810" xr:uid="{00000000-0005-0000-0000-000066760000}"/>
    <cellStyle name="Note 4 2 2 3 4" xfId="29811" xr:uid="{00000000-0005-0000-0000-000067760000}"/>
    <cellStyle name="Note 4 2 2 3 4 2" xfId="29812" xr:uid="{00000000-0005-0000-0000-000068760000}"/>
    <cellStyle name="Note 4 2 2 3 4 2 2" xfId="29813" xr:uid="{00000000-0005-0000-0000-000069760000}"/>
    <cellStyle name="Note 4 2 2 3 4 3" xfId="29814" xr:uid="{00000000-0005-0000-0000-00006A760000}"/>
    <cellStyle name="Note 4 2 2 3 4 4" xfId="29815" xr:uid="{00000000-0005-0000-0000-00006B760000}"/>
    <cellStyle name="Note 4 2 2 3 5" xfId="29816" xr:uid="{00000000-0005-0000-0000-00006C760000}"/>
    <cellStyle name="Note 4 2 2 3 5 2" xfId="29817" xr:uid="{00000000-0005-0000-0000-00006D760000}"/>
    <cellStyle name="Note 4 2 2 3 5 2 2" xfId="29818" xr:uid="{00000000-0005-0000-0000-00006E760000}"/>
    <cellStyle name="Note 4 2 2 3 5 3" xfId="29819" xr:uid="{00000000-0005-0000-0000-00006F760000}"/>
    <cellStyle name="Note 4 2 2 3 6" xfId="29820" xr:uid="{00000000-0005-0000-0000-000070760000}"/>
    <cellStyle name="Note 4 2 2 3 6 2" xfId="29821" xr:uid="{00000000-0005-0000-0000-000071760000}"/>
    <cellStyle name="Note 4 2 2 3 6 2 2" xfId="29822" xr:uid="{00000000-0005-0000-0000-000072760000}"/>
    <cellStyle name="Note 4 2 2 3 6 3" xfId="29823" xr:uid="{00000000-0005-0000-0000-000073760000}"/>
    <cellStyle name="Note 4 2 2 3 7" xfId="29824" xr:uid="{00000000-0005-0000-0000-000074760000}"/>
    <cellStyle name="Note 4 2 2 3 7 2" xfId="29825" xr:uid="{00000000-0005-0000-0000-000075760000}"/>
    <cellStyle name="Note 4 2 2 3 7 2 2" xfId="29826" xr:uid="{00000000-0005-0000-0000-000076760000}"/>
    <cellStyle name="Note 4 2 2 3 7 3" xfId="29827" xr:uid="{00000000-0005-0000-0000-000077760000}"/>
    <cellStyle name="Note 4 2 2 3 8" xfId="29828" xr:uid="{00000000-0005-0000-0000-000078760000}"/>
    <cellStyle name="Note 4 2 2 3 8 2" xfId="29829" xr:uid="{00000000-0005-0000-0000-000079760000}"/>
    <cellStyle name="Note 4 2 2 3 8 2 2" xfId="29830" xr:uid="{00000000-0005-0000-0000-00007A760000}"/>
    <cellStyle name="Note 4 2 2 3 8 3" xfId="29831" xr:uid="{00000000-0005-0000-0000-00007B760000}"/>
    <cellStyle name="Note 4 2 2 3 9" xfId="29832" xr:uid="{00000000-0005-0000-0000-00007C760000}"/>
    <cellStyle name="Note 4 2 2 3 9 2" xfId="29833" xr:uid="{00000000-0005-0000-0000-00007D760000}"/>
    <cellStyle name="Note 4 2 2 3 9 2 2" xfId="29834" xr:uid="{00000000-0005-0000-0000-00007E760000}"/>
    <cellStyle name="Note 4 2 2 3 9 3" xfId="29835" xr:uid="{00000000-0005-0000-0000-00007F760000}"/>
    <cellStyle name="Note 4 2 2 4" xfId="29836" xr:uid="{00000000-0005-0000-0000-000080760000}"/>
    <cellStyle name="Note 4 2 2 4 10" xfId="29837" xr:uid="{00000000-0005-0000-0000-000081760000}"/>
    <cellStyle name="Note 4 2 2 4 10 2" xfId="29838" xr:uid="{00000000-0005-0000-0000-000082760000}"/>
    <cellStyle name="Note 4 2 2 4 10 2 2" xfId="29839" xr:uid="{00000000-0005-0000-0000-000083760000}"/>
    <cellStyle name="Note 4 2 2 4 10 3" xfId="29840" xr:uid="{00000000-0005-0000-0000-000084760000}"/>
    <cellStyle name="Note 4 2 2 4 11" xfId="29841" xr:uid="{00000000-0005-0000-0000-000085760000}"/>
    <cellStyle name="Note 4 2 2 4 11 2" xfId="29842" xr:uid="{00000000-0005-0000-0000-000086760000}"/>
    <cellStyle name="Note 4 2 2 4 11 2 2" xfId="29843" xr:uid="{00000000-0005-0000-0000-000087760000}"/>
    <cellStyle name="Note 4 2 2 4 11 3" xfId="29844" xr:uid="{00000000-0005-0000-0000-000088760000}"/>
    <cellStyle name="Note 4 2 2 4 12" xfId="29845" xr:uid="{00000000-0005-0000-0000-000089760000}"/>
    <cellStyle name="Note 4 2 2 4 12 2" xfId="29846" xr:uid="{00000000-0005-0000-0000-00008A760000}"/>
    <cellStyle name="Note 4 2 2 4 12 2 2" xfId="29847" xr:uid="{00000000-0005-0000-0000-00008B760000}"/>
    <cellStyle name="Note 4 2 2 4 12 3" xfId="29848" xr:uid="{00000000-0005-0000-0000-00008C760000}"/>
    <cellStyle name="Note 4 2 2 4 13" xfId="29849" xr:uid="{00000000-0005-0000-0000-00008D760000}"/>
    <cellStyle name="Note 4 2 2 4 13 2" xfId="29850" xr:uid="{00000000-0005-0000-0000-00008E760000}"/>
    <cellStyle name="Note 4 2 2 4 13 2 2" xfId="29851" xr:uid="{00000000-0005-0000-0000-00008F760000}"/>
    <cellStyle name="Note 4 2 2 4 13 3" xfId="29852" xr:uid="{00000000-0005-0000-0000-000090760000}"/>
    <cellStyle name="Note 4 2 2 4 14" xfId="29853" xr:uid="{00000000-0005-0000-0000-000091760000}"/>
    <cellStyle name="Note 4 2 2 4 14 2" xfId="29854" xr:uid="{00000000-0005-0000-0000-000092760000}"/>
    <cellStyle name="Note 4 2 2 4 14 2 2" xfId="29855" xr:uid="{00000000-0005-0000-0000-000093760000}"/>
    <cellStyle name="Note 4 2 2 4 14 3" xfId="29856" xr:uid="{00000000-0005-0000-0000-000094760000}"/>
    <cellStyle name="Note 4 2 2 4 15" xfId="29857" xr:uid="{00000000-0005-0000-0000-000095760000}"/>
    <cellStyle name="Note 4 2 2 4 15 2" xfId="29858" xr:uid="{00000000-0005-0000-0000-000096760000}"/>
    <cellStyle name="Note 4 2 2 4 15 2 2" xfId="29859" xr:uid="{00000000-0005-0000-0000-000097760000}"/>
    <cellStyle name="Note 4 2 2 4 15 3" xfId="29860" xr:uid="{00000000-0005-0000-0000-000098760000}"/>
    <cellStyle name="Note 4 2 2 4 16" xfId="29861" xr:uid="{00000000-0005-0000-0000-000099760000}"/>
    <cellStyle name="Note 4 2 2 4 16 2" xfId="29862" xr:uid="{00000000-0005-0000-0000-00009A760000}"/>
    <cellStyle name="Note 4 2 2 4 16 2 2" xfId="29863" xr:uid="{00000000-0005-0000-0000-00009B760000}"/>
    <cellStyle name="Note 4 2 2 4 16 3" xfId="29864" xr:uid="{00000000-0005-0000-0000-00009C760000}"/>
    <cellStyle name="Note 4 2 2 4 17" xfId="29865" xr:uid="{00000000-0005-0000-0000-00009D760000}"/>
    <cellStyle name="Note 4 2 2 4 17 2" xfId="29866" xr:uid="{00000000-0005-0000-0000-00009E760000}"/>
    <cellStyle name="Note 4 2 2 4 17 2 2" xfId="29867" xr:uid="{00000000-0005-0000-0000-00009F760000}"/>
    <cellStyle name="Note 4 2 2 4 17 3" xfId="29868" xr:uid="{00000000-0005-0000-0000-0000A0760000}"/>
    <cellStyle name="Note 4 2 2 4 18" xfId="29869" xr:uid="{00000000-0005-0000-0000-0000A1760000}"/>
    <cellStyle name="Note 4 2 2 4 18 2" xfId="29870" xr:uid="{00000000-0005-0000-0000-0000A2760000}"/>
    <cellStyle name="Note 4 2 2 4 18 2 2" xfId="29871" xr:uid="{00000000-0005-0000-0000-0000A3760000}"/>
    <cellStyle name="Note 4 2 2 4 18 3" xfId="29872" xr:uid="{00000000-0005-0000-0000-0000A4760000}"/>
    <cellStyle name="Note 4 2 2 4 19" xfId="29873" xr:uid="{00000000-0005-0000-0000-0000A5760000}"/>
    <cellStyle name="Note 4 2 2 4 19 2" xfId="29874" xr:uid="{00000000-0005-0000-0000-0000A6760000}"/>
    <cellStyle name="Note 4 2 2 4 19 2 2" xfId="29875" xr:uid="{00000000-0005-0000-0000-0000A7760000}"/>
    <cellStyle name="Note 4 2 2 4 19 3" xfId="29876" xr:uid="{00000000-0005-0000-0000-0000A8760000}"/>
    <cellStyle name="Note 4 2 2 4 2" xfId="29877" xr:uid="{00000000-0005-0000-0000-0000A9760000}"/>
    <cellStyle name="Note 4 2 2 4 2 10" xfId="29878" xr:uid="{00000000-0005-0000-0000-0000AA760000}"/>
    <cellStyle name="Note 4 2 2 4 2 10 2" xfId="29879" xr:uid="{00000000-0005-0000-0000-0000AB760000}"/>
    <cellStyle name="Note 4 2 2 4 2 10 2 2" xfId="29880" xr:uid="{00000000-0005-0000-0000-0000AC760000}"/>
    <cellStyle name="Note 4 2 2 4 2 10 3" xfId="29881" xr:uid="{00000000-0005-0000-0000-0000AD760000}"/>
    <cellStyle name="Note 4 2 2 4 2 11" xfId="29882" xr:uid="{00000000-0005-0000-0000-0000AE760000}"/>
    <cellStyle name="Note 4 2 2 4 2 11 2" xfId="29883" xr:uid="{00000000-0005-0000-0000-0000AF760000}"/>
    <cellStyle name="Note 4 2 2 4 2 11 2 2" xfId="29884" xr:uid="{00000000-0005-0000-0000-0000B0760000}"/>
    <cellStyle name="Note 4 2 2 4 2 11 3" xfId="29885" xr:uid="{00000000-0005-0000-0000-0000B1760000}"/>
    <cellStyle name="Note 4 2 2 4 2 12" xfId="29886" xr:uid="{00000000-0005-0000-0000-0000B2760000}"/>
    <cellStyle name="Note 4 2 2 4 2 12 2" xfId="29887" xr:uid="{00000000-0005-0000-0000-0000B3760000}"/>
    <cellStyle name="Note 4 2 2 4 2 12 2 2" xfId="29888" xr:uid="{00000000-0005-0000-0000-0000B4760000}"/>
    <cellStyle name="Note 4 2 2 4 2 12 3" xfId="29889" xr:uid="{00000000-0005-0000-0000-0000B5760000}"/>
    <cellStyle name="Note 4 2 2 4 2 13" xfId="29890" xr:uid="{00000000-0005-0000-0000-0000B6760000}"/>
    <cellStyle name="Note 4 2 2 4 2 13 2" xfId="29891" xr:uid="{00000000-0005-0000-0000-0000B7760000}"/>
    <cellStyle name="Note 4 2 2 4 2 13 2 2" xfId="29892" xr:uid="{00000000-0005-0000-0000-0000B8760000}"/>
    <cellStyle name="Note 4 2 2 4 2 13 3" xfId="29893" xr:uid="{00000000-0005-0000-0000-0000B9760000}"/>
    <cellStyle name="Note 4 2 2 4 2 14" xfId="29894" xr:uid="{00000000-0005-0000-0000-0000BA760000}"/>
    <cellStyle name="Note 4 2 2 4 2 14 2" xfId="29895" xr:uid="{00000000-0005-0000-0000-0000BB760000}"/>
    <cellStyle name="Note 4 2 2 4 2 14 2 2" xfId="29896" xr:uid="{00000000-0005-0000-0000-0000BC760000}"/>
    <cellStyle name="Note 4 2 2 4 2 14 3" xfId="29897" xr:uid="{00000000-0005-0000-0000-0000BD760000}"/>
    <cellStyle name="Note 4 2 2 4 2 15" xfId="29898" xr:uid="{00000000-0005-0000-0000-0000BE760000}"/>
    <cellStyle name="Note 4 2 2 4 2 15 2" xfId="29899" xr:uid="{00000000-0005-0000-0000-0000BF760000}"/>
    <cellStyle name="Note 4 2 2 4 2 15 2 2" xfId="29900" xr:uid="{00000000-0005-0000-0000-0000C0760000}"/>
    <cellStyle name="Note 4 2 2 4 2 15 3" xfId="29901" xr:uid="{00000000-0005-0000-0000-0000C1760000}"/>
    <cellStyle name="Note 4 2 2 4 2 16" xfId="29902" xr:uid="{00000000-0005-0000-0000-0000C2760000}"/>
    <cellStyle name="Note 4 2 2 4 2 16 2" xfId="29903" xr:uid="{00000000-0005-0000-0000-0000C3760000}"/>
    <cellStyle name="Note 4 2 2 4 2 16 2 2" xfId="29904" xr:uid="{00000000-0005-0000-0000-0000C4760000}"/>
    <cellStyle name="Note 4 2 2 4 2 16 3" xfId="29905" xr:uid="{00000000-0005-0000-0000-0000C5760000}"/>
    <cellStyle name="Note 4 2 2 4 2 17" xfId="29906" xr:uid="{00000000-0005-0000-0000-0000C6760000}"/>
    <cellStyle name="Note 4 2 2 4 2 17 2" xfId="29907" xr:uid="{00000000-0005-0000-0000-0000C7760000}"/>
    <cellStyle name="Note 4 2 2 4 2 17 2 2" xfId="29908" xr:uid="{00000000-0005-0000-0000-0000C8760000}"/>
    <cellStyle name="Note 4 2 2 4 2 17 3" xfId="29909" xr:uid="{00000000-0005-0000-0000-0000C9760000}"/>
    <cellStyle name="Note 4 2 2 4 2 18" xfId="29910" xr:uid="{00000000-0005-0000-0000-0000CA760000}"/>
    <cellStyle name="Note 4 2 2 4 2 18 2" xfId="29911" xr:uid="{00000000-0005-0000-0000-0000CB760000}"/>
    <cellStyle name="Note 4 2 2 4 2 18 2 2" xfId="29912" xr:uid="{00000000-0005-0000-0000-0000CC760000}"/>
    <cellStyle name="Note 4 2 2 4 2 18 3" xfId="29913" xr:uid="{00000000-0005-0000-0000-0000CD760000}"/>
    <cellStyle name="Note 4 2 2 4 2 19" xfId="29914" xr:uid="{00000000-0005-0000-0000-0000CE760000}"/>
    <cellStyle name="Note 4 2 2 4 2 19 2" xfId="29915" xr:uid="{00000000-0005-0000-0000-0000CF760000}"/>
    <cellStyle name="Note 4 2 2 4 2 19 2 2" xfId="29916" xr:uid="{00000000-0005-0000-0000-0000D0760000}"/>
    <cellStyle name="Note 4 2 2 4 2 19 3" xfId="29917" xr:uid="{00000000-0005-0000-0000-0000D1760000}"/>
    <cellStyle name="Note 4 2 2 4 2 2" xfId="29918" xr:uid="{00000000-0005-0000-0000-0000D2760000}"/>
    <cellStyle name="Note 4 2 2 4 2 2 2" xfId="29919" xr:uid="{00000000-0005-0000-0000-0000D3760000}"/>
    <cellStyle name="Note 4 2 2 4 2 2 2 2" xfId="29920" xr:uid="{00000000-0005-0000-0000-0000D4760000}"/>
    <cellStyle name="Note 4 2 2 4 2 2 3" xfId="29921" xr:uid="{00000000-0005-0000-0000-0000D5760000}"/>
    <cellStyle name="Note 4 2 2 4 2 2 4" xfId="29922" xr:uid="{00000000-0005-0000-0000-0000D6760000}"/>
    <cellStyle name="Note 4 2 2 4 2 20" xfId="29923" xr:uid="{00000000-0005-0000-0000-0000D7760000}"/>
    <cellStyle name="Note 4 2 2 4 2 20 2" xfId="29924" xr:uid="{00000000-0005-0000-0000-0000D8760000}"/>
    <cellStyle name="Note 4 2 2 4 2 20 2 2" xfId="29925" xr:uid="{00000000-0005-0000-0000-0000D9760000}"/>
    <cellStyle name="Note 4 2 2 4 2 20 3" xfId="29926" xr:uid="{00000000-0005-0000-0000-0000DA760000}"/>
    <cellStyle name="Note 4 2 2 4 2 21" xfId="29927" xr:uid="{00000000-0005-0000-0000-0000DB760000}"/>
    <cellStyle name="Note 4 2 2 4 2 21 2" xfId="29928" xr:uid="{00000000-0005-0000-0000-0000DC760000}"/>
    <cellStyle name="Note 4 2 2 4 2 22" xfId="29929" xr:uid="{00000000-0005-0000-0000-0000DD760000}"/>
    <cellStyle name="Note 4 2 2 4 2 23" xfId="29930" xr:uid="{00000000-0005-0000-0000-0000DE760000}"/>
    <cellStyle name="Note 4 2 2 4 2 3" xfId="29931" xr:uid="{00000000-0005-0000-0000-0000DF760000}"/>
    <cellStyle name="Note 4 2 2 4 2 3 2" xfId="29932" xr:uid="{00000000-0005-0000-0000-0000E0760000}"/>
    <cellStyle name="Note 4 2 2 4 2 3 2 2" xfId="29933" xr:uid="{00000000-0005-0000-0000-0000E1760000}"/>
    <cellStyle name="Note 4 2 2 4 2 3 3" xfId="29934" xr:uid="{00000000-0005-0000-0000-0000E2760000}"/>
    <cellStyle name="Note 4 2 2 4 2 4" xfId="29935" xr:uid="{00000000-0005-0000-0000-0000E3760000}"/>
    <cellStyle name="Note 4 2 2 4 2 4 2" xfId="29936" xr:uid="{00000000-0005-0000-0000-0000E4760000}"/>
    <cellStyle name="Note 4 2 2 4 2 4 2 2" xfId="29937" xr:uid="{00000000-0005-0000-0000-0000E5760000}"/>
    <cellStyle name="Note 4 2 2 4 2 4 3" xfId="29938" xr:uid="{00000000-0005-0000-0000-0000E6760000}"/>
    <cellStyle name="Note 4 2 2 4 2 5" xfId="29939" xr:uid="{00000000-0005-0000-0000-0000E7760000}"/>
    <cellStyle name="Note 4 2 2 4 2 5 2" xfId="29940" xr:uid="{00000000-0005-0000-0000-0000E8760000}"/>
    <cellStyle name="Note 4 2 2 4 2 5 2 2" xfId="29941" xr:uid="{00000000-0005-0000-0000-0000E9760000}"/>
    <cellStyle name="Note 4 2 2 4 2 5 3" xfId="29942" xr:uid="{00000000-0005-0000-0000-0000EA760000}"/>
    <cellStyle name="Note 4 2 2 4 2 6" xfId="29943" xr:uid="{00000000-0005-0000-0000-0000EB760000}"/>
    <cellStyle name="Note 4 2 2 4 2 6 2" xfId="29944" xr:uid="{00000000-0005-0000-0000-0000EC760000}"/>
    <cellStyle name="Note 4 2 2 4 2 6 2 2" xfId="29945" xr:uid="{00000000-0005-0000-0000-0000ED760000}"/>
    <cellStyle name="Note 4 2 2 4 2 6 3" xfId="29946" xr:uid="{00000000-0005-0000-0000-0000EE760000}"/>
    <cellStyle name="Note 4 2 2 4 2 7" xfId="29947" xr:uid="{00000000-0005-0000-0000-0000EF760000}"/>
    <cellStyle name="Note 4 2 2 4 2 7 2" xfId="29948" xr:uid="{00000000-0005-0000-0000-0000F0760000}"/>
    <cellStyle name="Note 4 2 2 4 2 7 2 2" xfId="29949" xr:uid="{00000000-0005-0000-0000-0000F1760000}"/>
    <cellStyle name="Note 4 2 2 4 2 7 3" xfId="29950" xr:uid="{00000000-0005-0000-0000-0000F2760000}"/>
    <cellStyle name="Note 4 2 2 4 2 8" xfId="29951" xr:uid="{00000000-0005-0000-0000-0000F3760000}"/>
    <cellStyle name="Note 4 2 2 4 2 8 2" xfId="29952" xr:uid="{00000000-0005-0000-0000-0000F4760000}"/>
    <cellStyle name="Note 4 2 2 4 2 8 2 2" xfId="29953" xr:uid="{00000000-0005-0000-0000-0000F5760000}"/>
    <cellStyle name="Note 4 2 2 4 2 8 3" xfId="29954" xr:uid="{00000000-0005-0000-0000-0000F6760000}"/>
    <cellStyle name="Note 4 2 2 4 2 9" xfId="29955" xr:uid="{00000000-0005-0000-0000-0000F7760000}"/>
    <cellStyle name="Note 4 2 2 4 2 9 2" xfId="29956" xr:uid="{00000000-0005-0000-0000-0000F8760000}"/>
    <cellStyle name="Note 4 2 2 4 2 9 2 2" xfId="29957" xr:uid="{00000000-0005-0000-0000-0000F9760000}"/>
    <cellStyle name="Note 4 2 2 4 2 9 3" xfId="29958" xr:uid="{00000000-0005-0000-0000-0000FA760000}"/>
    <cellStyle name="Note 4 2 2 4 20" xfId="29959" xr:uid="{00000000-0005-0000-0000-0000FB760000}"/>
    <cellStyle name="Note 4 2 2 4 20 2" xfId="29960" xr:uid="{00000000-0005-0000-0000-0000FC760000}"/>
    <cellStyle name="Note 4 2 2 4 20 2 2" xfId="29961" xr:uid="{00000000-0005-0000-0000-0000FD760000}"/>
    <cellStyle name="Note 4 2 2 4 20 3" xfId="29962" xr:uid="{00000000-0005-0000-0000-0000FE760000}"/>
    <cellStyle name="Note 4 2 2 4 21" xfId="29963" xr:uid="{00000000-0005-0000-0000-0000FF760000}"/>
    <cellStyle name="Note 4 2 2 4 21 2" xfId="29964" xr:uid="{00000000-0005-0000-0000-000000770000}"/>
    <cellStyle name="Note 4 2 2 4 21 2 2" xfId="29965" xr:uid="{00000000-0005-0000-0000-000001770000}"/>
    <cellStyle name="Note 4 2 2 4 21 3" xfId="29966" xr:uid="{00000000-0005-0000-0000-000002770000}"/>
    <cellStyle name="Note 4 2 2 4 22" xfId="29967" xr:uid="{00000000-0005-0000-0000-000003770000}"/>
    <cellStyle name="Note 4 2 2 4 22 2" xfId="29968" xr:uid="{00000000-0005-0000-0000-000004770000}"/>
    <cellStyle name="Note 4 2 2 4 23" xfId="29969" xr:uid="{00000000-0005-0000-0000-000005770000}"/>
    <cellStyle name="Note 4 2 2 4 24" xfId="29970" xr:uid="{00000000-0005-0000-0000-000006770000}"/>
    <cellStyle name="Note 4 2 2 4 3" xfId="29971" xr:uid="{00000000-0005-0000-0000-000007770000}"/>
    <cellStyle name="Note 4 2 2 4 3 2" xfId="29972" xr:uid="{00000000-0005-0000-0000-000008770000}"/>
    <cellStyle name="Note 4 2 2 4 3 2 2" xfId="29973" xr:uid="{00000000-0005-0000-0000-000009770000}"/>
    <cellStyle name="Note 4 2 2 4 3 3" xfId="29974" xr:uid="{00000000-0005-0000-0000-00000A770000}"/>
    <cellStyle name="Note 4 2 2 4 3 4" xfId="29975" xr:uid="{00000000-0005-0000-0000-00000B770000}"/>
    <cellStyle name="Note 4 2 2 4 4" xfId="29976" xr:uid="{00000000-0005-0000-0000-00000C770000}"/>
    <cellStyle name="Note 4 2 2 4 4 2" xfId="29977" xr:uid="{00000000-0005-0000-0000-00000D770000}"/>
    <cellStyle name="Note 4 2 2 4 4 2 2" xfId="29978" xr:uid="{00000000-0005-0000-0000-00000E770000}"/>
    <cellStyle name="Note 4 2 2 4 4 3" xfId="29979" xr:uid="{00000000-0005-0000-0000-00000F770000}"/>
    <cellStyle name="Note 4 2 2 4 4 4" xfId="29980" xr:uid="{00000000-0005-0000-0000-000010770000}"/>
    <cellStyle name="Note 4 2 2 4 5" xfId="29981" xr:uid="{00000000-0005-0000-0000-000011770000}"/>
    <cellStyle name="Note 4 2 2 4 5 2" xfId="29982" xr:uid="{00000000-0005-0000-0000-000012770000}"/>
    <cellStyle name="Note 4 2 2 4 5 2 2" xfId="29983" xr:uid="{00000000-0005-0000-0000-000013770000}"/>
    <cellStyle name="Note 4 2 2 4 5 3" xfId="29984" xr:uid="{00000000-0005-0000-0000-000014770000}"/>
    <cellStyle name="Note 4 2 2 4 6" xfId="29985" xr:uid="{00000000-0005-0000-0000-000015770000}"/>
    <cellStyle name="Note 4 2 2 4 6 2" xfId="29986" xr:uid="{00000000-0005-0000-0000-000016770000}"/>
    <cellStyle name="Note 4 2 2 4 6 2 2" xfId="29987" xr:uid="{00000000-0005-0000-0000-000017770000}"/>
    <cellStyle name="Note 4 2 2 4 6 3" xfId="29988" xr:uid="{00000000-0005-0000-0000-000018770000}"/>
    <cellStyle name="Note 4 2 2 4 7" xfId="29989" xr:uid="{00000000-0005-0000-0000-000019770000}"/>
    <cellStyle name="Note 4 2 2 4 7 2" xfId="29990" xr:uid="{00000000-0005-0000-0000-00001A770000}"/>
    <cellStyle name="Note 4 2 2 4 7 2 2" xfId="29991" xr:uid="{00000000-0005-0000-0000-00001B770000}"/>
    <cellStyle name="Note 4 2 2 4 7 3" xfId="29992" xr:uid="{00000000-0005-0000-0000-00001C770000}"/>
    <cellStyle name="Note 4 2 2 4 8" xfId="29993" xr:uid="{00000000-0005-0000-0000-00001D770000}"/>
    <cellStyle name="Note 4 2 2 4 8 2" xfId="29994" xr:uid="{00000000-0005-0000-0000-00001E770000}"/>
    <cellStyle name="Note 4 2 2 4 8 2 2" xfId="29995" xr:uid="{00000000-0005-0000-0000-00001F770000}"/>
    <cellStyle name="Note 4 2 2 4 8 3" xfId="29996" xr:uid="{00000000-0005-0000-0000-000020770000}"/>
    <cellStyle name="Note 4 2 2 4 9" xfId="29997" xr:uid="{00000000-0005-0000-0000-000021770000}"/>
    <cellStyle name="Note 4 2 2 4 9 2" xfId="29998" xr:uid="{00000000-0005-0000-0000-000022770000}"/>
    <cellStyle name="Note 4 2 2 4 9 2 2" xfId="29999" xr:uid="{00000000-0005-0000-0000-000023770000}"/>
    <cellStyle name="Note 4 2 2 4 9 3" xfId="30000" xr:uid="{00000000-0005-0000-0000-000024770000}"/>
    <cellStyle name="Note 4 2 2 5" xfId="30001" xr:uid="{00000000-0005-0000-0000-000025770000}"/>
    <cellStyle name="Note 4 2 2 5 10" xfId="30002" xr:uid="{00000000-0005-0000-0000-000026770000}"/>
    <cellStyle name="Note 4 2 2 5 10 2" xfId="30003" xr:uid="{00000000-0005-0000-0000-000027770000}"/>
    <cellStyle name="Note 4 2 2 5 10 2 2" xfId="30004" xr:uid="{00000000-0005-0000-0000-000028770000}"/>
    <cellStyle name="Note 4 2 2 5 10 3" xfId="30005" xr:uid="{00000000-0005-0000-0000-000029770000}"/>
    <cellStyle name="Note 4 2 2 5 11" xfId="30006" xr:uid="{00000000-0005-0000-0000-00002A770000}"/>
    <cellStyle name="Note 4 2 2 5 11 2" xfId="30007" xr:uid="{00000000-0005-0000-0000-00002B770000}"/>
    <cellStyle name="Note 4 2 2 5 11 2 2" xfId="30008" xr:uid="{00000000-0005-0000-0000-00002C770000}"/>
    <cellStyle name="Note 4 2 2 5 11 3" xfId="30009" xr:uid="{00000000-0005-0000-0000-00002D770000}"/>
    <cellStyle name="Note 4 2 2 5 12" xfId="30010" xr:uid="{00000000-0005-0000-0000-00002E770000}"/>
    <cellStyle name="Note 4 2 2 5 12 2" xfId="30011" xr:uid="{00000000-0005-0000-0000-00002F770000}"/>
    <cellStyle name="Note 4 2 2 5 12 2 2" xfId="30012" xr:uid="{00000000-0005-0000-0000-000030770000}"/>
    <cellStyle name="Note 4 2 2 5 12 3" xfId="30013" xr:uid="{00000000-0005-0000-0000-000031770000}"/>
    <cellStyle name="Note 4 2 2 5 13" xfId="30014" xr:uid="{00000000-0005-0000-0000-000032770000}"/>
    <cellStyle name="Note 4 2 2 5 13 2" xfId="30015" xr:uid="{00000000-0005-0000-0000-000033770000}"/>
    <cellStyle name="Note 4 2 2 5 13 2 2" xfId="30016" xr:uid="{00000000-0005-0000-0000-000034770000}"/>
    <cellStyle name="Note 4 2 2 5 13 3" xfId="30017" xr:uid="{00000000-0005-0000-0000-000035770000}"/>
    <cellStyle name="Note 4 2 2 5 14" xfId="30018" xr:uid="{00000000-0005-0000-0000-000036770000}"/>
    <cellStyle name="Note 4 2 2 5 14 2" xfId="30019" xr:uid="{00000000-0005-0000-0000-000037770000}"/>
    <cellStyle name="Note 4 2 2 5 14 2 2" xfId="30020" xr:uid="{00000000-0005-0000-0000-000038770000}"/>
    <cellStyle name="Note 4 2 2 5 14 3" xfId="30021" xr:uid="{00000000-0005-0000-0000-000039770000}"/>
    <cellStyle name="Note 4 2 2 5 15" xfId="30022" xr:uid="{00000000-0005-0000-0000-00003A770000}"/>
    <cellStyle name="Note 4 2 2 5 15 2" xfId="30023" xr:uid="{00000000-0005-0000-0000-00003B770000}"/>
    <cellStyle name="Note 4 2 2 5 15 2 2" xfId="30024" xr:uid="{00000000-0005-0000-0000-00003C770000}"/>
    <cellStyle name="Note 4 2 2 5 15 3" xfId="30025" xr:uid="{00000000-0005-0000-0000-00003D770000}"/>
    <cellStyle name="Note 4 2 2 5 16" xfId="30026" xr:uid="{00000000-0005-0000-0000-00003E770000}"/>
    <cellStyle name="Note 4 2 2 5 16 2" xfId="30027" xr:uid="{00000000-0005-0000-0000-00003F770000}"/>
    <cellStyle name="Note 4 2 2 5 16 2 2" xfId="30028" xr:uid="{00000000-0005-0000-0000-000040770000}"/>
    <cellStyle name="Note 4 2 2 5 16 3" xfId="30029" xr:uid="{00000000-0005-0000-0000-000041770000}"/>
    <cellStyle name="Note 4 2 2 5 17" xfId="30030" xr:uid="{00000000-0005-0000-0000-000042770000}"/>
    <cellStyle name="Note 4 2 2 5 17 2" xfId="30031" xr:uid="{00000000-0005-0000-0000-000043770000}"/>
    <cellStyle name="Note 4 2 2 5 17 2 2" xfId="30032" xr:uid="{00000000-0005-0000-0000-000044770000}"/>
    <cellStyle name="Note 4 2 2 5 17 3" xfId="30033" xr:uid="{00000000-0005-0000-0000-000045770000}"/>
    <cellStyle name="Note 4 2 2 5 18" xfId="30034" xr:uid="{00000000-0005-0000-0000-000046770000}"/>
    <cellStyle name="Note 4 2 2 5 18 2" xfId="30035" xr:uid="{00000000-0005-0000-0000-000047770000}"/>
    <cellStyle name="Note 4 2 2 5 18 2 2" xfId="30036" xr:uid="{00000000-0005-0000-0000-000048770000}"/>
    <cellStyle name="Note 4 2 2 5 18 3" xfId="30037" xr:uid="{00000000-0005-0000-0000-000049770000}"/>
    <cellStyle name="Note 4 2 2 5 19" xfId="30038" xr:uid="{00000000-0005-0000-0000-00004A770000}"/>
    <cellStyle name="Note 4 2 2 5 19 2" xfId="30039" xr:uid="{00000000-0005-0000-0000-00004B770000}"/>
    <cellStyle name="Note 4 2 2 5 19 2 2" xfId="30040" xr:uid="{00000000-0005-0000-0000-00004C770000}"/>
    <cellStyle name="Note 4 2 2 5 19 3" xfId="30041" xr:uid="{00000000-0005-0000-0000-00004D770000}"/>
    <cellStyle name="Note 4 2 2 5 2" xfId="30042" xr:uid="{00000000-0005-0000-0000-00004E770000}"/>
    <cellStyle name="Note 4 2 2 5 2 2" xfId="30043" xr:uid="{00000000-0005-0000-0000-00004F770000}"/>
    <cellStyle name="Note 4 2 2 5 2 2 2" xfId="30044" xr:uid="{00000000-0005-0000-0000-000050770000}"/>
    <cellStyle name="Note 4 2 2 5 2 3" xfId="30045" xr:uid="{00000000-0005-0000-0000-000051770000}"/>
    <cellStyle name="Note 4 2 2 5 2 4" xfId="30046" xr:uid="{00000000-0005-0000-0000-000052770000}"/>
    <cellStyle name="Note 4 2 2 5 20" xfId="30047" xr:uid="{00000000-0005-0000-0000-000053770000}"/>
    <cellStyle name="Note 4 2 2 5 20 2" xfId="30048" xr:uid="{00000000-0005-0000-0000-000054770000}"/>
    <cellStyle name="Note 4 2 2 5 20 2 2" xfId="30049" xr:uid="{00000000-0005-0000-0000-000055770000}"/>
    <cellStyle name="Note 4 2 2 5 20 3" xfId="30050" xr:uid="{00000000-0005-0000-0000-000056770000}"/>
    <cellStyle name="Note 4 2 2 5 21" xfId="30051" xr:uid="{00000000-0005-0000-0000-000057770000}"/>
    <cellStyle name="Note 4 2 2 5 21 2" xfId="30052" xr:uid="{00000000-0005-0000-0000-000058770000}"/>
    <cellStyle name="Note 4 2 2 5 22" xfId="30053" xr:uid="{00000000-0005-0000-0000-000059770000}"/>
    <cellStyle name="Note 4 2 2 5 23" xfId="30054" xr:uid="{00000000-0005-0000-0000-00005A770000}"/>
    <cellStyle name="Note 4 2 2 5 3" xfId="30055" xr:uid="{00000000-0005-0000-0000-00005B770000}"/>
    <cellStyle name="Note 4 2 2 5 3 2" xfId="30056" xr:uid="{00000000-0005-0000-0000-00005C770000}"/>
    <cellStyle name="Note 4 2 2 5 3 2 2" xfId="30057" xr:uid="{00000000-0005-0000-0000-00005D770000}"/>
    <cellStyle name="Note 4 2 2 5 3 3" xfId="30058" xr:uid="{00000000-0005-0000-0000-00005E770000}"/>
    <cellStyle name="Note 4 2 2 5 4" xfId="30059" xr:uid="{00000000-0005-0000-0000-00005F770000}"/>
    <cellStyle name="Note 4 2 2 5 4 2" xfId="30060" xr:uid="{00000000-0005-0000-0000-000060770000}"/>
    <cellStyle name="Note 4 2 2 5 4 2 2" xfId="30061" xr:uid="{00000000-0005-0000-0000-000061770000}"/>
    <cellStyle name="Note 4 2 2 5 4 3" xfId="30062" xr:uid="{00000000-0005-0000-0000-000062770000}"/>
    <cellStyle name="Note 4 2 2 5 5" xfId="30063" xr:uid="{00000000-0005-0000-0000-000063770000}"/>
    <cellStyle name="Note 4 2 2 5 5 2" xfId="30064" xr:uid="{00000000-0005-0000-0000-000064770000}"/>
    <cellStyle name="Note 4 2 2 5 5 2 2" xfId="30065" xr:uid="{00000000-0005-0000-0000-000065770000}"/>
    <cellStyle name="Note 4 2 2 5 5 3" xfId="30066" xr:uid="{00000000-0005-0000-0000-000066770000}"/>
    <cellStyle name="Note 4 2 2 5 6" xfId="30067" xr:uid="{00000000-0005-0000-0000-000067770000}"/>
    <cellStyle name="Note 4 2 2 5 6 2" xfId="30068" xr:uid="{00000000-0005-0000-0000-000068770000}"/>
    <cellStyle name="Note 4 2 2 5 6 2 2" xfId="30069" xr:uid="{00000000-0005-0000-0000-000069770000}"/>
    <cellStyle name="Note 4 2 2 5 6 3" xfId="30070" xr:uid="{00000000-0005-0000-0000-00006A770000}"/>
    <cellStyle name="Note 4 2 2 5 7" xfId="30071" xr:uid="{00000000-0005-0000-0000-00006B770000}"/>
    <cellStyle name="Note 4 2 2 5 7 2" xfId="30072" xr:uid="{00000000-0005-0000-0000-00006C770000}"/>
    <cellStyle name="Note 4 2 2 5 7 2 2" xfId="30073" xr:uid="{00000000-0005-0000-0000-00006D770000}"/>
    <cellStyle name="Note 4 2 2 5 7 3" xfId="30074" xr:uid="{00000000-0005-0000-0000-00006E770000}"/>
    <cellStyle name="Note 4 2 2 5 8" xfId="30075" xr:uid="{00000000-0005-0000-0000-00006F770000}"/>
    <cellStyle name="Note 4 2 2 5 8 2" xfId="30076" xr:uid="{00000000-0005-0000-0000-000070770000}"/>
    <cellStyle name="Note 4 2 2 5 8 2 2" xfId="30077" xr:uid="{00000000-0005-0000-0000-000071770000}"/>
    <cellStyle name="Note 4 2 2 5 8 3" xfId="30078" xr:uid="{00000000-0005-0000-0000-000072770000}"/>
    <cellStyle name="Note 4 2 2 5 9" xfId="30079" xr:uid="{00000000-0005-0000-0000-000073770000}"/>
    <cellStyle name="Note 4 2 2 5 9 2" xfId="30080" xr:uid="{00000000-0005-0000-0000-000074770000}"/>
    <cellStyle name="Note 4 2 2 5 9 2 2" xfId="30081" xr:uid="{00000000-0005-0000-0000-000075770000}"/>
    <cellStyle name="Note 4 2 2 5 9 3" xfId="30082" xr:uid="{00000000-0005-0000-0000-000076770000}"/>
    <cellStyle name="Note 4 2 2 6" xfId="30083" xr:uid="{00000000-0005-0000-0000-000077770000}"/>
    <cellStyle name="Note 4 2 2 6 2" xfId="30084" xr:uid="{00000000-0005-0000-0000-000078770000}"/>
    <cellStyle name="Note 4 2 2 6 2 2" xfId="30085" xr:uid="{00000000-0005-0000-0000-000079770000}"/>
    <cellStyle name="Note 4 2 2 6 3" xfId="30086" xr:uid="{00000000-0005-0000-0000-00007A770000}"/>
    <cellStyle name="Note 4 2 2 6 4" xfId="30087" xr:uid="{00000000-0005-0000-0000-00007B770000}"/>
    <cellStyle name="Note 4 2 2 7" xfId="30088" xr:uid="{00000000-0005-0000-0000-00007C770000}"/>
    <cellStyle name="Note 4 2 2 7 2" xfId="30089" xr:uid="{00000000-0005-0000-0000-00007D770000}"/>
    <cellStyle name="Note 4 2 2 7 2 2" xfId="30090" xr:uid="{00000000-0005-0000-0000-00007E770000}"/>
    <cellStyle name="Note 4 2 2 7 3" xfId="30091" xr:uid="{00000000-0005-0000-0000-00007F770000}"/>
    <cellStyle name="Note 4 2 2 8" xfId="30092" xr:uid="{00000000-0005-0000-0000-000080770000}"/>
    <cellStyle name="Note 4 2 2 8 2" xfId="30093" xr:uid="{00000000-0005-0000-0000-000081770000}"/>
    <cellStyle name="Note 4 2 2 8 2 2" xfId="30094" xr:uid="{00000000-0005-0000-0000-000082770000}"/>
    <cellStyle name="Note 4 2 2 8 3" xfId="30095" xr:uid="{00000000-0005-0000-0000-000083770000}"/>
    <cellStyle name="Note 4 2 2 9" xfId="30096" xr:uid="{00000000-0005-0000-0000-000084770000}"/>
    <cellStyle name="Note 4 2 2 9 2" xfId="30097" xr:uid="{00000000-0005-0000-0000-000085770000}"/>
    <cellStyle name="Note 4 2 2 9 2 2" xfId="30098" xr:uid="{00000000-0005-0000-0000-000086770000}"/>
    <cellStyle name="Note 4 2 2 9 3" xfId="30099" xr:uid="{00000000-0005-0000-0000-000087770000}"/>
    <cellStyle name="Note 4 2 20" xfId="30100" xr:uid="{00000000-0005-0000-0000-000088770000}"/>
    <cellStyle name="Note 4 2 20 2" xfId="30101" xr:uid="{00000000-0005-0000-0000-000089770000}"/>
    <cellStyle name="Note 4 2 20 2 2" xfId="30102" xr:uid="{00000000-0005-0000-0000-00008A770000}"/>
    <cellStyle name="Note 4 2 20 3" xfId="30103" xr:uid="{00000000-0005-0000-0000-00008B770000}"/>
    <cellStyle name="Note 4 2 21" xfId="30104" xr:uid="{00000000-0005-0000-0000-00008C770000}"/>
    <cellStyle name="Note 4 2 21 2" xfId="30105" xr:uid="{00000000-0005-0000-0000-00008D770000}"/>
    <cellStyle name="Note 4 2 21 2 2" xfId="30106" xr:uid="{00000000-0005-0000-0000-00008E770000}"/>
    <cellStyle name="Note 4 2 21 3" xfId="30107" xr:uid="{00000000-0005-0000-0000-00008F770000}"/>
    <cellStyle name="Note 4 2 22" xfId="30108" xr:uid="{00000000-0005-0000-0000-000090770000}"/>
    <cellStyle name="Note 4 2 22 2" xfId="30109" xr:uid="{00000000-0005-0000-0000-000091770000}"/>
    <cellStyle name="Note 4 2 23" xfId="30110" xr:uid="{00000000-0005-0000-0000-000092770000}"/>
    <cellStyle name="Note 4 2 24" xfId="30111" xr:uid="{00000000-0005-0000-0000-000093770000}"/>
    <cellStyle name="Note 4 2 25" xfId="30112" xr:uid="{00000000-0005-0000-0000-000094770000}"/>
    <cellStyle name="Note 4 2 26" xfId="30113" xr:uid="{00000000-0005-0000-0000-000095770000}"/>
    <cellStyle name="Note 4 2 27" xfId="30114" xr:uid="{00000000-0005-0000-0000-000096770000}"/>
    <cellStyle name="Note 4 2 3" xfId="30115" xr:uid="{00000000-0005-0000-0000-000097770000}"/>
    <cellStyle name="Note 4 2 3 10" xfId="30116" xr:uid="{00000000-0005-0000-0000-000098770000}"/>
    <cellStyle name="Note 4 2 3 10 2" xfId="30117" xr:uid="{00000000-0005-0000-0000-000099770000}"/>
    <cellStyle name="Note 4 2 3 10 2 2" xfId="30118" xr:uid="{00000000-0005-0000-0000-00009A770000}"/>
    <cellStyle name="Note 4 2 3 10 3" xfId="30119" xr:uid="{00000000-0005-0000-0000-00009B770000}"/>
    <cellStyle name="Note 4 2 3 11" xfId="30120" xr:uid="{00000000-0005-0000-0000-00009C770000}"/>
    <cellStyle name="Note 4 2 3 11 2" xfId="30121" xr:uid="{00000000-0005-0000-0000-00009D770000}"/>
    <cellStyle name="Note 4 2 3 11 2 2" xfId="30122" xr:uid="{00000000-0005-0000-0000-00009E770000}"/>
    <cellStyle name="Note 4 2 3 11 3" xfId="30123" xr:uid="{00000000-0005-0000-0000-00009F770000}"/>
    <cellStyle name="Note 4 2 3 12" xfId="30124" xr:uid="{00000000-0005-0000-0000-0000A0770000}"/>
    <cellStyle name="Note 4 2 3 12 2" xfId="30125" xr:uid="{00000000-0005-0000-0000-0000A1770000}"/>
    <cellStyle name="Note 4 2 3 12 2 2" xfId="30126" xr:uid="{00000000-0005-0000-0000-0000A2770000}"/>
    <cellStyle name="Note 4 2 3 12 3" xfId="30127" xr:uid="{00000000-0005-0000-0000-0000A3770000}"/>
    <cellStyle name="Note 4 2 3 13" xfId="30128" xr:uid="{00000000-0005-0000-0000-0000A4770000}"/>
    <cellStyle name="Note 4 2 3 13 2" xfId="30129" xr:uid="{00000000-0005-0000-0000-0000A5770000}"/>
    <cellStyle name="Note 4 2 3 13 2 2" xfId="30130" xr:uid="{00000000-0005-0000-0000-0000A6770000}"/>
    <cellStyle name="Note 4 2 3 13 3" xfId="30131" xr:uid="{00000000-0005-0000-0000-0000A7770000}"/>
    <cellStyle name="Note 4 2 3 14" xfId="30132" xr:uid="{00000000-0005-0000-0000-0000A8770000}"/>
    <cellStyle name="Note 4 2 3 14 2" xfId="30133" xr:uid="{00000000-0005-0000-0000-0000A9770000}"/>
    <cellStyle name="Note 4 2 3 14 2 2" xfId="30134" xr:uid="{00000000-0005-0000-0000-0000AA770000}"/>
    <cellStyle name="Note 4 2 3 14 3" xfId="30135" xr:uid="{00000000-0005-0000-0000-0000AB770000}"/>
    <cellStyle name="Note 4 2 3 15" xfId="30136" xr:uid="{00000000-0005-0000-0000-0000AC770000}"/>
    <cellStyle name="Note 4 2 3 15 2" xfId="30137" xr:uid="{00000000-0005-0000-0000-0000AD770000}"/>
    <cellStyle name="Note 4 2 3 15 2 2" xfId="30138" xr:uid="{00000000-0005-0000-0000-0000AE770000}"/>
    <cellStyle name="Note 4 2 3 15 3" xfId="30139" xr:uid="{00000000-0005-0000-0000-0000AF770000}"/>
    <cellStyle name="Note 4 2 3 16" xfId="30140" xr:uid="{00000000-0005-0000-0000-0000B0770000}"/>
    <cellStyle name="Note 4 2 3 16 2" xfId="30141" xr:uid="{00000000-0005-0000-0000-0000B1770000}"/>
    <cellStyle name="Note 4 2 3 16 2 2" xfId="30142" xr:uid="{00000000-0005-0000-0000-0000B2770000}"/>
    <cellStyle name="Note 4 2 3 16 3" xfId="30143" xr:uid="{00000000-0005-0000-0000-0000B3770000}"/>
    <cellStyle name="Note 4 2 3 17" xfId="30144" xr:uid="{00000000-0005-0000-0000-0000B4770000}"/>
    <cellStyle name="Note 4 2 3 17 2" xfId="30145" xr:uid="{00000000-0005-0000-0000-0000B5770000}"/>
    <cellStyle name="Note 4 2 3 17 2 2" xfId="30146" xr:uid="{00000000-0005-0000-0000-0000B6770000}"/>
    <cellStyle name="Note 4 2 3 17 3" xfId="30147" xr:uid="{00000000-0005-0000-0000-0000B7770000}"/>
    <cellStyle name="Note 4 2 3 18" xfId="30148" xr:uid="{00000000-0005-0000-0000-0000B8770000}"/>
    <cellStyle name="Note 4 2 3 18 2" xfId="30149" xr:uid="{00000000-0005-0000-0000-0000B9770000}"/>
    <cellStyle name="Note 4 2 3 19" xfId="30150" xr:uid="{00000000-0005-0000-0000-0000BA770000}"/>
    <cellStyle name="Note 4 2 3 2" xfId="30151" xr:uid="{00000000-0005-0000-0000-0000BB770000}"/>
    <cellStyle name="Note 4 2 3 2 10" xfId="30152" xr:uid="{00000000-0005-0000-0000-0000BC770000}"/>
    <cellStyle name="Note 4 2 3 2 10 2" xfId="30153" xr:uid="{00000000-0005-0000-0000-0000BD770000}"/>
    <cellStyle name="Note 4 2 3 2 10 2 2" xfId="30154" xr:uid="{00000000-0005-0000-0000-0000BE770000}"/>
    <cellStyle name="Note 4 2 3 2 10 3" xfId="30155" xr:uid="{00000000-0005-0000-0000-0000BF770000}"/>
    <cellStyle name="Note 4 2 3 2 11" xfId="30156" xr:uid="{00000000-0005-0000-0000-0000C0770000}"/>
    <cellStyle name="Note 4 2 3 2 11 2" xfId="30157" xr:uid="{00000000-0005-0000-0000-0000C1770000}"/>
    <cellStyle name="Note 4 2 3 2 11 2 2" xfId="30158" xr:uid="{00000000-0005-0000-0000-0000C2770000}"/>
    <cellStyle name="Note 4 2 3 2 11 3" xfId="30159" xr:uid="{00000000-0005-0000-0000-0000C3770000}"/>
    <cellStyle name="Note 4 2 3 2 12" xfId="30160" xr:uid="{00000000-0005-0000-0000-0000C4770000}"/>
    <cellStyle name="Note 4 2 3 2 12 2" xfId="30161" xr:uid="{00000000-0005-0000-0000-0000C5770000}"/>
    <cellStyle name="Note 4 2 3 2 12 2 2" xfId="30162" xr:uid="{00000000-0005-0000-0000-0000C6770000}"/>
    <cellStyle name="Note 4 2 3 2 12 3" xfId="30163" xr:uid="{00000000-0005-0000-0000-0000C7770000}"/>
    <cellStyle name="Note 4 2 3 2 13" xfId="30164" xr:uid="{00000000-0005-0000-0000-0000C8770000}"/>
    <cellStyle name="Note 4 2 3 2 13 2" xfId="30165" xr:uid="{00000000-0005-0000-0000-0000C9770000}"/>
    <cellStyle name="Note 4 2 3 2 13 2 2" xfId="30166" xr:uid="{00000000-0005-0000-0000-0000CA770000}"/>
    <cellStyle name="Note 4 2 3 2 13 3" xfId="30167" xr:uid="{00000000-0005-0000-0000-0000CB770000}"/>
    <cellStyle name="Note 4 2 3 2 14" xfId="30168" xr:uid="{00000000-0005-0000-0000-0000CC770000}"/>
    <cellStyle name="Note 4 2 3 2 14 2" xfId="30169" xr:uid="{00000000-0005-0000-0000-0000CD770000}"/>
    <cellStyle name="Note 4 2 3 2 14 2 2" xfId="30170" xr:uid="{00000000-0005-0000-0000-0000CE770000}"/>
    <cellStyle name="Note 4 2 3 2 14 3" xfId="30171" xr:uid="{00000000-0005-0000-0000-0000CF770000}"/>
    <cellStyle name="Note 4 2 3 2 15" xfId="30172" xr:uid="{00000000-0005-0000-0000-0000D0770000}"/>
    <cellStyle name="Note 4 2 3 2 15 2" xfId="30173" xr:uid="{00000000-0005-0000-0000-0000D1770000}"/>
    <cellStyle name="Note 4 2 3 2 15 2 2" xfId="30174" xr:uid="{00000000-0005-0000-0000-0000D2770000}"/>
    <cellStyle name="Note 4 2 3 2 15 3" xfId="30175" xr:uid="{00000000-0005-0000-0000-0000D3770000}"/>
    <cellStyle name="Note 4 2 3 2 16" xfId="30176" xr:uid="{00000000-0005-0000-0000-0000D4770000}"/>
    <cellStyle name="Note 4 2 3 2 16 2" xfId="30177" xr:uid="{00000000-0005-0000-0000-0000D5770000}"/>
    <cellStyle name="Note 4 2 3 2 16 2 2" xfId="30178" xr:uid="{00000000-0005-0000-0000-0000D6770000}"/>
    <cellStyle name="Note 4 2 3 2 16 3" xfId="30179" xr:uid="{00000000-0005-0000-0000-0000D7770000}"/>
    <cellStyle name="Note 4 2 3 2 17" xfId="30180" xr:uid="{00000000-0005-0000-0000-0000D8770000}"/>
    <cellStyle name="Note 4 2 3 2 17 2" xfId="30181" xr:uid="{00000000-0005-0000-0000-0000D9770000}"/>
    <cellStyle name="Note 4 2 3 2 17 2 2" xfId="30182" xr:uid="{00000000-0005-0000-0000-0000DA770000}"/>
    <cellStyle name="Note 4 2 3 2 17 3" xfId="30183" xr:uid="{00000000-0005-0000-0000-0000DB770000}"/>
    <cellStyle name="Note 4 2 3 2 18" xfId="30184" xr:uid="{00000000-0005-0000-0000-0000DC770000}"/>
    <cellStyle name="Note 4 2 3 2 18 2" xfId="30185" xr:uid="{00000000-0005-0000-0000-0000DD770000}"/>
    <cellStyle name="Note 4 2 3 2 18 2 2" xfId="30186" xr:uid="{00000000-0005-0000-0000-0000DE770000}"/>
    <cellStyle name="Note 4 2 3 2 18 3" xfId="30187" xr:uid="{00000000-0005-0000-0000-0000DF770000}"/>
    <cellStyle name="Note 4 2 3 2 19" xfId="30188" xr:uid="{00000000-0005-0000-0000-0000E0770000}"/>
    <cellStyle name="Note 4 2 3 2 19 2" xfId="30189" xr:uid="{00000000-0005-0000-0000-0000E1770000}"/>
    <cellStyle name="Note 4 2 3 2 19 2 2" xfId="30190" xr:uid="{00000000-0005-0000-0000-0000E2770000}"/>
    <cellStyle name="Note 4 2 3 2 19 3" xfId="30191" xr:uid="{00000000-0005-0000-0000-0000E3770000}"/>
    <cellStyle name="Note 4 2 3 2 2" xfId="30192" xr:uid="{00000000-0005-0000-0000-0000E4770000}"/>
    <cellStyle name="Note 4 2 3 2 2 2" xfId="30193" xr:uid="{00000000-0005-0000-0000-0000E5770000}"/>
    <cellStyle name="Note 4 2 3 2 2 2 2" xfId="30194" xr:uid="{00000000-0005-0000-0000-0000E6770000}"/>
    <cellStyle name="Note 4 2 3 2 2 2 2 2" xfId="30195" xr:uid="{00000000-0005-0000-0000-0000E7770000}"/>
    <cellStyle name="Note 4 2 3 2 2 2 3" xfId="30196" xr:uid="{00000000-0005-0000-0000-0000E8770000}"/>
    <cellStyle name="Note 4 2 3 2 2 2 4" xfId="30197" xr:uid="{00000000-0005-0000-0000-0000E9770000}"/>
    <cellStyle name="Note 4 2 3 2 2 3" xfId="30198" xr:uid="{00000000-0005-0000-0000-0000EA770000}"/>
    <cellStyle name="Note 4 2 3 2 2 3 2" xfId="30199" xr:uid="{00000000-0005-0000-0000-0000EB770000}"/>
    <cellStyle name="Note 4 2 3 2 2 4" xfId="30200" xr:uid="{00000000-0005-0000-0000-0000EC770000}"/>
    <cellStyle name="Note 4 2 3 2 2 5" xfId="30201" xr:uid="{00000000-0005-0000-0000-0000ED770000}"/>
    <cellStyle name="Note 4 2 3 2 20" xfId="30202" xr:uid="{00000000-0005-0000-0000-0000EE770000}"/>
    <cellStyle name="Note 4 2 3 2 20 2" xfId="30203" xr:uid="{00000000-0005-0000-0000-0000EF770000}"/>
    <cellStyle name="Note 4 2 3 2 20 2 2" xfId="30204" xr:uid="{00000000-0005-0000-0000-0000F0770000}"/>
    <cellStyle name="Note 4 2 3 2 20 3" xfId="30205" xr:uid="{00000000-0005-0000-0000-0000F1770000}"/>
    <cellStyle name="Note 4 2 3 2 21" xfId="30206" xr:uid="{00000000-0005-0000-0000-0000F2770000}"/>
    <cellStyle name="Note 4 2 3 2 21 2" xfId="30207" xr:uid="{00000000-0005-0000-0000-0000F3770000}"/>
    <cellStyle name="Note 4 2 3 2 22" xfId="30208" xr:uid="{00000000-0005-0000-0000-0000F4770000}"/>
    <cellStyle name="Note 4 2 3 2 23" xfId="30209" xr:uid="{00000000-0005-0000-0000-0000F5770000}"/>
    <cellStyle name="Note 4 2 3 2 3" xfId="30210" xr:uid="{00000000-0005-0000-0000-0000F6770000}"/>
    <cellStyle name="Note 4 2 3 2 3 2" xfId="30211" xr:uid="{00000000-0005-0000-0000-0000F7770000}"/>
    <cellStyle name="Note 4 2 3 2 3 2 2" xfId="30212" xr:uid="{00000000-0005-0000-0000-0000F8770000}"/>
    <cellStyle name="Note 4 2 3 2 3 2 3" xfId="30213" xr:uid="{00000000-0005-0000-0000-0000F9770000}"/>
    <cellStyle name="Note 4 2 3 2 3 3" xfId="30214" xr:uid="{00000000-0005-0000-0000-0000FA770000}"/>
    <cellStyle name="Note 4 2 3 2 3 3 2" xfId="30215" xr:uid="{00000000-0005-0000-0000-0000FB770000}"/>
    <cellStyle name="Note 4 2 3 2 3 4" xfId="30216" xr:uid="{00000000-0005-0000-0000-0000FC770000}"/>
    <cellStyle name="Note 4 2 3 2 4" xfId="30217" xr:uid="{00000000-0005-0000-0000-0000FD770000}"/>
    <cellStyle name="Note 4 2 3 2 4 2" xfId="30218" xr:uid="{00000000-0005-0000-0000-0000FE770000}"/>
    <cellStyle name="Note 4 2 3 2 4 2 2" xfId="30219" xr:uid="{00000000-0005-0000-0000-0000FF770000}"/>
    <cellStyle name="Note 4 2 3 2 4 3" xfId="30220" xr:uid="{00000000-0005-0000-0000-000000780000}"/>
    <cellStyle name="Note 4 2 3 2 4 4" xfId="30221" xr:uid="{00000000-0005-0000-0000-000001780000}"/>
    <cellStyle name="Note 4 2 3 2 5" xfId="30222" xr:uid="{00000000-0005-0000-0000-000002780000}"/>
    <cellStyle name="Note 4 2 3 2 5 2" xfId="30223" xr:uid="{00000000-0005-0000-0000-000003780000}"/>
    <cellStyle name="Note 4 2 3 2 5 2 2" xfId="30224" xr:uid="{00000000-0005-0000-0000-000004780000}"/>
    <cellStyle name="Note 4 2 3 2 5 3" xfId="30225" xr:uid="{00000000-0005-0000-0000-000005780000}"/>
    <cellStyle name="Note 4 2 3 2 5 4" xfId="30226" xr:uid="{00000000-0005-0000-0000-000006780000}"/>
    <cellStyle name="Note 4 2 3 2 6" xfId="30227" xr:uid="{00000000-0005-0000-0000-000007780000}"/>
    <cellStyle name="Note 4 2 3 2 6 2" xfId="30228" xr:uid="{00000000-0005-0000-0000-000008780000}"/>
    <cellStyle name="Note 4 2 3 2 6 2 2" xfId="30229" xr:uid="{00000000-0005-0000-0000-000009780000}"/>
    <cellStyle name="Note 4 2 3 2 6 3" xfId="30230" xr:uid="{00000000-0005-0000-0000-00000A780000}"/>
    <cellStyle name="Note 4 2 3 2 7" xfId="30231" xr:uid="{00000000-0005-0000-0000-00000B780000}"/>
    <cellStyle name="Note 4 2 3 2 7 2" xfId="30232" xr:uid="{00000000-0005-0000-0000-00000C780000}"/>
    <cellStyle name="Note 4 2 3 2 7 2 2" xfId="30233" xr:uid="{00000000-0005-0000-0000-00000D780000}"/>
    <cellStyle name="Note 4 2 3 2 7 3" xfId="30234" xr:uid="{00000000-0005-0000-0000-00000E780000}"/>
    <cellStyle name="Note 4 2 3 2 8" xfId="30235" xr:uid="{00000000-0005-0000-0000-00000F780000}"/>
    <cellStyle name="Note 4 2 3 2 8 2" xfId="30236" xr:uid="{00000000-0005-0000-0000-000010780000}"/>
    <cellStyle name="Note 4 2 3 2 8 2 2" xfId="30237" xr:uid="{00000000-0005-0000-0000-000011780000}"/>
    <cellStyle name="Note 4 2 3 2 8 3" xfId="30238" xr:uid="{00000000-0005-0000-0000-000012780000}"/>
    <cellStyle name="Note 4 2 3 2 9" xfId="30239" xr:uid="{00000000-0005-0000-0000-000013780000}"/>
    <cellStyle name="Note 4 2 3 2 9 2" xfId="30240" xr:uid="{00000000-0005-0000-0000-000014780000}"/>
    <cellStyle name="Note 4 2 3 2 9 2 2" xfId="30241" xr:uid="{00000000-0005-0000-0000-000015780000}"/>
    <cellStyle name="Note 4 2 3 2 9 3" xfId="30242" xr:uid="{00000000-0005-0000-0000-000016780000}"/>
    <cellStyle name="Note 4 2 3 20" xfId="30243" xr:uid="{00000000-0005-0000-0000-000017780000}"/>
    <cellStyle name="Note 4 2 3 3" xfId="30244" xr:uid="{00000000-0005-0000-0000-000018780000}"/>
    <cellStyle name="Note 4 2 3 3 2" xfId="30245" xr:uid="{00000000-0005-0000-0000-000019780000}"/>
    <cellStyle name="Note 4 2 3 3 2 2" xfId="30246" xr:uid="{00000000-0005-0000-0000-00001A780000}"/>
    <cellStyle name="Note 4 2 3 3 2 2 2" xfId="30247" xr:uid="{00000000-0005-0000-0000-00001B780000}"/>
    <cellStyle name="Note 4 2 3 3 2 3" xfId="30248" xr:uid="{00000000-0005-0000-0000-00001C780000}"/>
    <cellStyle name="Note 4 2 3 3 2 4" xfId="30249" xr:uid="{00000000-0005-0000-0000-00001D780000}"/>
    <cellStyle name="Note 4 2 3 3 3" xfId="30250" xr:uid="{00000000-0005-0000-0000-00001E780000}"/>
    <cellStyle name="Note 4 2 3 3 3 2" xfId="30251" xr:uid="{00000000-0005-0000-0000-00001F780000}"/>
    <cellStyle name="Note 4 2 3 3 4" xfId="30252" xr:uid="{00000000-0005-0000-0000-000020780000}"/>
    <cellStyle name="Note 4 2 3 3 5" xfId="30253" xr:uid="{00000000-0005-0000-0000-000021780000}"/>
    <cellStyle name="Note 4 2 3 4" xfId="30254" xr:uid="{00000000-0005-0000-0000-000022780000}"/>
    <cellStyle name="Note 4 2 3 4 2" xfId="30255" xr:uid="{00000000-0005-0000-0000-000023780000}"/>
    <cellStyle name="Note 4 2 3 4 2 2" xfId="30256" xr:uid="{00000000-0005-0000-0000-000024780000}"/>
    <cellStyle name="Note 4 2 3 4 2 3" xfId="30257" xr:uid="{00000000-0005-0000-0000-000025780000}"/>
    <cellStyle name="Note 4 2 3 4 3" xfId="30258" xr:uid="{00000000-0005-0000-0000-000026780000}"/>
    <cellStyle name="Note 4 2 3 4 3 2" xfId="30259" xr:uid="{00000000-0005-0000-0000-000027780000}"/>
    <cellStyle name="Note 4 2 3 4 4" xfId="30260" xr:uid="{00000000-0005-0000-0000-000028780000}"/>
    <cellStyle name="Note 4 2 3 5" xfId="30261" xr:uid="{00000000-0005-0000-0000-000029780000}"/>
    <cellStyle name="Note 4 2 3 5 2" xfId="30262" xr:uid="{00000000-0005-0000-0000-00002A780000}"/>
    <cellStyle name="Note 4 2 3 5 2 2" xfId="30263" xr:uid="{00000000-0005-0000-0000-00002B780000}"/>
    <cellStyle name="Note 4 2 3 5 2 3" xfId="30264" xr:uid="{00000000-0005-0000-0000-00002C780000}"/>
    <cellStyle name="Note 4 2 3 5 3" xfId="30265" xr:uid="{00000000-0005-0000-0000-00002D780000}"/>
    <cellStyle name="Note 4 2 3 5 4" xfId="30266" xr:uid="{00000000-0005-0000-0000-00002E780000}"/>
    <cellStyle name="Note 4 2 3 6" xfId="30267" xr:uid="{00000000-0005-0000-0000-00002F780000}"/>
    <cellStyle name="Note 4 2 3 6 2" xfId="30268" xr:uid="{00000000-0005-0000-0000-000030780000}"/>
    <cellStyle name="Note 4 2 3 6 2 2" xfId="30269" xr:uid="{00000000-0005-0000-0000-000031780000}"/>
    <cellStyle name="Note 4 2 3 6 3" xfId="30270" xr:uid="{00000000-0005-0000-0000-000032780000}"/>
    <cellStyle name="Note 4 2 3 6 4" xfId="30271" xr:uid="{00000000-0005-0000-0000-000033780000}"/>
    <cellStyle name="Note 4 2 3 7" xfId="30272" xr:uid="{00000000-0005-0000-0000-000034780000}"/>
    <cellStyle name="Note 4 2 3 7 2" xfId="30273" xr:uid="{00000000-0005-0000-0000-000035780000}"/>
    <cellStyle name="Note 4 2 3 7 2 2" xfId="30274" xr:uid="{00000000-0005-0000-0000-000036780000}"/>
    <cellStyle name="Note 4 2 3 7 3" xfId="30275" xr:uid="{00000000-0005-0000-0000-000037780000}"/>
    <cellStyle name="Note 4 2 3 8" xfId="30276" xr:uid="{00000000-0005-0000-0000-000038780000}"/>
    <cellStyle name="Note 4 2 3 8 2" xfId="30277" xr:uid="{00000000-0005-0000-0000-000039780000}"/>
    <cellStyle name="Note 4 2 3 8 2 2" xfId="30278" xr:uid="{00000000-0005-0000-0000-00003A780000}"/>
    <cellStyle name="Note 4 2 3 8 3" xfId="30279" xr:uid="{00000000-0005-0000-0000-00003B780000}"/>
    <cellStyle name="Note 4 2 3 9" xfId="30280" xr:uid="{00000000-0005-0000-0000-00003C780000}"/>
    <cellStyle name="Note 4 2 3 9 2" xfId="30281" xr:uid="{00000000-0005-0000-0000-00003D780000}"/>
    <cellStyle name="Note 4 2 3 9 2 2" xfId="30282" xr:uid="{00000000-0005-0000-0000-00003E780000}"/>
    <cellStyle name="Note 4 2 3 9 3" xfId="30283" xr:uid="{00000000-0005-0000-0000-00003F780000}"/>
    <cellStyle name="Note 4 2 4" xfId="30284" xr:uid="{00000000-0005-0000-0000-000040780000}"/>
    <cellStyle name="Note 4 2 4 10" xfId="30285" xr:uid="{00000000-0005-0000-0000-000041780000}"/>
    <cellStyle name="Note 4 2 4 10 2" xfId="30286" xr:uid="{00000000-0005-0000-0000-000042780000}"/>
    <cellStyle name="Note 4 2 4 10 2 2" xfId="30287" xr:uid="{00000000-0005-0000-0000-000043780000}"/>
    <cellStyle name="Note 4 2 4 10 3" xfId="30288" xr:uid="{00000000-0005-0000-0000-000044780000}"/>
    <cellStyle name="Note 4 2 4 11" xfId="30289" xr:uid="{00000000-0005-0000-0000-000045780000}"/>
    <cellStyle name="Note 4 2 4 11 2" xfId="30290" xr:uid="{00000000-0005-0000-0000-000046780000}"/>
    <cellStyle name="Note 4 2 4 11 2 2" xfId="30291" xr:uid="{00000000-0005-0000-0000-000047780000}"/>
    <cellStyle name="Note 4 2 4 11 3" xfId="30292" xr:uid="{00000000-0005-0000-0000-000048780000}"/>
    <cellStyle name="Note 4 2 4 12" xfId="30293" xr:uid="{00000000-0005-0000-0000-000049780000}"/>
    <cellStyle name="Note 4 2 4 12 2" xfId="30294" xr:uid="{00000000-0005-0000-0000-00004A780000}"/>
    <cellStyle name="Note 4 2 4 12 2 2" xfId="30295" xr:uid="{00000000-0005-0000-0000-00004B780000}"/>
    <cellStyle name="Note 4 2 4 12 3" xfId="30296" xr:uid="{00000000-0005-0000-0000-00004C780000}"/>
    <cellStyle name="Note 4 2 4 13" xfId="30297" xr:uid="{00000000-0005-0000-0000-00004D780000}"/>
    <cellStyle name="Note 4 2 4 13 2" xfId="30298" xr:uid="{00000000-0005-0000-0000-00004E780000}"/>
    <cellStyle name="Note 4 2 4 13 2 2" xfId="30299" xr:uid="{00000000-0005-0000-0000-00004F780000}"/>
    <cellStyle name="Note 4 2 4 13 3" xfId="30300" xr:uid="{00000000-0005-0000-0000-000050780000}"/>
    <cellStyle name="Note 4 2 4 14" xfId="30301" xr:uid="{00000000-0005-0000-0000-000051780000}"/>
    <cellStyle name="Note 4 2 4 14 2" xfId="30302" xr:uid="{00000000-0005-0000-0000-000052780000}"/>
    <cellStyle name="Note 4 2 4 14 2 2" xfId="30303" xr:uid="{00000000-0005-0000-0000-000053780000}"/>
    <cellStyle name="Note 4 2 4 14 3" xfId="30304" xr:uid="{00000000-0005-0000-0000-000054780000}"/>
    <cellStyle name="Note 4 2 4 15" xfId="30305" xr:uid="{00000000-0005-0000-0000-000055780000}"/>
    <cellStyle name="Note 4 2 4 15 2" xfId="30306" xr:uid="{00000000-0005-0000-0000-000056780000}"/>
    <cellStyle name="Note 4 2 4 15 2 2" xfId="30307" xr:uid="{00000000-0005-0000-0000-000057780000}"/>
    <cellStyle name="Note 4 2 4 15 3" xfId="30308" xr:uid="{00000000-0005-0000-0000-000058780000}"/>
    <cellStyle name="Note 4 2 4 16" xfId="30309" xr:uid="{00000000-0005-0000-0000-000059780000}"/>
    <cellStyle name="Note 4 2 4 16 2" xfId="30310" xr:uid="{00000000-0005-0000-0000-00005A780000}"/>
    <cellStyle name="Note 4 2 4 16 2 2" xfId="30311" xr:uid="{00000000-0005-0000-0000-00005B780000}"/>
    <cellStyle name="Note 4 2 4 16 3" xfId="30312" xr:uid="{00000000-0005-0000-0000-00005C780000}"/>
    <cellStyle name="Note 4 2 4 17" xfId="30313" xr:uid="{00000000-0005-0000-0000-00005D780000}"/>
    <cellStyle name="Note 4 2 4 17 2" xfId="30314" xr:uid="{00000000-0005-0000-0000-00005E780000}"/>
    <cellStyle name="Note 4 2 4 17 2 2" xfId="30315" xr:uid="{00000000-0005-0000-0000-00005F780000}"/>
    <cellStyle name="Note 4 2 4 17 3" xfId="30316" xr:uid="{00000000-0005-0000-0000-000060780000}"/>
    <cellStyle name="Note 4 2 4 18" xfId="30317" xr:uid="{00000000-0005-0000-0000-000061780000}"/>
    <cellStyle name="Note 4 2 4 18 2" xfId="30318" xr:uid="{00000000-0005-0000-0000-000062780000}"/>
    <cellStyle name="Note 4 2 4 19" xfId="30319" xr:uid="{00000000-0005-0000-0000-000063780000}"/>
    <cellStyle name="Note 4 2 4 2" xfId="30320" xr:uid="{00000000-0005-0000-0000-000064780000}"/>
    <cellStyle name="Note 4 2 4 2 10" xfId="30321" xr:uid="{00000000-0005-0000-0000-000065780000}"/>
    <cellStyle name="Note 4 2 4 2 10 2" xfId="30322" xr:uid="{00000000-0005-0000-0000-000066780000}"/>
    <cellStyle name="Note 4 2 4 2 10 2 2" xfId="30323" xr:uid="{00000000-0005-0000-0000-000067780000}"/>
    <cellStyle name="Note 4 2 4 2 10 3" xfId="30324" xr:uid="{00000000-0005-0000-0000-000068780000}"/>
    <cellStyle name="Note 4 2 4 2 11" xfId="30325" xr:uid="{00000000-0005-0000-0000-000069780000}"/>
    <cellStyle name="Note 4 2 4 2 11 2" xfId="30326" xr:uid="{00000000-0005-0000-0000-00006A780000}"/>
    <cellStyle name="Note 4 2 4 2 11 2 2" xfId="30327" xr:uid="{00000000-0005-0000-0000-00006B780000}"/>
    <cellStyle name="Note 4 2 4 2 11 3" xfId="30328" xr:uid="{00000000-0005-0000-0000-00006C780000}"/>
    <cellStyle name="Note 4 2 4 2 12" xfId="30329" xr:uid="{00000000-0005-0000-0000-00006D780000}"/>
    <cellStyle name="Note 4 2 4 2 12 2" xfId="30330" xr:uid="{00000000-0005-0000-0000-00006E780000}"/>
    <cellStyle name="Note 4 2 4 2 12 2 2" xfId="30331" xr:uid="{00000000-0005-0000-0000-00006F780000}"/>
    <cellStyle name="Note 4 2 4 2 12 3" xfId="30332" xr:uid="{00000000-0005-0000-0000-000070780000}"/>
    <cellStyle name="Note 4 2 4 2 13" xfId="30333" xr:uid="{00000000-0005-0000-0000-000071780000}"/>
    <cellStyle name="Note 4 2 4 2 13 2" xfId="30334" xr:uid="{00000000-0005-0000-0000-000072780000}"/>
    <cellStyle name="Note 4 2 4 2 13 2 2" xfId="30335" xr:uid="{00000000-0005-0000-0000-000073780000}"/>
    <cellStyle name="Note 4 2 4 2 13 3" xfId="30336" xr:uid="{00000000-0005-0000-0000-000074780000}"/>
    <cellStyle name="Note 4 2 4 2 14" xfId="30337" xr:uid="{00000000-0005-0000-0000-000075780000}"/>
    <cellStyle name="Note 4 2 4 2 14 2" xfId="30338" xr:uid="{00000000-0005-0000-0000-000076780000}"/>
    <cellStyle name="Note 4 2 4 2 14 2 2" xfId="30339" xr:uid="{00000000-0005-0000-0000-000077780000}"/>
    <cellStyle name="Note 4 2 4 2 14 3" xfId="30340" xr:uid="{00000000-0005-0000-0000-000078780000}"/>
    <cellStyle name="Note 4 2 4 2 15" xfId="30341" xr:uid="{00000000-0005-0000-0000-000079780000}"/>
    <cellStyle name="Note 4 2 4 2 15 2" xfId="30342" xr:uid="{00000000-0005-0000-0000-00007A780000}"/>
    <cellStyle name="Note 4 2 4 2 15 2 2" xfId="30343" xr:uid="{00000000-0005-0000-0000-00007B780000}"/>
    <cellStyle name="Note 4 2 4 2 15 3" xfId="30344" xr:uid="{00000000-0005-0000-0000-00007C780000}"/>
    <cellStyle name="Note 4 2 4 2 16" xfId="30345" xr:uid="{00000000-0005-0000-0000-00007D780000}"/>
    <cellStyle name="Note 4 2 4 2 16 2" xfId="30346" xr:uid="{00000000-0005-0000-0000-00007E780000}"/>
    <cellStyle name="Note 4 2 4 2 16 2 2" xfId="30347" xr:uid="{00000000-0005-0000-0000-00007F780000}"/>
    <cellStyle name="Note 4 2 4 2 16 3" xfId="30348" xr:uid="{00000000-0005-0000-0000-000080780000}"/>
    <cellStyle name="Note 4 2 4 2 17" xfId="30349" xr:uid="{00000000-0005-0000-0000-000081780000}"/>
    <cellStyle name="Note 4 2 4 2 17 2" xfId="30350" xr:uid="{00000000-0005-0000-0000-000082780000}"/>
    <cellStyle name="Note 4 2 4 2 17 2 2" xfId="30351" xr:uid="{00000000-0005-0000-0000-000083780000}"/>
    <cellStyle name="Note 4 2 4 2 17 3" xfId="30352" xr:uid="{00000000-0005-0000-0000-000084780000}"/>
    <cellStyle name="Note 4 2 4 2 18" xfId="30353" xr:uid="{00000000-0005-0000-0000-000085780000}"/>
    <cellStyle name="Note 4 2 4 2 18 2" xfId="30354" xr:uid="{00000000-0005-0000-0000-000086780000}"/>
    <cellStyle name="Note 4 2 4 2 18 2 2" xfId="30355" xr:uid="{00000000-0005-0000-0000-000087780000}"/>
    <cellStyle name="Note 4 2 4 2 18 3" xfId="30356" xr:uid="{00000000-0005-0000-0000-000088780000}"/>
    <cellStyle name="Note 4 2 4 2 19" xfId="30357" xr:uid="{00000000-0005-0000-0000-000089780000}"/>
    <cellStyle name="Note 4 2 4 2 19 2" xfId="30358" xr:uid="{00000000-0005-0000-0000-00008A780000}"/>
    <cellStyle name="Note 4 2 4 2 19 2 2" xfId="30359" xr:uid="{00000000-0005-0000-0000-00008B780000}"/>
    <cellStyle name="Note 4 2 4 2 19 3" xfId="30360" xr:uid="{00000000-0005-0000-0000-00008C780000}"/>
    <cellStyle name="Note 4 2 4 2 2" xfId="30361" xr:uid="{00000000-0005-0000-0000-00008D780000}"/>
    <cellStyle name="Note 4 2 4 2 2 2" xfId="30362" xr:uid="{00000000-0005-0000-0000-00008E780000}"/>
    <cellStyle name="Note 4 2 4 2 2 2 2" xfId="30363" xr:uid="{00000000-0005-0000-0000-00008F780000}"/>
    <cellStyle name="Note 4 2 4 2 2 2 2 2" xfId="30364" xr:uid="{00000000-0005-0000-0000-000090780000}"/>
    <cellStyle name="Note 4 2 4 2 2 2 3" xfId="30365" xr:uid="{00000000-0005-0000-0000-000091780000}"/>
    <cellStyle name="Note 4 2 4 2 2 2 4" xfId="30366" xr:uid="{00000000-0005-0000-0000-000092780000}"/>
    <cellStyle name="Note 4 2 4 2 2 3" xfId="30367" xr:uid="{00000000-0005-0000-0000-000093780000}"/>
    <cellStyle name="Note 4 2 4 2 2 3 2" xfId="30368" xr:uid="{00000000-0005-0000-0000-000094780000}"/>
    <cellStyle name="Note 4 2 4 2 2 4" xfId="30369" xr:uid="{00000000-0005-0000-0000-000095780000}"/>
    <cellStyle name="Note 4 2 4 2 2 5" xfId="30370" xr:uid="{00000000-0005-0000-0000-000096780000}"/>
    <cellStyle name="Note 4 2 4 2 20" xfId="30371" xr:uid="{00000000-0005-0000-0000-000097780000}"/>
    <cellStyle name="Note 4 2 4 2 20 2" xfId="30372" xr:uid="{00000000-0005-0000-0000-000098780000}"/>
    <cellStyle name="Note 4 2 4 2 20 2 2" xfId="30373" xr:uid="{00000000-0005-0000-0000-000099780000}"/>
    <cellStyle name="Note 4 2 4 2 20 3" xfId="30374" xr:uid="{00000000-0005-0000-0000-00009A780000}"/>
    <cellStyle name="Note 4 2 4 2 21" xfId="30375" xr:uid="{00000000-0005-0000-0000-00009B780000}"/>
    <cellStyle name="Note 4 2 4 2 21 2" xfId="30376" xr:uid="{00000000-0005-0000-0000-00009C780000}"/>
    <cellStyle name="Note 4 2 4 2 22" xfId="30377" xr:uid="{00000000-0005-0000-0000-00009D780000}"/>
    <cellStyle name="Note 4 2 4 2 23" xfId="30378" xr:uid="{00000000-0005-0000-0000-00009E780000}"/>
    <cellStyle name="Note 4 2 4 2 3" xfId="30379" xr:uid="{00000000-0005-0000-0000-00009F780000}"/>
    <cellStyle name="Note 4 2 4 2 3 2" xfId="30380" xr:uid="{00000000-0005-0000-0000-0000A0780000}"/>
    <cellStyle name="Note 4 2 4 2 3 2 2" xfId="30381" xr:uid="{00000000-0005-0000-0000-0000A1780000}"/>
    <cellStyle name="Note 4 2 4 2 3 2 3" xfId="30382" xr:uid="{00000000-0005-0000-0000-0000A2780000}"/>
    <cellStyle name="Note 4 2 4 2 3 3" xfId="30383" xr:uid="{00000000-0005-0000-0000-0000A3780000}"/>
    <cellStyle name="Note 4 2 4 2 3 3 2" xfId="30384" xr:uid="{00000000-0005-0000-0000-0000A4780000}"/>
    <cellStyle name="Note 4 2 4 2 3 4" xfId="30385" xr:uid="{00000000-0005-0000-0000-0000A5780000}"/>
    <cellStyle name="Note 4 2 4 2 4" xfId="30386" xr:uid="{00000000-0005-0000-0000-0000A6780000}"/>
    <cellStyle name="Note 4 2 4 2 4 2" xfId="30387" xr:uid="{00000000-0005-0000-0000-0000A7780000}"/>
    <cellStyle name="Note 4 2 4 2 4 2 2" xfId="30388" xr:uid="{00000000-0005-0000-0000-0000A8780000}"/>
    <cellStyle name="Note 4 2 4 2 4 3" xfId="30389" xr:uid="{00000000-0005-0000-0000-0000A9780000}"/>
    <cellStyle name="Note 4 2 4 2 4 4" xfId="30390" xr:uid="{00000000-0005-0000-0000-0000AA780000}"/>
    <cellStyle name="Note 4 2 4 2 5" xfId="30391" xr:uid="{00000000-0005-0000-0000-0000AB780000}"/>
    <cellStyle name="Note 4 2 4 2 5 2" xfId="30392" xr:uid="{00000000-0005-0000-0000-0000AC780000}"/>
    <cellStyle name="Note 4 2 4 2 5 2 2" xfId="30393" xr:uid="{00000000-0005-0000-0000-0000AD780000}"/>
    <cellStyle name="Note 4 2 4 2 5 3" xfId="30394" xr:uid="{00000000-0005-0000-0000-0000AE780000}"/>
    <cellStyle name="Note 4 2 4 2 5 4" xfId="30395" xr:uid="{00000000-0005-0000-0000-0000AF780000}"/>
    <cellStyle name="Note 4 2 4 2 6" xfId="30396" xr:uid="{00000000-0005-0000-0000-0000B0780000}"/>
    <cellStyle name="Note 4 2 4 2 6 2" xfId="30397" xr:uid="{00000000-0005-0000-0000-0000B1780000}"/>
    <cellStyle name="Note 4 2 4 2 6 2 2" xfId="30398" xr:uid="{00000000-0005-0000-0000-0000B2780000}"/>
    <cellStyle name="Note 4 2 4 2 6 3" xfId="30399" xr:uid="{00000000-0005-0000-0000-0000B3780000}"/>
    <cellStyle name="Note 4 2 4 2 7" xfId="30400" xr:uid="{00000000-0005-0000-0000-0000B4780000}"/>
    <cellStyle name="Note 4 2 4 2 7 2" xfId="30401" xr:uid="{00000000-0005-0000-0000-0000B5780000}"/>
    <cellStyle name="Note 4 2 4 2 7 2 2" xfId="30402" xr:uid="{00000000-0005-0000-0000-0000B6780000}"/>
    <cellStyle name="Note 4 2 4 2 7 3" xfId="30403" xr:uid="{00000000-0005-0000-0000-0000B7780000}"/>
    <cellStyle name="Note 4 2 4 2 8" xfId="30404" xr:uid="{00000000-0005-0000-0000-0000B8780000}"/>
    <cellStyle name="Note 4 2 4 2 8 2" xfId="30405" xr:uid="{00000000-0005-0000-0000-0000B9780000}"/>
    <cellStyle name="Note 4 2 4 2 8 2 2" xfId="30406" xr:uid="{00000000-0005-0000-0000-0000BA780000}"/>
    <cellStyle name="Note 4 2 4 2 8 3" xfId="30407" xr:uid="{00000000-0005-0000-0000-0000BB780000}"/>
    <cellStyle name="Note 4 2 4 2 9" xfId="30408" xr:uid="{00000000-0005-0000-0000-0000BC780000}"/>
    <cellStyle name="Note 4 2 4 2 9 2" xfId="30409" xr:uid="{00000000-0005-0000-0000-0000BD780000}"/>
    <cellStyle name="Note 4 2 4 2 9 2 2" xfId="30410" xr:uid="{00000000-0005-0000-0000-0000BE780000}"/>
    <cellStyle name="Note 4 2 4 2 9 3" xfId="30411" xr:uid="{00000000-0005-0000-0000-0000BF780000}"/>
    <cellStyle name="Note 4 2 4 20" xfId="30412" xr:uid="{00000000-0005-0000-0000-0000C0780000}"/>
    <cellStyle name="Note 4 2 4 3" xfId="30413" xr:uid="{00000000-0005-0000-0000-0000C1780000}"/>
    <cellStyle name="Note 4 2 4 3 2" xfId="30414" xr:uid="{00000000-0005-0000-0000-0000C2780000}"/>
    <cellStyle name="Note 4 2 4 3 2 2" xfId="30415" xr:uid="{00000000-0005-0000-0000-0000C3780000}"/>
    <cellStyle name="Note 4 2 4 3 2 2 2" xfId="30416" xr:uid="{00000000-0005-0000-0000-0000C4780000}"/>
    <cellStyle name="Note 4 2 4 3 2 3" xfId="30417" xr:uid="{00000000-0005-0000-0000-0000C5780000}"/>
    <cellStyle name="Note 4 2 4 3 2 4" xfId="30418" xr:uid="{00000000-0005-0000-0000-0000C6780000}"/>
    <cellStyle name="Note 4 2 4 3 3" xfId="30419" xr:uid="{00000000-0005-0000-0000-0000C7780000}"/>
    <cellStyle name="Note 4 2 4 3 3 2" xfId="30420" xr:uid="{00000000-0005-0000-0000-0000C8780000}"/>
    <cellStyle name="Note 4 2 4 3 4" xfId="30421" xr:uid="{00000000-0005-0000-0000-0000C9780000}"/>
    <cellStyle name="Note 4 2 4 3 5" xfId="30422" xr:uid="{00000000-0005-0000-0000-0000CA780000}"/>
    <cellStyle name="Note 4 2 4 4" xfId="30423" xr:uid="{00000000-0005-0000-0000-0000CB780000}"/>
    <cellStyle name="Note 4 2 4 4 2" xfId="30424" xr:uid="{00000000-0005-0000-0000-0000CC780000}"/>
    <cellStyle name="Note 4 2 4 4 2 2" xfId="30425" xr:uid="{00000000-0005-0000-0000-0000CD780000}"/>
    <cellStyle name="Note 4 2 4 4 2 3" xfId="30426" xr:uid="{00000000-0005-0000-0000-0000CE780000}"/>
    <cellStyle name="Note 4 2 4 4 3" xfId="30427" xr:uid="{00000000-0005-0000-0000-0000CF780000}"/>
    <cellStyle name="Note 4 2 4 4 3 2" xfId="30428" xr:uid="{00000000-0005-0000-0000-0000D0780000}"/>
    <cellStyle name="Note 4 2 4 4 4" xfId="30429" xr:uid="{00000000-0005-0000-0000-0000D1780000}"/>
    <cellStyle name="Note 4 2 4 5" xfId="30430" xr:uid="{00000000-0005-0000-0000-0000D2780000}"/>
    <cellStyle name="Note 4 2 4 5 2" xfId="30431" xr:uid="{00000000-0005-0000-0000-0000D3780000}"/>
    <cellStyle name="Note 4 2 4 5 2 2" xfId="30432" xr:uid="{00000000-0005-0000-0000-0000D4780000}"/>
    <cellStyle name="Note 4 2 4 5 2 3" xfId="30433" xr:uid="{00000000-0005-0000-0000-0000D5780000}"/>
    <cellStyle name="Note 4 2 4 5 3" xfId="30434" xr:uid="{00000000-0005-0000-0000-0000D6780000}"/>
    <cellStyle name="Note 4 2 4 5 4" xfId="30435" xr:uid="{00000000-0005-0000-0000-0000D7780000}"/>
    <cellStyle name="Note 4 2 4 6" xfId="30436" xr:uid="{00000000-0005-0000-0000-0000D8780000}"/>
    <cellStyle name="Note 4 2 4 6 2" xfId="30437" xr:uid="{00000000-0005-0000-0000-0000D9780000}"/>
    <cellStyle name="Note 4 2 4 6 2 2" xfId="30438" xr:uid="{00000000-0005-0000-0000-0000DA780000}"/>
    <cellStyle name="Note 4 2 4 6 3" xfId="30439" xr:uid="{00000000-0005-0000-0000-0000DB780000}"/>
    <cellStyle name="Note 4 2 4 6 4" xfId="30440" xr:uid="{00000000-0005-0000-0000-0000DC780000}"/>
    <cellStyle name="Note 4 2 4 7" xfId="30441" xr:uid="{00000000-0005-0000-0000-0000DD780000}"/>
    <cellStyle name="Note 4 2 4 7 2" xfId="30442" xr:uid="{00000000-0005-0000-0000-0000DE780000}"/>
    <cellStyle name="Note 4 2 4 7 2 2" xfId="30443" xr:uid="{00000000-0005-0000-0000-0000DF780000}"/>
    <cellStyle name="Note 4 2 4 7 3" xfId="30444" xr:uid="{00000000-0005-0000-0000-0000E0780000}"/>
    <cellStyle name="Note 4 2 4 8" xfId="30445" xr:uid="{00000000-0005-0000-0000-0000E1780000}"/>
    <cellStyle name="Note 4 2 4 8 2" xfId="30446" xr:uid="{00000000-0005-0000-0000-0000E2780000}"/>
    <cellStyle name="Note 4 2 4 8 2 2" xfId="30447" xr:uid="{00000000-0005-0000-0000-0000E3780000}"/>
    <cellStyle name="Note 4 2 4 8 3" xfId="30448" xr:uid="{00000000-0005-0000-0000-0000E4780000}"/>
    <cellStyle name="Note 4 2 4 9" xfId="30449" xr:uid="{00000000-0005-0000-0000-0000E5780000}"/>
    <cellStyle name="Note 4 2 4 9 2" xfId="30450" xr:uid="{00000000-0005-0000-0000-0000E6780000}"/>
    <cellStyle name="Note 4 2 4 9 2 2" xfId="30451" xr:uid="{00000000-0005-0000-0000-0000E7780000}"/>
    <cellStyle name="Note 4 2 4 9 3" xfId="30452" xr:uid="{00000000-0005-0000-0000-0000E8780000}"/>
    <cellStyle name="Note 4 2 5" xfId="30453" xr:uid="{00000000-0005-0000-0000-0000E9780000}"/>
    <cellStyle name="Note 4 2 5 10" xfId="30454" xr:uid="{00000000-0005-0000-0000-0000EA780000}"/>
    <cellStyle name="Note 4 2 5 10 2" xfId="30455" xr:uid="{00000000-0005-0000-0000-0000EB780000}"/>
    <cellStyle name="Note 4 2 5 10 2 2" xfId="30456" xr:uid="{00000000-0005-0000-0000-0000EC780000}"/>
    <cellStyle name="Note 4 2 5 10 3" xfId="30457" xr:uid="{00000000-0005-0000-0000-0000ED780000}"/>
    <cellStyle name="Note 4 2 5 11" xfId="30458" xr:uid="{00000000-0005-0000-0000-0000EE780000}"/>
    <cellStyle name="Note 4 2 5 11 2" xfId="30459" xr:uid="{00000000-0005-0000-0000-0000EF780000}"/>
    <cellStyle name="Note 4 2 5 11 2 2" xfId="30460" xr:uid="{00000000-0005-0000-0000-0000F0780000}"/>
    <cellStyle name="Note 4 2 5 11 3" xfId="30461" xr:uid="{00000000-0005-0000-0000-0000F1780000}"/>
    <cellStyle name="Note 4 2 5 12" xfId="30462" xr:uid="{00000000-0005-0000-0000-0000F2780000}"/>
    <cellStyle name="Note 4 2 5 12 2" xfId="30463" xr:uid="{00000000-0005-0000-0000-0000F3780000}"/>
    <cellStyle name="Note 4 2 5 12 2 2" xfId="30464" xr:uid="{00000000-0005-0000-0000-0000F4780000}"/>
    <cellStyle name="Note 4 2 5 12 3" xfId="30465" xr:uid="{00000000-0005-0000-0000-0000F5780000}"/>
    <cellStyle name="Note 4 2 5 13" xfId="30466" xr:uid="{00000000-0005-0000-0000-0000F6780000}"/>
    <cellStyle name="Note 4 2 5 13 2" xfId="30467" xr:uid="{00000000-0005-0000-0000-0000F7780000}"/>
    <cellStyle name="Note 4 2 5 13 2 2" xfId="30468" xr:uid="{00000000-0005-0000-0000-0000F8780000}"/>
    <cellStyle name="Note 4 2 5 13 3" xfId="30469" xr:uid="{00000000-0005-0000-0000-0000F9780000}"/>
    <cellStyle name="Note 4 2 5 14" xfId="30470" xr:uid="{00000000-0005-0000-0000-0000FA780000}"/>
    <cellStyle name="Note 4 2 5 14 2" xfId="30471" xr:uid="{00000000-0005-0000-0000-0000FB780000}"/>
    <cellStyle name="Note 4 2 5 14 2 2" xfId="30472" xr:uid="{00000000-0005-0000-0000-0000FC780000}"/>
    <cellStyle name="Note 4 2 5 14 3" xfId="30473" xr:uid="{00000000-0005-0000-0000-0000FD780000}"/>
    <cellStyle name="Note 4 2 5 15" xfId="30474" xr:uid="{00000000-0005-0000-0000-0000FE780000}"/>
    <cellStyle name="Note 4 2 5 15 2" xfId="30475" xr:uid="{00000000-0005-0000-0000-0000FF780000}"/>
    <cellStyle name="Note 4 2 5 15 2 2" xfId="30476" xr:uid="{00000000-0005-0000-0000-000000790000}"/>
    <cellStyle name="Note 4 2 5 15 3" xfId="30477" xr:uid="{00000000-0005-0000-0000-000001790000}"/>
    <cellStyle name="Note 4 2 5 16" xfId="30478" xr:uid="{00000000-0005-0000-0000-000002790000}"/>
    <cellStyle name="Note 4 2 5 16 2" xfId="30479" xr:uid="{00000000-0005-0000-0000-000003790000}"/>
    <cellStyle name="Note 4 2 5 16 2 2" xfId="30480" xr:uid="{00000000-0005-0000-0000-000004790000}"/>
    <cellStyle name="Note 4 2 5 16 3" xfId="30481" xr:uid="{00000000-0005-0000-0000-000005790000}"/>
    <cellStyle name="Note 4 2 5 17" xfId="30482" xr:uid="{00000000-0005-0000-0000-000006790000}"/>
    <cellStyle name="Note 4 2 5 17 2" xfId="30483" xr:uid="{00000000-0005-0000-0000-000007790000}"/>
    <cellStyle name="Note 4 2 5 17 2 2" xfId="30484" xr:uid="{00000000-0005-0000-0000-000008790000}"/>
    <cellStyle name="Note 4 2 5 17 3" xfId="30485" xr:uid="{00000000-0005-0000-0000-000009790000}"/>
    <cellStyle name="Note 4 2 5 18" xfId="30486" xr:uid="{00000000-0005-0000-0000-00000A790000}"/>
    <cellStyle name="Note 4 2 5 18 2" xfId="30487" xr:uid="{00000000-0005-0000-0000-00000B790000}"/>
    <cellStyle name="Note 4 2 5 18 2 2" xfId="30488" xr:uid="{00000000-0005-0000-0000-00000C790000}"/>
    <cellStyle name="Note 4 2 5 18 3" xfId="30489" xr:uid="{00000000-0005-0000-0000-00000D790000}"/>
    <cellStyle name="Note 4 2 5 19" xfId="30490" xr:uid="{00000000-0005-0000-0000-00000E790000}"/>
    <cellStyle name="Note 4 2 5 19 2" xfId="30491" xr:uid="{00000000-0005-0000-0000-00000F790000}"/>
    <cellStyle name="Note 4 2 5 19 2 2" xfId="30492" xr:uid="{00000000-0005-0000-0000-000010790000}"/>
    <cellStyle name="Note 4 2 5 19 3" xfId="30493" xr:uid="{00000000-0005-0000-0000-000011790000}"/>
    <cellStyle name="Note 4 2 5 2" xfId="30494" xr:uid="{00000000-0005-0000-0000-000012790000}"/>
    <cellStyle name="Note 4 2 5 2 10" xfId="30495" xr:uid="{00000000-0005-0000-0000-000013790000}"/>
    <cellStyle name="Note 4 2 5 2 10 2" xfId="30496" xr:uid="{00000000-0005-0000-0000-000014790000}"/>
    <cellStyle name="Note 4 2 5 2 10 2 2" xfId="30497" xr:uid="{00000000-0005-0000-0000-000015790000}"/>
    <cellStyle name="Note 4 2 5 2 10 3" xfId="30498" xr:uid="{00000000-0005-0000-0000-000016790000}"/>
    <cellStyle name="Note 4 2 5 2 11" xfId="30499" xr:uid="{00000000-0005-0000-0000-000017790000}"/>
    <cellStyle name="Note 4 2 5 2 11 2" xfId="30500" xr:uid="{00000000-0005-0000-0000-000018790000}"/>
    <cellStyle name="Note 4 2 5 2 11 2 2" xfId="30501" xr:uid="{00000000-0005-0000-0000-000019790000}"/>
    <cellStyle name="Note 4 2 5 2 11 3" xfId="30502" xr:uid="{00000000-0005-0000-0000-00001A790000}"/>
    <cellStyle name="Note 4 2 5 2 12" xfId="30503" xr:uid="{00000000-0005-0000-0000-00001B790000}"/>
    <cellStyle name="Note 4 2 5 2 12 2" xfId="30504" xr:uid="{00000000-0005-0000-0000-00001C790000}"/>
    <cellStyle name="Note 4 2 5 2 12 2 2" xfId="30505" xr:uid="{00000000-0005-0000-0000-00001D790000}"/>
    <cellStyle name="Note 4 2 5 2 12 3" xfId="30506" xr:uid="{00000000-0005-0000-0000-00001E790000}"/>
    <cellStyle name="Note 4 2 5 2 13" xfId="30507" xr:uid="{00000000-0005-0000-0000-00001F790000}"/>
    <cellStyle name="Note 4 2 5 2 13 2" xfId="30508" xr:uid="{00000000-0005-0000-0000-000020790000}"/>
    <cellStyle name="Note 4 2 5 2 13 2 2" xfId="30509" xr:uid="{00000000-0005-0000-0000-000021790000}"/>
    <cellStyle name="Note 4 2 5 2 13 3" xfId="30510" xr:uid="{00000000-0005-0000-0000-000022790000}"/>
    <cellStyle name="Note 4 2 5 2 14" xfId="30511" xr:uid="{00000000-0005-0000-0000-000023790000}"/>
    <cellStyle name="Note 4 2 5 2 14 2" xfId="30512" xr:uid="{00000000-0005-0000-0000-000024790000}"/>
    <cellStyle name="Note 4 2 5 2 14 2 2" xfId="30513" xr:uid="{00000000-0005-0000-0000-000025790000}"/>
    <cellStyle name="Note 4 2 5 2 14 3" xfId="30514" xr:uid="{00000000-0005-0000-0000-000026790000}"/>
    <cellStyle name="Note 4 2 5 2 15" xfId="30515" xr:uid="{00000000-0005-0000-0000-000027790000}"/>
    <cellStyle name="Note 4 2 5 2 15 2" xfId="30516" xr:uid="{00000000-0005-0000-0000-000028790000}"/>
    <cellStyle name="Note 4 2 5 2 15 2 2" xfId="30517" xr:uid="{00000000-0005-0000-0000-000029790000}"/>
    <cellStyle name="Note 4 2 5 2 15 3" xfId="30518" xr:uid="{00000000-0005-0000-0000-00002A790000}"/>
    <cellStyle name="Note 4 2 5 2 16" xfId="30519" xr:uid="{00000000-0005-0000-0000-00002B790000}"/>
    <cellStyle name="Note 4 2 5 2 16 2" xfId="30520" xr:uid="{00000000-0005-0000-0000-00002C790000}"/>
    <cellStyle name="Note 4 2 5 2 16 2 2" xfId="30521" xr:uid="{00000000-0005-0000-0000-00002D790000}"/>
    <cellStyle name="Note 4 2 5 2 16 3" xfId="30522" xr:uid="{00000000-0005-0000-0000-00002E790000}"/>
    <cellStyle name="Note 4 2 5 2 17" xfId="30523" xr:uid="{00000000-0005-0000-0000-00002F790000}"/>
    <cellStyle name="Note 4 2 5 2 17 2" xfId="30524" xr:uid="{00000000-0005-0000-0000-000030790000}"/>
    <cellStyle name="Note 4 2 5 2 17 2 2" xfId="30525" xr:uid="{00000000-0005-0000-0000-000031790000}"/>
    <cellStyle name="Note 4 2 5 2 17 3" xfId="30526" xr:uid="{00000000-0005-0000-0000-000032790000}"/>
    <cellStyle name="Note 4 2 5 2 18" xfId="30527" xr:uid="{00000000-0005-0000-0000-000033790000}"/>
    <cellStyle name="Note 4 2 5 2 18 2" xfId="30528" xr:uid="{00000000-0005-0000-0000-000034790000}"/>
    <cellStyle name="Note 4 2 5 2 18 2 2" xfId="30529" xr:uid="{00000000-0005-0000-0000-000035790000}"/>
    <cellStyle name="Note 4 2 5 2 18 3" xfId="30530" xr:uid="{00000000-0005-0000-0000-000036790000}"/>
    <cellStyle name="Note 4 2 5 2 19" xfId="30531" xr:uid="{00000000-0005-0000-0000-000037790000}"/>
    <cellStyle name="Note 4 2 5 2 19 2" xfId="30532" xr:uid="{00000000-0005-0000-0000-000038790000}"/>
    <cellStyle name="Note 4 2 5 2 19 2 2" xfId="30533" xr:uid="{00000000-0005-0000-0000-000039790000}"/>
    <cellStyle name="Note 4 2 5 2 19 3" xfId="30534" xr:uid="{00000000-0005-0000-0000-00003A790000}"/>
    <cellStyle name="Note 4 2 5 2 2" xfId="30535" xr:uid="{00000000-0005-0000-0000-00003B790000}"/>
    <cellStyle name="Note 4 2 5 2 2 2" xfId="30536" xr:uid="{00000000-0005-0000-0000-00003C790000}"/>
    <cellStyle name="Note 4 2 5 2 2 2 2" xfId="30537" xr:uid="{00000000-0005-0000-0000-00003D790000}"/>
    <cellStyle name="Note 4 2 5 2 2 2 3" xfId="30538" xr:uid="{00000000-0005-0000-0000-00003E790000}"/>
    <cellStyle name="Note 4 2 5 2 2 3" xfId="30539" xr:uid="{00000000-0005-0000-0000-00003F790000}"/>
    <cellStyle name="Note 4 2 5 2 2 3 2" xfId="30540" xr:uid="{00000000-0005-0000-0000-000040790000}"/>
    <cellStyle name="Note 4 2 5 2 2 4" xfId="30541" xr:uid="{00000000-0005-0000-0000-000041790000}"/>
    <cellStyle name="Note 4 2 5 2 20" xfId="30542" xr:uid="{00000000-0005-0000-0000-000042790000}"/>
    <cellStyle name="Note 4 2 5 2 20 2" xfId="30543" xr:uid="{00000000-0005-0000-0000-000043790000}"/>
    <cellStyle name="Note 4 2 5 2 20 2 2" xfId="30544" xr:uid="{00000000-0005-0000-0000-000044790000}"/>
    <cellStyle name="Note 4 2 5 2 20 3" xfId="30545" xr:uid="{00000000-0005-0000-0000-000045790000}"/>
    <cellStyle name="Note 4 2 5 2 21" xfId="30546" xr:uid="{00000000-0005-0000-0000-000046790000}"/>
    <cellStyle name="Note 4 2 5 2 21 2" xfId="30547" xr:uid="{00000000-0005-0000-0000-000047790000}"/>
    <cellStyle name="Note 4 2 5 2 22" xfId="30548" xr:uid="{00000000-0005-0000-0000-000048790000}"/>
    <cellStyle name="Note 4 2 5 2 23" xfId="30549" xr:uid="{00000000-0005-0000-0000-000049790000}"/>
    <cellStyle name="Note 4 2 5 2 3" xfId="30550" xr:uid="{00000000-0005-0000-0000-00004A790000}"/>
    <cellStyle name="Note 4 2 5 2 3 2" xfId="30551" xr:uid="{00000000-0005-0000-0000-00004B790000}"/>
    <cellStyle name="Note 4 2 5 2 3 2 2" xfId="30552" xr:uid="{00000000-0005-0000-0000-00004C790000}"/>
    <cellStyle name="Note 4 2 5 2 3 3" xfId="30553" xr:uid="{00000000-0005-0000-0000-00004D790000}"/>
    <cellStyle name="Note 4 2 5 2 3 4" xfId="30554" xr:uid="{00000000-0005-0000-0000-00004E790000}"/>
    <cellStyle name="Note 4 2 5 2 4" xfId="30555" xr:uid="{00000000-0005-0000-0000-00004F790000}"/>
    <cellStyle name="Note 4 2 5 2 4 2" xfId="30556" xr:uid="{00000000-0005-0000-0000-000050790000}"/>
    <cellStyle name="Note 4 2 5 2 4 2 2" xfId="30557" xr:uid="{00000000-0005-0000-0000-000051790000}"/>
    <cellStyle name="Note 4 2 5 2 4 3" xfId="30558" xr:uid="{00000000-0005-0000-0000-000052790000}"/>
    <cellStyle name="Note 4 2 5 2 4 4" xfId="30559" xr:uid="{00000000-0005-0000-0000-000053790000}"/>
    <cellStyle name="Note 4 2 5 2 5" xfId="30560" xr:uid="{00000000-0005-0000-0000-000054790000}"/>
    <cellStyle name="Note 4 2 5 2 5 2" xfId="30561" xr:uid="{00000000-0005-0000-0000-000055790000}"/>
    <cellStyle name="Note 4 2 5 2 5 2 2" xfId="30562" xr:uid="{00000000-0005-0000-0000-000056790000}"/>
    <cellStyle name="Note 4 2 5 2 5 3" xfId="30563" xr:uid="{00000000-0005-0000-0000-000057790000}"/>
    <cellStyle name="Note 4 2 5 2 6" xfId="30564" xr:uid="{00000000-0005-0000-0000-000058790000}"/>
    <cellStyle name="Note 4 2 5 2 6 2" xfId="30565" xr:uid="{00000000-0005-0000-0000-000059790000}"/>
    <cellStyle name="Note 4 2 5 2 6 2 2" xfId="30566" xr:uid="{00000000-0005-0000-0000-00005A790000}"/>
    <cellStyle name="Note 4 2 5 2 6 3" xfId="30567" xr:uid="{00000000-0005-0000-0000-00005B790000}"/>
    <cellStyle name="Note 4 2 5 2 7" xfId="30568" xr:uid="{00000000-0005-0000-0000-00005C790000}"/>
    <cellStyle name="Note 4 2 5 2 7 2" xfId="30569" xr:uid="{00000000-0005-0000-0000-00005D790000}"/>
    <cellStyle name="Note 4 2 5 2 7 2 2" xfId="30570" xr:uid="{00000000-0005-0000-0000-00005E790000}"/>
    <cellStyle name="Note 4 2 5 2 7 3" xfId="30571" xr:uid="{00000000-0005-0000-0000-00005F790000}"/>
    <cellStyle name="Note 4 2 5 2 8" xfId="30572" xr:uid="{00000000-0005-0000-0000-000060790000}"/>
    <cellStyle name="Note 4 2 5 2 8 2" xfId="30573" xr:uid="{00000000-0005-0000-0000-000061790000}"/>
    <cellStyle name="Note 4 2 5 2 8 2 2" xfId="30574" xr:uid="{00000000-0005-0000-0000-000062790000}"/>
    <cellStyle name="Note 4 2 5 2 8 3" xfId="30575" xr:uid="{00000000-0005-0000-0000-000063790000}"/>
    <cellStyle name="Note 4 2 5 2 9" xfId="30576" xr:uid="{00000000-0005-0000-0000-000064790000}"/>
    <cellStyle name="Note 4 2 5 2 9 2" xfId="30577" xr:uid="{00000000-0005-0000-0000-000065790000}"/>
    <cellStyle name="Note 4 2 5 2 9 2 2" xfId="30578" xr:uid="{00000000-0005-0000-0000-000066790000}"/>
    <cellStyle name="Note 4 2 5 2 9 3" xfId="30579" xr:uid="{00000000-0005-0000-0000-000067790000}"/>
    <cellStyle name="Note 4 2 5 20" xfId="30580" xr:uid="{00000000-0005-0000-0000-000068790000}"/>
    <cellStyle name="Note 4 2 5 20 2" xfId="30581" xr:uid="{00000000-0005-0000-0000-000069790000}"/>
    <cellStyle name="Note 4 2 5 20 2 2" xfId="30582" xr:uid="{00000000-0005-0000-0000-00006A790000}"/>
    <cellStyle name="Note 4 2 5 20 3" xfId="30583" xr:uid="{00000000-0005-0000-0000-00006B790000}"/>
    <cellStyle name="Note 4 2 5 21" xfId="30584" xr:uid="{00000000-0005-0000-0000-00006C790000}"/>
    <cellStyle name="Note 4 2 5 21 2" xfId="30585" xr:uid="{00000000-0005-0000-0000-00006D790000}"/>
    <cellStyle name="Note 4 2 5 21 2 2" xfId="30586" xr:uid="{00000000-0005-0000-0000-00006E790000}"/>
    <cellStyle name="Note 4 2 5 21 3" xfId="30587" xr:uid="{00000000-0005-0000-0000-00006F790000}"/>
    <cellStyle name="Note 4 2 5 22" xfId="30588" xr:uid="{00000000-0005-0000-0000-000070790000}"/>
    <cellStyle name="Note 4 2 5 22 2" xfId="30589" xr:uid="{00000000-0005-0000-0000-000071790000}"/>
    <cellStyle name="Note 4 2 5 23" xfId="30590" xr:uid="{00000000-0005-0000-0000-000072790000}"/>
    <cellStyle name="Note 4 2 5 24" xfId="30591" xr:uid="{00000000-0005-0000-0000-000073790000}"/>
    <cellStyle name="Note 4 2 5 3" xfId="30592" xr:uid="{00000000-0005-0000-0000-000074790000}"/>
    <cellStyle name="Note 4 2 5 3 2" xfId="30593" xr:uid="{00000000-0005-0000-0000-000075790000}"/>
    <cellStyle name="Note 4 2 5 3 2 2" xfId="30594" xr:uid="{00000000-0005-0000-0000-000076790000}"/>
    <cellStyle name="Note 4 2 5 3 2 3" xfId="30595" xr:uid="{00000000-0005-0000-0000-000077790000}"/>
    <cellStyle name="Note 4 2 5 3 3" xfId="30596" xr:uid="{00000000-0005-0000-0000-000078790000}"/>
    <cellStyle name="Note 4 2 5 3 3 2" xfId="30597" xr:uid="{00000000-0005-0000-0000-000079790000}"/>
    <cellStyle name="Note 4 2 5 3 4" xfId="30598" xr:uid="{00000000-0005-0000-0000-00007A790000}"/>
    <cellStyle name="Note 4 2 5 4" xfId="30599" xr:uid="{00000000-0005-0000-0000-00007B790000}"/>
    <cellStyle name="Note 4 2 5 4 2" xfId="30600" xr:uid="{00000000-0005-0000-0000-00007C790000}"/>
    <cellStyle name="Note 4 2 5 4 2 2" xfId="30601" xr:uid="{00000000-0005-0000-0000-00007D790000}"/>
    <cellStyle name="Note 4 2 5 4 3" xfId="30602" xr:uid="{00000000-0005-0000-0000-00007E790000}"/>
    <cellStyle name="Note 4 2 5 4 4" xfId="30603" xr:uid="{00000000-0005-0000-0000-00007F790000}"/>
    <cellStyle name="Note 4 2 5 5" xfId="30604" xr:uid="{00000000-0005-0000-0000-000080790000}"/>
    <cellStyle name="Note 4 2 5 5 2" xfId="30605" xr:uid="{00000000-0005-0000-0000-000081790000}"/>
    <cellStyle name="Note 4 2 5 5 2 2" xfId="30606" xr:uid="{00000000-0005-0000-0000-000082790000}"/>
    <cellStyle name="Note 4 2 5 5 3" xfId="30607" xr:uid="{00000000-0005-0000-0000-000083790000}"/>
    <cellStyle name="Note 4 2 5 5 4" xfId="30608" xr:uid="{00000000-0005-0000-0000-000084790000}"/>
    <cellStyle name="Note 4 2 5 6" xfId="30609" xr:uid="{00000000-0005-0000-0000-000085790000}"/>
    <cellStyle name="Note 4 2 5 6 2" xfId="30610" xr:uid="{00000000-0005-0000-0000-000086790000}"/>
    <cellStyle name="Note 4 2 5 6 2 2" xfId="30611" xr:uid="{00000000-0005-0000-0000-000087790000}"/>
    <cellStyle name="Note 4 2 5 6 3" xfId="30612" xr:uid="{00000000-0005-0000-0000-000088790000}"/>
    <cellStyle name="Note 4 2 5 7" xfId="30613" xr:uid="{00000000-0005-0000-0000-000089790000}"/>
    <cellStyle name="Note 4 2 5 7 2" xfId="30614" xr:uid="{00000000-0005-0000-0000-00008A790000}"/>
    <cellStyle name="Note 4 2 5 7 2 2" xfId="30615" xr:uid="{00000000-0005-0000-0000-00008B790000}"/>
    <cellStyle name="Note 4 2 5 7 3" xfId="30616" xr:uid="{00000000-0005-0000-0000-00008C790000}"/>
    <cellStyle name="Note 4 2 5 8" xfId="30617" xr:uid="{00000000-0005-0000-0000-00008D790000}"/>
    <cellStyle name="Note 4 2 5 8 2" xfId="30618" xr:uid="{00000000-0005-0000-0000-00008E790000}"/>
    <cellStyle name="Note 4 2 5 8 2 2" xfId="30619" xr:uid="{00000000-0005-0000-0000-00008F790000}"/>
    <cellStyle name="Note 4 2 5 8 3" xfId="30620" xr:uid="{00000000-0005-0000-0000-000090790000}"/>
    <cellStyle name="Note 4 2 5 9" xfId="30621" xr:uid="{00000000-0005-0000-0000-000091790000}"/>
    <cellStyle name="Note 4 2 5 9 2" xfId="30622" xr:uid="{00000000-0005-0000-0000-000092790000}"/>
    <cellStyle name="Note 4 2 5 9 2 2" xfId="30623" xr:uid="{00000000-0005-0000-0000-000093790000}"/>
    <cellStyle name="Note 4 2 5 9 3" xfId="30624" xr:uid="{00000000-0005-0000-0000-000094790000}"/>
    <cellStyle name="Note 4 2 6" xfId="30625" xr:uid="{00000000-0005-0000-0000-000095790000}"/>
    <cellStyle name="Note 4 2 6 10" xfId="30626" xr:uid="{00000000-0005-0000-0000-000096790000}"/>
    <cellStyle name="Note 4 2 6 10 2" xfId="30627" xr:uid="{00000000-0005-0000-0000-000097790000}"/>
    <cellStyle name="Note 4 2 6 10 2 2" xfId="30628" xr:uid="{00000000-0005-0000-0000-000098790000}"/>
    <cellStyle name="Note 4 2 6 10 3" xfId="30629" xr:uid="{00000000-0005-0000-0000-000099790000}"/>
    <cellStyle name="Note 4 2 6 11" xfId="30630" xr:uid="{00000000-0005-0000-0000-00009A790000}"/>
    <cellStyle name="Note 4 2 6 11 2" xfId="30631" xr:uid="{00000000-0005-0000-0000-00009B790000}"/>
    <cellStyle name="Note 4 2 6 11 2 2" xfId="30632" xr:uid="{00000000-0005-0000-0000-00009C790000}"/>
    <cellStyle name="Note 4 2 6 11 3" xfId="30633" xr:uid="{00000000-0005-0000-0000-00009D790000}"/>
    <cellStyle name="Note 4 2 6 12" xfId="30634" xr:uid="{00000000-0005-0000-0000-00009E790000}"/>
    <cellStyle name="Note 4 2 6 12 2" xfId="30635" xr:uid="{00000000-0005-0000-0000-00009F790000}"/>
    <cellStyle name="Note 4 2 6 12 2 2" xfId="30636" xr:uid="{00000000-0005-0000-0000-0000A0790000}"/>
    <cellStyle name="Note 4 2 6 12 3" xfId="30637" xr:uid="{00000000-0005-0000-0000-0000A1790000}"/>
    <cellStyle name="Note 4 2 6 13" xfId="30638" xr:uid="{00000000-0005-0000-0000-0000A2790000}"/>
    <cellStyle name="Note 4 2 6 13 2" xfId="30639" xr:uid="{00000000-0005-0000-0000-0000A3790000}"/>
    <cellStyle name="Note 4 2 6 13 2 2" xfId="30640" xr:uid="{00000000-0005-0000-0000-0000A4790000}"/>
    <cellStyle name="Note 4 2 6 13 3" xfId="30641" xr:uid="{00000000-0005-0000-0000-0000A5790000}"/>
    <cellStyle name="Note 4 2 6 14" xfId="30642" xr:uid="{00000000-0005-0000-0000-0000A6790000}"/>
    <cellStyle name="Note 4 2 6 14 2" xfId="30643" xr:uid="{00000000-0005-0000-0000-0000A7790000}"/>
    <cellStyle name="Note 4 2 6 14 2 2" xfId="30644" xr:uid="{00000000-0005-0000-0000-0000A8790000}"/>
    <cellStyle name="Note 4 2 6 14 3" xfId="30645" xr:uid="{00000000-0005-0000-0000-0000A9790000}"/>
    <cellStyle name="Note 4 2 6 15" xfId="30646" xr:uid="{00000000-0005-0000-0000-0000AA790000}"/>
    <cellStyle name="Note 4 2 6 15 2" xfId="30647" xr:uid="{00000000-0005-0000-0000-0000AB790000}"/>
    <cellStyle name="Note 4 2 6 15 2 2" xfId="30648" xr:uid="{00000000-0005-0000-0000-0000AC790000}"/>
    <cellStyle name="Note 4 2 6 15 3" xfId="30649" xr:uid="{00000000-0005-0000-0000-0000AD790000}"/>
    <cellStyle name="Note 4 2 6 16" xfId="30650" xr:uid="{00000000-0005-0000-0000-0000AE790000}"/>
    <cellStyle name="Note 4 2 6 16 2" xfId="30651" xr:uid="{00000000-0005-0000-0000-0000AF790000}"/>
    <cellStyle name="Note 4 2 6 16 2 2" xfId="30652" xr:uid="{00000000-0005-0000-0000-0000B0790000}"/>
    <cellStyle name="Note 4 2 6 16 3" xfId="30653" xr:uid="{00000000-0005-0000-0000-0000B1790000}"/>
    <cellStyle name="Note 4 2 6 17" xfId="30654" xr:uid="{00000000-0005-0000-0000-0000B2790000}"/>
    <cellStyle name="Note 4 2 6 17 2" xfId="30655" xr:uid="{00000000-0005-0000-0000-0000B3790000}"/>
    <cellStyle name="Note 4 2 6 17 2 2" xfId="30656" xr:uid="{00000000-0005-0000-0000-0000B4790000}"/>
    <cellStyle name="Note 4 2 6 17 3" xfId="30657" xr:uid="{00000000-0005-0000-0000-0000B5790000}"/>
    <cellStyle name="Note 4 2 6 18" xfId="30658" xr:uid="{00000000-0005-0000-0000-0000B6790000}"/>
    <cellStyle name="Note 4 2 6 18 2" xfId="30659" xr:uid="{00000000-0005-0000-0000-0000B7790000}"/>
    <cellStyle name="Note 4 2 6 18 2 2" xfId="30660" xr:uid="{00000000-0005-0000-0000-0000B8790000}"/>
    <cellStyle name="Note 4 2 6 18 3" xfId="30661" xr:uid="{00000000-0005-0000-0000-0000B9790000}"/>
    <cellStyle name="Note 4 2 6 19" xfId="30662" xr:uid="{00000000-0005-0000-0000-0000BA790000}"/>
    <cellStyle name="Note 4 2 6 19 2" xfId="30663" xr:uid="{00000000-0005-0000-0000-0000BB790000}"/>
    <cellStyle name="Note 4 2 6 19 2 2" xfId="30664" xr:uid="{00000000-0005-0000-0000-0000BC790000}"/>
    <cellStyle name="Note 4 2 6 19 3" xfId="30665" xr:uid="{00000000-0005-0000-0000-0000BD790000}"/>
    <cellStyle name="Note 4 2 6 2" xfId="30666" xr:uid="{00000000-0005-0000-0000-0000BE790000}"/>
    <cellStyle name="Note 4 2 6 2 2" xfId="30667" xr:uid="{00000000-0005-0000-0000-0000BF790000}"/>
    <cellStyle name="Note 4 2 6 2 2 2" xfId="30668" xr:uid="{00000000-0005-0000-0000-0000C0790000}"/>
    <cellStyle name="Note 4 2 6 2 2 3" xfId="30669" xr:uid="{00000000-0005-0000-0000-0000C1790000}"/>
    <cellStyle name="Note 4 2 6 2 3" xfId="30670" xr:uid="{00000000-0005-0000-0000-0000C2790000}"/>
    <cellStyle name="Note 4 2 6 2 3 2" xfId="30671" xr:uid="{00000000-0005-0000-0000-0000C3790000}"/>
    <cellStyle name="Note 4 2 6 2 4" xfId="30672" xr:uid="{00000000-0005-0000-0000-0000C4790000}"/>
    <cellStyle name="Note 4 2 6 20" xfId="30673" xr:uid="{00000000-0005-0000-0000-0000C5790000}"/>
    <cellStyle name="Note 4 2 6 20 2" xfId="30674" xr:uid="{00000000-0005-0000-0000-0000C6790000}"/>
    <cellStyle name="Note 4 2 6 20 2 2" xfId="30675" xr:uid="{00000000-0005-0000-0000-0000C7790000}"/>
    <cellStyle name="Note 4 2 6 20 3" xfId="30676" xr:uid="{00000000-0005-0000-0000-0000C8790000}"/>
    <cellStyle name="Note 4 2 6 21" xfId="30677" xr:uid="{00000000-0005-0000-0000-0000C9790000}"/>
    <cellStyle name="Note 4 2 6 21 2" xfId="30678" xr:uid="{00000000-0005-0000-0000-0000CA790000}"/>
    <cellStyle name="Note 4 2 6 22" xfId="30679" xr:uid="{00000000-0005-0000-0000-0000CB790000}"/>
    <cellStyle name="Note 4 2 6 23" xfId="30680" xr:uid="{00000000-0005-0000-0000-0000CC790000}"/>
    <cellStyle name="Note 4 2 6 3" xfId="30681" xr:uid="{00000000-0005-0000-0000-0000CD790000}"/>
    <cellStyle name="Note 4 2 6 3 2" xfId="30682" xr:uid="{00000000-0005-0000-0000-0000CE790000}"/>
    <cellStyle name="Note 4 2 6 3 2 2" xfId="30683" xr:uid="{00000000-0005-0000-0000-0000CF790000}"/>
    <cellStyle name="Note 4 2 6 3 3" xfId="30684" xr:uid="{00000000-0005-0000-0000-0000D0790000}"/>
    <cellStyle name="Note 4 2 6 3 4" xfId="30685" xr:uid="{00000000-0005-0000-0000-0000D1790000}"/>
    <cellStyle name="Note 4 2 6 4" xfId="30686" xr:uid="{00000000-0005-0000-0000-0000D2790000}"/>
    <cellStyle name="Note 4 2 6 4 2" xfId="30687" xr:uid="{00000000-0005-0000-0000-0000D3790000}"/>
    <cellStyle name="Note 4 2 6 4 2 2" xfId="30688" xr:uid="{00000000-0005-0000-0000-0000D4790000}"/>
    <cellStyle name="Note 4 2 6 4 3" xfId="30689" xr:uid="{00000000-0005-0000-0000-0000D5790000}"/>
    <cellStyle name="Note 4 2 6 4 4" xfId="30690" xr:uid="{00000000-0005-0000-0000-0000D6790000}"/>
    <cellStyle name="Note 4 2 6 5" xfId="30691" xr:uid="{00000000-0005-0000-0000-0000D7790000}"/>
    <cellStyle name="Note 4 2 6 5 2" xfId="30692" xr:uid="{00000000-0005-0000-0000-0000D8790000}"/>
    <cellStyle name="Note 4 2 6 5 2 2" xfId="30693" xr:uid="{00000000-0005-0000-0000-0000D9790000}"/>
    <cellStyle name="Note 4 2 6 5 3" xfId="30694" xr:uid="{00000000-0005-0000-0000-0000DA790000}"/>
    <cellStyle name="Note 4 2 6 6" xfId="30695" xr:uid="{00000000-0005-0000-0000-0000DB790000}"/>
    <cellStyle name="Note 4 2 6 6 2" xfId="30696" xr:uid="{00000000-0005-0000-0000-0000DC790000}"/>
    <cellStyle name="Note 4 2 6 6 2 2" xfId="30697" xr:uid="{00000000-0005-0000-0000-0000DD790000}"/>
    <cellStyle name="Note 4 2 6 6 3" xfId="30698" xr:uid="{00000000-0005-0000-0000-0000DE790000}"/>
    <cellStyle name="Note 4 2 6 7" xfId="30699" xr:uid="{00000000-0005-0000-0000-0000DF790000}"/>
    <cellStyle name="Note 4 2 6 7 2" xfId="30700" xr:uid="{00000000-0005-0000-0000-0000E0790000}"/>
    <cellStyle name="Note 4 2 6 7 2 2" xfId="30701" xr:uid="{00000000-0005-0000-0000-0000E1790000}"/>
    <cellStyle name="Note 4 2 6 7 3" xfId="30702" xr:uid="{00000000-0005-0000-0000-0000E2790000}"/>
    <cellStyle name="Note 4 2 6 8" xfId="30703" xr:uid="{00000000-0005-0000-0000-0000E3790000}"/>
    <cellStyle name="Note 4 2 6 8 2" xfId="30704" xr:uid="{00000000-0005-0000-0000-0000E4790000}"/>
    <cellStyle name="Note 4 2 6 8 2 2" xfId="30705" xr:uid="{00000000-0005-0000-0000-0000E5790000}"/>
    <cellStyle name="Note 4 2 6 8 3" xfId="30706" xr:uid="{00000000-0005-0000-0000-0000E6790000}"/>
    <cellStyle name="Note 4 2 6 9" xfId="30707" xr:uid="{00000000-0005-0000-0000-0000E7790000}"/>
    <cellStyle name="Note 4 2 6 9 2" xfId="30708" xr:uid="{00000000-0005-0000-0000-0000E8790000}"/>
    <cellStyle name="Note 4 2 6 9 2 2" xfId="30709" xr:uid="{00000000-0005-0000-0000-0000E9790000}"/>
    <cellStyle name="Note 4 2 6 9 3" xfId="30710" xr:uid="{00000000-0005-0000-0000-0000EA790000}"/>
    <cellStyle name="Note 4 2 7" xfId="30711" xr:uid="{00000000-0005-0000-0000-0000EB790000}"/>
    <cellStyle name="Note 4 2 7 2" xfId="30712" xr:uid="{00000000-0005-0000-0000-0000EC790000}"/>
    <cellStyle name="Note 4 2 7 2 2" xfId="30713" xr:uid="{00000000-0005-0000-0000-0000ED790000}"/>
    <cellStyle name="Note 4 2 7 2 3" xfId="30714" xr:uid="{00000000-0005-0000-0000-0000EE790000}"/>
    <cellStyle name="Note 4 2 7 3" xfId="30715" xr:uid="{00000000-0005-0000-0000-0000EF790000}"/>
    <cellStyle name="Note 4 2 7 3 2" xfId="30716" xr:uid="{00000000-0005-0000-0000-0000F0790000}"/>
    <cellStyle name="Note 4 2 7 4" xfId="30717" xr:uid="{00000000-0005-0000-0000-0000F1790000}"/>
    <cellStyle name="Note 4 2 8" xfId="30718" xr:uid="{00000000-0005-0000-0000-0000F2790000}"/>
    <cellStyle name="Note 4 2 8 2" xfId="30719" xr:uid="{00000000-0005-0000-0000-0000F3790000}"/>
    <cellStyle name="Note 4 2 8 2 2" xfId="30720" xr:uid="{00000000-0005-0000-0000-0000F4790000}"/>
    <cellStyle name="Note 4 2 8 2 3" xfId="30721" xr:uid="{00000000-0005-0000-0000-0000F5790000}"/>
    <cellStyle name="Note 4 2 8 3" xfId="30722" xr:uid="{00000000-0005-0000-0000-0000F6790000}"/>
    <cellStyle name="Note 4 2 8 4" xfId="30723" xr:uid="{00000000-0005-0000-0000-0000F7790000}"/>
    <cellStyle name="Note 4 2 9" xfId="30724" xr:uid="{00000000-0005-0000-0000-0000F8790000}"/>
    <cellStyle name="Note 4 2 9 2" xfId="30725" xr:uid="{00000000-0005-0000-0000-0000F9790000}"/>
    <cellStyle name="Note 4 2 9 2 2" xfId="30726" xr:uid="{00000000-0005-0000-0000-0000FA790000}"/>
    <cellStyle name="Note 4 2 9 3" xfId="30727" xr:uid="{00000000-0005-0000-0000-0000FB790000}"/>
    <cellStyle name="Note 4 2 9 4" xfId="30728" xr:uid="{00000000-0005-0000-0000-0000FC790000}"/>
    <cellStyle name="Note 4 20" xfId="30729" xr:uid="{00000000-0005-0000-0000-0000FD790000}"/>
    <cellStyle name="Note 4 20 2" xfId="30730" xr:uid="{00000000-0005-0000-0000-0000FE790000}"/>
    <cellStyle name="Note 4 20 2 2" xfId="30731" xr:uid="{00000000-0005-0000-0000-0000FF790000}"/>
    <cellStyle name="Note 4 20 3" xfId="30732" xr:uid="{00000000-0005-0000-0000-0000007A0000}"/>
    <cellStyle name="Note 4 21" xfId="30733" xr:uid="{00000000-0005-0000-0000-0000017A0000}"/>
    <cellStyle name="Note 4 21 2" xfId="30734" xr:uid="{00000000-0005-0000-0000-0000027A0000}"/>
    <cellStyle name="Note 4 21 2 2" xfId="30735" xr:uid="{00000000-0005-0000-0000-0000037A0000}"/>
    <cellStyle name="Note 4 21 3" xfId="30736" xr:uid="{00000000-0005-0000-0000-0000047A0000}"/>
    <cellStyle name="Note 4 22" xfId="30737" xr:uid="{00000000-0005-0000-0000-0000057A0000}"/>
    <cellStyle name="Note 4 22 2" xfId="30738" xr:uid="{00000000-0005-0000-0000-0000067A0000}"/>
    <cellStyle name="Note 4 22 2 2" xfId="30739" xr:uid="{00000000-0005-0000-0000-0000077A0000}"/>
    <cellStyle name="Note 4 22 3" xfId="30740" xr:uid="{00000000-0005-0000-0000-0000087A0000}"/>
    <cellStyle name="Note 4 23" xfId="30741" xr:uid="{00000000-0005-0000-0000-0000097A0000}"/>
    <cellStyle name="Note 4 23 2" xfId="30742" xr:uid="{00000000-0005-0000-0000-00000A7A0000}"/>
    <cellStyle name="Note 4 24" xfId="30743" xr:uid="{00000000-0005-0000-0000-00000B7A0000}"/>
    <cellStyle name="Note 4 25" xfId="30744" xr:uid="{00000000-0005-0000-0000-00000C7A0000}"/>
    <cellStyle name="Note 4 26" xfId="30745" xr:uid="{00000000-0005-0000-0000-00000D7A0000}"/>
    <cellStyle name="Note 4 27" xfId="30746" xr:uid="{00000000-0005-0000-0000-00000E7A0000}"/>
    <cellStyle name="Note 4 28" xfId="30747" xr:uid="{00000000-0005-0000-0000-00000F7A0000}"/>
    <cellStyle name="Note 4 3" xfId="30748" xr:uid="{00000000-0005-0000-0000-0000107A0000}"/>
    <cellStyle name="Note 4 3 10" xfId="30749" xr:uid="{00000000-0005-0000-0000-0000117A0000}"/>
    <cellStyle name="Note 4 3 10 2" xfId="30750" xr:uid="{00000000-0005-0000-0000-0000127A0000}"/>
    <cellStyle name="Note 4 3 10 2 2" xfId="30751" xr:uid="{00000000-0005-0000-0000-0000137A0000}"/>
    <cellStyle name="Note 4 3 10 3" xfId="30752" xr:uid="{00000000-0005-0000-0000-0000147A0000}"/>
    <cellStyle name="Note 4 3 11" xfId="30753" xr:uid="{00000000-0005-0000-0000-0000157A0000}"/>
    <cellStyle name="Note 4 3 11 2" xfId="30754" xr:uid="{00000000-0005-0000-0000-0000167A0000}"/>
    <cellStyle name="Note 4 3 11 2 2" xfId="30755" xr:uid="{00000000-0005-0000-0000-0000177A0000}"/>
    <cellStyle name="Note 4 3 11 3" xfId="30756" xr:uid="{00000000-0005-0000-0000-0000187A0000}"/>
    <cellStyle name="Note 4 3 12" xfId="30757" xr:uid="{00000000-0005-0000-0000-0000197A0000}"/>
    <cellStyle name="Note 4 3 12 2" xfId="30758" xr:uid="{00000000-0005-0000-0000-00001A7A0000}"/>
    <cellStyle name="Note 4 3 12 2 2" xfId="30759" xr:uid="{00000000-0005-0000-0000-00001B7A0000}"/>
    <cellStyle name="Note 4 3 12 3" xfId="30760" xr:uid="{00000000-0005-0000-0000-00001C7A0000}"/>
    <cellStyle name="Note 4 3 13" xfId="30761" xr:uid="{00000000-0005-0000-0000-00001D7A0000}"/>
    <cellStyle name="Note 4 3 13 2" xfId="30762" xr:uid="{00000000-0005-0000-0000-00001E7A0000}"/>
    <cellStyle name="Note 4 3 13 2 2" xfId="30763" xr:uid="{00000000-0005-0000-0000-00001F7A0000}"/>
    <cellStyle name="Note 4 3 13 3" xfId="30764" xr:uid="{00000000-0005-0000-0000-0000207A0000}"/>
    <cellStyle name="Note 4 3 14" xfId="30765" xr:uid="{00000000-0005-0000-0000-0000217A0000}"/>
    <cellStyle name="Note 4 3 14 2" xfId="30766" xr:uid="{00000000-0005-0000-0000-0000227A0000}"/>
    <cellStyle name="Note 4 3 14 2 2" xfId="30767" xr:uid="{00000000-0005-0000-0000-0000237A0000}"/>
    <cellStyle name="Note 4 3 14 3" xfId="30768" xr:uid="{00000000-0005-0000-0000-0000247A0000}"/>
    <cellStyle name="Note 4 3 15" xfId="30769" xr:uid="{00000000-0005-0000-0000-0000257A0000}"/>
    <cellStyle name="Note 4 3 15 2" xfId="30770" xr:uid="{00000000-0005-0000-0000-0000267A0000}"/>
    <cellStyle name="Note 4 3 15 2 2" xfId="30771" xr:uid="{00000000-0005-0000-0000-0000277A0000}"/>
    <cellStyle name="Note 4 3 15 3" xfId="30772" xr:uid="{00000000-0005-0000-0000-0000287A0000}"/>
    <cellStyle name="Note 4 3 16" xfId="30773" xr:uid="{00000000-0005-0000-0000-0000297A0000}"/>
    <cellStyle name="Note 4 3 16 2" xfId="30774" xr:uid="{00000000-0005-0000-0000-00002A7A0000}"/>
    <cellStyle name="Note 4 3 16 2 2" xfId="30775" xr:uid="{00000000-0005-0000-0000-00002B7A0000}"/>
    <cellStyle name="Note 4 3 16 3" xfId="30776" xr:uid="{00000000-0005-0000-0000-00002C7A0000}"/>
    <cellStyle name="Note 4 3 17" xfId="30777" xr:uid="{00000000-0005-0000-0000-00002D7A0000}"/>
    <cellStyle name="Note 4 3 17 2" xfId="30778" xr:uid="{00000000-0005-0000-0000-00002E7A0000}"/>
    <cellStyle name="Note 4 3 17 2 2" xfId="30779" xr:uid="{00000000-0005-0000-0000-00002F7A0000}"/>
    <cellStyle name="Note 4 3 17 3" xfId="30780" xr:uid="{00000000-0005-0000-0000-0000307A0000}"/>
    <cellStyle name="Note 4 3 18" xfId="30781" xr:uid="{00000000-0005-0000-0000-0000317A0000}"/>
    <cellStyle name="Note 4 3 18 2" xfId="30782" xr:uid="{00000000-0005-0000-0000-0000327A0000}"/>
    <cellStyle name="Note 4 3 18 2 2" xfId="30783" xr:uid="{00000000-0005-0000-0000-0000337A0000}"/>
    <cellStyle name="Note 4 3 18 3" xfId="30784" xr:uid="{00000000-0005-0000-0000-0000347A0000}"/>
    <cellStyle name="Note 4 3 19" xfId="30785" xr:uid="{00000000-0005-0000-0000-0000357A0000}"/>
    <cellStyle name="Note 4 3 19 2" xfId="30786" xr:uid="{00000000-0005-0000-0000-0000367A0000}"/>
    <cellStyle name="Note 4 3 19 2 2" xfId="30787" xr:uid="{00000000-0005-0000-0000-0000377A0000}"/>
    <cellStyle name="Note 4 3 19 3" xfId="30788" xr:uid="{00000000-0005-0000-0000-0000387A0000}"/>
    <cellStyle name="Note 4 3 2" xfId="30789" xr:uid="{00000000-0005-0000-0000-0000397A0000}"/>
    <cellStyle name="Note 4 3 2 10" xfId="30790" xr:uid="{00000000-0005-0000-0000-00003A7A0000}"/>
    <cellStyle name="Note 4 3 2 10 2" xfId="30791" xr:uid="{00000000-0005-0000-0000-00003B7A0000}"/>
    <cellStyle name="Note 4 3 2 10 2 2" xfId="30792" xr:uid="{00000000-0005-0000-0000-00003C7A0000}"/>
    <cellStyle name="Note 4 3 2 10 3" xfId="30793" xr:uid="{00000000-0005-0000-0000-00003D7A0000}"/>
    <cellStyle name="Note 4 3 2 11" xfId="30794" xr:uid="{00000000-0005-0000-0000-00003E7A0000}"/>
    <cellStyle name="Note 4 3 2 11 2" xfId="30795" xr:uid="{00000000-0005-0000-0000-00003F7A0000}"/>
    <cellStyle name="Note 4 3 2 11 2 2" xfId="30796" xr:uid="{00000000-0005-0000-0000-0000407A0000}"/>
    <cellStyle name="Note 4 3 2 11 3" xfId="30797" xr:uid="{00000000-0005-0000-0000-0000417A0000}"/>
    <cellStyle name="Note 4 3 2 12" xfId="30798" xr:uid="{00000000-0005-0000-0000-0000427A0000}"/>
    <cellStyle name="Note 4 3 2 12 2" xfId="30799" xr:uid="{00000000-0005-0000-0000-0000437A0000}"/>
    <cellStyle name="Note 4 3 2 12 2 2" xfId="30800" xr:uid="{00000000-0005-0000-0000-0000447A0000}"/>
    <cellStyle name="Note 4 3 2 12 3" xfId="30801" xr:uid="{00000000-0005-0000-0000-0000457A0000}"/>
    <cellStyle name="Note 4 3 2 13" xfId="30802" xr:uid="{00000000-0005-0000-0000-0000467A0000}"/>
    <cellStyle name="Note 4 3 2 13 2" xfId="30803" xr:uid="{00000000-0005-0000-0000-0000477A0000}"/>
    <cellStyle name="Note 4 3 2 13 2 2" xfId="30804" xr:uid="{00000000-0005-0000-0000-0000487A0000}"/>
    <cellStyle name="Note 4 3 2 13 3" xfId="30805" xr:uid="{00000000-0005-0000-0000-0000497A0000}"/>
    <cellStyle name="Note 4 3 2 14" xfId="30806" xr:uid="{00000000-0005-0000-0000-00004A7A0000}"/>
    <cellStyle name="Note 4 3 2 14 2" xfId="30807" xr:uid="{00000000-0005-0000-0000-00004B7A0000}"/>
    <cellStyle name="Note 4 3 2 14 2 2" xfId="30808" xr:uid="{00000000-0005-0000-0000-00004C7A0000}"/>
    <cellStyle name="Note 4 3 2 14 3" xfId="30809" xr:uid="{00000000-0005-0000-0000-00004D7A0000}"/>
    <cellStyle name="Note 4 3 2 15" xfId="30810" xr:uid="{00000000-0005-0000-0000-00004E7A0000}"/>
    <cellStyle name="Note 4 3 2 15 2" xfId="30811" xr:uid="{00000000-0005-0000-0000-00004F7A0000}"/>
    <cellStyle name="Note 4 3 2 15 2 2" xfId="30812" xr:uid="{00000000-0005-0000-0000-0000507A0000}"/>
    <cellStyle name="Note 4 3 2 15 3" xfId="30813" xr:uid="{00000000-0005-0000-0000-0000517A0000}"/>
    <cellStyle name="Note 4 3 2 16" xfId="30814" xr:uid="{00000000-0005-0000-0000-0000527A0000}"/>
    <cellStyle name="Note 4 3 2 16 2" xfId="30815" xr:uid="{00000000-0005-0000-0000-0000537A0000}"/>
    <cellStyle name="Note 4 3 2 16 2 2" xfId="30816" xr:uid="{00000000-0005-0000-0000-0000547A0000}"/>
    <cellStyle name="Note 4 3 2 16 3" xfId="30817" xr:uid="{00000000-0005-0000-0000-0000557A0000}"/>
    <cellStyle name="Note 4 3 2 17" xfId="30818" xr:uid="{00000000-0005-0000-0000-0000567A0000}"/>
    <cellStyle name="Note 4 3 2 17 2" xfId="30819" xr:uid="{00000000-0005-0000-0000-0000577A0000}"/>
    <cellStyle name="Note 4 3 2 17 2 2" xfId="30820" xr:uid="{00000000-0005-0000-0000-0000587A0000}"/>
    <cellStyle name="Note 4 3 2 17 3" xfId="30821" xr:uid="{00000000-0005-0000-0000-0000597A0000}"/>
    <cellStyle name="Note 4 3 2 18" xfId="30822" xr:uid="{00000000-0005-0000-0000-00005A7A0000}"/>
    <cellStyle name="Note 4 3 2 18 2" xfId="30823" xr:uid="{00000000-0005-0000-0000-00005B7A0000}"/>
    <cellStyle name="Note 4 3 2 19" xfId="30824" xr:uid="{00000000-0005-0000-0000-00005C7A0000}"/>
    <cellStyle name="Note 4 3 2 2" xfId="30825" xr:uid="{00000000-0005-0000-0000-00005D7A0000}"/>
    <cellStyle name="Note 4 3 2 2 10" xfId="30826" xr:uid="{00000000-0005-0000-0000-00005E7A0000}"/>
    <cellStyle name="Note 4 3 2 2 10 2" xfId="30827" xr:uid="{00000000-0005-0000-0000-00005F7A0000}"/>
    <cellStyle name="Note 4 3 2 2 10 2 2" xfId="30828" xr:uid="{00000000-0005-0000-0000-0000607A0000}"/>
    <cellStyle name="Note 4 3 2 2 10 3" xfId="30829" xr:uid="{00000000-0005-0000-0000-0000617A0000}"/>
    <cellStyle name="Note 4 3 2 2 11" xfId="30830" xr:uid="{00000000-0005-0000-0000-0000627A0000}"/>
    <cellStyle name="Note 4 3 2 2 11 2" xfId="30831" xr:uid="{00000000-0005-0000-0000-0000637A0000}"/>
    <cellStyle name="Note 4 3 2 2 11 2 2" xfId="30832" xr:uid="{00000000-0005-0000-0000-0000647A0000}"/>
    <cellStyle name="Note 4 3 2 2 11 3" xfId="30833" xr:uid="{00000000-0005-0000-0000-0000657A0000}"/>
    <cellStyle name="Note 4 3 2 2 12" xfId="30834" xr:uid="{00000000-0005-0000-0000-0000667A0000}"/>
    <cellStyle name="Note 4 3 2 2 12 2" xfId="30835" xr:uid="{00000000-0005-0000-0000-0000677A0000}"/>
    <cellStyle name="Note 4 3 2 2 12 2 2" xfId="30836" xr:uid="{00000000-0005-0000-0000-0000687A0000}"/>
    <cellStyle name="Note 4 3 2 2 12 3" xfId="30837" xr:uid="{00000000-0005-0000-0000-0000697A0000}"/>
    <cellStyle name="Note 4 3 2 2 13" xfId="30838" xr:uid="{00000000-0005-0000-0000-00006A7A0000}"/>
    <cellStyle name="Note 4 3 2 2 13 2" xfId="30839" xr:uid="{00000000-0005-0000-0000-00006B7A0000}"/>
    <cellStyle name="Note 4 3 2 2 13 2 2" xfId="30840" xr:uid="{00000000-0005-0000-0000-00006C7A0000}"/>
    <cellStyle name="Note 4 3 2 2 13 3" xfId="30841" xr:uid="{00000000-0005-0000-0000-00006D7A0000}"/>
    <cellStyle name="Note 4 3 2 2 14" xfId="30842" xr:uid="{00000000-0005-0000-0000-00006E7A0000}"/>
    <cellStyle name="Note 4 3 2 2 14 2" xfId="30843" xr:uid="{00000000-0005-0000-0000-00006F7A0000}"/>
    <cellStyle name="Note 4 3 2 2 14 2 2" xfId="30844" xr:uid="{00000000-0005-0000-0000-0000707A0000}"/>
    <cellStyle name="Note 4 3 2 2 14 3" xfId="30845" xr:uid="{00000000-0005-0000-0000-0000717A0000}"/>
    <cellStyle name="Note 4 3 2 2 15" xfId="30846" xr:uid="{00000000-0005-0000-0000-0000727A0000}"/>
    <cellStyle name="Note 4 3 2 2 15 2" xfId="30847" xr:uid="{00000000-0005-0000-0000-0000737A0000}"/>
    <cellStyle name="Note 4 3 2 2 15 2 2" xfId="30848" xr:uid="{00000000-0005-0000-0000-0000747A0000}"/>
    <cellStyle name="Note 4 3 2 2 15 3" xfId="30849" xr:uid="{00000000-0005-0000-0000-0000757A0000}"/>
    <cellStyle name="Note 4 3 2 2 16" xfId="30850" xr:uid="{00000000-0005-0000-0000-0000767A0000}"/>
    <cellStyle name="Note 4 3 2 2 16 2" xfId="30851" xr:uid="{00000000-0005-0000-0000-0000777A0000}"/>
    <cellStyle name="Note 4 3 2 2 16 2 2" xfId="30852" xr:uid="{00000000-0005-0000-0000-0000787A0000}"/>
    <cellStyle name="Note 4 3 2 2 16 3" xfId="30853" xr:uid="{00000000-0005-0000-0000-0000797A0000}"/>
    <cellStyle name="Note 4 3 2 2 17" xfId="30854" xr:uid="{00000000-0005-0000-0000-00007A7A0000}"/>
    <cellStyle name="Note 4 3 2 2 17 2" xfId="30855" xr:uid="{00000000-0005-0000-0000-00007B7A0000}"/>
    <cellStyle name="Note 4 3 2 2 17 2 2" xfId="30856" xr:uid="{00000000-0005-0000-0000-00007C7A0000}"/>
    <cellStyle name="Note 4 3 2 2 17 3" xfId="30857" xr:uid="{00000000-0005-0000-0000-00007D7A0000}"/>
    <cellStyle name="Note 4 3 2 2 18" xfId="30858" xr:uid="{00000000-0005-0000-0000-00007E7A0000}"/>
    <cellStyle name="Note 4 3 2 2 18 2" xfId="30859" xr:uid="{00000000-0005-0000-0000-00007F7A0000}"/>
    <cellStyle name="Note 4 3 2 2 18 2 2" xfId="30860" xr:uid="{00000000-0005-0000-0000-0000807A0000}"/>
    <cellStyle name="Note 4 3 2 2 18 3" xfId="30861" xr:uid="{00000000-0005-0000-0000-0000817A0000}"/>
    <cellStyle name="Note 4 3 2 2 19" xfId="30862" xr:uid="{00000000-0005-0000-0000-0000827A0000}"/>
    <cellStyle name="Note 4 3 2 2 19 2" xfId="30863" xr:uid="{00000000-0005-0000-0000-0000837A0000}"/>
    <cellStyle name="Note 4 3 2 2 19 2 2" xfId="30864" xr:uid="{00000000-0005-0000-0000-0000847A0000}"/>
    <cellStyle name="Note 4 3 2 2 19 3" xfId="30865" xr:uid="{00000000-0005-0000-0000-0000857A0000}"/>
    <cellStyle name="Note 4 3 2 2 2" xfId="30866" xr:uid="{00000000-0005-0000-0000-0000867A0000}"/>
    <cellStyle name="Note 4 3 2 2 2 2" xfId="30867" xr:uid="{00000000-0005-0000-0000-0000877A0000}"/>
    <cellStyle name="Note 4 3 2 2 2 2 2" xfId="30868" xr:uid="{00000000-0005-0000-0000-0000887A0000}"/>
    <cellStyle name="Note 4 3 2 2 2 2 3" xfId="30869" xr:uid="{00000000-0005-0000-0000-0000897A0000}"/>
    <cellStyle name="Note 4 3 2 2 2 3" xfId="30870" xr:uid="{00000000-0005-0000-0000-00008A7A0000}"/>
    <cellStyle name="Note 4 3 2 2 2 3 2" xfId="30871" xr:uid="{00000000-0005-0000-0000-00008B7A0000}"/>
    <cellStyle name="Note 4 3 2 2 2 4" xfId="30872" xr:uid="{00000000-0005-0000-0000-00008C7A0000}"/>
    <cellStyle name="Note 4 3 2 2 20" xfId="30873" xr:uid="{00000000-0005-0000-0000-00008D7A0000}"/>
    <cellStyle name="Note 4 3 2 2 20 2" xfId="30874" xr:uid="{00000000-0005-0000-0000-00008E7A0000}"/>
    <cellStyle name="Note 4 3 2 2 20 2 2" xfId="30875" xr:uid="{00000000-0005-0000-0000-00008F7A0000}"/>
    <cellStyle name="Note 4 3 2 2 20 3" xfId="30876" xr:uid="{00000000-0005-0000-0000-0000907A0000}"/>
    <cellStyle name="Note 4 3 2 2 21" xfId="30877" xr:uid="{00000000-0005-0000-0000-0000917A0000}"/>
    <cellStyle name="Note 4 3 2 2 21 2" xfId="30878" xr:uid="{00000000-0005-0000-0000-0000927A0000}"/>
    <cellStyle name="Note 4 3 2 2 22" xfId="30879" xr:uid="{00000000-0005-0000-0000-0000937A0000}"/>
    <cellStyle name="Note 4 3 2 2 23" xfId="30880" xr:uid="{00000000-0005-0000-0000-0000947A0000}"/>
    <cellStyle name="Note 4 3 2 2 3" xfId="30881" xr:uid="{00000000-0005-0000-0000-0000957A0000}"/>
    <cellStyle name="Note 4 3 2 2 3 2" xfId="30882" xr:uid="{00000000-0005-0000-0000-0000967A0000}"/>
    <cellStyle name="Note 4 3 2 2 3 2 2" xfId="30883" xr:uid="{00000000-0005-0000-0000-0000977A0000}"/>
    <cellStyle name="Note 4 3 2 2 3 3" xfId="30884" xr:uid="{00000000-0005-0000-0000-0000987A0000}"/>
    <cellStyle name="Note 4 3 2 2 3 4" xfId="30885" xr:uid="{00000000-0005-0000-0000-0000997A0000}"/>
    <cellStyle name="Note 4 3 2 2 4" xfId="30886" xr:uid="{00000000-0005-0000-0000-00009A7A0000}"/>
    <cellStyle name="Note 4 3 2 2 4 2" xfId="30887" xr:uid="{00000000-0005-0000-0000-00009B7A0000}"/>
    <cellStyle name="Note 4 3 2 2 4 2 2" xfId="30888" xr:uid="{00000000-0005-0000-0000-00009C7A0000}"/>
    <cellStyle name="Note 4 3 2 2 4 3" xfId="30889" xr:uid="{00000000-0005-0000-0000-00009D7A0000}"/>
    <cellStyle name="Note 4 3 2 2 4 4" xfId="30890" xr:uid="{00000000-0005-0000-0000-00009E7A0000}"/>
    <cellStyle name="Note 4 3 2 2 5" xfId="30891" xr:uid="{00000000-0005-0000-0000-00009F7A0000}"/>
    <cellStyle name="Note 4 3 2 2 5 2" xfId="30892" xr:uid="{00000000-0005-0000-0000-0000A07A0000}"/>
    <cellStyle name="Note 4 3 2 2 5 2 2" xfId="30893" xr:uid="{00000000-0005-0000-0000-0000A17A0000}"/>
    <cellStyle name="Note 4 3 2 2 5 3" xfId="30894" xr:uid="{00000000-0005-0000-0000-0000A27A0000}"/>
    <cellStyle name="Note 4 3 2 2 6" xfId="30895" xr:uid="{00000000-0005-0000-0000-0000A37A0000}"/>
    <cellStyle name="Note 4 3 2 2 6 2" xfId="30896" xr:uid="{00000000-0005-0000-0000-0000A47A0000}"/>
    <cellStyle name="Note 4 3 2 2 6 2 2" xfId="30897" xr:uid="{00000000-0005-0000-0000-0000A57A0000}"/>
    <cellStyle name="Note 4 3 2 2 6 3" xfId="30898" xr:uid="{00000000-0005-0000-0000-0000A67A0000}"/>
    <cellStyle name="Note 4 3 2 2 7" xfId="30899" xr:uid="{00000000-0005-0000-0000-0000A77A0000}"/>
    <cellStyle name="Note 4 3 2 2 7 2" xfId="30900" xr:uid="{00000000-0005-0000-0000-0000A87A0000}"/>
    <cellStyle name="Note 4 3 2 2 7 2 2" xfId="30901" xr:uid="{00000000-0005-0000-0000-0000A97A0000}"/>
    <cellStyle name="Note 4 3 2 2 7 3" xfId="30902" xr:uid="{00000000-0005-0000-0000-0000AA7A0000}"/>
    <cellStyle name="Note 4 3 2 2 8" xfId="30903" xr:uid="{00000000-0005-0000-0000-0000AB7A0000}"/>
    <cellStyle name="Note 4 3 2 2 8 2" xfId="30904" xr:uid="{00000000-0005-0000-0000-0000AC7A0000}"/>
    <cellStyle name="Note 4 3 2 2 8 2 2" xfId="30905" xr:uid="{00000000-0005-0000-0000-0000AD7A0000}"/>
    <cellStyle name="Note 4 3 2 2 8 3" xfId="30906" xr:uid="{00000000-0005-0000-0000-0000AE7A0000}"/>
    <cellStyle name="Note 4 3 2 2 9" xfId="30907" xr:uid="{00000000-0005-0000-0000-0000AF7A0000}"/>
    <cellStyle name="Note 4 3 2 2 9 2" xfId="30908" xr:uid="{00000000-0005-0000-0000-0000B07A0000}"/>
    <cellStyle name="Note 4 3 2 2 9 2 2" xfId="30909" xr:uid="{00000000-0005-0000-0000-0000B17A0000}"/>
    <cellStyle name="Note 4 3 2 2 9 3" xfId="30910" xr:uid="{00000000-0005-0000-0000-0000B27A0000}"/>
    <cellStyle name="Note 4 3 2 20" xfId="30911" xr:uid="{00000000-0005-0000-0000-0000B37A0000}"/>
    <cellStyle name="Note 4 3 2 3" xfId="30912" xr:uid="{00000000-0005-0000-0000-0000B47A0000}"/>
    <cellStyle name="Note 4 3 2 3 2" xfId="30913" xr:uid="{00000000-0005-0000-0000-0000B57A0000}"/>
    <cellStyle name="Note 4 3 2 3 2 2" xfId="30914" xr:uid="{00000000-0005-0000-0000-0000B67A0000}"/>
    <cellStyle name="Note 4 3 2 3 2 3" xfId="30915" xr:uid="{00000000-0005-0000-0000-0000B77A0000}"/>
    <cellStyle name="Note 4 3 2 3 3" xfId="30916" xr:uid="{00000000-0005-0000-0000-0000B87A0000}"/>
    <cellStyle name="Note 4 3 2 3 3 2" xfId="30917" xr:uid="{00000000-0005-0000-0000-0000B97A0000}"/>
    <cellStyle name="Note 4 3 2 3 4" xfId="30918" xr:uid="{00000000-0005-0000-0000-0000BA7A0000}"/>
    <cellStyle name="Note 4 3 2 4" xfId="30919" xr:uid="{00000000-0005-0000-0000-0000BB7A0000}"/>
    <cellStyle name="Note 4 3 2 4 2" xfId="30920" xr:uid="{00000000-0005-0000-0000-0000BC7A0000}"/>
    <cellStyle name="Note 4 3 2 4 2 2" xfId="30921" xr:uid="{00000000-0005-0000-0000-0000BD7A0000}"/>
    <cellStyle name="Note 4 3 2 4 3" xfId="30922" xr:uid="{00000000-0005-0000-0000-0000BE7A0000}"/>
    <cellStyle name="Note 4 3 2 4 4" xfId="30923" xr:uid="{00000000-0005-0000-0000-0000BF7A0000}"/>
    <cellStyle name="Note 4 3 2 5" xfId="30924" xr:uid="{00000000-0005-0000-0000-0000C07A0000}"/>
    <cellStyle name="Note 4 3 2 5 2" xfId="30925" xr:uid="{00000000-0005-0000-0000-0000C17A0000}"/>
    <cellStyle name="Note 4 3 2 5 2 2" xfId="30926" xr:uid="{00000000-0005-0000-0000-0000C27A0000}"/>
    <cellStyle name="Note 4 3 2 5 3" xfId="30927" xr:uid="{00000000-0005-0000-0000-0000C37A0000}"/>
    <cellStyle name="Note 4 3 2 5 4" xfId="30928" xr:uid="{00000000-0005-0000-0000-0000C47A0000}"/>
    <cellStyle name="Note 4 3 2 6" xfId="30929" xr:uid="{00000000-0005-0000-0000-0000C57A0000}"/>
    <cellStyle name="Note 4 3 2 6 2" xfId="30930" xr:uid="{00000000-0005-0000-0000-0000C67A0000}"/>
    <cellStyle name="Note 4 3 2 6 2 2" xfId="30931" xr:uid="{00000000-0005-0000-0000-0000C77A0000}"/>
    <cellStyle name="Note 4 3 2 6 3" xfId="30932" xr:uid="{00000000-0005-0000-0000-0000C87A0000}"/>
    <cellStyle name="Note 4 3 2 7" xfId="30933" xr:uid="{00000000-0005-0000-0000-0000C97A0000}"/>
    <cellStyle name="Note 4 3 2 7 2" xfId="30934" xr:uid="{00000000-0005-0000-0000-0000CA7A0000}"/>
    <cellStyle name="Note 4 3 2 7 2 2" xfId="30935" xr:uid="{00000000-0005-0000-0000-0000CB7A0000}"/>
    <cellStyle name="Note 4 3 2 7 3" xfId="30936" xr:uid="{00000000-0005-0000-0000-0000CC7A0000}"/>
    <cellStyle name="Note 4 3 2 8" xfId="30937" xr:uid="{00000000-0005-0000-0000-0000CD7A0000}"/>
    <cellStyle name="Note 4 3 2 8 2" xfId="30938" xr:uid="{00000000-0005-0000-0000-0000CE7A0000}"/>
    <cellStyle name="Note 4 3 2 8 2 2" xfId="30939" xr:uid="{00000000-0005-0000-0000-0000CF7A0000}"/>
    <cellStyle name="Note 4 3 2 8 3" xfId="30940" xr:uid="{00000000-0005-0000-0000-0000D07A0000}"/>
    <cellStyle name="Note 4 3 2 9" xfId="30941" xr:uid="{00000000-0005-0000-0000-0000D17A0000}"/>
    <cellStyle name="Note 4 3 2 9 2" xfId="30942" xr:uid="{00000000-0005-0000-0000-0000D27A0000}"/>
    <cellStyle name="Note 4 3 2 9 2 2" xfId="30943" xr:uid="{00000000-0005-0000-0000-0000D37A0000}"/>
    <cellStyle name="Note 4 3 2 9 3" xfId="30944" xr:uid="{00000000-0005-0000-0000-0000D47A0000}"/>
    <cellStyle name="Note 4 3 20" xfId="30945" xr:uid="{00000000-0005-0000-0000-0000D57A0000}"/>
    <cellStyle name="Note 4 3 20 2" xfId="30946" xr:uid="{00000000-0005-0000-0000-0000D67A0000}"/>
    <cellStyle name="Note 4 3 20 2 2" xfId="30947" xr:uid="{00000000-0005-0000-0000-0000D77A0000}"/>
    <cellStyle name="Note 4 3 20 3" xfId="30948" xr:uid="{00000000-0005-0000-0000-0000D87A0000}"/>
    <cellStyle name="Note 4 3 21" xfId="30949" xr:uid="{00000000-0005-0000-0000-0000D97A0000}"/>
    <cellStyle name="Note 4 3 21 2" xfId="30950" xr:uid="{00000000-0005-0000-0000-0000DA7A0000}"/>
    <cellStyle name="Note 4 3 22" xfId="30951" xr:uid="{00000000-0005-0000-0000-0000DB7A0000}"/>
    <cellStyle name="Note 4 3 23" xfId="30952" xr:uid="{00000000-0005-0000-0000-0000DC7A0000}"/>
    <cellStyle name="Note 4 3 3" xfId="30953" xr:uid="{00000000-0005-0000-0000-0000DD7A0000}"/>
    <cellStyle name="Note 4 3 3 10" xfId="30954" xr:uid="{00000000-0005-0000-0000-0000DE7A0000}"/>
    <cellStyle name="Note 4 3 3 10 2" xfId="30955" xr:uid="{00000000-0005-0000-0000-0000DF7A0000}"/>
    <cellStyle name="Note 4 3 3 10 2 2" xfId="30956" xr:uid="{00000000-0005-0000-0000-0000E07A0000}"/>
    <cellStyle name="Note 4 3 3 10 3" xfId="30957" xr:uid="{00000000-0005-0000-0000-0000E17A0000}"/>
    <cellStyle name="Note 4 3 3 11" xfId="30958" xr:uid="{00000000-0005-0000-0000-0000E27A0000}"/>
    <cellStyle name="Note 4 3 3 11 2" xfId="30959" xr:uid="{00000000-0005-0000-0000-0000E37A0000}"/>
    <cellStyle name="Note 4 3 3 11 2 2" xfId="30960" xr:uid="{00000000-0005-0000-0000-0000E47A0000}"/>
    <cellStyle name="Note 4 3 3 11 3" xfId="30961" xr:uid="{00000000-0005-0000-0000-0000E57A0000}"/>
    <cellStyle name="Note 4 3 3 12" xfId="30962" xr:uid="{00000000-0005-0000-0000-0000E67A0000}"/>
    <cellStyle name="Note 4 3 3 12 2" xfId="30963" xr:uid="{00000000-0005-0000-0000-0000E77A0000}"/>
    <cellStyle name="Note 4 3 3 12 2 2" xfId="30964" xr:uid="{00000000-0005-0000-0000-0000E87A0000}"/>
    <cellStyle name="Note 4 3 3 12 3" xfId="30965" xr:uid="{00000000-0005-0000-0000-0000E97A0000}"/>
    <cellStyle name="Note 4 3 3 13" xfId="30966" xr:uid="{00000000-0005-0000-0000-0000EA7A0000}"/>
    <cellStyle name="Note 4 3 3 13 2" xfId="30967" xr:uid="{00000000-0005-0000-0000-0000EB7A0000}"/>
    <cellStyle name="Note 4 3 3 13 2 2" xfId="30968" xr:uid="{00000000-0005-0000-0000-0000EC7A0000}"/>
    <cellStyle name="Note 4 3 3 13 3" xfId="30969" xr:uid="{00000000-0005-0000-0000-0000ED7A0000}"/>
    <cellStyle name="Note 4 3 3 14" xfId="30970" xr:uid="{00000000-0005-0000-0000-0000EE7A0000}"/>
    <cellStyle name="Note 4 3 3 14 2" xfId="30971" xr:uid="{00000000-0005-0000-0000-0000EF7A0000}"/>
    <cellStyle name="Note 4 3 3 14 2 2" xfId="30972" xr:uid="{00000000-0005-0000-0000-0000F07A0000}"/>
    <cellStyle name="Note 4 3 3 14 3" xfId="30973" xr:uid="{00000000-0005-0000-0000-0000F17A0000}"/>
    <cellStyle name="Note 4 3 3 15" xfId="30974" xr:uid="{00000000-0005-0000-0000-0000F27A0000}"/>
    <cellStyle name="Note 4 3 3 15 2" xfId="30975" xr:uid="{00000000-0005-0000-0000-0000F37A0000}"/>
    <cellStyle name="Note 4 3 3 15 2 2" xfId="30976" xr:uid="{00000000-0005-0000-0000-0000F47A0000}"/>
    <cellStyle name="Note 4 3 3 15 3" xfId="30977" xr:uid="{00000000-0005-0000-0000-0000F57A0000}"/>
    <cellStyle name="Note 4 3 3 16" xfId="30978" xr:uid="{00000000-0005-0000-0000-0000F67A0000}"/>
    <cellStyle name="Note 4 3 3 16 2" xfId="30979" xr:uid="{00000000-0005-0000-0000-0000F77A0000}"/>
    <cellStyle name="Note 4 3 3 16 2 2" xfId="30980" xr:uid="{00000000-0005-0000-0000-0000F87A0000}"/>
    <cellStyle name="Note 4 3 3 16 3" xfId="30981" xr:uid="{00000000-0005-0000-0000-0000F97A0000}"/>
    <cellStyle name="Note 4 3 3 17" xfId="30982" xr:uid="{00000000-0005-0000-0000-0000FA7A0000}"/>
    <cellStyle name="Note 4 3 3 17 2" xfId="30983" xr:uid="{00000000-0005-0000-0000-0000FB7A0000}"/>
    <cellStyle name="Note 4 3 3 17 2 2" xfId="30984" xr:uid="{00000000-0005-0000-0000-0000FC7A0000}"/>
    <cellStyle name="Note 4 3 3 17 3" xfId="30985" xr:uid="{00000000-0005-0000-0000-0000FD7A0000}"/>
    <cellStyle name="Note 4 3 3 18" xfId="30986" xr:uid="{00000000-0005-0000-0000-0000FE7A0000}"/>
    <cellStyle name="Note 4 3 3 18 2" xfId="30987" xr:uid="{00000000-0005-0000-0000-0000FF7A0000}"/>
    <cellStyle name="Note 4 3 3 19" xfId="30988" xr:uid="{00000000-0005-0000-0000-0000007B0000}"/>
    <cellStyle name="Note 4 3 3 2" xfId="30989" xr:uid="{00000000-0005-0000-0000-0000017B0000}"/>
    <cellStyle name="Note 4 3 3 2 10" xfId="30990" xr:uid="{00000000-0005-0000-0000-0000027B0000}"/>
    <cellStyle name="Note 4 3 3 2 10 2" xfId="30991" xr:uid="{00000000-0005-0000-0000-0000037B0000}"/>
    <cellStyle name="Note 4 3 3 2 10 2 2" xfId="30992" xr:uid="{00000000-0005-0000-0000-0000047B0000}"/>
    <cellStyle name="Note 4 3 3 2 10 3" xfId="30993" xr:uid="{00000000-0005-0000-0000-0000057B0000}"/>
    <cellStyle name="Note 4 3 3 2 11" xfId="30994" xr:uid="{00000000-0005-0000-0000-0000067B0000}"/>
    <cellStyle name="Note 4 3 3 2 11 2" xfId="30995" xr:uid="{00000000-0005-0000-0000-0000077B0000}"/>
    <cellStyle name="Note 4 3 3 2 11 2 2" xfId="30996" xr:uid="{00000000-0005-0000-0000-0000087B0000}"/>
    <cellStyle name="Note 4 3 3 2 11 3" xfId="30997" xr:uid="{00000000-0005-0000-0000-0000097B0000}"/>
    <cellStyle name="Note 4 3 3 2 12" xfId="30998" xr:uid="{00000000-0005-0000-0000-00000A7B0000}"/>
    <cellStyle name="Note 4 3 3 2 12 2" xfId="30999" xr:uid="{00000000-0005-0000-0000-00000B7B0000}"/>
    <cellStyle name="Note 4 3 3 2 12 2 2" xfId="31000" xr:uid="{00000000-0005-0000-0000-00000C7B0000}"/>
    <cellStyle name="Note 4 3 3 2 12 3" xfId="31001" xr:uid="{00000000-0005-0000-0000-00000D7B0000}"/>
    <cellStyle name="Note 4 3 3 2 13" xfId="31002" xr:uid="{00000000-0005-0000-0000-00000E7B0000}"/>
    <cellStyle name="Note 4 3 3 2 13 2" xfId="31003" xr:uid="{00000000-0005-0000-0000-00000F7B0000}"/>
    <cellStyle name="Note 4 3 3 2 13 2 2" xfId="31004" xr:uid="{00000000-0005-0000-0000-0000107B0000}"/>
    <cellStyle name="Note 4 3 3 2 13 3" xfId="31005" xr:uid="{00000000-0005-0000-0000-0000117B0000}"/>
    <cellStyle name="Note 4 3 3 2 14" xfId="31006" xr:uid="{00000000-0005-0000-0000-0000127B0000}"/>
    <cellStyle name="Note 4 3 3 2 14 2" xfId="31007" xr:uid="{00000000-0005-0000-0000-0000137B0000}"/>
    <cellStyle name="Note 4 3 3 2 14 2 2" xfId="31008" xr:uid="{00000000-0005-0000-0000-0000147B0000}"/>
    <cellStyle name="Note 4 3 3 2 14 3" xfId="31009" xr:uid="{00000000-0005-0000-0000-0000157B0000}"/>
    <cellStyle name="Note 4 3 3 2 15" xfId="31010" xr:uid="{00000000-0005-0000-0000-0000167B0000}"/>
    <cellStyle name="Note 4 3 3 2 15 2" xfId="31011" xr:uid="{00000000-0005-0000-0000-0000177B0000}"/>
    <cellStyle name="Note 4 3 3 2 15 2 2" xfId="31012" xr:uid="{00000000-0005-0000-0000-0000187B0000}"/>
    <cellStyle name="Note 4 3 3 2 15 3" xfId="31013" xr:uid="{00000000-0005-0000-0000-0000197B0000}"/>
    <cellStyle name="Note 4 3 3 2 16" xfId="31014" xr:uid="{00000000-0005-0000-0000-00001A7B0000}"/>
    <cellStyle name="Note 4 3 3 2 16 2" xfId="31015" xr:uid="{00000000-0005-0000-0000-00001B7B0000}"/>
    <cellStyle name="Note 4 3 3 2 16 2 2" xfId="31016" xr:uid="{00000000-0005-0000-0000-00001C7B0000}"/>
    <cellStyle name="Note 4 3 3 2 16 3" xfId="31017" xr:uid="{00000000-0005-0000-0000-00001D7B0000}"/>
    <cellStyle name="Note 4 3 3 2 17" xfId="31018" xr:uid="{00000000-0005-0000-0000-00001E7B0000}"/>
    <cellStyle name="Note 4 3 3 2 17 2" xfId="31019" xr:uid="{00000000-0005-0000-0000-00001F7B0000}"/>
    <cellStyle name="Note 4 3 3 2 17 2 2" xfId="31020" xr:uid="{00000000-0005-0000-0000-0000207B0000}"/>
    <cellStyle name="Note 4 3 3 2 17 3" xfId="31021" xr:uid="{00000000-0005-0000-0000-0000217B0000}"/>
    <cellStyle name="Note 4 3 3 2 18" xfId="31022" xr:uid="{00000000-0005-0000-0000-0000227B0000}"/>
    <cellStyle name="Note 4 3 3 2 18 2" xfId="31023" xr:uid="{00000000-0005-0000-0000-0000237B0000}"/>
    <cellStyle name="Note 4 3 3 2 18 2 2" xfId="31024" xr:uid="{00000000-0005-0000-0000-0000247B0000}"/>
    <cellStyle name="Note 4 3 3 2 18 3" xfId="31025" xr:uid="{00000000-0005-0000-0000-0000257B0000}"/>
    <cellStyle name="Note 4 3 3 2 19" xfId="31026" xr:uid="{00000000-0005-0000-0000-0000267B0000}"/>
    <cellStyle name="Note 4 3 3 2 19 2" xfId="31027" xr:uid="{00000000-0005-0000-0000-0000277B0000}"/>
    <cellStyle name="Note 4 3 3 2 19 2 2" xfId="31028" xr:uid="{00000000-0005-0000-0000-0000287B0000}"/>
    <cellStyle name="Note 4 3 3 2 19 3" xfId="31029" xr:uid="{00000000-0005-0000-0000-0000297B0000}"/>
    <cellStyle name="Note 4 3 3 2 2" xfId="31030" xr:uid="{00000000-0005-0000-0000-00002A7B0000}"/>
    <cellStyle name="Note 4 3 3 2 2 2" xfId="31031" xr:uid="{00000000-0005-0000-0000-00002B7B0000}"/>
    <cellStyle name="Note 4 3 3 2 2 2 2" xfId="31032" xr:uid="{00000000-0005-0000-0000-00002C7B0000}"/>
    <cellStyle name="Note 4 3 3 2 2 3" xfId="31033" xr:uid="{00000000-0005-0000-0000-00002D7B0000}"/>
    <cellStyle name="Note 4 3 3 2 2 4" xfId="31034" xr:uid="{00000000-0005-0000-0000-00002E7B0000}"/>
    <cellStyle name="Note 4 3 3 2 20" xfId="31035" xr:uid="{00000000-0005-0000-0000-00002F7B0000}"/>
    <cellStyle name="Note 4 3 3 2 20 2" xfId="31036" xr:uid="{00000000-0005-0000-0000-0000307B0000}"/>
    <cellStyle name="Note 4 3 3 2 20 2 2" xfId="31037" xr:uid="{00000000-0005-0000-0000-0000317B0000}"/>
    <cellStyle name="Note 4 3 3 2 20 3" xfId="31038" xr:uid="{00000000-0005-0000-0000-0000327B0000}"/>
    <cellStyle name="Note 4 3 3 2 21" xfId="31039" xr:uid="{00000000-0005-0000-0000-0000337B0000}"/>
    <cellStyle name="Note 4 3 3 2 21 2" xfId="31040" xr:uid="{00000000-0005-0000-0000-0000347B0000}"/>
    <cellStyle name="Note 4 3 3 2 22" xfId="31041" xr:uid="{00000000-0005-0000-0000-0000357B0000}"/>
    <cellStyle name="Note 4 3 3 2 23" xfId="31042" xr:uid="{00000000-0005-0000-0000-0000367B0000}"/>
    <cellStyle name="Note 4 3 3 2 3" xfId="31043" xr:uid="{00000000-0005-0000-0000-0000377B0000}"/>
    <cellStyle name="Note 4 3 3 2 3 2" xfId="31044" xr:uid="{00000000-0005-0000-0000-0000387B0000}"/>
    <cellStyle name="Note 4 3 3 2 3 2 2" xfId="31045" xr:uid="{00000000-0005-0000-0000-0000397B0000}"/>
    <cellStyle name="Note 4 3 3 2 3 3" xfId="31046" xr:uid="{00000000-0005-0000-0000-00003A7B0000}"/>
    <cellStyle name="Note 4 3 3 2 3 4" xfId="31047" xr:uid="{00000000-0005-0000-0000-00003B7B0000}"/>
    <cellStyle name="Note 4 3 3 2 4" xfId="31048" xr:uid="{00000000-0005-0000-0000-00003C7B0000}"/>
    <cellStyle name="Note 4 3 3 2 4 2" xfId="31049" xr:uid="{00000000-0005-0000-0000-00003D7B0000}"/>
    <cellStyle name="Note 4 3 3 2 4 2 2" xfId="31050" xr:uid="{00000000-0005-0000-0000-00003E7B0000}"/>
    <cellStyle name="Note 4 3 3 2 4 3" xfId="31051" xr:uid="{00000000-0005-0000-0000-00003F7B0000}"/>
    <cellStyle name="Note 4 3 3 2 5" xfId="31052" xr:uid="{00000000-0005-0000-0000-0000407B0000}"/>
    <cellStyle name="Note 4 3 3 2 5 2" xfId="31053" xr:uid="{00000000-0005-0000-0000-0000417B0000}"/>
    <cellStyle name="Note 4 3 3 2 5 2 2" xfId="31054" xr:uid="{00000000-0005-0000-0000-0000427B0000}"/>
    <cellStyle name="Note 4 3 3 2 5 3" xfId="31055" xr:uid="{00000000-0005-0000-0000-0000437B0000}"/>
    <cellStyle name="Note 4 3 3 2 6" xfId="31056" xr:uid="{00000000-0005-0000-0000-0000447B0000}"/>
    <cellStyle name="Note 4 3 3 2 6 2" xfId="31057" xr:uid="{00000000-0005-0000-0000-0000457B0000}"/>
    <cellStyle name="Note 4 3 3 2 6 2 2" xfId="31058" xr:uid="{00000000-0005-0000-0000-0000467B0000}"/>
    <cellStyle name="Note 4 3 3 2 6 3" xfId="31059" xr:uid="{00000000-0005-0000-0000-0000477B0000}"/>
    <cellStyle name="Note 4 3 3 2 7" xfId="31060" xr:uid="{00000000-0005-0000-0000-0000487B0000}"/>
    <cellStyle name="Note 4 3 3 2 7 2" xfId="31061" xr:uid="{00000000-0005-0000-0000-0000497B0000}"/>
    <cellStyle name="Note 4 3 3 2 7 2 2" xfId="31062" xr:uid="{00000000-0005-0000-0000-00004A7B0000}"/>
    <cellStyle name="Note 4 3 3 2 7 3" xfId="31063" xr:uid="{00000000-0005-0000-0000-00004B7B0000}"/>
    <cellStyle name="Note 4 3 3 2 8" xfId="31064" xr:uid="{00000000-0005-0000-0000-00004C7B0000}"/>
    <cellStyle name="Note 4 3 3 2 8 2" xfId="31065" xr:uid="{00000000-0005-0000-0000-00004D7B0000}"/>
    <cellStyle name="Note 4 3 3 2 8 2 2" xfId="31066" xr:uid="{00000000-0005-0000-0000-00004E7B0000}"/>
    <cellStyle name="Note 4 3 3 2 8 3" xfId="31067" xr:uid="{00000000-0005-0000-0000-00004F7B0000}"/>
    <cellStyle name="Note 4 3 3 2 9" xfId="31068" xr:uid="{00000000-0005-0000-0000-0000507B0000}"/>
    <cellStyle name="Note 4 3 3 2 9 2" xfId="31069" xr:uid="{00000000-0005-0000-0000-0000517B0000}"/>
    <cellStyle name="Note 4 3 3 2 9 2 2" xfId="31070" xr:uid="{00000000-0005-0000-0000-0000527B0000}"/>
    <cellStyle name="Note 4 3 3 2 9 3" xfId="31071" xr:uid="{00000000-0005-0000-0000-0000537B0000}"/>
    <cellStyle name="Note 4 3 3 20" xfId="31072" xr:uid="{00000000-0005-0000-0000-0000547B0000}"/>
    <cellStyle name="Note 4 3 3 3" xfId="31073" xr:uid="{00000000-0005-0000-0000-0000557B0000}"/>
    <cellStyle name="Note 4 3 3 3 2" xfId="31074" xr:uid="{00000000-0005-0000-0000-0000567B0000}"/>
    <cellStyle name="Note 4 3 3 3 2 2" xfId="31075" xr:uid="{00000000-0005-0000-0000-0000577B0000}"/>
    <cellStyle name="Note 4 3 3 3 3" xfId="31076" xr:uid="{00000000-0005-0000-0000-0000587B0000}"/>
    <cellStyle name="Note 4 3 3 3 4" xfId="31077" xr:uid="{00000000-0005-0000-0000-0000597B0000}"/>
    <cellStyle name="Note 4 3 3 4" xfId="31078" xr:uid="{00000000-0005-0000-0000-00005A7B0000}"/>
    <cellStyle name="Note 4 3 3 4 2" xfId="31079" xr:uid="{00000000-0005-0000-0000-00005B7B0000}"/>
    <cellStyle name="Note 4 3 3 4 2 2" xfId="31080" xr:uid="{00000000-0005-0000-0000-00005C7B0000}"/>
    <cellStyle name="Note 4 3 3 4 3" xfId="31081" xr:uid="{00000000-0005-0000-0000-00005D7B0000}"/>
    <cellStyle name="Note 4 3 3 4 4" xfId="31082" xr:uid="{00000000-0005-0000-0000-00005E7B0000}"/>
    <cellStyle name="Note 4 3 3 5" xfId="31083" xr:uid="{00000000-0005-0000-0000-00005F7B0000}"/>
    <cellStyle name="Note 4 3 3 5 2" xfId="31084" xr:uid="{00000000-0005-0000-0000-0000607B0000}"/>
    <cellStyle name="Note 4 3 3 5 2 2" xfId="31085" xr:uid="{00000000-0005-0000-0000-0000617B0000}"/>
    <cellStyle name="Note 4 3 3 5 3" xfId="31086" xr:uid="{00000000-0005-0000-0000-0000627B0000}"/>
    <cellStyle name="Note 4 3 3 6" xfId="31087" xr:uid="{00000000-0005-0000-0000-0000637B0000}"/>
    <cellStyle name="Note 4 3 3 6 2" xfId="31088" xr:uid="{00000000-0005-0000-0000-0000647B0000}"/>
    <cellStyle name="Note 4 3 3 6 2 2" xfId="31089" xr:uid="{00000000-0005-0000-0000-0000657B0000}"/>
    <cellStyle name="Note 4 3 3 6 3" xfId="31090" xr:uid="{00000000-0005-0000-0000-0000667B0000}"/>
    <cellStyle name="Note 4 3 3 7" xfId="31091" xr:uid="{00000000-0005-0000-0000-0000677B0000}"/>
    <cellStyle name="Note 4 3 3 7 2" xfId="31092" xr:uid="{00000000-0005-0000-0000-0000687B0000}"/>
    <cellStyle name="Note 4 3 3 7 2 2" xfId="31093" xr:uid="{00000000-0005-0000-0000-0000697B0000}"/>
    <cellStyle name="Note 4 3 3 7 3" xfId="31094" xr:uid="{00000000-0005-0000-0000-00006A7B0000}"/>
    <cellStyle name="Note 4 3 3 8" xfId="31095" xr:uid="{00000000-0005-0000-0000-00006B7B0000}"/>
    <cellStyle name="Note 4 3 3 8 2" xfId="31096" xr:uid="{00000000-0005-0000-0000-00006C7B0000}"/>
    <cellStyle name="Note 4 3 3 8 2 2" xfId="31097" xr:uid="{00000000-0005-0000-0000-00006D7B0000}"/>
    <cellStyle name="Note 4 3 3 8 3" xfId="31098" xr:uid="{00000000-0005-0000-0000-00006E7B0000}"/>
    <cellStyle name="Note 4 3 3 9" xfId="31099" xr:uid="{00000000-0005-0000-0000-00006F7B0000}"/>
    <cellStyle name="Note 4 3 3 9 2" xfId="31100" xr:uid="{00000000-0005-0000-0000-0000707B0000}"/>
    <cellStyle name="Note 4 3 3 9 2 2" xfId="31101" xr:uid="{00000000-0005-0000-0000-0000717B0000}"/>
    <cellStyle name="Note 4 3 3 9 3" xfId="31102" xr:uid="{00000000-0005-0000-0000-0000727B0000}"/>
    <cellStyle name="Note 4 3 4" xfId="31103" xr:uid="{00000000-0005-0000-0000-0000737B0000}"/>
    <cellStyle name="Note 4 3 4 10" xfId="31104" xr:uid="{00000000-0005-0000-0000-0000747B0000}"/>
    <cellStyle name="Note 4 3 4 10 2" xfId="31105" xr:uid="{00000000-0005-0000-0000-0000757B0000}"/>
    <cellStyle name="Note 4 3 4 10 2 2" xfId="31106" xr:uid="{00000000-0005-0000-0000-0000767B0000}"/>
    <cellStyle name="Note 4 3 4 10 3" xfId="31107" xr:uid="{00000000-0005-0000-0000-0000777B0000}"/>
    <cellStyle name="Note 4 3 4 11" xfId="31108" xr:uid="{00000000-0005-0000-0000-0000787B0000}"/>
    <cellStyle name="Note 4 3 4 11 2" xfId="31109" xr:uid="{00000000-0005-0000-0000-0000797B0000}"/>
    <cellStyle name="Note 4 3 4 11 2 2" xfId="31110" xr:uid="{00000000-0005-0000-0000-00007A7B0000}"/>
    <cellStyle name="Note 4 3 4 11 3" xfId="31111" xr:uid="{00000000-0005-0000-0000-00007B7B0000}"/>
    <cellStyle name="Note 4 3 4 12" xfId="31112" xr:uid="{00000000-0005-0000-0000-00007C7B0000}"/>
    <cellStyle name="Note 4 3 4 12 2" xfId="31113" xr:uid="{00000000-0005-0000-0000-00007D7B0000}"/>
    <cellStyle name="Note 4 3 4 12 2 2" xfId="31114" xr:uid="{00000000-0005-0000-0000-00007E7B0000}"/>
    <cellStyle name="Note 4 3 4 12 3" xfId="31115" xr:uid="{00000000-0005-0000-0000-00007F7B0000}"/>
    <cellStyle name="Note 4 3 4 13" xfId="31116" xr:uid="{00000000-0005-0000-0000-0000807B0000}"/>
    <cellStyle name="Note 4 3 4 13 2" xfId="31117" xr:uid="{00000000-0005-0000-0000-0000817B0000}"/>
    <cellStyle name="Note 4 3 4 13 2 2" xfId="31118" xr:uid="{00000000-0005-0000-0000-0000827B0000}"/>
    <cellStyle name="Note 4 3 4 13 3" xfId="31119" xr:uid="{00000000-0005-0000-0000-0000837B0000}"/>
    <cellStyle name="Note 4 3 4 14" xfId="31120" xr:uid="{00000000-0005-0000-0000-0000847B0000}"/>
    <cellStyle name="Note 4 3 4 14 2" xfId="31121" xr:uid="{00000000-0005-0000-0000-0000857B0000}"/>
    <cellStyle name="Note 4 3 4 14 2 2" xfId="31122" xr:uid="{00000000-0005-0000-0000-0000867B0000}"/>
    <cellStyle name="Note 4 3 4 14 3" xfId="31123" xr:uid="{00000000-0005-0000-0000-0000877B0000}"/>
    <cellStyle name="Note 4 3 4 15" xfId="31124" xr:uid="{00000000-0005-0000-0000-0000887B0000}"/>
    <cellStyle name="Note 4 3 4 15 2" xfId="31125" xr:uid="{00000000-0005-0000-0000-0000897B0000}"/>
    <cellStyle name="Note 4 3 4 15 2 2" xfId="31126" xr:uid="{00000000-0005-0000-0000-00008A7B0000}"/>
    <cellStyle name="Note 4 3 4 15 3" xfId="31127" xr:uid="{00000000-0005-0000-0000-00008B7B0000}"/>
    <cellStyle name="Note 4 3 4 16" xfId="31128" xr:uid="{00000000-0005-0000-0000-00008C7B0000}"/>
    <cellStyle name="Note 4 3 4 16 2" xfId="31129" xr:uid="{00000000-0005-0000-0000-00008D7B0000}"/>
    <cellStyle name="Note 4 3 4 16 2 2" xfId="31130" xr:uid="{00000000-0005-0000-0000-00008E7B0000}"/>
    <cellStyle name="Note 4 3 4 16 3" xfId="31131" xr:uid="{00000000-0005-0000-0000-00008F7B0000}"/>
    <cellStyle name="Note 4 3 4 17" xfId="31132" xr:uid="{00000000-0005-0000-0000-0000907B0000}"/>
    <cellStyle name="Note 4 3 4 17 2" xfId="31133" xr:uid="{00000000-0005-0000-0000-0000917B0000}"/>
    <cellStyle name="Note 4 3 4 17 2 2" xfId="31134" xr:uid="{00000000-0005-0000-0000-0000927B0000}"/>
    <cellStyle name="Note 4 3 4 17 3" xfId="31135" xr:uid="{00000000-0005-0000-0000-0000937B0000}"/>
    <cellStyle name="Note 4 3 4 18" xfId="31136" xr:uid="{00000000-0005-0000-0000-0000947B0000}"/>
    <cellStyle name="Note 4 3 4 18 2" xfId="31137" xr:uid="{00000000-0005-0000-0000-0000957B0000}"/>
    <cellStyle name="Note 4 3 4 18 2 2" xfId="31138" xr:uid="{00000000-0005-0000-0000-0000967B0000}"/>
    <cellStyle name="Note 4 3 4 18 3" xfId="31139" xr:uid="{00000000-0005-0000-0000-0000977B0000}"/>
    <cellStyle name="Note 4 3 4 19" xfId="31140" xr:uid="{00000000-0005-0000-0000-0000987B0000}"/>
    <cellStyle name="Note 4 3 4 19 2" xfId="31141" xr:uid="{00000000-0005-0000-0000-0000997B0000}"/>
    <cellStyle name="Note 4 3 4 19 2 2" xfId="31142" xr:uid="{00000000-0005-0000-0000-00009A7B0000}"/>
    <cellStyle name="Note 4 3 4 19 3" xfId="31143" xr:uid="{00000000-0005-0000-0000-00009B7B0000}"/>
    <cellStyle name="Note 4 3 4 2" xfId="31144" xr:uid="{00000000-0005-0000-0000-00009C7B0000}"/>
    <cellStyle name="Note 4 3 4 2 10" xfId="31145" xr:uid="{00000000-0005-0000-0000-00009D7B0000}"/>
    <cellStyle name="Note 4 3 4 2 10 2" xfId="31146" xr:uid="{00000000-0005-0000-0000-00009E7B0000}"/>
    <cellStyle name="Note 4 3 4 2 10 2 2" xfId="31147" xr:uid="{00000000-0005-0000-0000-00009F7B0000}"/>
    <cellStyle name="Note 4 3 4 2 10 3" xfId="31148" xr:uid="{00000000-0005-0000-0000-0000A07B0000}"/>
    <cellStyle name="Note 4 3 4 2 11" xfId="31149" xr:uid="{00000000-0005-0000-0000-0000A17B0000}"/>
    <cellStyle name="Note 4 3 4 2 11 2" xfId="31150" xr:uid="{00000000-0005-0000-0000-0000A27B0000}"/>
    <cellStyle name="Note 4 3 4 2 11 2 2" xfId="31151" xr:uid="{00000000-0005-0000-0000-0000A37B0000}"/>
    <cellStyle name="Note 4 3 4 2 11 3" xfId="31152" xr:uid="{00000000-0005-0000-0000-0000A47B0000}"/>
    <cellStyle name="Note 4 3 4 2 12" xfId="31153" xr:uid="{00000000-0005-0000-0000-0000A57B0000}"/>
    <cellStyle name="Note 4 3 4 2 12 2" xfId="31154" xr:uid="{00000000-0005-0000-0000-0000A67B0000}"/>
    <cellStyle name="Note 4 3 4 2 12 2 2" xfId="31155" xr:uid="{00000000-0005-0000-0000-0000A77B0000}"/>
    <cellStyle name="Note 4 3 4 2 12 3" xfId="31156" xr:uid="{00000000-0005-0000-0000-0000A87B0000}"/>
    <cellStyle name="Note 4 3 4 2 13" xfId="31157" xr:uid="{00000000-0005-0000-0000-0000A97B0000}"/>
    <cellStyle name="Note 4 3 4 2 13 2" xfId="31158" xr:uid="{00000000-0005-0000-0000-0000AA7B0000}"/>
    <cellStyle name="Note 4 3 4 2 13 2 2" xfId="31159" xr:uid="{00000000-0005-0000-0000-0000AB7B0000}"/>
    <cellStyle name="Note 4 3 4 2 13 3" xfId="31160" xr:uid="{00000000-0005-0000-0000-0000AC7B0000}"/>
    <cellStyle name="Note 4 3 4 2 14" xfId="31161" xr:uid="{00000000-0005-0000-0000-0000AD7B0000}"/>
    <cellStyle name="Note 4 3 4 2 14 2" xfId="31162" xr:uid="{00000000-0005-0000-0000-0000AE7B0000}"/>
    <cellStyle name="Note 4 3 4 2 14 2 2" xfId="31163" xr:uid="{00000000-0005-0000-0000-0000AF7B0000}"/>
    <cellStyle name="Note 4 3 4 2 14 3" xfId="31164" xr:uid="{00000000-0005-0000-0000-0000B07B0000}"/>
    <cellStyle name="Note 4 3 4 2 15" xfId="31165" xr:uid="{00000000-0005-0000-0000-0000B17B0000}"/>
    <cellStyle name="Note 4 3 4 2 15 2" xfId="31166" xr:uid="{00000000-0005-0000-0000-0000B27B0000}"/>
    <cellStyle name="Note 4 3 4 2 15 2 2" xfId="31167" xr:uid="{00000000-0005-0000-0000-0000B37B0000}"/>
    <cellStyle name="Note 4 3 4 2 15 3" xfId="31168" xr:uid="{00000000-0005-0000-0000-0000B47B0000}"/>
    <cellStyle name="Note 4 3 4 2 16" xfId="31169" xr:uid="{00000000-0005-0000-0000-0000B57B0000}"/>
    <cellStyle name="Note 4 3 4 2 16 2" xfId="31170" xr:uid="{00000000-0005-0000-0000-0000B67B0000}"/>
    <cellStyle name="Note 4 3 4 2 16 2 2" xfId="31171" xr:uid="{00000000-0005-0000-0000-0000B77B0000}"/>
    <cellStyle name="Note 4 3 4 2 16 3" xfId="31172" xr:uid="{00000000-0005-0000-0000-0000B87B0000}"/>
    <cellStyle name="Note 4 3 4 2 17" xfId="31173" xr:uid="{00000000-0005-0000-0000-0000B97B0000}"/>
    <cellStyle name="Note 4 3 4 2 17 2" xfId="31174" xr:uid="{00000000-0005-0000-0000-0000BA7B0000}"/>
    <cellStyle name="Note 4 3 4 2 17 2 2" xfId="31175" xr:uid="{00000000-0005-0000-0000-0000BB7B0000}"/>
    <cellStyle name="Note 4 3 4 2 17 3" xfId="31176" xr:uid="{00000000-0005-0000-0000-0000BC7B0000}"/>
    <cellStyle name="Note 4 3 4 2 18" xfId="31177" xr:uid="{00000000-0005-0000-0000-0000BD7B0000}"/>
    <cellStyle name="Note 4 3 4 2 18 2" xfId="31178" xr:uid="{00000000-0005-0000-0000-0000BE7B0000}"/>
    <cellStyle name="Note 4 3 4 2 18 2 2" xfId="31179" xr:uid="{00000000-0005-0000-0000-0000BF7B0000}"/>
    <cellStyle name="Note 4 3 4 2 18 3" xfId="31180" xr:uid="{00000000-0005-0000-0000-0000C07B0000}"/>
    <cellStyle name="Note 4 3 4 2 19" xfId="31181" xr:uid="{00000000-0005-0000-0000-0000C17B0000}"/>
    <cellStyle name="Note 4 3 4 2 19 2" xfId="31182" xr:uid="{00000000-0005-0000-0000-0000C27B0000}"/>
    <cellStyle name="Note 4 3 4 2 19 2 2" xfId="31183" xr:uid="{00000000-0005-0000-0000-0000C37B0000}"/>
    <cellStyle name="Note 4 3 4 2 19 3" xfId="31184" xr:uid="{00000000-0005-0000-0000-0000C47B0000}"/>
    <cellStyle name="Note 4 3 4 2 2" xfId="31185" xr:uid="{00000000-0005-0000-0000-0000C57B0000}"/>
    <cellStyle name="Note 4 3 4 2 2 2" xfId="31186" xr:uid="{00000000-0005-0000-0000-0000C67B0000}"/>
    <cellStyle name="Note 4 3 4 2 2 2 2" xfId="31187" xr:uid="{00000000-0005-0000-0000-0000C77B0000}"/>
    <cellStyle name="Note 4 3 4 2 2 3" xfId="31188" xr:uid="{00000000-0005-0000-0000-0000C87B0000}"/>
    <cellStyle name="Note 4 3 4 2 2 4" xfId="31189" xr:uid="{00000000-0005-0000-0000-0000C97B0000}"/>
    <cellStyle name="Note 4 3 4 2 20" xfId="31190" xr:uid="{00000000-0005-0000-0000-0000CA7B0000}"/>
    <cellStyle name="Note 4 3 4 2 20 2" xfId="31191" xr:uid="{00000000-0005-0000-0000-0000CB7B0000}"/>
    <cellStyle name="Note 4 3 4 2 20 2 2" xfId="31192" xr:uid="{00000000-0005-0000-0000-0000CC7B0000}"/>
    <cellStyle name="Note 4 3 4 2 20 3" xfId="31193" xr:uid="{00000000-0005-0000-0000-0000CD7B0000}"/>
    <cellStyle name="Note 4 3 4 2 21" xfId="31194" xr:uid="{00000000-0005-0000-0000-0000CE7B0000}"/>
    <cellStyle name="Note 4 3 4 2 21 2" xfId="31195" xr:uid="{00000000-0005-0000-0000-0000CF7B0000}"/>
    <cellStyle name="Note 4 3 4 2 22" xfId="31196" xr:uid="{00000000-0005-0000-0000-0000D07B0000}"/>
    <cellStyle name="Note 4 3 4 2 23" xfId="31197" xr:uid="{00000000-0005-0000-0000-0000D17B0000}"/>
    <cellStyle name="Note 4 3 4 2 3" xfId="31198" xr:uid="{00000000-0005-0000-0000-0000D27B0000}"/>
    <cellStyle name="Note 4 3 4 2 3 2" xfId="31199" xr:uid="{00000000-0005-0000-0000-0000D37B0000}"/>
    <cellStyle name="Note 4 3 4 2 3 2 2" xfId="31200" xr:uid="{00000000-0005-0000-0000-0000D47B0000}"/>
    <cellStyle name="Note 4 3 4 2 3 3" xfId="31201" xr:uid="{00000000-0005-0000-0000-0000D57B0000}"/>
    <cellStyle name="Note 4 3 4 2 4" xfId="31202" xr:uid="{00000000-0005-0000-0000-0000D67B0000}"/>
    <cellStyle name="Note 4 3 4 2 4 2" xfId="31203" xr:uid="{00000000-0005-0000-0000-0000D77B0000}"/>
    <cellStyle name="Note 4 3 4 2 4 2 2" xfId="31204" xr:uid="{00000000-0005-0000-0000-0000D87B0000}"/>
    <cellStyle name="Note 4 3 4 2 4 3" xfId="31205" xr:uid="{00000000-0005-0000-0000-0000D97B0000}"/>
    <cellStyle name="Note 4 3 4 2 5" xfId="31206" xr:uid="{00000000-0005-0000-0000-0000DA7B0000}"/>
    <cellStyle name="Note 4 3 4 2 5 2" xfId="31207" xr:uid="{00000000-0005-0000-0000-0000DB7B0000}"/>
    <cellStyle name="Note 4 3 4 2 5 2 2" xfId="31208" xr:uid="{00000000-0005-0000-0000-0000DC7B0000}"/>
    <cellStyle name="Note 4 3 4 2 5 3" xfId="31209" xr:uid="{00000000-0005-0000-0000-0000DD7B0000}"/>
    <cellStyle name="Note 4 3 4 2 6" xfId="31210" xr:uid="{00000000-0005-0000-0000-0000DE7B0000}"/>
    <cellStyle name="Note 4 3 4 2 6 2" xfId="31211" xr:uid="{00000000-0005-0000-0000-0000DF7B0000}"/>
    <cellStyle name="Note 4 3 4 2 6 2 2" xfId="31212" xr:uid="{00000000-0005-0000-0000-0000E07B0000}"/>
    <cellStyle name="Note 4 3 4 2 6 3" xfId="31213" xr:uid="{00000000-0005-0000-0000-0000E17B0000}"/>
    <cellStyle name="Note 4 3 4 2 7" xfId="31214" xr:uid="{00000000-0005-0000-0000-0000E27B0000}"/>
    <cellStyle name="Note 4 3 4 2 7 2" xfId="31215" xr:uid="{00000000-0005-0000-0000-0000E37B0000}"/>
    <cellStyle name="Note 4 3 4 2 7 2 2" xfId="31216" xr:uid="{00000000-0005-0000-0000-0000E47B0000}"/>
    <cellStyle name="Note 4 3 4 2 7 3" xfId="31217" xr:uid="{00000000-0005-0000-0000-0000E57B0000}"/>
    <cellStyle name="Note 4 3 4 2 8" xfId="31218" xr:uid="{00000000-0005-0000-0000-0000E67B0000}"/>
    <cellStyle name="Note 4 3 4 2 8 2" xfId="31219" xr:uid="{00000000-0005-0000-0000-0000E77B0000}"/>
    <cellStyle name="Note 4 3 4 2 8 2 2" xfId="31220" xr:uid="{00000000-0005-0000-0000-0000E87B0000}"/>
    <cellStyle name="Note 4 3 4 2 8 3" xfId="31221" xr:uid="{00000000-0005-0000-0000-0000E97B0000}"/>
    <cellStyle name="Note 4 3 4 2 9" xfId="31222" xr:uid="{00000000-0005-0000-0000-0000EA7B0000}"/>
    <cellStyle name="Note 4 3 4 2 9 2" xfId="31223" xr:uid="{00000000-0005-0000-0000-0000EB7B0000}"/>
    <cellStyle name="Note 4 3 4 2 9 2 2" xfId="31224" xr:uid="{00000000-0005-0000-0000-0000EC7B0000}"/>
    <cellStyle name="Note 4 3 4 2 9 3" xfId="31225" xr:uid="{00000000-0005-0000-0000-0000ED7B0000}"/>
    <cellStyle name="Note 4 3 4 20" xfId="31226" xr:uid="{00000000-0005-0000-0000-0000EE7B0000}"/>
    <cellStyle name="Note 4 3 4 20 2" xfId="31227" xr:uid="{00000000-0005-0000-0000-0000EF7B0000}"/>
    <cellStyle name="Note 4 3 4 20 2 2" xfId="31228" xr:uid="{00000000-0005-0000-0000-0000F07B0000}"/>
    <cellStyle name="Note 4 3 4 20 3" xfId="31229" xr:uid="{00000000-0005-0000-0000-0000F17B0000}"/>
    <cellStyle name="Note 4 3 4 21" xfId="31230" xr:uid="{00000000-0005-0000-0000-0000F27B0000}"/>
    <cellStyle name="Note 4 3 4 21 2" xfId="31231" xr:uid="{00000000-0005-0000-0000-0000F37B0000}"/>
    <cellStyle name="Note 4 3 4 21 2 2" xfId="31232" xr:uid="{00000000-0005-0000-0000-0000F47B0000}"/>
    <cellStyle name="Note 4 3 4 21 3" xfId="31233" xr:uid="{00000000-0005-0000-0000-0000F57B0000}"/>
    <cellStyle name="Note 4 3 4 22" xfId="31234" xr:uid="{00000000-0005-0000-0000-0000F67B0000}"/>
    <cellStyle name="Note 4 3 4 22 2" xfId="31235" xr:uid="{00000000-0005-0000-0000-0000F77B0000}"/>
    <cellStyle name="Note 4 3 4 23" xfId="31236" xr:uid="{00000000-0005-0000-0000-0000F87B0000}"/>
    <cellStyle name="Note 4 3 4 24" xfId="31237" xr:uid="{00000000-0005-0000-0000-0000F97B0000}"/>
    <cellStyle name="Note 4 3 4 3" xfId="31238" xr:uid="{00000000-0005-0000-0000-0000FA7B0000}"/>
    <cellStyle name="Note 4 3 4 3 2" xfId="31239" xr:uid="{00000000-0005-0000-0000-0000FB7B0000}"/>
    <cellStyle name="Note 4 3 4 3 2 2" xfId="31240" xr:uid="{00000000-0005-0000-0000-0000FC7B0000}"/>
    <cellStyle name="Note 4 3 4 3 3" xfId="31241" xr:uid="{00000000-0005-0000-0000-0000FD7B0000}"/>
    <cellStyle name="Note 4 3 4 3 4" xfId="31242" xr:uid="{00000000-0005-0000-0000-0000FE7B0000}"/>
    <cellStyle name="Note 4 3 4 4" xfId="31243" xr:uid="{00000000-0005-0000-0000-0000FF7B0000}"/>
    <cellStyle name="Note 4 3 4 4 2" xfId="31244" xr:uid="{00000000-0005-0000-0000-0000007C0000}"/>
    <cellStyle name="Note 4 3 4 4 2 2" xfId="31245" xr:uid="{00000000-0005-0000-0000-0000017C0000}"/>
    <cellStyle name="Note 4 3 4 4 3" xfId="31246" xr:uid="{00000000-0005-0000-0000-0000027C0000}"/>
    <cellStyle name="Note 4 3 4 4 4" xfId="31247" xr:uid="{00000000-0005-0000-0000-0000037C0000}"/>
    <cellStyle name="Note 4 3 4 5" xfId="31248" xr:uid="{00000000-0005-0000-0000-0000047C0000}"/>
    <cellStyle name="Note 4 3 4 5 2" xfId="31249" xr:uid="{00000000-0005-0000-0000-0000057C0000}"/>
    <cellStyle name="Note 4 3 4 5 2 2" xfId="31250" xr:uid="{00000000-0005-0000-0000-0000067C0000}"/>
    <cellStyle name="Note 4 3 4 5 3" xfId="31251" xr:uid="{00000000-0005-0000-0000-0000077C0000}"/>
    <cellStyle name="Note 4 3 4 6" xfId="31252" xr:uid="{00000000-0005-0000-0000-0000087C0000}"/>
    <cellStyle name="Note 4 3 4 6 2" xfId="31253" xr:uid="{00000000-0005-0000-0000-0000097C0000}"/>
    <cellStyle name="Note 4 3 4 6 2 2" xfId="31254" xr:uid="{00000000-0005-0000-0000-00000A7C0000}"/>
    <cellStyle name="Note 4 3 4 6 3" xfId="31255" xr:uid="{00000000-0005-0000-0000-00000B7C0000}"/>
    <cellStyle name="Note 4 3 4 7" xfId="31256" xr:uid="{00000000-0005-0000-0000-00000C7C0000}"/>
    <cellStyle name="Note 4 3 4 7 2" xfId="31257" xr:uid="{00000000-0005-0000-0000-00000D7C0000}"/>
    <cellStyle name="Note 4 3 4 7 2 2" xfId="31258" xr:uid="{00000000-0005-0000-0000-00000E7C0000}"/>
    <cellStyle name="Note 4 3 4 7 3" xfId="31259" xr:uid="{00000000-0005-0000-0000-00000F7C0000}"/>
    <cellStyle name="Note 4 3 4 8" xfId="31260" xr:uid="{00000000-0005-0000-0000-0000107C0000}"/>
    <cellStyle name="Note 4 3 4 8 2" xfId="31261" xr:uid="{00000000-0005-0000-0000-0000117C0000}"/>
    <cellStyle name="Note 4 3 4 8 2 2" xfId="31262" xr:uid="{00000000-0005-0000-0000-0000127C0000}"/>
    <cellStyle name="Note 4 3 4 8 3" xfId="31263" xr:uid="{00000000-0005-0000-0000-0000137C0000}"/>
    <cellStyle name="Note 4 3 4 9" xfId="31264" xr:uid="{00000000-0005-0000-0000-0000147C0000}"/>
    <cellStyle name="Note 4 3 4 9 2" xfId="31265" xr:uid="{00000000-0005-0000-0000-0000157C0000}"/>
    <cellStyle name="Note 4 3 4 9 2 2" xfId="31266" xr:uid="{00000000-0005-0000-0000-0000167C0000}"/>
    <cellStyle name="Note 4 3 4 9 3" xfId="31267" xr:uid="{00000000-0005-0000-0000-0000177C0000}"/>
    <cellStyle name="Note 4 3 5" xfId="31268" xr:uid="{00000000-0005-0000-0000-0000187C0000}"/>
    <cellStyle name="Note 4 3 5 10" xfId="31269" xr:uid="{00000000-0005-0000-0000-0000197C0000}"/>
    <cellStyle name="Note 4 3 5 10 2" xfId="31270" xr:uid="{00000000-0005-0000-0000-00001A7C0000}"/>
    <cellStyle name="Note 4 3 5 10 2 2" xfId="31271" xr:uid="{00000000-0005-0000-0000-00001B7C0000}"/>
    <cellStyle name="Note 4 3 5 10 3" xfId="31272" xr:uid="{00000000-0005-0000-0000-00001C7C0000}"/>
    <cellStyle name="Note 4 3 5 11" xfId="31273" xr:uid="{00000000-0005-0000-0000-00001D7C0000}"/>
    <cellStyle name="Note 4 3 5 11 2" xfId="31274" xr:uid="{00000000-0005-0000-0000-00001E7C0000}"/>
    <cellStyle name="Note 4 3 5 11 2 2" xfId="31275" xr:uid="{00000000-0005-0000-0000-00001F7C0000}"/>
    <cellStyle name="Note 4 3 5 11 3" xfId="31276" xr:uid="{00000000-0005-0000-0000-0000207C0000}"/>
    <cellStyle name="Note 4 3 5 12" xfId="31277" xr:uid="{00000000-0005-0000-0000-0000217C0000}"/>
    <cellStyle name="Note 4 3 5 12 2" xfId="31278" xr:uid="{00000000-0005-0000-0000-0000227C0000}"/>
    <cellStyle name="Note 4 3 5 12 2 2" xfId="31279" xr:uid="{00000000-0005-0000-0000-0000237C0000}"/>
    <cellStyle name="Note 4 3 5 12 3" xfId="31280" xr:uid="{00000000-0005-0000-0000-0000247C0000}"/>
    <cellStyle name="Note 4 3 5 13" xfId="31281" xr:uid="{00000000-0005-0000-0000-0000257C0000}"/>
    <cellStyle name="Note 4 3 5 13 2" xfId="31282" xr:uid="{00000000-0005-0000-0000-0000267C0000}"/>
    <cellStyle name="Note 4 3 5 13 2 2" xfId="31283" xr:uid="{00000000-0005-0000-0000-0000277C0000}"/>
    <cellStyle name="Note 4 3 5 13 3" xfId="31284" xr:uid="{00000000-0005-0000-0000-0000287C0000}"/>
    <cellStyle name="Note 4 3 5 14" xfId="31285" xr:uid="{00000000-0005-0000-0000-0000297C0000}"/>
    <cellStyle name="Note 4 3 5 14 2" xfId="31286" xr:uid="{00000000-0005-0000-0000-00002A7C0000}"/>
    <cellStyle name="Note 4 3 5 14 2 2" xfId="31287" xr:uid="{00000000-0005-0000-0000-00002B7C0000}"/>
    <cellStyle name="Note 4 3 5 14 3" xfId="31288" xr:uid="{00000000-0005-0000-0000-00002C7C0000}"/>
    <cellStyle name="Note 4 3 5 15" xfId="31289" xr:uid="{00000000-0005-0000-0000-00002D7C0000}"/>
    <cellStyle name="Note 4 3 5 15 2" xfId="31290" xr:uid="{00000000-0005-0000-0000-00002E7C0000}"/>
    <cellStyle name="Note 4 3 5 15 2 2" xfId="31291" xr:uid="{00000000-0005-0000-0000-00002F7C0000}"/>
    <cellStyle name="Note 4 3 5 15 3" xfId="31292" xr:uid="{00000000-0005-0000-0000-0000307C0000}"/>
    <cellStyle name="Note 4 3 5 16" xfId="31293" xr:uid="{00000000-0005-0000-0000-0000317C0000}"/>
    <cellStyle name="Note 4 3 5 16 2" xfId="31294" xr:uid="{00000000-0005-0000-0000-0000327C0000}"/>
    <cellStyle name="Note 4 3 5 16 2 2" xfId="31295" xr:uid="{00000000-0005-0000-0000-0000337C0000}"/>
    <cellStyle name="Note 4 3 5 16 3" xfId="31296" xr:uid="{00000000-0005-0000-0000-0000347C0000}"/>
    <cellStyle name="Note 4 3 5 17" xfId="31297" xr:uid="{00000000-0005-0000-0000-0000357C0000}"/>
    <cellStyle name="Note 4 3 5 17 2" xfId="31298" xr:uid="{00000000-0005-0000-0000-0000367C0000}"/>
    <cellStyle name="Note 4 3 5 17 2 2" xfId="31299" xr:uid="{00000000-0005-0000-0000-0000377C0000}"/>
    <cellStyle name="Note 4 3 5 17 3" xfId="31300" xr:uid="{00000000-0005-0000-0000-0000387C0000}"/>
    <cellStyle name="Note 4 3 5 18" xfId="31301" xr:uid="{00000000-0005-0000-0000-0000397C0000}"/>
    <cellStyle name="Note 4 3 5 18 2" xfId="31302" xr:uid="{00000000-0005-0000-0000-00003A7C0000}"/>
    <cellStyle name="Note 4 3 5 18 2 2" xfId="31303" xr:uid="{00000000-0005-0000-0000-00003B7C0000}"/>
    <cellStyle name="Note 4 3 5 18 3" xfId="31304" xr:uid="{00000000-0005-0000-0000-00003C7C0000}"/>
    <cellStyle name="Note 4 3 5 19" xfId="31305" xr:uid="{00000000-0005-0000-0000-00003D7C0000}"/>
    <cellStyle name="Note 4 3 5 19 2" xfId="31306" xr:uid="{00000000-0005-0000-0000-00003E7C0000}"/>
    <cellStyle name="Note 4 3 5 19 2 2" xfId="31307" xr:uid="{00000000-0005-0000-0000-00003F7C0000}"/>
    <cellStyle name="Note 4 3 5 19 3" xfId="31308" xr:uid="{00000000-0005-0000-0000-0000407C0000}"/>
    <cellStyle name="Note 4 3 5 2" xfId="31309" xr:uid="{00000000-0005-0000-0000-0000417C0000}"/>
    <cellStyle name="Note 4 3 5 2 2" xfId="31310" xr:uid="{00000000-0005-0000-0000-0000427C0000}"/>
    <cellStyle name="Note 4 3 5 2 2 2" xfId="31311" xr:uid="{00000000-0005-0000-0000-0000437C0000}"/>
    <cellStyle name="Note 4 3 5 2 3" xfId="31312" xr:uid="{00000000-0005-0000-0000-0000447C0000}"/>
    <cellStyle name="Note 4 3 5 2 4" xfId="31313" xr:uid="{00000000-0005-0000-0000-0000457C0000}"/>
    <cellStyle name="Note 4 3 5 20" xfId="31314" xr:uid="{00000000-0005-0000-0000-0000467C0000}"/>
    <cellStyle name="Note 4 3 5 20 2" xfId="31315" xr:uid="{00000000-0005-0000-0000-0000477C0000}"/>
    <cellStyle name="Note 4 3 5 20 2 2" xfId="31316" xr:uid="{00000000-0005-0000-0000-0000487C0000}"/>
    <cellStyle name="Note 4 3 5 20 3" xfId="31317" xr:uid="{00000000-0005-0000-0000-0000497C0000}"/>
    <cellStyle name="Note 4 3 5 21" xfId="31318" xr:uid="{00000000-0005-0000-0000-00004A7C0000}"/>
    <cellStyle name="Note 4 3 5 21 2" xfId="31319" xr:uid="{00000000-0005-0000-0000-00004B7C0000}"/>
    <cellStyle name="Note 4 3 5 22" xfId="31320" xr:uid="{00000000-0005-0000-0000-00004C7C0000}"/>
    <cellStyle name="Note 4 3 5 23" xfId="31321" xr:uid="{00000000-0005-0000-0000-00004D7C0000}"/>
    <cellStyle name="Note 4 3 5 3" xfId="31322" xr:uid="{00000000-0005-0000-0000-00004E7C0000}"/>
    <cellStyle name="Note 4 3 5 3 2" xfId="31323" xr:uid="{00000000-0005-0000-0000-00004F7C0000}"/>
    <cellStyle name="Note 4 3 5 3 2 2" xfId="31324" xr:uid="{00000000-0005-0000-0000-0000507C0000}"/>
    <cellStyle name="Note 4 3 5 3 3" xfId="31325" xr:uid="{00000000-0005-0000-0000-0000517C0000}"/>
    <cellStyle name="Note 4 3 5 4" xfId="31326" xr:uid="{00000000-0005-0000-0000-0000527C0000}"/>
    <cellStyle name="Note 4 3 5 4 2" xfId="31327" xr:uid="{00000000-0005-0000-0000-0000537C0000}"/>
    <cellStyle name="Note 4 3 5 4 2 2" xfId="31328" xr:uid="{00000000-0005-0000-0000-0000547C0000}"/>
    <cellStyle name="Note 4 3 5 4 3" xfId="31329" xr:uid="{00000000-0005-0000-0000-0000557C0000}"/>
    <cellStyle name="Note 4 3 5 5" xfId="31330" xr:uid="{00000000-0005-0000-0000-0000567C0000}"/>
    <cellStyle name="Note 4 3 5 5 2" xfId="31331" xr:uid="{00000000-0005-0000-0000-0000577C0000}"/>
    <cellStyle name="Note 4 3 5 5 2 2" xfId="31332" xr:uid="{00000000-0005-0000-0000-0000587C0000}"/>
    <cellStyle name="Note 4 3 5 5 3" xfId="31333" xr:uid="{00000000-0005-0000-0000-0000597C0000}"/>
    <cellStyle name="Note 4 3 5 6" xfId="31334" xr:uid="{00000000-0005-0000-0000-00005A7C0000}"/>
    <cellStyle name="Note 4 3 5 6 2" xfId="31335" xr:uid="{00000000-0005-0000-0000-00005B7C0000}"/>
    <cellStyle name="Note 4 3 5 6 2 2" xfId="31336" xr:uid="{00000000-0005-0000-0000-00005C7C0000}"/>
    <cellStyle name="Note 4 3 5 6 3" xfId="31337" xr:uid="{00000000-0005-0000-0000-00005D7C0000}"/>
    <cellStyle name="Note 4 3 5 7" xfId="31338" xr:uid="{00000000-0005-0000-0000-00005E7C0000}"/>
    <cellStyle name="Note 4 3 5 7 2" xfId="31339" xr:uid="{00000000-0005-0000-0000-00005F7C0000}"/>
    <cellStyle name="Note 4 3 5 7 2 2" xfId="31340" xr:uid="{00000000-0005-0000-0000-0000607C0000}"/>
    <cellStyle name="Note 4 3 5 7 3" xfId="31341" xr:uid="{00000000-0005-0000-0000-0000617C0000}"/>
    <cellStyle name="Note 4 3 5 8" xfId="31342" xr:uid="{00000000-0005-0000-0000-0000627C0000}"/>
    <cellStyle name="Note 4 3 5 8 2" xfId="31343" xr:uid="{00000000-0005-0000-0000-0000637C0000}"/>
    <cellStyle name="Note 4 3 5 8 2 2" xfId="31344" xr:uid="{00000000-0005-0000-0000-0000647C0000}"/>
    <cellStyle name="Note 4 3 5 8 3" xfId="31345" xr:uid="{00000000-0005-0000-0000-0000657C0000}"/>
    <cellStyle name="Note 4 3 5 9" xfId="31346" xr:uid="{00000000-0005-0000-0000-0000667C0000}"/>
    <cellStyle name="Note 4 3 5 9 2" xfId="31347" xr:uid="{00000000-0005-0000-0000-0000677C0000}"/>
    <cellStyle name="Note 4 3 5 9 2 2" xfId="31348" xr:uid="{00000000-0005-0000-0000-0000687C0000}"/>
    <cellStyle name="Note 4 3 5 9 3" xfId="31349" xr:uid="{00000000-0005-0000-0000-0000697C0000}"/>
    <cellStyle name="Note 4 3 6" xfId="31350" xr:uid="{00000000-0005-0000-0000-00006A7C0000}"/>
    <cellStyle name="Note 4 3 6 2" xfId="31351" xr:uid="{00000000-0005-0000-0000-00006B7C0000}"/>
    <cellStyle name="Note 4 3 6 2 2" xfId="31352" xr:uid="{00000000-0005-0000-0000-00006C7C0000}"/>
    <cellStyle name="Note 4 3 6 3" xfId="31353" xr:uid="{00000000-0005-0000-0000-00006D7C0000}"/>
    <cellStyle name="Note 4 3 6 4" xfId="31354" xr:uid="{00000000-0005-0000-0000-00006E7C0000}"/>
    <cellStyle name="Note 4 3 7" xfId="31355" xr:uid="{00000000-0005-0000-0000-00006F7C0000}"/>
    <cellStyle name="Note 4 3 7 2" xfId="31356" xr:uid="{00000000-0005-0000-0000-0000707C0000}"/>
    <cellStyle name="Note 4 3 7 2 2" xfId="31357" xr:uid="{00000000-0005-0000-0000-0000717C0000}"/>
    <cellStyle name="Note 4 3 7 3" xfId="31358" xr:uid="{00000000-0005-0000-0000-0000727C0000}"/>
    <cellStyle name="Note 4 3 8" xfId="31359" xr:uid="{00000000-0005-0000-0000-0000737C0000}"/>
    <cellStyle name="Note 4 3 8 2" xfId="31360" xr:uid="{00000000-0005-0000-0000-0000747C0000}"/>
    <cellStyle name="Note 4 3 8 2 2" xfId="31361" xr:uid="{00000000-0005-0000-0000-0000757C0000}"/>
    <cellStyle name="Note 4 3 8 3" xfId="31362" xr:uid="{00000000-0005-0000-0000-0000767C0000}"/>
    <cellStyle name="Note 4 3 9" xfId="31363" xr:uid="{00000000-0005-0000-0000-0000777C0000}"/>
    <cellStyle name="Note 4 3 9 2" xfId="31364" xr:uid="{00000000-0005-0000-0000-0000787C0000}"/>
    <cellStyle name="Note 4 3 9 2 2" xfId="31365" xr:uid="{00000000-0005-0000-0000-0000797C0000}"/>
    <cellStyle name="Note 4 3 9 3" xfId="31366" xr:uid="{00000000-0005-0000-0000-00007A7C0000}"/>
    <cellStyle name="Note 4 4" xfId="31367" xr:uid="{00000000-0005-0000-0000-00007B7C0000}"/>
    <cellStyle name="Note 4 4 10" xfId="31368" xr:uid="{00000000-0005-0000-0000-00007C7C0000}"/>
    <cellStyle name="Note 4 4 10 2" xfId="31369" xr:uid="{00000000-0005-0000-0000-00007D7C0000}"/>
    <cellStyle name="Note 4 4 10 2 2" xfId="31370" xr:uid="{00000000-0005-0000-0000-00007E7C0000}"/>
    <cellStyle name="Note 4 4 10 3" xfId="31371" xr:uid="{00000000-0005-0000-0000-00007F7C0000}"/>
    <cellStyle name="Note 4 4 11" xfId="31372" xr:uid="{00000000-0005-0000-0000-0000807C0000}"/>
    <cellStyle name="Note 4 4 11 2" xfId="31373" xr:uid="{00000000-0005-0000-0000-0000817C0000}"/>
    <cellStyle name="Note 4 4 11 2 2" xfId="31374" xr:uid="{00000000-0005-0000-0000-0000827C0000}"/>
    <cellStyle name="Note 4 4 11 3" xfId="31375" xr:uid="{00000000-0005-0000-0000-0000837C0000}"/>
    <cellStyle name="Note 4 4 12" xfId="31376" xr:uid="{00000000-0005-0000-0000-0000847C0000}"/>
    <cellStyle name="Note 4 4 12 2" xfId="31377" xr:uid="{00000000-0005-0000-0000-0000857C0000}"/>
    <cellStyle name="Note 4 4 12 2 2" xfId="31378" xr:uid="{00000000-0005-0000-0000-0000867C0000}"/>
    <cellStyle name="Note 4 4 12 3" xfId="31379" xr:uid="{00000000-0005-0000-0000-0000877C0000}"/>
    <cellStyle name="Note 4 4 13" xfId="31380" xr:uid="{00000000-0005-0000-0000-0000887C0000}"/>
    <cellStyle name="Note 4 4 13 2" xfId="31381" xr:uid="{00000000-0005-0000-0000-0000897C0000}"/>
    <cellStyle name="Note 4 4 13 2 2" xfId="31382" xr:uid="{00000000-0005-0000-0000-00008A7C0000}"/>
    <cellStyle name="Note 4 4 13 3" xfId="31383" xr:uid="{00000000-0005-0000-0000-00008B7C0000}"/>
    <cellStyle name="Note 4 4 14" xfId="31384" xr:uid="{00000000-0005-0000-0000-00008C7C0000}"/>
    <cellStyle name="Note 4 4 14 2" xfId="31385" xr:uid="{00000000-0005-0000-0000-00008D7C0000}"/>
    <cellStyle name="Note 4 4 14 2 2" xfId="31386" xr:uid="{00000000-0005-0000-0000-00008E7C0000}"/>
    <cellStyle name="Note 4 4 14 3" xfId="31387" xr:uid="{00000000-0005-0000-0000-00008F7C0000}"/>
    <cellStyle name="Note 4 4 15" xfId="31388" xr:uid="{00000000-0005-0000-0000-0000907C0000}"/>
    <cellStyle name="Note 4 4 15 2" xfId="31389" xr:uid="{00000000-0005-0000-0000-0000917C0000}"/>
    <cellStyle name="Note 4 4 15 2 2" xfId="31390" xr:uid="{00000000-0005-0000-0000-0000927C0000}"/>
    <cellStyle name="Note 4 4 15 3" xfId="31391" xr:uid="{00000000-0005-0000-0000-0000937C0000}"/>
    <cellStyle name="Note 4 4 16" xfId="31392" xr:uid="{00000000-0005-0000-0000-0000947C0000}"/>
    <cellStyle name="Note 4 4 16 2" xfId="31393" xr:uid="{00000000-0005-0000-0000-0000957C0000}"/>
    <cellStyle name="Note 4 4 16 2 2" xfId="31394" xr:uid="{00000000-0005-0000-0000-0000967C0000}"/>
    <cellStyle name="Note 4 4 16 3" xfId="31395" xr:uid="{00000000-0005-0000-0000-0000977C0000}"/>
    <cellStyle name="Note 4 4 17" xfId="31396" xr:uid="{00000000-0005-0000-0000-0000987C0000}"/>
    <cellStyle name="Note 4 4 17 2" xfId="31397" xr:uid="{00000000-0005-0000-0000-0000997C0000}"/>
    <cellStyle name="Note 4 4 17 2 2" xfId="31398" xr:uid="{00000000-0005-0000-0000-00009A7C0000}"/>
    <cellStyle name="Note 4 4 17 3" xfId="31399" xr:uid="{00000000-0005-0000-0000-00009B7C0000}"/>
    <cellStyle name="Note 4 4 18" xfId="31400" xr:uid="{00000000-0005-0000-0000-00009C7C0000}"/>
    <cellStyle name="Note 4 4 18 2" xfId="31401" xr:uid="{00000000-0005-0000-0000-00009D7C0000}"/>
    <cellStyle name="Note 4 4 19" xfId="31402" xr:uid="{00000000-0005-0000-0000-00009E7C0000}"/>
    <cellStyle name="Note 4 4 2" xfId="31403" xr:uid="{00000000-0005-0000-0000-00009F7C0000}"/>
    <cellStyle name="Note 4 4 2 10" xfId="31404" xr:uid="{00000000-0005-0000-0000-0000A07C0000}"/>
    <cellStyle name="Note 4 4 2 10 2" xfId="31405" xr:uid="{00000000-0005-0000-0000-0000A17C0000}"/>
    <cellStyle name="Note 4 4 2 10 2 2" xfId="31406" xr:uid="{00000000-0005-0000-0000-0000A27C0000}"/>
    <cellStyle name="Note 4 4 2 10 3" xfId="31407" xr:uid="{00000000-0005-0000-0000-0000A37C0000}"/>
    <cellStyle name="Note 4 4 2 11" xfId="31408" xr:uid="{00000000-0005-0000-0000-0000A47C0000}"/>
    <cellStyle name="Note 4 4 2 11 2" xfId="31409" xr:uid="{00000000-0005-0000-0000-0000A57C0000}"/>
    <cellStyle name="Note 4 4 2 11 2 2" xfId="31410" xr:uid="{00000000-0005-0000-0000-0000A67C0000}"/>
    <cellStyle name="Note 4 4 2 11 3" xfId="31411" xr:uid="{00000000-0005-0000-0000-0000A77C0000}"/>
    <cellStyle name="Note 4 4 2 12" xfId="31412" xr:uid="{00000000-0005-0000-0000-0000A87C0000}"/>
    <cellStyle name="Note 4 4 2 12 2" xfId="31413" xr:uid="{00000000-0005-0000-0000-0000A97C0000}"/>
    <cellStyle name="Note 4 4 2 12 2 2" xfId="31414" xr:uid="{00000000-0005-0000-0000-0000AA7C0000}"/>
    <cellStyle name="Note 4 4 2 12 3" xfId="31415" xr:uid="{00000000-0005-0000-0000-0000AB7C0000}"/>
    <cellStyle name="Note 4 4 2 13" xfId="31416" xr:uid="{00000000-0005-0000-0000-0000AC7C0000}"/>
    <cellStyle name="Note 4 4 2 13 2" xfId="31417" xr:uid="{00000000-0005-0000-0000-0000AD7C0000}"/>
    <cellStyle name="Note 4 4 2 13 2 2" xfId="31418" xr:uid="{00000000-0005-0000-0000-0000AE7C0000}"/>
    <cellStyle name="Note 4 4 2 13 3" xfId="31419" xr:uid="{00000000-0005-0000-0000-0000AF7C0000}"/>
    <cellStyle name="Note 4 4 2 14" xfId="31420" xr:uid="{00000000-0005-0000-0000-0000B07C0000}"/>
    <cellStyle name="Note 4 4 2 14 2" xfId="31421" xr:uid="{00000000-0005-0000-0000-0000B17C0000}"/>
    <cellStyle name="Note 4 4 2 14 2 2" xfId="31422" xr:uid="{00000000-0005-0000-0000-0000B27C0000}"/>
    <cellStyle name="Note 4 4 2 14 3" xfId="31423" xr:uid="{00000000-0005-0000-0000-0000B37C0000}"/>
    <cellStyle name="Note 4 4 2 15" xfId="31424" xr:uid="{00000000-0005-0000-0000-0000B47C0000}"/>
    <cellStyle name="Note 4 4 2 15 2" xfId="31425" xr:uid="{00000000-0005-0000-0000-0000B57C0000}"/>
    <cellStyle name="Note 4 4 2 15 2 2" xfId="31426" xr:uid="{00000000-0005-0000-0000-0000B67C0000}"/>
    <cellStyle name="Note 4 4 2 15 3" xfId="31427" xr:uid="{00000000-0005-0000-0000-0000B77C0000}"/>
    <cellStyle name="Note 4 4 2 16" xfId="31428" xr:uid="{00000000-0005-0000-0000-0000B87C0000}"/>
    <cellStyle name="Note 4 4 2 16 2" xfId="31429" xr:uid="{00000000-0005-0000-0000-0000B97C0000}"/>
    <cellStyle name="Note 4 4 2 16 2 2" xfId="31430" xr:uid="{00000000-0005-0000-0000-0000BA7C0000}"/>
    <cellStyle name="Note 4 4 2 16 3" xfId="31431" xr:uid="{00000000-0005-0000-0000-0000BB7C0000}"/>
    <cellStyle name="Note 4 4 2 17" xfId="31432" xr:uid="{00000000-0005-0000-0000-0000BC7C0000}"/>
    <cellStyle name="Note 4 4 2 17 2" xfId="31433" xr:uid="{00000000-0005-0000-0000-0000BD7C0000}"/>
    <cellStyle name="Note 4 4 2 17 2 2" xfId="31434" xr:uid="{00000000-0005-0000-0000-0000BE7C0000}"/>
    <cellStyle name="Note 4 4 2 17 3" xfId="31435" xr:uid="{00000000-0005-0000-0000-0000BF7C0000}"/>
    <cellStyle name="Note 4 4 2 18" xfId="31436" xr:uid="{00000000-0005-0000-0000-0000C07C0000}"/>
    <cellStyle name="Note 4 4 2 18 2" xfId="31437" xr:uid="{00000000-0005-0000-0000-0000C17C0000}"/>
    <cellStyle name="Note 4 4 2 18 2 2" xfId="31438" xr:uid="{00000000-0005-0000-0000-0000C27C0000}"/>
    <cellStyle name="Note 4 4 2 18 3" xfId="31439" xr:uid="{00000000-0005-0000-0000-0000C37C0000}"/>
    <cellStyle name="Note 4 4 2 19" xfId="31440" xr:uid="{00000000-0005-0000-0000-0000C47C0000}"/>
    <cellStyle name="Note 4 4 2 19 2" xfId="31441" xr:uid="{00000000-0005-0000-0000-0000C57C0000}"/>
    <cellStyle name="Note 4 4 2 19 2 2" xfId="31442" xr:uid="{00000000-0005-0000-0000-0000C67C0000}"/>
    <cellStyle name="Note 4 4 2 19 3" xfId="31443" xr:uid="{00000000-0005-0000-0000-0000C77C0000}"/>
    <cellStyle name="Note 4 4 2 2" xfId="31444" xr:uid="{00000000-0005-0000-0000-0000C87C0000}"/>
    <cellStyle name="Note 4 4 2 2 2" xfId="31445" xr:uid="{00000000-0005-0000-0000-0000C97C0000}"/>
    <cellStyle name="Note 4 4 2 2 2 2" xfId="31446" xr:uid="{00000000-0005-0000-0000-0000CA7C0000}"/>
    <cellStyle name="Note 4 4 2 2 2 2 2" xfId="31447" xr:uid="{00000000-0005-0000-0000-0000CB7C0000}"/>
    <cellStyle name="Note 4 4 2 2 2 3" xfId="31448" xr:uid="{00000000-0005-0000-0000-0000CC7C0000}"/>
    <cellStyle name="Note 4 4 2 2 2 4" xfId="31449" xr:uid="{00000000-0005-0000-0000-0000CD7C0000}"/>
    <cellStyle name="Note 4 4 2 2 3" xfId="31450" xr:uid="{00000000-0005-0000-0000-0000CE7C0000}"/>
    <cellStyle name="Note 4 4 2 2 3 2" xfId="31451" xr:uid="{00000000-0005-0000-0000-0000CF7C0000}"/>
    <cellStyle name="Note 4 4 2 2 4" xfId="31452" xr:uid="{00000000-0005-0000-0000-0000D07C0000}"/>
    <cellStyle name="Note 4 4 2 2 5" xfId="31453" xr:uid="{00000000-0005-0000-0000-0000D17C0000}"/>
    <cellStyle name="Note 4 4 2 20" xfId="31454" xr:uid="{00000000-0005-0000-0000-0000D27C0000}"/>
    <cellStyle name="Note 4 4 2 20 2" xfId="31455" xr:uid="{00000000-0005-0000-0000-0000D37C0000}"/>
    <cellStyle name="Note 4 4 2 20 2 2" xfId="31456" xr:uid="{00000000-0005-0000-0000-0000D47C0000}"/>
    <cellStyle name="Note 4 4 2 20 3" xfId="31457" xr:uid="{00000000-0005-0000-0000-0000D57C0000}"/>
    <cellStyle name="Note 4 4 2 21" xfId="31458" xr:uid="{00000000-0005-0000-0000-0000D67C0000}"/>
    <cellStyle name="Note 4 4 2 21 2" xfId="31459" xr:uid="{00000000-0005-0000-0000-0000D77C0000}"/>
    <cellStyle name="Note 4 4 2 22" xfId="31460" xr:uid="{00000000-0005-0000-0000-0000D87C0000}"/>
    <cellStyle name="Note 4 4 2 23" xfId="31461" xr:uid="{00000000-0005-0000-0000-0000D97C0000}"/>
    <cellStyle name="Note 4 4 2 3" xfId="31462" xr:uid="{00000000-0005-0000-0000-0000DA7C0000}"/>
    <cellStyle name="Note 4 4 2 3 2" xfId="31463" xr:uid="{00000000-0005-0000-0000-0000DB7C0000}"/>
    <cellStyle name="Note 4 4 2 3 2 2" xfId="31464" xr:uid="{00000000-0005-0000-0000-0000DC7C0000}"/>
    <cellStyle name="Note 4 4 2 3 2 3" xfId="31465" xr:uid="{00000000-0005-0000-0000-0000DD7C0000}"/>
    <cellStyle name="Note 4 4 2 3 3" xfId="31466" xr:uid="{00000000-0005-0000-0000-0000DE7C0000}"/>
    <cellStyle name="Note 4 4 2 3 3 2" xfId="31467" xr:uid="{00000000-0005-0000-0000-0000DF7C0000}"/>
    <cellStyle name="Note 4 4 2 3 4" xfId="31468" xr:uid="{00000000-0005-0000-0000-0000E07C0000}"/>
    <cellStyle name="Note 4 4 2 4" xfId="31469" xr:uid="{00000000-0005-0000-0000-0000E17C0000}"/>
    <cellStyle name="Note 4 4 2 4 2" xfId="31470" xr:uid="{00000000-0005-0000-0000-0000E27C0000}"/>
    <cellStyle name="Note 4 4 2 4 2 2" xfId="31471" xr:uid="{00000000-0005-0000-0000-0000E37C0000}"/>
    <cellStyle name="Note 4 4 2 4 3" xfId="31472" xr:uid="{00000000-0005-0000-0000-0000E47C0000}"/>
    <cellStyle name="Note 4 4 2 4 4" xfId="31473" xr:uid="{00000000-0005-0000-0000-0000E57C0000}"/>
    <cellStyle name="Note 4 4 2 5" xfId="31474" xr:uid="{00000000-0005-0000-0000-0000E67C0000}"/>
    <cellStyle name="Note 4 4 2 5 2" xfId="31475" xr:uid="{00000000-0005-0000-0000-0000E77C0000}"/>
    <cellStyle name="Note 4 4 2 5 2 2" xfId="31476" xr:uid="{00000000-0005-0000-0000-0000E87C0000}"/>
    <cellStyle name="Note 4 4 2 5 3" xfId="31477" xr:uid="{00000000-0005-0000-0000-0000E97C0000}"/>
    <cellStyle name="Note 4 4 2 5 4" xfId="31478" xr:uid="{00000000-0005-0000-0000-0000EA7C0000}"/>
    <cellStyle name="Note 4 4 2 6" xfId="31479" xr:uid="{00000000-0005-0000-0000-0000EB7C0000}"/>
    <cellStyle name="Note 4 4 2 6 2" xfId="31480" xr:uid="{00000000-0005-0000-0000-0000EC7C0000}"/>
    <cellStyle name="Note 4 4 2 6 2 2" xfId="31481" xr:uid="{00000000-0005-0000-0000-0000ED7C0000}"/>
    <cellStyle name="Note 4 4 2 6 3" xfId="31482" xr:uid="{00000000-0005-0000-0000-0000EE7C0000}"/>
    <cellStyle name="Note 4 4 2 7" xfId="31483" xr:uid="{00000000-0005-0000-0000-0000EF7C0000}"/>
    <cellStyle name="Note 4 4 2 7 2" xfId="31484" xr:uid="{00000000-0005-0000-0000-0000F07C0000}"/>
    <cellStyle name="Note 4 4 2 7 2 2" xfId="31485" xr:uid="{00000000-0005-0000-0000-0000F17C0000}"/>
    <cellStyle name="Note 4 4 2 7 3" xfId="31486" xr:uid="{00000000-0005-0000-0000-0000F27C0000}"/>
    <cellStyle name="Note 4 4 2 8" xfId="31487" xr:uid="{00000000-0005-0000-0000-0000F37C0000}"/>
    <cellStyle name="Note 4 4 2 8 2" xfId="31488" xr:uid="{00000000-0005-0000-0000-0000F47C0000}"/>
    <cellStyle name="Note 4 4 2 8 2 2" xfId="31489" xr:uid="{00000000-0005-0000-0000-0000F57C0000}"/>
    <cellStyle name="Note 4 4 2 8 3" xfId="31490" xr:uid="{00000000-0005-0000-0000-0000F67C0000}"/>
    <cellStyle name="Note 4 4 2 9" xfId="31491" xr:uid="{00000000-0005-0000-0000-0000F77C0000}"/>
    <cellStyle name="Note 4 4 2 9 2" xfId="31492" xr:uid="{00000000-0005-0000-0000-0000F87C0000}"/>
    <cellStyle name="Note 4 4 2 9 2 2" xfId="31493" xr:uid="{00000000-0005-0000-0000-0000F97C0000}"/>
    <cellStyle name="Note 4 4 2 9 3" xfId="31494" xr:uid="{00000000-0005-0000-0000-0000FA7C0000}"/>
    <cellStyle name="Note 4 4 20" xfId="31495" xr:uid="{00000000-0005-0000-0000-0000FB7C0000}"/>
    <cellStyle name="Note 4 4 3" xfId="31496" xr:uid="{00000000-0005-0000-0000-0000FC7C0000}"/>
    <cellStyle name="Note 4 4 3 2" xfId="31497" xr:uid="{00000000-0005-0000-0000-0000FD7C0000}"/>
    <cellStyle name="Note 4 4 3 2 2" xfId="31498" xr:uid="{00000000-0005-0000-0000-0000FE7C0000}"/>
    <cellStyle name="Note 4 4 3 2 2 2" xfId="31499" xr:uid="{00000000-0005-0000-0000-0000FF7C0000}"/>
    <cellStyle name="Note 4 4 3 2 3" xfId="31500" xr:uid="{00000000-0005-0000-0000-0000007D0000}"/>
    <cellStyle name="Note 4 4 3 2 4" xfId="31501" xr:uid="{00000000-0005-0000-0000-0000017D0000}"/>
    <cellStyle name="Note 4 4 3 3" xfId="31502" xr:uid="{00000000-0005-0000-0000-0000027D0000}"/>
    <cellStyle name="Note 4 4 3 3 2" xfId="31503" xr:uid="{00000000-0005-0000-0000-0000037D0000}"/>
    <cellStyle name="Note 4 4 3 4" xfId="31504" xr:uid="{00000000-0005-0000-0000-0000047D0000}"/>
    <cellStyle name="Note 4 4 3 5" xfId="31505" xr:uid="{00000000-0005-0000-0000-0000057D0000}"/>
    <cellStyle name="Note 4 4 4" xfId="31506" xr:uid="{00000000-0005-0000-0000-0000067D0000}"/>
    <cellStyle name="Note 4 4 4 2" xfId="31507" xr:uid="{00000000-0005-0000-0000-0000077D0000}"/>
    <cellStyle name="Note 4 4 4 2 2" xfId="31508" xr:uid="{00000000-0005-0000-0000-0000087D0000}"/>
    <cellStyle name="Note 4 4 4 2 3" xfId="31509" xr:uid="{00000000-0005-0000-0000-0000097D0000}"/>
    <cellStyle name="Note 4 4 4 3" xfId="31510" xr:uid="{00000000-0005-0000-0000-00000A7D0000}"/>
    <cellStyle name="Note 4 4 4 3 2" xfId="31511" xr:uid="{00000000-0005-0000-0000-00000B7D0000}"/>
    <cellStyle name="Note 4 4 4 4" xfId="31512" xr:uid="{00000000-0005-0000-0000-00000C7D0000}"/>
    <cellStyle name="Note 4 4 5" xfId="31513" xr:uid="{00000000-0005-0000-0000-00000D7D0000}"/>
    <cellStyle name="Note 4 4 5 2" xfId="31514" xr:uid="{00000000-0005-0000-0000-00000E7D0000}"/>
    <cellStyle name="Note 4 4 5 2 2" xfId="31515" xr:uid="{00000000-0005-0000-0000-00000F7D0000}"/>
    <cellStyle name="Note 4 4 5 2 3" xfId="31516" xr:uid="{00000000-0005-0000-0000-0000107D0000}"/>
    <cellStyle name="Note 4 4 5 3" xfId="31517" xr:uid="{00000000-0005-0000-0000-0000117D0000}"/>
    <cellStyle name="Note 4 4 5 4" xfId="31518" xr:uid="{00000000-0005-0000-0000-0000127D0000}"/>
    <cellStyle name="Note 4 4 6" xfId="31519" xr:uid="{00000000-0005-0000-0000-0000137D0000}"/>
    <cellStyle name="Note 4 4 6 2" xfId="31520" xr:uid="{00000000-0005-0000-0000-0000147D0000}"/>
    <cellStyle name="Note 4 4 6 2 2" xfId="31521" xr:uid="{00000000-0005-0000-0000-0000157D0000}"/>
    <cellStyle name="Note 4 4 6 3" xfId="31522" xr:uid="{00000000-0005-0000-0000-0000167D0000}"/>
    <cellStyle name="Note 4 4 6 4" xfId="31523" xr:uid="{00000000-0005-0000-0000-0000177D0000}"/>
    <cellStyle name="Note 4 4 7" xfId="31524" xr:uid="{00000000-0005-0000-0000-0000187D0000}"/>
    <cellStyle name="Note 4 4 7 2" xfId="31525" xr:uid="{00000000-0005-0000-0000-0000197D0000}"/>
    <cellStyle name="Note 4 4 7 2 2" xfId="31526" xr:uid="{00000000-0005-0000-0000-00001A7D0000}"/>
    <cellStyle name="Note 4 4 7 3" xfId="31527" xr:uid="{00000000-0005-0000-0000-00001B7D0000}"/>
    <cellStyle name="Note 4 4 8" xfId="31528" xr:uid="{00000000-0005-0000-0000-00001C7D0000}"/>
    <cellStyle name="Note 4 4 8 2" xfId="31529" xr:uid="{00000000-0005-0000-0000-00001D7D0000}"/>
    <cellStyle name="Note 4 4 8 2 2" xfId="31530" xr:uid="{00000000-0005-0000-0000-00001E7D0000}"/>
    <cellStyle name="Note 4 4 8 3" xfId="31531" xr:uid="{00000000-0005-0000-0000-00001F7D0000}"/>
    <cellStyle name="Note 4 4 9" xfId="31532" xr:uid="{00000000-0005-0000-0000-0000207D0000}"/>
    <cellStyle name="Note 4 4 9 2" xfId="31533" xr:uid="{00000000-0005-0000-0000-0000217D0000}"/>
    <cellStyle name="Note 4 4 9 2 2" xfId="31534" xr:uid="{00000000-0005-0000-0000-0000227D0000}"/>
    <cellStyle name="Note 4 4 9 3" xfId="31535" xr:uid="{00000000-0005-0000-0000-0000237D0000}"/>
    <cellStyle name="Note 4 5" xfId="31536" xr:uid="{00000000-0005-0000-0000-0000247D0000}"/>
    <cellStyle name="Note 4 5 10" xfId="31537" xr:uid="{00000000-0005-0000-0000-0000257D0000}"/>
    <cellStyle name="Note 4 5 10 2" xfId="31538" xr:uid="{00000000-0005-0000-0000-0000267D0000}"/>
    <cellStyle name="Note 4 5 10 2 2" xfId="31539" xr:uid="{00000000-0005-0000-0000-0000277D0000}"/>
    <cellStyle name="Note 4 5 10 3" xfId="31540" xr:uid="{00000000-0005-0000-0000-0000287D0000}"/>
    <cellStyle name="Note 4 5 11" xfId="31541" xr:uid="{00000000-0005-0000-0000-0000297D0000}"/>
    <cellStyle name="Note 4 5 11 2" xfId="31542" xr:uid="{00000000-0005-0000-0000-00002A7D0000}"/>
    <cellStyle name="Note 4 5 11 2 2" xfId="31543" xr:uid="{00000000-0005-0000-0000-00002B7D0000}"/>
    <cellStyle name="Note 4 5 11 3" xfId="31544" xr:uid="{00000000-0005-0000-0000-00002C7D0000}"/>
    <cellStyle name="Note 4 5 12" xfId="31545" xr:uid="{00000000-0005-0000-0000-00002D7D0000}"/>
    <cellStyle name="Note 4 5 12 2" xfId="31546" xr:uid="{00000000-0005-0000-0000-00002E7D0000}"/>
    <cellStyle name="Note 4 5 12 2 2" xfId="31547" xr:uid="{00000000-0005-0000-0000-00002F7D0000}"/>
    <cellStyle name="Note 4 5 12 3" xfId="31548" xr:uid="{00000000-0005-0000-0000-0000307D0000}"/>
    <cellStyle name="Note 4 5 13" xfId="31549" xr:uid="{00000000-0005-0000-0000-0000317D0000}"/>
    <cellStyle name="Note 4 5 13 2" xfId="31550" xr:uid="{00000000-0005-0000-0000-0000327D0000}"/>
    <cellStyle name="Note 4 5 13 2 2" xfId="31551" xr:uid="{00000000-0005-0000-0000-0000337D0000}"/>
    <cellStyle name="Note 4 5 13 3" xfId="31552" xr:uid="{00000000-0005-0000-0000-0000347D0000}"/>
    <cellStyle name="Note 4 5 14" xfId="31553" xr:uid="{00000000-0005-0000-0000-0000357D0000}"/>
    <cellStyle name="Note 4 5 14 2" xfId="31554" xr:uid="{00000000-0005-0000-0000-0000367D0000}"/>
    <cellStyle name="Note 4 5 14 2 2" xfId="31555" xr:uid="{00000000-0005-0000-0000-0000377D0000}"/>
    <cellStyle name="Note 4 5 14 3" xfId="31556" xr:uid="{00000000-0005-0000-0000-0000387D0000}"/>
    <cellStyle name="Note 4 5 15" xfId="31557" xr:uid="{00000000-0005-0000-0000-0000397D0000}"/>
    <cellStyle name="Note 4 5 15 2" xfId="31558" xr:uid="{00000000-0005-0000-0000-00003A7D0000}"/>
    <cellStyle name="Note 4 5 15 2 2" xfId="31559" xr:uid="{00000000-0005-0000-0000-00003B7D0000}"/>
    <cellStyle name="Note 4 5 15 3" xfId="31560" xr:uid="{00000000-0005-0000-0000-00003C7D0000}"/>
    <cellStyle name="Note 4 5 16" xfId="31561" xr:uid="{00000000-0005-0000-0000-00003D7D0000}"/>
    <cellStyle name="Note 4 5 16 2" xfId="31562" xr:uid="{00000000-0005-0000-0000-00003E7D0000}"/>
    <cellStyle name="Note 4 5 16 2 2" xfId="31563" xr:uid="{00000000-0005-0000-0000-00003F7D0000}"/>
    <cellStyle name="Note 4 5 16 3" xfId="31564" xr:uid="{00000000-0005-0000-0000-0000407D0000}"/>
    <cellStyle name="Note 4 5 17" xfId="31565" xr:uid="{00000000-0005-0000-0000-0000417D0000}"/>
    <cellStyle name="Note 4 5 17 2" xfId="31566" xr:uid="{00000000-0005-0000-0000-0000427D0000}"/>
    <cellStyle name="Note 4 5 17 2 2" xfId="31567" xr:uid="{00000000-0005-0000-0000-0000437D0000}"/>
    <cellStyle name="Note 4 5 17 3" xfId="31568" xr:uid="{00000000-0005-0000-0000-0000447D0000}"/>
    <cellStyle name="Note 4 5 18" xfId="31569" xr:uid="{00000000-0005-0000-0000-0000457D0000}"/>
    <cellStyle name="Note 4 5 18 2" xfId="31570" xr:uid="{00000000-0005-0000-0000-0000467D0000}"/>
    <cellStyle name="Note 4 5 19" xfId="31571" xr:uid="{00000000-0005-0000-0000-0000477D0000}"/>
    <cellStyle name="Note 4 5 2" xfId="31572" xr:uid="{00000000-0005-0000-0000-0000487D0000}"/>
    <cellStyle name="Note 4 5 2 10" xfId="31573" xr:uid="{00000000-0005-0000-0000-0000497D0000}"/>
    <cellStyle name="Note 4 5 2 10 2" xfId="31574" xr:uid="{00000000-0005-0000-0000-00004A7D0000}"/>
    <cellStyle name="Note 4 5 2 10 2 2" xfId="31575" xr:uid="{00000000-0005-0000-0000-00004B7D0000}"/>
    <cellStyle name="Note 4 5 2 10 3" xfId="31576" xr:uid="{00000000-0005-0000-0000-00004C7D0000}"/>
    <cellStyle name="Note 4 5 2 11" xfId="31577" xr:uid="{00000000-0005-0000-0000-00004D7D0000}"/>
    <cellStyle name="Note 4 5 2 11 2" xfId="31578" xr:uid="{00000000-0005-0000-0000-00004E7D0000}"/>
    <cellStyle name="Note 4 5 2 11 2 2" xfId="31579" xr:uid="{00000000-0005-0000-0000-00004F7D0000}"/>
    <cellStyle name="Note 4 5 2 11 3" xfId="31580" xr:uid="{00000000-0005-0000-0000-0000507D0000}"/>
    <cellStyle name="Note 4 5 2 12" xfId="31581" xr:uid="{00000000-0005-0000-0000-0000517D0000}"/>
    <cellStyle name="Note 4 5 2 12 2" xfId="31582" xr:uid="{00000000-0005-0000-0000-0000527D0000}"/>
    <cellStyle name="Note 4 5 2 12 2 2" xfId="31583" xr:uid="{00000000-0005-0000-0000-0000537D0000}"/>
    <cellStyle name="Note 4 5 2 12 3" xfId="31584" xr:uid="{00000000-0005-0000-0000-0000547D0000}"/>
    <cellStyle name="Note 4 5 2 13" xfId="31585" xr:uid="{00000000-0005-0000-0000-0000557D0000}"/>
    <cellStyle name="Note 4 5 2 13 2" xfId="31586" xr:uid="{00000000-0005-0000-0000-0000567D0000}"/>
    <cellStyle name="Note 4 5 2 13 2 2" xfId="31587" xr:uid="{00000000-0005-0000-0000-0000577D0000}"/>
    <cellStyle name="Note 4 5 2 13 3" xfId="31588" xr:uid="{00000000-0005-0000-0000-0000587D0000}"/>
    <cellStyle name="Note 4 5 2 14" xfId="31589" xr:uid="{00000000-0005-0000-0000-0000597D0000}"/>
    <cellStyle name="Note 4 5 2 14 2" xfId="31590" xr:uid="{00000000-0005-0000-0000-00005A7D0000}"/>
    <cellStyle name="Note 4 5 2 14 2 2" xfId="31591" xr:uid="{00000000-0005-0000-0000-00005B7D0000}"/>
    <cellStyle name="Note 4 5 2 14 3" xfId="31592" xr:uid="{00000000-0005-0000-0000-00005C7D0000}"/>
    <cellStyle name="Note 4 5 2 15" xfId="31593" xr:uid="{00000000-0005-0000-0000-00005D7D0000}"/>
    <cellStyle name="Note 4 5 2 15 2" xfId="31594" xr:uid="{00000000-0005-0000-0000-00005E7D0000}"/>
    <cellStyle name="Note 4 5 2 15 2 2" xfId="31595" xr:uid="{00000000-0005-0000-0000-00005F7D0000}"/>
    <cellStyle name="Note 4 5 2 15 3" xfId="31596" xr:uid="{00000000-0005-0000-0000-0000607D0000}"/>
    <cellStyle name="Note 4 5 2 16" xfId="31597" xr:uid="{00000000-0005-0000-0000-0000617D0000}"/>
    <cellStyle name="Note 4 5 2 16 2" xfId="31598" xr:uid="{00000000-0005-0000-0000-0000627D0000}"/>
    <cellStyle name="Note 4 5 2 16 2 2" xfId="31599" xr:uid="{00000000-0005-0000-0000-0000637D0000}"/>
    <cellStyle name="Note 4 5 2 16 3" xfId="31600" xr:uid="{00000000-0005-0000-0000-0000647D0000}"/>
    <cellStyle name="Note 4 5 2 17" xfId="31601" xr:uid="{00000000-0005-0000-0000-0000657D0000}"/>
    <cellStyle name="Note 4 5 2 17 2" xfId="31602" xr:uid="{00000000-0005-0000-0000-0000667D0000}"/>
    <cellStyle name="Note 4 5 2 17 2 2" xfId="31603" xr:uid="{00000000-0005-0000-0000-0000677D0000}"/>
    <cellStyle name="Note 4 5 2 17 3" xfId="31604" xr:uid="{00000000-0005-0000-0000-0000687D0000}"/>
    <cellStyle name="Note 4 5 2 18" xfId="31605" xr:uid="{00000000-0005-0000-0000-0000697D0000}"/>
    <cellStyle name="Note 4 5 2 18 2" xfId="31606" xr:uid="{00000000-0005-0000-0000-00006A7D0000}"/>
    <cellStyle name="Note 4 5 2 18 2 2" xfId="31607" xr:uid="{00000000-0005-0000-0000-00006B7D0000}"/>
    <cellStyle name="Note 4 5 2 18 3" xfId="31608" xr:uid="{00000000-0005-0000-0000-00006C7D0000}"/>
    <cellStyle name="Note 4 5 2 19" xfId="31609" xr:uid="{00000000-0005-0000-0000-00006D7D0000}"/>
    <cellStyle name="Note 4 5 2 19 2" xfId="31610" xr:uid="{00000000-0005-0000-0000-00006E7D0000}"/>
    <cellStyle name="Note 4 5 2 19 2 2" xfId="31611" xr:uid="{00000000-0005-0000-0000-00006F7D0000}"/>
    <cellStyle name="Note 4 5 2 19 3" xfId="31612" xr:uid="{00000000-0005-0000-0000-0000707D0000}"/>
    <cellStyle name="Note 4 5 2 2" xfId="31613" xr:uid="{00000000-0005-0000-0000-0000717D0000}"/>
    <cellStyle name="Note 4 5 2 2 2" xfId="31614" xr:uid="{00000000-0005-0000-0000-0000727D0000}"/>
    <cellStyle name="Note 4 5 2 2 2 2" xfId="31615" xr:uid="{00000000-0005-0000-0000-0000737D0000}"/>
    <cellStyle name="Note 4 5 2 2 2 2 2" xfId="31616" xr:uid="{00000000-0005-0000-0000-0000747D0000}"/>
    <cellStyle name="Note 4 5 2 2 2 3" xfId="31617" xr:uid="{00000000-0005-0000-0000-0000757D0000}"/>
    <cellStyle name="Note 4 5 2 2 2 4" xfId="31618" xr:uid="{00000000-0005-0000-0000-0000767D0000}"/>
    <cellStyle name="Note 4 5 2 2 3" xfId="31619" xr:uid="{00000000-0005-0000-0000-0000777D0000}"/>
    <cellStyle name="Note 4 5 2 2 3 2" xfId="31620" xr:uid="{00000000-0005-0000-0000-0000787D0000}"/>
    <cellStyle name="Note 4 5 2 2 4" xfId="31621" xr:uid="{00000000-0005-0000-0000-0000797D0000}"/>
    <cellStyle name="Note 4 5 2 2 5" xfId="31622" xr:uid="{00000000-0005-0000-0000-00007A7D0000}"/>
    <cellStyle name="Note 4 5 2 20" xfId="31623" xr:uid="{00000000-0005-0000-0000-00007B7D0000}"/>
    <cellStyle name="Note 4 5 2 20 2" xfId="31624" xr:uid="{00000000-0005-0000-0000-00007C7D0000}"/>
    <cellStyle name="Note 4 5 2 20 2 2" xfId="31625" xr:uid="{00000000-0005-0000-0000-00007D7D0000}"/>
    <cellStyle name="Note 4 5 2 20 3" xfId="31626" xr:uid="{00000000-0005-0000-0000-00007E7D0000}"/>
    <cellStyle name="Note 4 5 2 21" xfId="31627" xr:uid="{00000000-0005-0000-0000-00007F7D0000}"/>
    <cellStyle name="Note 4 5 2 21 2" xfId="31628" xr:uid="{00000000-0005-0000-0000-0000807D0000}"/>
    <cellStyle name="Note 4 5 2 22" xfId="31629" xr:uid="{00000000-0005-0000-0000-0000817D0000}"/>
    <cellStyle name="Note 4 5 2 23" xfId="31630" xr:uid="{00000000-0005-0000-0000-0000827D0000}"/>
    <cellStyle name="Note 4 5 2 3" xfId="31631" xr:uid="{00000000-0005-0000-0000-0000837D0000}"/>
    <cellStyle name="Note 4 5 2 3 2" xfId="31632" xr:uid="{00000000-0005-0000-0000-0000847D0000}"/>
    <cellStyle name="Note 4 5 2 3 2 2" xfId="31633" xr:uid="{00000000-0005-0000-0000-0000857D0000}"/>
    <cellStyle name="Note 4 5 2 3 2 3" xfId="31634" xr:uid="{00000000-0005-0000-0000-0000867D0000}"/>
    <cellStyle name="Note 4 5 2 3 3" xfId="31635" xr:uid="{00000000-0005-0000-0000-0000877D0000}"/>
    <cellStyle name="Note 4 5 2 3 3 2" xfId="31636" xr:uid="{00000000-0005-0000-0000-0000887D0000}"/>
    <cellStyle name="Note 4 5 2 3 4" xfId="31637" xr:uid="{00000000-0005-0000-0000-0000897D0000}"/>
    <cellStyle name="Note 4 5 2 4" xfId="31638" xr:uid="{00000000-0005-0000-0000-00008A7D0000}"/>
    <cellStyle name="Note 4 5 2 4 2" xfId="31639" xr:uid="{00000000-0005-0000-0000-00008B7D0000}"/>
    <cellStyle name="Note 4 5 2 4 2 2" xfId="31640" xr:uid="{00000000-0005-0000-0000-00008C7D0000}"/>
    <cellStyle name="Note 4 5 2 4 3" xfId="31641" xr:uid="{00000000-0005-0000-0000-00008D7D0000}"/>
    <cellStyle name="Note 4 5 2 4 4" xfId="31642" xr:uid="{00000000-0005-0000-0000-00008E7D0000}"/>
    <cellStyle name="Note 4 5 2 5" xfId="31643" xr:uid="{00000000-0005-0000-0000-00008F7D0000}"/>
    <cellStyle name="Note 4 5 2 5 2" xfId="31644" xr:uid="{00000000-0005-0000-0000-0000907D0000}"/>
    <cellStyle name="Note 4 5 2 5 2 2" xfId="31645" xr:uid="{00000000-0005-0000-0000-0000917D0000}"/>
    <cellStyle name="Note 4 5 2 5 3" xfId="31646" xr:uid="{00000000-0005-0000-0000-0000927D0000}"/>
    <cellStyle name="Note 4 5 2 5 4" xfId="31647" xr:uid="{00000000-0005-0000-0000-0000937D0000}"/>
    <cellStyle name="Note 4 5 2 6" xfId="31648" xr:uid="{00000000-0005-0000-0000-0000947D0000}"/>
    <cellStyle name="Note 4 5 2 6 2" xfId="31649" xr:uid="{00000000-0005-0000-0000-0000957D0000}"/>
    <cellStyle name="Note 4 5 2 6 2 2" xfId="31650" xr:uid="{00000000-0005-0000-0000-0000967D0000}"/>
    <cellStyle name="Note 4 5 2 6 3" xfId="31651" xr:uid="{00000000-0005-0000-0000-0000977D0000}"/>
    <cellStyle name="Note 4 5 2 7" xfId="31652" xr:uid="{00000000-0005-0000-0000-0000987D0000}"/>
    <cellStyle name="Note 4 5 2 7 2" xfId="31653" xr:uid="{00000000-0005-0000-0000-0000997D0000}"/>
    <cellStyle name="Note 4 5 2 7 2 2" xfId="31654" xr:uid="{00000000-0005-0000-0000-00009A7D0000}"/>
    <cellStyle name="Note 4 5 2 7 3" xfId="31655" xr:uid="{00000000-0005-0000-0000-00009B7D0000}"/>
    <cellStyle name="Note 4 5 2 8" xfId="31656" xr:uid="{00000000-0005-0000-0000-00009C7D0000}"/>
    <cellStyle name="Note 4 5 2 8 2" xfId="31657" xr:uid="{00000000-0005-0000-0000-00009D7D0000}"/>
    <cellStyle name="Note 4 5 2 8 2 2" xfId="31658" xr:uid="{00000000-0005-0000-0000-00009E7D0000}"/>
    <cellStyle name="Note 4 5 2 8 3" xfId="31659" xr:uid="{00000000-0005-0000-0000-00009F7D0000}"/>
    <cellStyle name="Note 4 5 2 9" xfId="31660" xr:uid="{00000000-0005-0000-0000-0000A07D0000}"/>
    <cellStyle name="Note 4 5 2 9 2" xfId="31661" xr:uid="{00000000-0005-0000-0000-0000A17D0000}"/>
    <cellStyle name="Note 4 5 2 9 2 2" xfId="31662" xr:uid="{00000000-0005-0000-0000-0000A27D0000}"/>
    <cellStyle name="Note 4 5 2 9 3" xfId="31663" xr:uid="{00000000-0005-0000-0000-0000A37D0000}"/>
    <cellStyle name="Note 4 5 20" xfId="31664" xr:uid="{00000000-0005-0000-0000-0000A47D0000}"/>
    <cellStyle name="Note 4 5 3" xfId="31665" xr:uid="{00000000-0005-0000-0000-0000A57D0000}"/>
    <cellStyle name="Note 4 5 3 2" xfId="31666" xr:uid="{00000000-0005-0000-0000-0000A67D0000}"/>
    <cellStyle name="Note 4 5 3 2 2" xfId="31667" xr:uid="{00000000-0005-0000-0000-0000A77D0000}"/>
    <cellStyle name="Note 4 5 3 2 2 2" xfId="31668" xr:uid="{00000000-0005-0000-0000-0000A87D0000}"/>
    <cellStyle name="Note 4 5 3 2 3" xfId="31669" xr:uid="{00000000-0005-0000-0000-0000A97D0000}"/>
    <cellStyle name="Note 4 5 3 2 4" xfId="31670" xr:uid="{00000000-0005-0000-0000-0000AA7D0000}"/>
    <cellStyle name="Note 4 5 3 3" xfId="31671" xr:uid="{00000000-0005-0000-0000-0000AB7D0000}"/>
    <cellStyle name="Note 4 5 3 3 2" xfId="31672" xr:uid="{00000000-0005-0000-0000-0000AC7D0000}"/>
    <cellStyle name="Note 4 5 3 4" xfId="31673" xr:uid="{00000000-0005-0000-0000-0000AD7D0000}"/>
    <cellStyle name="Note 4 5 3 5" xfId="31674" xr:uid="{00000000-0005-0000-0000-0000AE7D0000}"/>
    <cellStyle name="Note 4 5 4" xfId="31675" xr:uid="{00000000-0005-0000-0000-0000AF7D0000}"/>
    <cellStyle name="Note 4 5 4 2" xfId="31676" xr:uid="{00000000-0005-0000-0000-0000B07D0000}"/>
    <cellStyle name="Note 4 5 4 2 2" xfId="31677" xr:uid="{00000000-0005-0000-0000-0000B17D0000}"/>
    <cellStyle name="Note 4 5 4 2 3" xfId="31678" xr:uid="{00000000-0005-0000-0000-0000B27D0000}"/>
    <cellStyle name="Note 4 5 4 3" xfId="31679" xr:uid="{00000000-0005-0000-0000-0000B37D0000}"/>
    <cellStyle name="Note 4 5 4 3 2" xfId="31680" xr:uid="{00000000-0005-0000-0000-0000B47D0000}"/>
    <cellStyle name="Note 4 5 4 4" xfId="31681" xr:uid="{00000000-0005-0000-0000-0000B57D0000}"/>
    <cellStyle name="Note 4 5 5" xfId="31682" xr:uid="{00000000-0005-0000-0000-0000B67D0000}"/>
    <cellStyle name="Note 4 5 5 2" xfId="31683" xr:uid="{00000000-0005-0000-0000-0000B77D0000}"/>
    <cellStyle name="Note 4 5 5 2 2" xfId="31684" xr:uid="{00000000-0005-0000-0000-0000B87D0000}"/>
    <cellStyle name="Note 4 5 5 2 3" xfId="31685" xr:uid="{00000000-0005-0000-0000-0000B97D0000}"/>
    <cellStyle name="Note 4 5 5 3" xfId="31686" xr:uid="{00000000-0005-0000-0000-0000BA7D0000}"/>
    <cellStyle name="Note 4 5 5 4" xfId="31687" xr:uid="{00000000-0005-0000-0000-0000BB7D0000}"/>
    <cellStyle name="Note 4 5 6" xfId="31688" xr:uid="{00000000-0005-0000-0000-0000BC7D0000}"/>
    <cellStyle name="Note 4 5 6 2" xfId="31689" xr:uid="{00000000-0005-0000-0000-0000BD7D0000}"/>
    <cellStyle name="Note 4 5 6 2 2" xfId="31690" xr:uid="{00000000-0005-0000-0000-0000BE7D0000}"/>
    <cellStyle name="Note 4 5 6 3" xfId="31691" xr:uid="{00000000-0005-0000-0000-0000BF7D0000}"/>
    <cellStyle name="Note 4 5 6 4" xfId="31692" xr:uid="{00000000-0005-0000-0000-0000C07D0000}"/>
    <cellStyle name="Note 4 5 7" xfId="31693" xr:uid="{00000000-0005-0000-0000-0000C17D0000}"/>
    <cellStyle name="Note 4 5 7 2" xfId="31694" xr:uid="{00000000-0005-0000-0000-0000C27D0000}"/>
    <cellStyle name="Note 4 5 7 2 2" xfId="31695" xr:uid="{00000000-0005-0000-0000-0000C37D0000}"/>
    <cellStyle name="Note 4 5 7 3" xfId="31696" xr:uid="{00000000-0005-0000-0000-0000C47D0000}"/>
    <cellStyle name="Note 4 5 8" xfId="31697" xr:uid="{00000000-0005-0000-0000-0000C57D0000}"/>
    <cellStyle name="Note 4 5 8 2" xfId="31698" xr:uid="{00000000-0005-0000-0000-0000C67D0000}"/>
    <cellStyle name="Note 4 5 8 2 2" xfId="31699" xr:uid="{00000000-0005-0000-0000-0000C77D0000}"/>
    <cellStyle name="Note 4 5 8 3" xfId="31700" xr:uid="{00000000-0005-0000-0000-0000C87D0000}"/>
    <cellStyle name="Note 4 5 9" xfId="31701" xr:uid="{00000000-0005-0000-0000-0000C97D0000}"/>
    <cellStyle name="Note 4 5 9 2" xfId="31702" xr:uid="{00000000-0005-0000-0000-0000CA7D0000}"/>
    <cellStyle name="Note 4 5 9 2 2" xfId="31703" xr:uid="{00000000-0005-0000-0000-0000CB7D0000}"/>
    <cellStyle name="Note 4 5 9 3" xfId="31704" xr:uid="{00000000-0005-0000-0000-0000CC7D0000}"/>
    <cellStyle name="Note 4 6" xfId="31705" xr:uid="{00000000-0005-0000-0000-0000CD7D0000}"/>
    <cellStyle name="Note 4 6 10" xfId="31706" xr:uid="{00000000-0005-0000-0000-0000CE7D0000}"/>
    <cellStyle name="Note 4 6 10 2" xfId="31707" xr:uid="{00000000-0005-0000-0000-0000CF7D0000}"/>
    <cellStyle name="Note 4 6 10 2 2" xfId="31708" xr:uid="{00000000-0005-0000-0000-0000D07D0000}"/>
    <cellStyle name="Note 4 6 10 3" xfId="31709" xr:uid="{00000000-0005-0000-0000-0000D17D0000}"/>
    <cellStyle name="Note 4 6 11" xfId="31710" xr:uid="{00000000-0005-0000-0000-0000D27D0000}"/>
    <cellStyle name="Note 4 6 11 2" xfId="31711" xr:uid="{00000000-0005-0000-0000-0000D37D0000}"/>
    <cellStyle name="Note 4 6 11 2 2" xfId="31712" xr:uid="{00000000-0005-0000-0000-0000D47D0000}"/>
    <cellStyle name="Note 4 6 11 3" xfId="31713" xr:uid="{00000000-0005-0000-0000-0000D57D0000}"/>
    <cellStyle name="Note 4 6 12" xfId="31714" xr:uid="{00000000-0005-0000-0000-0000D67D0000}"/>
    <cellStyle name="Note 4 6 12 2" xfId="31715" xr:uid="{00000000-0005-0000-0000-0000D77D0000}"/>
    <cellStyle name="Note 4 6 12 2 2" xfId="31716" xr:uid="{00000000-0005-0000-0000-0000D87D0000}"/>
    <cellStyle name="Note 4 6 12 3" xfId="31717" xr:uid="{00000000-0005-0000-0000-0000D97D0000}"/>
    <cellStyle name="Note 4 6 13" xfId="31718" xr:uid="{00000000-0005-0000-0000-0000DA7D0000}"/>
    <cellStyle name="Note 4 6 13 2" xfId="31719" xr:uid="{00000000-0005-0000-0000-0000DB7D0000}"/>
    <cellStyle name="Note 4 6 13 2 2" xfId="31720" xr:uid="{00000000-0005-0000-0000-0000DC7D0000}"/>
    <cellStyle name="Note 4 6 13 3" xfId="31721" xr:uid="{00000000-0005-0000-0000-0000DD7D0000}"/>
    <cellStyle name="Note 4 6 14" xfId="31722" xr:uid="{00000000-0005-0000-0000-0000DE7D0000}"/>
    <cellStyle name="Note 4 6 14 2" xfId="31723" xr:uid="{00000000-0005-0000-0000-0000DF7D0000}"/>
    <cellStyle name="Note 4 6 14 2 2" xfId="31724" xr:uid="{00000000-0005-0000-0000-0000E07D0000}"/>
    <cellStyle name="Note 4 6 14 3" xfId="31725" xr:uid="{00000000-0005-0000-0000-0000E17D0000}"/>
    <cellStyle name="Note 4 6 15" xfId="31726" xr:uid="{00000000-0005-0000-0000-0000E27D0000}"/>
    <cellStyle name="Note 4 6 15 2" xfId="31727" xr:uid="{00000000-0005-0000-0000-0000E37D0000}"/>
    <cellStyle name="Note 4 6 15 2 2" xfId="31728" xr:uid="{00000000-0005-0000-0000-0000E47D0000}"/>
    <cellStyle name="Note 4 6 15 3" xfId="31729" xr:uid="{00000000-0005-0000-0000-0000E57D0000}"/>
    <cellStyle name="Note 4 6 16" xfId="31730" xr:uid="{00000000-0005-0000-0000-0000E67D0000}"/>
    <cellStyle name="Note 4 6 16 2" xfId="31731" xr:uid="{00000000-0005-0000-0000-0000E77D0000}"/>
    <cellStyle name="Note 4 6 16 2 2" xfId="31732" xr:uid="{00000000-0005-0000-0000-0000E87D0000}"/>
    <cellStyle name="Note 4 6 16 3" xfId="31733" xr:uid="{00000000-0005-0000-0000-0000E97D0000}"/>
    <cellStyle name="Note 4 6 17" xfId="31734" xr:uid="{00000000-0005-0000-0000-0000EA7D0000}"/>
    <cellStyle name="Note 4 6 17 2" xfId="31735" xr:uid="{00000000-0005-0000-0000-0000EB7D0000}"/>
    <cellStyle name="Note 4 6 17 2 2" xfId="31736" xr:uid="{00000000-0005-0000-0000-0000EC7D0000}"/>
    <cellStyle name="Note 4 6 17 3" xfId="31737" xr:uid="{00000000-0005-0000-0000-0000ED7D0000}"/>
    <cellStyle name="Note 4 6 18" xfId="31738" xr:uid="{00000000-0005-0000-0000-0000EE7D0000}"/>
    <cellStyle name="Note 4 6 18 2" xfId="31739" xr:uid="{00000000-0005-0000-0000-0000EF7D0000}"/>
    <cellStyle name="Note 4 6 18 2 2" xfId="31740" xr:uid="{00000000-0005-0000-0000-0000F07D0000}"/>
    <cellStyle name="Note 4 6 18 3" xfId="31741" xr:uid="{00000000-0005-0000-0000-0000F17D0000}"/>
    <cellStyle name="Note 4 6 19" xfId="31742" xr:uid="{00000000-0005-0000-0000-0000F27D0000}"/>
    <cellStyle name="Note 4 6 19 2" xfId="31743" xr:uid="{00000000-0005-0000-0000-0000F37D0000}"/>
    <cellStyle name="Note 4 6 19 2 2" xfId="31744" xr:uid="{00000000-0005-0000-0000-0000F47D0000}"/>
    <cellStyle name="Note 4 6 19 3" xfId="31745" xr:uid="{00000000-0005-0000-0000-0000F57D0000}"/>
    <cellStyle name="Note 4 6 2" xfId="31746" xr:uid="{00000000-0005-0000-0000-0000F67D0000}"/>
    <cellStyle name="Note 4 6 2 10" xfId="31747" xr:uid="{00000000-0005-0000-0000-0000F77D0000}"/>
    <cellStyle name="Note 4 6 2 10 2" xfId="31748" xr:uid="{00000000-0005-0000-0000-0000F87D0000}"/>
    <cellStyle name="Note 4 6 2 10 2 2" xfId="31749" xr:uid="{00000000-0005-0000-0000-0000F97D0000}"/>
    <cellStyle name="Note 4 6 2 10 3" xfId="31750" xr:uid="{00000000-0005-0000-0000-0000FA7D0000}"/>
    <cellStyle name="Note 4 6 2 11" xfId="31751" xr:uid="{00000000-0005-0000-0000-0000FB7D0000}"/>
    <cellStyle name="Note 4 6 2 11 2" xfId="31752" xr:uid="{00000000-0005-0000-0000-0000FC7D0000}"/>
    <cellStyle name="Note 4 6 2 11 2 2" xfId="31753" xr:uid="{00000000-0005-0000-0000-0000FD7D0000}"/>
    <cellStyle name="Note 4 6 2 11 3" xfId="31754" xr:uid="{00000000-0005-0000-0000-0000FE7D0000}"/>
    <cellStyle name="Note 4 6 2 12" xfId="31755" xr:uid="{00000000-0005-0000-0000-0000FF7D0000}"/>
    <cellStyle name="Note 4 6 2 12 2" xfId="31756" xr:uid="{00000000-0005-0000-0000-0000007E0000}"/>
    <cellStyle name="Note 4 6 2 12 2 2" xfId="31757" xr:uid="{00000000-0005-0000-0000-0000017E0000}"/>
    <cellStyle name="Note 4 6 2 12 3" xfId="31758" xr:uid="{00000000-0005-0000-0000-0000027E0000}"/>
    <cellStyle name="Note 4 6 2 13" xfId="31759" xr:uid="{00000000-0005-0000-0000-0000037E0000}"/>
    <cellStyle name="Note 4 6 2 13 2" xfId="31760" xr:uid="{00000000-0005-0000-0000-0000047E0000}"/>
    <cellStyle name="Note 4 6 2 13 2 2" xfId="31761" xr:uid="{00000000-0005-0000-0000-0000057E0000}"/>
    <cellStyle name="Note 4 6 2 13 3" xfId="31762" xr:uid="{00000000-0005-0000-0000-0000067E0000}"/>
    <cellStyle name="Note 4 6 2 14" xfId="31763" xr:uid="{00000000-0005-0000-0000-0000077E0000}"/>
    <cellStyle name="Note 4 6 2 14 2" xfId="31764" xr:uid="{00000000-0005-0000-0000-0000087E0000}"/>
    <cellStyle name="Note 4 6 2 14 2 2" xfId="31765" xr:uid="{00000000-0005-0000-0000-0000097E0000}"/>
    <cellStyle name="Note 4 6 2 14 3" xfId="31766" xr:uid="{00000000-0005-0000-0000-00000A7E0000}"/>
    <cellStyle name="Note 4 6 2 15" xfId="31767" xr:uid="{00000000-0005-0000-0000-00000B7E0000}"/>
    <cellStyle name="Note 4 6 2 15 2" xfId="31768" xr:uid="{00000000-0005-0000-0000-00000C7E0000}"/>
    <cellStyle name="Note 4 6 2 15 2 2" xfId="31769" xr:uid="{00000000-0005-0000-0000-00000D7E0000}"/>
    <cellStyle name="Note 4 6 2 15 3" xfId="31770" xr:uid="{00000000-0005-0000-0000-00000E7E0000}"/>
    <cellStyle name="Note 4 6 2 16" xfId="31771" xr:uid="{00000000-0005-0000-0000-00000F7E0000}"/>
    <cellStyle name="Note 4 6 2 16 2" xfId="31772" xr:uid="{00000000-0005-0000-0000-0000107E0000}"/>
    <cellStyle name="Note 4 6 2 16 2 2" xfId="31773" xr:uid="{00000000-0005-0000-0000-0000117E0000}"/>
    <cellStyle name="Note 4 6 2 16 3" xfId="31774" xr:uid="{00000000-0005-0000-0000-0000127E0000}"/>
    <cellStyle name="Note 4 6 2 17" xfId="31775" xr:uid="{00000000-0005-0000-0000-0000137E0000}"/>
    <cellStyle name="Note 4 6 2 17 2" xfId="31776" xr:uid="{00000000-0005-0000-0000-0000147E0000}"/>
    <cellStyle name="Note 4 6 2 17 2 2" xfId="31777" xr:uid="{00000000-0005-0000-0000-0000157E0000}"/>
    <cellStyle name="Note 4 6 2 17 3" xfId="31778" xr:uid="{00000000-0005-0000-0000-0000167E0000}"/>
    <cellStyle name="Note 4 6 2 18" xfId="31779" xr:uid="{00000000-0005-0000-0000-0000177E0000}"/>
    <cellStyle name="Note 4 6 2 18 2" xfId="31780" xr:uid="{00000000-0005-0000-0000-0000187E0000}"/>
    <cellStyle name="Note 4 6 2 18 2 2" xfId="31781" xr:uid="{00000000-0005-0000-0000-0000197E0000}"/>
    <cellStyle name="Note 4 6 2 18 3" xfId="31782" xr:uid="{00000000-0005-0000-0000-00001A7E0000}"/>
    <cellStyle name="Note 4 6 2 19" xfId="31783" xr:uid="{00000000-0005-0000-0000-00001B7E0000}"/>
    <cellStyle name="Note 4 6 2 19 2" xfId="31784" xr:uid="{00000000-0005-0000-0000-00001C7E0000}"/>
    <cellStyle name="Note 4 6 2 19 2 2" xfId="31785" xr:uid="{00000000-0005-0000-0000-00001D7E0000}"/>
    <cellStyle name="Note 4 6 2 19 3" xfId="31786" xr:uid="{00000000-0005-0000-0000-00001E7E0000}"/>
    <cellStyle name="Note 4 6 2 2" xfId="31787" xr:uid="{00000000-0005-0000-0000-00001F7E0000}"/>
    <cellStyle name="Note 4 6 2 2 2" xfId="31788" xr:uid="{00000000-0005-0000-0000-0000207E0000}"/>
    <cellStyle name="Note 4 6 2 2 2 2" xfId="31789" xr:uid="{00000000-0005-0000-0000-0000217E0000}"/>
    <cellStyle name="Note 4 6 2 2 2 3" xfId="31790" xr:uid="{00000000-0005-0000-0000-0000227E0000}"/>
    <cellStyle name="Note 4 6 2 2 3" xfId="31791" xr:uid="{00000000-0005-0000-0000-0000237E0000}"/>
    <cellStyle name="Note 4 6 2 2 3 2" xfId="31792" xr:uid="{00000000-0005-0000-0000-0000247E0000}"/>
    <cellStyle name="Note 4 6 2 2 4" xfId="31793" xr:uid="{00000000-0005-0000-0000-0000257E0000}"/>
    <cellStyle name="Note 4 6 2 20" xfId="31794" xr:uid="{00000000-0005-0000-0000-0000267E0000}"/>
    <cellStyle name="Note 4 6 2 20 2" xfId="31795" xr:uid="{00000000-0005-0000-0000-0000277E0000}"/>
    <cellStyle name="Note 4 6 2 20 2 2" xfId="31796" xr:uid="{00000000-0005-0000-0000-0000287E0000}"/>
    <cellStyle name="Note 4 6 2 20 3" xfId="31797" xr:uid="{00000000-0005-0000-0000-0000297E0000}"/>
    <cellStyle name="Note 4 6 2 21" xfId="31798" xr:uid="{00000000-0005-0000-0000-00002A7E0000}"/>
    <cellStyle name="Note 4 6 2 21 2" xfId="31799" xr:uid="{00000000-0005-0000-0000-00002B7E0000}"/>
    <cellStyle name="Note 4 6 2 22" xfId="31800" xr:uid="{00000000-0005-0000-0000-00002C7E0000}"/>
    <cellStyle name="Note 4 6 2 23" xfId="31801" xr:uid="{00000000-0005-0000-0000-00002D7E0000}"/>
    <cellStyle name="Note 4 6 2 3" xfId="31802" xr:uid="{00000000-0005-0000-0000-00002E7E0000}"/>
    <cellStyle name="Note 4 6 2 3 2" xfId="31803" xr:uid="{00000000-0005-0000-0000-00002F7E0000}"/>
    <cellStyle name="Note 4 6 2 3 2 2" xfId="31804" xr:uid="{00000000-0005-0000-0000-0000307E0000}"/>
    <cellStyle name="Note 4 6 2 3 3" xfId="31805" xr:uid="{00000000-0005-0000-0000-0000317E0000}"/>
    <cellStyle name="Note 4 6 2 3 4" xfId="31806" xr:uid="{00000000-0005-0000-0000-0000327E0000}"/>
    <cellStyle name="Note 4 6 2 4" xfId="31807" xr:uid="{00000000-0005-0000-0000-0000337E0000}"/>
    <cellStyle name="Note 4 6 2 4 2" xfId="31808" xr:uid="{00000000-0005-0000-0000-0000347E0000}"/>
    <cellStyle name="Note 4 6 2 4 2 2" xfId="31809" xr:uid="{00000000-0005-0000-0000-0000357E0000}"/>
    <cellStyle name="Note 4 6 2 4 3" xfId="31810" xr:uid="{00000000-0005-0000-0000-0000367E0000}"/>
    <cellStyle name="Note 4 6 2 4 4" xfId="31811" xr:uid="{00000000-0005-0000-0000-0000377E0000}"/>
    <cellStyle name="Note 4 6 2 5" xfId="31812" xr:uid="{00000000-0005-0000-0000-0000387E0000}"/>
    <cellStyle name="Note 4 6 2 5 2" xfId="31813" xr:uid="{00000000-0005-0000-0000-0000397E0000}"/>
    <cellStyle name="Note 4 6 2 5 2 2" xfId="31814" xr:uid="{00000000-0005-0000-0000-00003A7E0000}"/>
    <cellStyle name="Note 4 6 2 5 3" xfId="31815" xr:uid="{00000000-0005-0000-0000-00003B7E0000}"/>
    <cellStyle name="Note 4 6 2 6" xfId="31816" xr:uid="{00000000-0005-0000-0000-00003C7E0000}"/>
    <cellStyle name="Note 4 6 2 6 2" xfId="31817" xr:uid="{00000000-0005-0000-0000-00003D7E0000}"/>
    <cellStyle name="Note 4 6 2 6 2 2" xfId="31818" xr:uid="{00000000-0005-0000-0000-00003E7E0000}"/>
    <cellStyle name="Note 4 6 2 6 3" xfId="31819" xr:uid="{00000000-0005-0000-0000-00003F7E0000}"/>
    <cellStyle name="Note 4 6 2 7" xfId="31820" xr:uid="{00000000-0005-0000-0000-0000407E0000}"/>
    <cellStyle name="Note 4 6 2 7 2" xfId="31821" xr:uid="{00000000-0005-0000-0000-0000417E0000}"/>
    <cellStyle name="Note 4 6 2 7 2 2" xfId="31822" xr:uid="{00000000-0005-0000-0000-0000427E0000}"/>
    <cellStyle name="Note 4 6 2 7 3" xfId="31823" xr:uid="{00000000-0005-0000-0000-0000437E0000}"/>
    <cellStyle name="Note 4 6 2 8" xfId="31824" xr:uid="{00000000-0005-0000-0000-0000447E0000}"/>
    <cellStyle name="Note 4 6 2 8 2" xfId="31825" xr:uid="{00000000-0005-0000-0000-0000457E0000}"/>
    <cellStyle name="Note 4 6 2 8 2 2" xfId="31826" xr:uid="{00000000-0005-0000-0000-0000467E0000}"/>
    <cellStyle name="Note 4 6 2 8 3" xfId="31827" xr:uid="{00000000-0005-0000-0000-0000477E0000}"/>
    <cellStyle name="Note 4 6 2 9" xfId="31828" xr:uid="{00000000-0005-0000-0000-0000487E0000}"/>
    <cellStyle name="Note 4 6 2 9 2" xfId="31829" xr:uid="{00000000-0005-0000-0000-0000497E0000}"/>
    <cellStyle name="Note 4 6 2 9 2 2" xfId="31830" xr:uid="{00000000-0005-0000-0000-00004A7E0000}"/>
    <cellStyle name="Note 4 6 2 9 3" xfId="31831" xr:uid="{00000000-0005-0000-0000-00004B7E0000}"/>
    <cellStyle name="Note 4 6 20" xfId="31832" xr:uid="{00000000-0005-0000-0000-00004C7E0000}"/>
    <cellStyle name="Note 4 6 20 2" xfId="31833" xr:uid="{00000000-0005-0000-0000-00004D7E0000}"/>
    <cellStyle name="Note 4 6 20 2 2" xfId="31834" xr:uid="{00000000-0005-0000-0000-00004E7E0000}"/>
    <cellStyle name="Note 4 6 20 3" xfId="31835" xr:uid="{00000000-0005-0000-0000-00004F7E0000}"/>
    <cellStyle name="Note 4 6 21" xfId="31836" xr:uid="{00000000-0005-0000-0000-0000507E0000}"/>
    <cellStyle name="Note 4 6 21 2" xfId="31837" xr:uid="{00000000-0005-0000-0000-0000517E0000}"/>
    <cellStyle name="Note 4 6 21 2 2" xfId="31838" xr:uid="{00000000-0005-0000-0000-0000527E0000}"/>
    <cellStyle name="Note 4 6 21 3" xfId="31839" xr:uid="{00000000-0005-0000-0000-0000537E0000}"/>
    <cellStyle name="Note 4 6 22" xfId="31840" xr:uid="{00000000-0005-0000-0000-0000547E0000}"/>
    <cellStyle name="Note 4 6 22 2" xfId="31841" xr:uid="{00000000-0005-0000-0000-0000557E0000}"/>
    <cellStyle name="Note 4 6 23" xfId="31842" xr:uid="{00000000-0005-0000-0000-0000567E0000}"/>
    <cellStyle name="Note 4 6 24" xfId="31843" xr:uid="{00000000-0005-0000-0000-0000577E0000}"/>
    <cellStyle name="Note 4 6 3" xfId="31844" xr:uid="{00000000-0005-0000-0000-0000587E0000}"/>
    <cellStyle name="Note 4 6 3 2" xfId="31845" xr:uid="{00000000-0005-0000-0000-0000597E0000}"/>
    <cellStyle name="Note 4 6 3 2 2" xfId="31846" xr:uid="{00000000-0005-0000-0000-00005A7E0000}"/>
    <cellStyle name="Note 4 6 3 2 3" xfId="31847" xr:uid="{00000000-0005-0000-0000-00005B7E0000}"/>
    <cellStyle name="Note 4 6 3 3" xfId="31848" xr:uid="{00000000-0005-0000-0000-00005C7E0000}"/>
    <cellStyle name="Note 4 6 3 3 2" xfId="31849" xr:uid="{00000000-0005-0000-0000-00005D7E0000}"/>
    <cellStyle name="Note 4 6 3 4" xfId="31850" xr:uid="{00000000-0005-0000-0000-00005E7E0000}"/>
    <cellStyle name="Note 4 6 4" xfId="31851" xr:uid="{00000000-0005-0000-0000-00005F7E0000}"/>
    <cellStyle name="Note 4 6 4 2" xfId="31852" xr:uid="{00000000-0005-0000-0000-0000607E0000}"/>
    <cellStyle name="Note 4 6 4 2 2" xfId="31853" xr:uid="{00000000-0005-0000-0000-0000617E0000}"/>
    <cellStyle name="Note 4 6 4 3" xfId="31854" xr:uid="{00000000-0005-0000-0000-0000627E0000}"/>
    <cellStyle name="Note 4 6 4 4" xfId="31855" xr:uid="{00000000-0005-0000-0000-0000637E0000}"/>
    <cellStyle name="Note 4 6 5" xfId="31856" xr:uid="{00000000-0005-0000-0000-0000647E0000}"/>
    <cellStyle name="Note 4 6 5 2" xfId="31857" xr:uid="{00000000-0005-0000-0000-0000657E0000}"/>
    <cellStyle name="Note 4 6 5 2 2" xfId="31858" xr:uid="{00000000-0005-0000-0000-0000667E0000}"/>
    <cellStyle name="Note 4 6 5 3" xfId="31859" xr:uid="{00000000-0005-0000-0000-0000677E0000}"/>
    <cellStyle name="Note 4 6 5 4" xfId="31860" xr:uid="{00000000-0005-0000-0000-0000687E0000}"/>
    <cellStyle name="Note 4 6 6" xfId="31861" xr:uid="{00000000-0005-0000-0000-0000697E0000}"/>
    <cellStyle name="Note 4 6 6 2" xfId="31862" xr:uid="{00000000-0005-0000-0000-00006A7E0000}"/>
    <cellStyle name="Note 4 6 6 2 2" xfId="31863" xr:uid="{00000000-0005-0000-0000-00006B7E0000}"/>
    <cellStyle name="Note 4 6 6 3" xfId="31864" xr:uid="{00000000-0005-0000-0000-00006C7E0000}"/>
    <cellStyle name="Note 4 6 7" xfId="31865" xr:uid="{00000000-0005-0000-0000-00006D7E0000}"/>
    <cellStyle name="Note 4 6 7 2" xfId="31866" xr:uid="{00000000-0005-0000-0000-00006E7E0000}"/>
    <cellStyle name="Note 4 6 7 2 2" xfId="31867" xr:uid="{00000000-0005-0000-0000-00006F7E0000}"/>
    <cellStyle name="Note 4 6 7 3" xfId="31868" xr:uid="{00000000-0005-0000-0000-0000707E0000}"/>
    <cellStyle name="Note 4 6 8" xfId="31869" xr:uid="{00000000-0005-0000-0000-0000717E0000}"/>
    <cellStyle name="Note 4 6 8 2" xfId="31870" xr:uid="{00000000-0005-0000-0000-0000727E0000}"/>
    <cellStyle name="Note 4 6 8 2 2" xfId="31871" xr:uid="{00000000-0005-0000-0000-0000737E0000}"/>
    <cellStyle name="Note 4 6 8 3" xfId="31872" xr:uid="{00000000-0005-0000-0000-0000747E0000}"/>
    <cellStyle name="Note 4 6 9" xfId="31873" xr:uid="{00000000-0005-0000-0000-0000757E0000}"/>
    <cellStyle name="Note 4 6 9 2" xfId="31874" xr:uid="{00000000-0005-0000-0000-0000767E0000}"/>
    <cellStyle name="Note 4 6 9 2 2" xfId="31875" xr:uid="{00000000-0005-0000-0000-0000777E0000}"/>
    <cellStyle name="Note 4 6 9 3" xfId="31876" xr:uid="{00000000-0005-0000-0000-0000787E0000}"/>
    <cellStyle name="Note 4 7" xfId="31877" xr:uid="{00000000-0005-0000-0000-0000797E0000}"/>
    <cellStyle name="Note 4 7 10" xfId="31878" xr:uid="{00000000-0005-0000-0000-00007A7E0000}"/>
    <cellStyle name="Note 4 7 10 2" xfId="31879" xr:uid="{00000000-0005-0000-0000-00007B7E0000}"/>
    <cellStyle name="Note 4 7 10 2 2" xfId="31880" xr:uid="{00000000-0005-0000-0000-00007C7E0000}"/>
    <cellStyle name="Note 4 7 10 3" xfId="31881" xr:uid="{00000000-0005-0000-0000-00007D7E0000}"/>
    <cellStyle name="Note 4 7 11" xfId="31882" xr:uid="{00000000-0005-0000-0000-00007E7E0000}"/>
    <cellStyle name="Note 4 7 11 2" xfId="31883" xr:uid="{00000000-0005-0000-0000-00007F7E0000}"/>
    <cellStyle name="Note 4 7 11 2 2" xfId="31884" xr:uid="{00000000-0005-0000-0000-0000807E0000}"/>
    <cellStyle name="Note 4 7 11 3" xfId="31885" xr:uid="{00000000-0005-0000-0000-0000817E0000}"/>
    <cellStyle name="Note 4 7 12" xfId="31886" xr:uid="{00000000-0005-0000-0000-0000827E0000}"/>
    <cellStyle name="Note 4 7 12 2" xfId="31887" xr:uid="{00000000-0005-0000-0000-0000837E0000}"/>
    <cellStyle name="Note 4 7 12 2 2" xfId="31888" xr:uid="{00000000-0005-0000-0000-0000847E0000}"/>
    <cellStyle name="Note 4 7 12 3" xfId="31889" xr:uid="{00000000-0005-0000-0000-0000857E0000}"/>
    <cellStyle name="Note 4 7 13" xfId="31890" xr:uid="{00000000-0005-0000-0000-0000867E0000}"/>
    <cellStyle name="Note 4 7 13 2" xfId="31891" xr:uid="{00000000-0005-0000-0000-0000877E0000}"/>
    <cellStyle name="Note 4 7 13 2 2" xfId="31892" xr:uid="{00000000-0005-0000-0000-0000887E0000}"/>
    <cellStyle name="Note 4 7 13 3" xfId="31893" xr:uid="{00000000-0005-0000-0000-0000897E0000}"/>
    <cellStyle name="Note 4 7 14" xfId="31894" xr:uid="{00000000-0005-0000-0000-00008A7E0000}"/>
    <cellStyle name="Note 4 7 14 2" xfId="31895" xr:uid="{00000000-0005-0000-0000-00008B7E0000}"/>
    <cellStyle name="Note 4 7 14 2 2" xfId="31896" xr:uid="{00000000-0005-0000-0000-00008C7E0000}"/>
    <cellStyle name="Note 4 7 14 3" xfId="31897" xr:uid="{00000000-0005-0000-0000-00008D7E0000}"/>
    <cellStyle name="Note 4 7 15" xfId="31898" xr:uid="{00000000-0005-0000-0000-00008E7E0000}"/>
    <cellStyle name="Note 4 7 15 2" xfId="31899" xr:uid="{00000000-0005-0000-0000-00008F7E0000}"/>
    <cellStyle name="Note 4 7 15 2 2" xfId="31900" xr:uid="{00000000-0005-0000-0000-0000907E0000}"/>
    <cellStyle name="Note 4 7 15 3" xfId="31901" xr:uid="{00000000-0005-0000-0000-0000917E0000}"/>
    <cellStyle name="Note 4 7 16" xfId="31902" xr:uid="{00000000-0005-0000-0000-0000927E0000}"/>
    <cellStyle name="Note 4 7 16 2" xfId="31903" xr:uid="{00000000-0005-0000-0000-0000937E0000}"/>
    <cellStyle name="Note 4 7 16 2 2" xfId="31904" xr:uid="{00000000-0005-0000-0000-0000947E0000}"/>
    <cellStyle name="Note 4 7 16 3" xfId="31905" xr:uid="{00000000-0005-0000-0000-0000957E0000}"/>
    <cellStyle name="Note 4 7 17" xfId="31906" xr:uid="{00000000-0005-0000-0000-0000967E0000}"/>
    <cellStyle name="Note 4 7 17 2" xfId="31907" xr:uid="{00000000-0005-0000-0000-0000977E0000}"/>
    <cellStyle name="Note 4 7 17 2 2" xfId="31908" xr:uid="{00000000-0005-0000-0000-0000987E0000}"/>
    <cellStyle name="Note 4 7 17 3" xfId="31909" xr:uid="{00000000-0005-0000-0000-0000997E0000}"/>
    <cellStyle name="Note 4 7 18" xfId="31910" xr:uid="{00000000-0005-0000-0000-00009A7E0000}"/>
    <cellStyle name="Note 4 7 18 2" xfId="31911" xr:uid="{00000000-0005-0000-0000-00009B7E0000}"/>
    <cellStyle name="Note 4 7 18 2 2" xfId="31912" xr:uid="{00000000-0005-0000-0000-00009C7E0000}"/>
    <cellStyle name="Note 4 7 18 3" xfId="31913" xr:uid="{00000000-0005-0000-0000-00009D7E0000}"/>
    <cellStyle name="Note 4 7 19" xfId="31914" xr:uid="{00000000-0005-0000-0000-00009E7E0000}"/>
    <cellStyle name="Note 4 7 19 2" xfId="31915" xr:uid="{00000000-0005-0000-0000-00009F7E0000}"/>
    <cellStyle name="Note 4 7 19 2 2" xfId="31916" xr:uid="{00000000-0005-0000-0000-0000A07E0000}"/>
    <cellStyle name="Note 4 7 19 3" xfId="31917" xr:uid="{00000000-0005-0000-0000-0000A17E0000}"/>
    <cellStyle name="Note 4 7 2" xfId="31918" xr:uid="{00000000-0005-0000-0000-0000A27E0000}"/>
    <cellStyle name="Note 4 7 2 2" xfId="31919" xr:uid="{00000000-0005-0000-0000-0000A37E0000}"/>
    <cellStyle name="Note 4 7 2 2 2" xfId="31920" xr:uid="{00000000-0005-0000-0000-0000A47E0000}"/>
    <cellStyle name="Note 4 7 2 2 3" xfId="31921" xr:uid="{00000000-0005-0000-0000-0000A57E0000}"/>
    <cellStyle name="Note 4 7 2 3" xfId="31922" xr:uid="{00000000-0005-0000-0000-0000A67E0000}"/>
    <cellStyle name="Note 4 7 2 3 2" xfId="31923" xr:uid="{00000000-0005-0000-0000-0000A77E0000}"/>
    <cellStyle name="Note 4 7 2 4" xfId="31924" xr:uid="{00000000-0005-0000-0000-0000A87E0000}"/>
    <cellStyle name="Note 4 7 20" xfId="31925" xr:uid="{00000000-0005-0000-0000-0000A97E0000}"/>
    <cellStyle name="Note 4 7 20 2" xfId="31926" xr:uid="{00000000-0005-0000-0000-0000AA7E0000}"/>
    <cellStyle name="Note 4 7 20 2 2" xfId="31927" xr:uid="{00000000-0005-0000-0000-0000AB7E0000}"/>
    <cellStyle name="Note 4 7 20 3" xfId="31928" xr:uid="{00000000-0005-0000-0000-0000AC7E0000}"/>
    <cellStyle name="Note 4 7 21" xfId="31929" xr:uid="{00000000-0005-0000-0000-0000AD7E0000}"/>
    <cellStyle name="Note 4 7 21 2" xfId="31930" xr:uid="{00000000-0005-0000-0000-0000AE7E0000}"/>
    <cellStyle name="Note 4 7 22" xfId="31931" xr:uid="{00000000-0005-0000-0000-0000AF7E0000}"/>
    <cellStyle name="Note 4 7 23" xfId="31932" xr:uid="{00000000-0005-0000-0000-0000B07E0000}"/>
    <cellStyle name="Note 4 7 3" xfId="31933" xr:uid="{00000000-0005-0000-0000-0000B17E0000}"/>
    <cellStyle name="Note 4 7 3 2" xfId="31934" xr:uid="{00000000-0005-0000-0000-0000B27E0000}"/>
    <cellStyle name="Note 4 7 3 2 2" xfId="31935" xr:uid="{00000000-0005-0000-0000-0000B37E0000}"/>
    <cellStyle name="Note 4 7 3 3" xfId="31936" xr:uid="{00000000-0005-0000-0000-0000B47E0000}"/>
    <cellStyle name="Note 4 7 3 4" xfId="31937" xr:uid="{00000000-0005-0000-0000-0000B57E0000}"/>
    <cellStyle name="Note 4 7 4" xfId="31938" xr:uid="{00000000-0005-0000-0000-0000B67E0000}"/>
    <cellStyle name="Note 4 7 4 2" xfId="31939" xr:uid="{00000000-0005-0000-0000-0000B77E0000}"/>
    <cellStyle name="Note 4 7 4 2 2" xfId="31940" xr:uid="{00000000-0005-0000-0000-0000B87E0000}"/>
    <cellStyle name="Note 4 7 4 3" xfId="31941" xr:uid="{00000000-0005-0000-0000-0000B97E0000}"/>
    <cellStyle name="Note 4 7 4 4" xfId="31942" xr:uid="{00000000-0005-0000-0000-0000BA7E0000}"/>
    <cellStyle name="Note 4 7 5" xfId="31943" xr:uid="{00000000-0005-0000-0000-0000BB7E0000}"/>
    <cellStyle name="Note 4 7 5 2" xfId="31944" xr:uid="{00000000-0005-0000-0000-0000BC7E0000}"/>
    <cellStyle name="Note 4 7 5 2 2" xfId="31945" xr:uid="{00000000-0005-0000-0000-0000BD7E0000}"/>
    <cellStyle name="Note 4 7 5 3" xfId="31946" xr:uid="{00000000-0005-0000-0000-0000BE7E0000}"/>
    <cellStyle name="Note 4 7 6" xfId="31947" xr:uid="{00000000-0005-0000-0000-0000BF7E0000}"/>
    <cellStyle name="Note 4 7 6 2" xfId="31948" xr:uid="{00000000-0005-0000-0000-0000C07E0000}"/>
    <cellStyle name="Note 4 7 6 2 2" xfId="31949" xr:uid="{00000000-0005-0000-0000-0000C17E0000}"/>
    <cellStyle name="Note 4 7 6 3" xfId="31950" xr:uid="{00000000-0005-0000-0000-0000C27E0000}"/>
    <cellStyle name="Note 4 7 7" xfId="31951" xr:uid="{00000000-0005-0000-0000-0000C37E0000}"/>
    <cellStyle name="Note 4 7 7 2" xfId="31952" xr:uid="{00000000-0005-0000-0000-0000C47E0000}"/>
    <cellStyle name="Note 4 7 7 2 2" xfId="31953" xr:uid="{00000000-0005-0000-0000-0000C57E0000}"/>
    <cellStyle name="Note 4 7 7 3" xfId="31954" xr:uid="{00000000-0005-0000-0000-0000C67E0000}"/>
    <cellStyle name="Note 4 7 8" xfId="31955" xr:uid="{00000000-0005-0000-0000-0000C77E0000}"/>
    <cellStyle name="Note 4 7 8 2" xfId="31956" xr:uid="{00000000-0005-0000-0000-0000C87E0000}"/>
    <cellStyle name="Note 4 7 8 2 2" xfId="31957" xr:uid="{00000000-0005-0000-0000-0000C97E0000}"/>
    <cellStyle name="Note 4 7 8 3" xfId="31958" xr:uid="{00000000-0005-0000-0000-0000CA7E0000}"/>
    <cellStyle name="Note 4 7 9" xfId="31959" xr:uid="{00000000-0005-0000-0000-0000CB7E0000}"/>
    <cellStyle name="Note 4 7 9 2" xfId="31960" xr:uid="{00000000-0005-0000-0000-0000CC7E0000}"/>
    <cellStyle name="Note 4 7 9 2 2" xfId="31961" xr:uid="{00000000-0005-0000-0000-0000CD7E0000}"/>
    <cellStyle name="Note 4 7 9 3" xfId="31962" xr:uid="{00000000-0005-0000-0000-0000CE7E0000}"/>
    <cellStyle name="Note 4 8" xfId="31963" xr:uid="{00000000-0005-0000-0000-0000CF7E0000}"/>
    <cellStyle name="Note 4 8 2" xfId="31964" xr:uid="{00000000-0005-0000-0000-0000D07E0000}"/>
    <cellStyle name="Note 4 8 2 2" xfId="31965" xr:uid="{00000000-0005-0000-0000-0000D17E0000}"/>
    <cellStyle name="Note 4 8 2 3" xfId="31966" xr:uid="{00000000-0005-0000-0000-0000D27E0000}"/>
    <cellStyle name="Note 4 8 3" xfId="31967" xr:uid="{00000000-0005-0000-0000-0000D37E0000}"/>
    <cellStyle name="Note 4 8 3 2" xfId="31968" xr:uid="{00000000-0005-0000-0000-0000D47E0000}"/>
    <cellStyle name="Note 4 8 4" xfId="31969" xr:uid="{00000000-0005-0000-0000-0000D57E0000}"/>
    <cellStyle name="Note 4 9" xfId="31970" xr:uid="{00000000-0005-0000-0000-0000D67E0000}"/>
    <cellStyle name="Note 4 9 2" xfId="31971" xr:uid="{00000000-0005-0000-0000-0000D77E0000}"/>
    <cellStyle name="Note 4 9 2 2" xfId="31972" xr:uid="{00000000-0005-0000-0000-0000D87E0000}"/>
    <cellStyle name="Note 4 9 2 3" xfId="31973" xr:uid="{00000000-0005-0000-0000-0000D97E0000}"/>
    <cellStyle name="Note 4 9 3" xfId="31974" xr:uid="{00000000-0005-0000-0000-0000DA7E0000}"/>
    <cellStyle name="Note 4 9 4" xfId="31975" xr:uid="{00000000-0005-0000-0000-0000DB7E0000}"/>
    <cellStyle name="Note 5" xfId="31976" xr:uid="{00000000-0005-0000-0000-0000DC7E0000}"/>
    <cellStyle name="Note 5 10" xfId="31977" xr:uid="{00000000-0005-0000-0000-0000DD7E0000}"/>
    <cellStyle name="Note 5 10 2" xfId="31978" xr:uid="{00000000-0005-0000-0000-0000DE7E0000}"/>
    <cellStyle name="Note 5 10 2 2" xfId="31979" xr:uid="{00000000-0005-0000-0000-0000DF7E0000}"/>
    <cellStyle name="Note 5 10 3" xfId="31980" xr:uid="{00000000-0005-0000-0000-0000E07E0000}"/>
    <cellStyle name="Note 5 10 4" xfId="31981" xr:uid="{00000000-0005-0000-0000-0000E17E0000}"/>
    <cellStyle name="Note 5 11" xfId="31982" xr:uid="{00000000-0005-0000-0000-0000E27E0000}"/>
    <cellStyle name="Note 5 11 2" xfId="31983" xr:uid="{00000000-0005-0000-0000-0000E37E0000}"/>
    <cellStyle name="Note 5 11 2 2" xfId="31984" xr:uid="{00000000-0005-0000-0000-0000E47E0000}"/>
    <cellStyle name="Note 5 11 3" xfId="31985" xr:uid="{00000000-0005-0000-0000-0000E57E0000}"/>
    <cellStyle name="Note 5 12" xfId="31986" xr:uid="{00000000-0005-0000-0000-0000E67E0000}"/>
    <cellStyle name="Note 5 12 2" xfId="31987" xr:uid="{00000000-0005-0000-0000-0000E77E0000}"/>
    <cellStyle name="Note 5 12 2 2" xfId="31988" xr:uid="{00000000-0005-0000-0000-0000E87E0000}"/>
    <cellStyle name="Note 5 12 3" xfId="31989" xr:uid="{00000000-0005-0000-0000-0000E97E0000}"/>
    <cellStyle name="Note 5 13" xfId="31990" xr:uid="{00000000-0005-0000-0000-0000EA7E0000}"/>
    <cellStyle name="Note 5 13 2" xfId="31991" xr:uid="{00000000-0005-0000-0000-0000EB7E0000}"/>
    <cellStyle name="Note 5 13 2 2" xfId="31992" xr:uid="{00000000-0005-0000-0000-0000EC7E0000}"/>
    <cellStyle name="Note 5 13 3" xfId="31993" xr:uid="{00000000-0005-0000-0000-0000ED7E0000}"/>
    <cellStyle name="Note 5 14" xfId="31994" xr:uid="{00000000-0005-0000-0000-0000EE7E0000}"/>
    <cellStyle name="Note 5 14 2" xfId="31995" xr:uid="{00000000-0005-0000-0000-0000EF7E0000}"/>
    <cellStyle name="Note 5 14 2 2" xfId="31996" xr:uid="{00000000-0005-0000-0000-0000F07E0000}"/>
    <cellStyle name="Note 5 14 3" xfId="31997" xr:uid="{00000000-0005-0000-0000-0000F17E0000}"/>
    <cellStyle name="Note 5 15" xfId="31998" xr:uid="{00000000-0005-0000-0000-0000F27E0000}"/>
    <cellStyle name="Note 5 15 2" xfId="31999" xr:uid="{00000000-0005-0000-0000-0000F37E0000}"/>
    <cellStyle name="Note 5 15 2 2" xfId="32000" xr:uid="{00000000-0005-0000-0000-0000F47E0000}"/>
    <cellStyle name="Note 5 15 3" xfId="32001" xr:uid="{00000000-0005-0000-0000-0000F57E0000}"/>
    <cellStyle name="Note 5 16" xfId="32002" xr:uid="{00000000-0005-0000-0000-0000F67E0000}"/>
    <cellStyle name="Note 5 16 2" xfId="32003" xr:uid="{00000000-0005-0000-0000-0000F77E0000}"/>
    <cellStyle name="Note 5 16 2 2" xfId="32004" xr:uid="{00000000-0005-0000-0000-0000F87E0000}"/>
    <cellStyle name="Note 5 16 3" xfId="32005" xr:uid="{00000000-0005-0000-0000-0000F97E0000}"/>
    <cellStyle name="Note 5 17" xfId="32006" xr:uid="{00000000-0005-0000-0000-0000FA7E0000}"/>
    <cellStyle name="Note 5 17 2" xfId="32007" xr:uid="{00000000-0005-0000-0000-0000FB7E0000}"/>
    <cellStyle name="Note 5 17 2 2" xfId="32008" xr:uid="{00000000-0005-0000-0000-0000FC7E0000}"/>
    <cellStyle name="Note 5 17 3" xfId="32009" xr:uid="{00000000-0005-0000-0000-0000FD7E0000}"/>
    <cellStyle name="Note 5 18" xfId="32010" xr:uid="{00000000-0005-0000-0000-0000FE7E0000}"/>
    <cellStyle name="Note 5 18 2" xfId="32011" xr:uid="{00000000-0005-0000-0000-0000FF7E0000}"/>
    <cellStyle name="Note 5 18 2 2" xfId="32012" xr:uid="{00000000-0005-0000-0000-0000007F0000}"/>
    <cellStyle name="Note 5 18 3" xfId="32013" xr:uid="{00000000-0005-0000-0000-0000017F0000}"/>
    <cellStyle name="Note 5 19" xfId="32014" xr:uid="{00000000-0005-0000-0000-0000027F0000}"/>
    <cellStyle name="Note 5 19 2" xfId="32015" xr:uid="{00000000-0005-0000-0000-0000037F0000}"/>
    <cellStyle name="Note 5 19 2 2" xfId="32016" xr:uid="{00000000-0005-0000-0000-0000047F0000}"/>
    <cellStyle name="Note 5 19 3" xfId="32017" xr:uid="{00000000-0005-0000-0000-0000057F0000}"/>
    <cellStyle name="Note 5 2" xfId="32018" xr:uid="{00000000-0005-0000-0000-0000067F0000}"/>
    <cellStyle name="Note 5 2 10" xfId="32019" xr:uid="{00000000-0005-0000-0000-0000077F0000}"/>
    <cellStyle name="Note 5 2 10 2" xfId="32020" xr:uid="{00000000-0005-0000-0000-0000087F0000}"/>
    <cellStyle name="Note 5 2 10 2 2" xfId="32021" xr:uid="{00000000-0005-0000-0000-0000097F0000}"/>
    <cellStyle name="Note 5 2 10 3" xfId="32022" xr:uid="{00000000-0005-0000-0000-00000A7F0000}"/>
    <cellStyle name="Note 5 2 11" xfId="32023" xr:uid="{00000000-0005-0000-0000-00000B7F0000}"/>
    <cellStyle name="Note 5 2 11 2" xfId="32024" xr:uid="{00000000-0005-0000-0000-00000C7F0000}"/>
    <cellStyle name="Note 5 2 11 2 2" xfId="32025" xr:uid="{00000000-0005-0000-0000-00000D7F0000}"/>
    <cellStyle name="Note 5 2 11 3" xfId="32026" xr:uid="{00000000-0005-0000-0000-00000E7F0000}"/>
    <cellStyle name="Note 5 2 12" xfId="32027" xr:uid="{00000000-0005-0000-0000-00000F7F0000}"/>
    <cellStyle name="Note 5 2 12 2" xfId="32028" xr:uid="{00000000-0005-0000-0000-0000107F0000}"/>
    <cellStyle name="Note 5 2 12 2 2" xfId="32029" xr:uid="{00000000-0005-0000-0000-0000117F0000}"/>
    <cellStyle name="Note 5 2 12 3" xfId="32030" xr:uid="{00000000-0005-0000-0000-0000127F0000}"/>
    <cellStyle name="Note 5 2 13" xfId="32031" xr:uid="{00000000-0005-0000-0000-0000137F0000}"/>
    <cellStyle name="Note 5 2 13 2" xfId="32032" xr:uid="{00000000-0005-0000-0000-0000147F0000}"/>
    <cellStyle name="Note 5 2 13 2 2" xfId="32033" xr:uid="{00000000-0005-0000-0000-0000157F0000}"/>
    <cellStyle name="Note 5 2 13 3" xfId="32034" xr:uid="{00000000-0005-0000-0000-0000167F0000}"/>
    <cellStyle name="Note 5 2 14" xfId="32035" xr:uid="{00000000-0005-0000-0000-0000177F0000}"/>
    <cellStyle name="Note 5 2 14 2" xfId="32036" xr:uid="{00000000-0005-0000-0000-0000187F0000}"/>
    <cellStyle name="Note 5 2 14 2 2" xfId="32037" xr:uid="{00000000-0005-0000-0000-0000197F0000}"/>
    <cellStyle name="Note 5 2 14 3" xfId="32038" xr:uid="{00000000-0005-0000-0000-00001A7F0000}"/>
    <cellStyle name="Note 5 2 15" xfId="32039" xr:uid="{00000000-0005-0000-0000-00001B7F0000}"/>
    <cellStyle name="Note 5 2 15 2" xfId="32040" xr:uid="{00000000-0005-0000-0000-00001C7F0000}"/>
    <cellStyle name="Note 5 2 15 2 2" xfId="32041" xr:uid="{00000000-0005-0000-0000-00001D7F0000}"/>
    <cellStyle name="Note 5 2 15 3" xfId="32042" xr:uid="{00000000-0005-0000-0000-00001E7F0000}"/>
    <cellStyle name="Note 5 2 16" xfId="32043" xr:uid="{00000000-0005-0000-0000-00001F7F0000}"/>
    <cellStyle name="Note 5 2 16 2" xfId="32044" xr:uid="{00000000-0005-0000-0000-0000207F0000}"/>
    <cellStyle name="Note 5 2 16 2 2" xfId="32045" xr:uid="{00000000-0005-0000-0000-0000217F0000}"/>
    <cellStyle name="Note 5 2 16 3" xfId="32046" xr:uid="{00000000-0005-0000-0000-0000227F0000}"/>
    <cellStyle name="Note 5 2 17" xfId="32047" xr:uid="{00000000-0005-0000-0000-0000237F0000}"/>
    <cellStyle name="Note 5 2 17 2" xfId="32048" xr:uid="{00000000-0005-0000-0000-0000247F0000}"/>
    <cellStyle name="Note 5 2 17 2 2" xfId="32049" xr:uid="{00000000-0005-0000-0000-0000257F0000}"/>
    <cellStyle name="Note 5 2 17 3" xfId="32050" xr:uid="{00000000-0005-0000-0000-0000267F0000}"/>
    <cellStyle name="Note 5 2 18" xfId="32051" xr:uid="{00000000-0005-0000-0000-0000277F0000}"/>
    <cellStyle name="Note 5 2 18 2" xfId="32052" xr:uid="{00000000-0005-0000-0000-0000287F0000}"/>
    <cellStyle name="Note 5 2 18 2 2" xfId="32053" xr:uid="{00000000-0005-0000-0000-0000297F0000}"/>
    <cellStyle name="Note 5 2 18 3" xfId="32054" xr:uid="{00000000-0005-0000-0000-00002A7F0000}"/>
    <cellStyle name="Note 5 2 19" xfId="32055" xr:uid="{00000000-0005-0000-0000-00002B7F0000}"/>
    <cellStyle name="Note 5 2 19 2" xfId="32056" xr:uid="{00000000-0005-0000-0000-00002C7F0000}"/>
    <cellStyle name="Note 5 2 19 2 2" xfId="32057" xr:uid="{00000000-0005-0000-0000-00002D7F0000}"/>
    <cellStyle name="Note 5 2 19 3" xfId="32058" xr:uid="{00000000-0005-0000-0000-00002E7F0000}"/>
    <cellStyle name="Note 5 2 2" xfId="32059" xr:uid="{00000000-0005-0000-0000-00002F7F0000}"/>
    <cellStyle name="Note 5 2 2 10" xfId="32060" xr:uid="{00000000-0005-0000-0000-0000307F0000}"/>
    <cellStyle name="Note 5 2 2 10 2" xfId="32061" xr:uid="{00000000-0005-0000-0000-0000317F0000}"/>
    <cellStyle name="Note 5 2 2 10 2 2" xfId="32062" xr:uid="{00000000-0005-0000-0000-0000327F0000}"/>
    <cellStyle name="Note 5 2 2 10 3" xfId="32063" xr:uid="{00000000-0005-0000-0000-0000337F0000}"/>
    <cellStyle name="Note 5 2 2 11" xfId="32064" xr:uid="{00000000-0005-0000-0000-0000347F0000}"/>
    <cellStyle name="Note 5 2 2 11 2" xfId="32065" xr:uid="{00000000-0005-0000-0000-0000357F0000}"/>
    <cellStyle name="Note 5 2 2 11 2 2" xfId="32066" xr:uid="{00000000-0005-0000-0000-0000367F0000}"/>
    <cellStyle name="Note 5 2 2 11 3" xfId="32067" xr:uid="{00000000-0005-0000-0000-0000377F0000}"/>
    <cellStyle name="Note 5 2 2 12" xfId="32068" xr:uid="{00000000-0005-0000-0000-0000387F0000}"/>
    <cellStyle name="Note 5 2 2 12 2" xfId="32069" xr:uid="{00000000-0005-0000-0000-0000397F0000}"/>
    <cellStyle name="Note 5 2 2 12 2 2" xfId="32070" xr:uid="{00000000-0005-0000-0000-00003A7F0000}"/>
    <cellStyle name="Note 5 2 2 12 3" xfId="32071" xr:uid="{00000000-0005-0000-0000-00003B7F0000}"/>
    <cellStyle name="Note 5 2 2 13" xfId="32072" xr:uid="{00000000-0005-0000-0000-00003C7F0000}"/>
    <cellStyle name="Note 5 2 2 13 2" xfId="32073" xr:uid="{00000000-0005-0000-0000-00003D7F0000}"/>
    <cellStyle name="Note 5 2 2 13 2 2" xfId="32074" xr:uid="{00000000-0005-0000-0000-00003E7F0000}"/>
    <cellStyle name="Note 5 2 2 13 3" xfId="32075" xr:uid="{00000000-0005-0000-0000-00003F7F0000}"/>
    <cellStyle name="Note 5 2 2 14" xfId="32076" xr:uid="{00000000-0005-0000-0000-0000407F0000}"/>
    <cellStyle name="Note 5 2 2 14 2" xfId="32077" xr:uid="{00000000-0005-0000-0000-0000417F0000}"/>
    <cellStyle name="Note 5 2 2 14 2 2" xfId="32078" xr:uid="{00000000-0005-0000-0000-0000427F0000}"/>
    <cellStyle name="Note 5 2 2 14 3" xfId="32079" xr:uid="{00000000-0005-0000-0000-0000437F0000}"/>
    <cellStyle name="Note 5 2 2 15" xfId="32080" xr:uid="{00000000-0005-0000-0000-0000447F0000}"/>
    <cellStyle name="Note 5 2 2 15 2" xfId="32081" xr:uid="{00000000-0005-0000-0000-0000457F0000}"/>
    <cellStyle name="Note 5 2 2 15 2 2" xfId="32082" xr:uid="{00000000-0005-0000-0000-0000467F0000}"/>
    <cellStyle name="Note 5 2 2 15 3" xfId="32083" xr:uid="{00000000-0005-0000-0000-0000477F0000}"/>
    <cellStyle name="Note 5 2 2 16" xfId="32084" xr:uid="{00000000-0005-0000-0000-0000487F0000}"/>
    <cellStyle name="Note 5 2 2 16 2" xfId="32085" xr:uid="{00000000-0005-0000-0000-0000497F0000}"/>
    <cellStyle name="Note 5 2 2 16 2 2" xfId="32086" xr:uid="{00000000-0005-0000-0000-00004A7F0000}"/>
    <cellStyle name="Note 5 2 2 16 3" xfId="32087" xr:uid="{00000000-0005-0000-0000-00004B7F0000}"/>
    <cellStyle name="Note 5 2 2 17" xfId="32088" xr:uid="{00000000-0005-0000-0000-00004C7F0000}"/>
    <cellStyle name="Note 5 2 2 17 2" xfId="32089" xr:uid="{00000000-0005-0000-0000-00004D7F0000}"/>
    <cellStyle name="Note 5 2 2 17 2 2" xfId="32090" xr:uid="{00000000-0005-0000-0000-00004E7F0000}"/>
    <cellStyle name="Note 5 2 2 17 3" xfId="32091" xr:uid="{00000000-0005-0000-0000-00004F7F0000}"/>
    <cellStyle name="Note 5 2 2 18" xfId="32092" xr:uid="{00000000-0005-0000-0000-0000507F0000}"/>
    <cellStyle name="Note 5 2 2 18 2" xfId="32093" xr:uid="{00000000-0005-0000-0000-0000517F0000}"/>
    <cellStyle name="Note 5 2 2 18 2 2" xfId="32094" xr:uid="{00000000-0005-0000-0000-0000527F0000}"/>
    <cellStyle name="Note 5 2 2 18 3" xfId="32095" xr:uid="{00000000-0005-0000-0000-0000537F0000}"/>
    <cellStyle name="Note 5 2 2 19" xfId="32096" xr:uid="{00000000-0005-0000-0000-0000547F0000}"/>
    <cellStyle name="Note 5 2 2 19 2" xfId="32097" xr:uid="{00000000-0005-0000-0000-0000557F0000}"/>
    <cellStyle name="Note 5 2 2 19 2 2" xfId="32098" xr:uid="{00000000-0005-0000-0000-0000567F0000}"/>
    <cellStyle name="Note 5 2 2 19 3" xfId="32099" xr:uid="{00000000-0005-0000-0000-0000577F0000}"/>
    <cellStyle name="Note 5 2 2 2" xfId="32100" xr:uid="{00000000-0005-0000-0000-0000587F0000}"/>
    <cellStyle name="Note 5 2 2 2 10" xfId="32101" xr:uid="{00000000-0005-0000-0000-0000597F0000}"/>
    <cellStyle name="Note 5 2 2 2 10 2" xfId="32102" xr:uid="{00000000-0005-0000-0000-00005A7F0000}"/>
    <cellStyle name="Note 5 2 2 2 10 2 2" xfId="32103" xr:uid="{00000000-0005-0000-0000-00005B7F0000}"/>
    <cellStyle name="Note 5 2 2 2 10 3" xfId="32104" xr:uid="{00000000-0005-0000-0000-00005C7F0000}"/>
    <cellStyle name="Note 5 2 2 2 11" xfId="32105" xr:uid="{00000000-0005-0000-0000-00005D7F0000}"/>
    <cellStyle name="Note 5 2 2 2 11 2" xfId="32106" xr:uid="{00000000-0005-0000-0000-00005E7F0000}"/>
    <cellStyle name="Note 5 2 2 2 11 2 2" xfId="32107" xr:uid="{00000000-0005-0000-0000-00005F7F0000}"/>
    <cellStyle name="Note 5 2 2 2 11 3" xfId="32108" xr:uid="{00000000-0005-0000-0000-0000607F0000}"/>
    <cellStyle name="Note 5 2 2 2 12" xfId="32109" xr:uid="{00000000-0005-0000-0000-0000617F0000}"/>
    <cellStyle name="Note 5 2 2 2 12 2" xfId="32110" xr:uid="{00000000-0005-0000-0000-0000627F0000}"/>
    <cellStyle name="Note 5 2 2 2 12 2 2" xfId="32111" xr:uid="{00000000-0005-0000-0000-0000637F0000}"/>
    <cellStyle name="Note 5 2 2 2 12 3" xfId="32112" xr:uid="{00000000-0005-0000-0000-0000647F0000}"/>
    <cellStyle name="Note 5 2 2 2 13" xfId="32113" xr:uid="{00000000-0005-0000-0000-0000657F0000}"/>
    <cellStyle name="Note 5 2 2 2 13 2" xfId="32114" xr:uid="{00000000-0005-0000-0000-0000667F0000}"/>
    <cellStyle name="Note 5 2 2 2 13 2 2" xfId="32115" xr:uid="{00000000-0005-0000-0000-0000677F0000}"/>
    <cellStyle name="Note 5 2 2 2 13 3" xfId="32116" xr:uid="{00000000-0005-0000-0000-0000687F0000}"/>
    <cellStyle name="Note 5 2 2 2 14" xfId="32117" xr:uid="{00000000-0005-0000-0000-0000697F0000}"/>
    <cellStyle name="Note 5 2 2 2 14 2" xfId="32118" xr:uid="{00000000-0005-0000-0000-00006A7F0000}"/>
    <cellStyle name="Note 5 2 2 2 14 2 2" xfId="32119" xr:uid="{00000000-0005-0000-0000-00006B7F0000}"/>
    <cellStyle name="Note 5 2 2 2 14 3" xfId="32120" xr:uid="{00000000-0005-0000-0000-00006C7F0000}"/>
    <cellStyle name="Note 5 2 2 2 15" xfId="32121" xr:uid="{00000000-0005-0000-0000-00006D7F0000}"/>
    <cellStyle name="Note 5 2 2 2 15 2" xfId="32122" xr:uid="{00000000-0005-0000-0000-00006E7F0000}"/>
    <cellStyle name="Note 5 2 2 2 15 2 2" xfId="32123" xr:uid="{00000000-0005-0000-0000-00006F7F0000}"/>
    <cellStyle name="Note 5 2 2 2 15 3" xfId="32124" xr:uid="{00000000-0005-0000-0000-0000707F0000}"/>
    <cellStyle name="Note 5 2 2 2 16" xfId="32125" xr:uid="{00000000-0005-0000-0000-0000717F0000}"/>
    <cellStyle name="Note 5 2 2 2 16 2" xfId="32126" xr:uid="{00000000-0005-0000-0000-0000727F0000}"/>
    <cellStyle name="Note 5 2 2 2 16 2 2" xfId="32127" xr:uid="{00000000-0005-0000-0000-0000737F0000}"/>
    <cellStyle name="Note 5 2 2 2 16 3" xfId="32128" xr:uid="{00000000-0005-0000-0000-0000747F0000}"/>
    <cellStyle name="Note 5 2 2 2 17" xfId="32129" xr:uid="{00000000-0005-0000-0000-0000757F0000}"/>
    <cellStyle name="Note 5 2 2 2 17 2" xfId="32130" xr:uid="{00000000-0005-0000-0000-0000767F0000}"/>
    <cellStyle name="Note 5 2 2 2 17 2 2" xfId="32131" xr:uid="{00000000-0005-0000-0000-0000777F0000}"/>
    <cellStyle name="Note 5 2 2 2 17 3" xfId="32132" xr:uid="{00000000-0005-0000-0000-0000787F0000}"/>
    <cellStyle name="Note 5 2 2 2 18" xfId="32133" xr:uid="{00000000-0005-0000-0000-0000797F0000}"/>
    <cellStyle name="Note 5 2 2 2 18 2" xfId="32134" xr:uid="{00000000-0005-0000-0000-00007A7F0000}"/>
    <cellStyle name="Note 5 2 2 2 19" xfId="32135" xr:uid="{00000000-0005-0000-0000-00007B7F0000}"/>
    <cellStyle name="Note 5 2 2 2 2" xfId="32136" xr:uid="{00000000-0005-0000-0000-00007C7F0000}"/>
    <cellStyle name="Note 5 2 2 2 2 10" xfId="32137" xr:uid="{00000000-0005-0000-0000-00007D7F0000}"/>
    <cellStyle name="Note 5 2 2 2 2 10 2" xfId="32138" xr:uid="{00000000-0005-0000-0000-00007E7F0000}"/>
    <cellStyle name="Note 5 2 2 2 2 10 2 2" xfId="32139" xr:uid="{00000000-0005-0000-0000-00007F7F0000}"/>
    <cellStyle name="Note 5 2 2 2 2 10 3" xfId="32140" xr:uid="{00000000-0005-0000-0000-0000807F0000}"/>
    <cellStyle name="Note 5 2 2 2 2 11" xfId="32141" xr:uid="{00000000-0005-0000-0000-0000817F0000}"/>
    <cellStyle name="Note 5 2 2 2 2 11 2" xfId="32142" xr:uid="{00000000-0005-0000-0000-0000827F0000}"/>
    <cellStyle name="Note 5 2 2 2 2 11 2 2" xfId="32143" xr:uid="{00000000-0005-0000-0000-0000837F0000}"/>
    <cellStyle name="Note 5 2 2 2 2 11 3" xfId="32144" xr:uid="{00000000-0005-0000-0000-0000847F0000}"/>
    <cellStyle name="Note 5 2 2 2 2 12" xfId="32145" xr:uid="{00000000-0005-0000-0000-0000857F0000}"/>
    <cellStyle name="Note 5 2 2 2 2 12 2" xfId="32146" xr:uid="{00000000-0005-0000-0000-0000867F0000}"/>
    <cellStyle name="Note 5 2 2 2 2 12 2 2" xfId="32147" xr:uid="{00000000-0005-0000-0000-0000877F0000}"/>
    <cellStyle name="Note 5 2 2 2 2 12 3" xfId="32148" xr:uid="{00000000-0005-0000-0000-0000887F0000}"/>
    <cellStyle name="Note 5 2 2 2 2 13" xfId="32149" xr:uid="{00000000-0005-0000-0000-0000897F0000}"/>
    <cellStyle name="Note 5 2 2 2 2 13 2" xfId="32150" xr:uid="{00000000-0005-0000-0000-00008A7F0000}"/>
    <cellStyle name="Note 5 2 2 2 2 13 2 2" xfId="32151" xr:uid="{00000000-0005-0000-0000-00008B7F0000}"/>
    <cellStyle name="Note 5 2 2 2 2 13 3" xfId="32152" xr:uid="{00000000-0005-0000-0000-00008C7F0000}"/>
    <cellStyle name="Note 5 2 2 2 2 14" xfId="32153" xr:uid="{00000000-0005-0000-0000-00008D7F0000}"/>
    <cellStyle name="Note 5 2 2 2 2 14 2" xfId="32154" xr:uid="{00000000-0005-0000-0000-00008E7F0000}"/>
    <cellStyle name="Note 5 2 2 2 2 14 2 2" xfId="32155" xr:uid="{00000000-0005-0000-0000-00008F7F0000}"/>
    <cellStyle name="Note 5 2 2 2 2 14 3" xfId="32156" xr:uid="{00000000-0005-0000-0000-0000907F0000}"/>
    <cellStyle name="Note 5 2 2 2 2 15" xfId="32157" xr:uid="{00000000-0005-0000-0000-0000917F0000}"/>
    <cellStyle name="Note 5 2 2 2 2 15 2" xfId="32158" xr:uid="{00000000-0005-0000-0000-0000927F0000}"/>
    <cellStyle name="Note 5 2 2 2 2 15 2 2" xfId="32159" xr:uid="{00000000-0005-0000-0000-0000937F0000}"/>
    <cellStyle name="Note 5 2 2 2 2 15 3" xfId="32160" xr:uid="{00000000-0005-0000-0000-0000947F0000}"/>
    <cellStyle name="Note 5 2 2 2 2 16" xfId="32161" xr:uid="{00000000-0005-0000-0000-0000957F0000}"/>
    <cellStyle name="Note 5 2 2 2 2 16 2" xfId="32162" xr:uid="{00000000-0005-0000-0000-0000967F0000}"/>
    <cellStyle name="Note 5 2 2 2 2 16 2 2" xfId="32163" xr:uid="{00000000-0005-0000-0000-0000977F0000}"/>
    <cellStyle name="Note 5 2 2 2 2 16 3" xfId="32164" xr:uid="{00000000-0005-0000-0000-0000987F0000}"/>
    <cellStyle name="Note 5 2 2 2 2 17" xfId="32165" xr:uid="{00000000-0005-0000-0000-0000997F0000}"/>
    <cellStyle name="Note 5 2 2 2 2 17 2" xfId="32166" xr:uid="{00000000-0005-0000-0000-00009A7F0000}"/>
    <cellStyle name="Note 5 2 2 2 2 17 2 2" xfId="32167" xr:uid="{00000000-0005-0000-0000-00009B7F0000}"/>
    <cellStyle name="Note 5 2 2 2 2 17 3" xfId="32168" xr:uid="{00000000-0005-0000-0000-00009C7F0000}"/>
    <cellStyle name="Note 5 2 2 2 2 18" xfId="32169" xr:uid="{00000000-0005-0000-0000-00009D7F0000}"/>
    <cellStyle name="Note 5 2 2 2 2 18 2" xfId="32170" xr:uid="{00000000-0005-0000-0000-00009E7F0000}"/>
    <cellStyle name="Note 5 2 2 2 2 18 2 2" xfId="32171" xr:uid="{00000000-0005-0000-0000-00009F7F0000}"/>
    <cellStyle name="Note 5 2 2 2 2 18 3" xfId="32172" xr:uid="{00000000-0005-0000-0000-0000A07F0000}"/>
    <cellStyle name="Note 5 2 2 2 2 19" xfId="32173" xr:uid="{00000000-0005-0000-0000-0000A17F0000}"/>
    <cellStyle name="Note 5 2 2 2 2 19 2" xfId="32174" xr:uid="{00000000-0005-0000-0000-0000A27F0000}"/>
    <cellStyle name="Note 5 2 2 2 2 19 2 2" xfId="32175" xr:uid="{00000000-0005-0000-0000-0000A37F0000}"/>
    <cellStyle name="Note 5 2 2 2 2 19 3" xfId="32176" xr:uid="{00000000-0005-0000-0000-0000A47F0000}"/>
    <cellStyle name="Note 5 2 2 2 2 2" xfId="32177" xr:uid="{00000000-0005-0000-0000-0000A57F0000}"/>
    <cellStyle name="Note 5 2 2 2 2 2 2" xfId="32178" xr:uid="{00000000-0005-0000-0000-0000A67F0000}"/>
    <cellStyle name="Note 5 2 2 2 2 2 2 2" xfId="32179" xr:uid="{00000000-0005-0000-0000-0000A77F0000}"/>
    <cellStyle name="Note 5 2 2 2 2 2 2 3" xfId="32180" xr:uid="{00000000-0005-0000-0000-0000A87F0000}"/>
    <cellStyle name="Note 5 2 2 2 2 2 3" xfId="32181" xr:uid="{00000000-0005-0000-0000-0000A97F0000}"/>
    <cellStyle name="Note 5 2 2 2 2 2 3 2" xfId="32182" xr:uid="{00000000-0005-0000-0000-0000AA7F0000}"/>
    <cellStyle name="Note 5 2 2 2 2 2 4" xfId="32183" xr:uid="{00000000-0005-0000-0000-0000AB7F0000}"/>
    <cellStyle name="Note 5 2 2 2 2 20" xfId="32184" xr:uid="{00000000-0005-0000-0000-0000AC7F0000}"/>
    <cellStyle name="Note 5 2 2 2 2 20 2" xfId="32185" xr:uid="{00000000-0005-0000-0000-0000AD7F0000}"/>
    <cellStyle name="Note 5 2 2 2 2 20 2 2" xfId="32186" xr:uid="{00000000-0005-0000-0000-0000AE7F0000}"/>
    <cellStyle name="Note 5 2 2 2 2 20 3" xfId="32187" xr:uid="{00000000-0005-0000-0000-0000AF7F0000}"/>
    <cellStyle name="Note 5 2 2 2 2 21" xfId="32188" xr:uid="{00000000-0005-0000-0000-0000B07F0000}"/>
    <cellStyle name="Note 5 2 2 2 2 21 2" xfId="32189" xr:uid="{00000000-0005-0000-0000-0000B17F0000}"/>
    <cellStyle name="Note 5 2 2 2 2 22" xfId="32190" xr:uid="{00000000-0005-0000-0000-0000B27F0000}"/>
    <cellStyle name="Note 5 2 2 2 2 23" xfId="32191" xr:uid="{00000000-0005-0000-0000-0000B37F0000}"/>
    <cellStyle name="Note 5 2 2 2 2 3" xfId="32192" xr:uid="{00000000-0005-0000-0000-0000B47F0000}"/>
    <cellStyle name="Note 5 2 2 2 2 3 2" xfId="32193" xr:uid="{00000000-0005-0000-0000-0000B57F0000}"/>
    <cellStyle name="Note 5 2 2 2 2 3 2 2" xfId="32194" xr:uid="{00000000-0005-0000-0000-0000B67F0000}"/>
    <cellStyle name="Note 5 2 2 2 2 3 3" xfId="32195" xr:uid="{00000000-0005-0000-0000-0000B77F0000}"/>
    <cellStyle name="Note 5 2 2 2 2 3 4" xfId="32196" xr:uid="{00000000-0005-0000-0000-0000B87F0000}"/>
    <cellStyle name="Note 5 2 2 2 2 4" xfId="32197" xr:uid="{00000000-0005-0000-0000-0000B97F0000}"/>
    <cellStyle name="Note 5 2 2 2 2 4 2" xfId="32198" xr:uid="{00000000-0005-0000-0000-0000BA7F0000}"/>
    <cellStyle name="Note 5 2 2 2 2 4 2 2" xfId="32199" xr:uid="{00000000-0005-0000-0000-0000BB7F0000}"/>
    <cellStyle name="Note 5 2 2 2 2 4 3" xfId="32200" xr:uid="{00000000-0005-0000-0000-0000BC7F0000}"/>
    <cellStyle name="Note 5 2 2 2 2 4 4" xfId="32201" xr:uid="{00000000-0005-0000-0000-0000BD7F0000}"/>
    <cellStyle name="Note 5 2 2 2 2 5" xfId="32202" xr:uid="{00000000-0005-0000-0000-0000BE7F0000}"/>
    <cellStyle name="Note 5 2 2 2 2 5 2" xfId="32203" xr:uid="{00000000-0005-0000-0000-0000BF7F0000}"/>
    <cellStyle name="Note 5 2 2 2 2 5 2 2" xfId="32204" xr:uid="{00000000-0005-0000-0000-0000C07F0000}"/>
    <cellStyle name="Note 5 2 2 2 2 5 3" xfId="32205" xr:uid="{00000000-0005-0000-0000-0000C17F0000}"/>
    <cellStyle name="Note 5 2 2 2 2 6" xfId="32206" xr:uid="{00000000-0005-0000-0000-0000C27F0000}"/>
    <cellStyle name="Note 5 2 2 2 2 6 2" xfId="32207" xr:uid="{00000000-0005-0000-0000-0000C37F0000}"/>
    <cellStyle name="Note 5 2 2 2 2 6 2 2" xfId="32208" xr:uid="{00000000-0005-0000-0000-0000C47F0000}"/>
    <cellStyle name="Note 5 2 2 2 2 6 3" xfId="32209" xr:uid="{00000000-0005-0000-0000-0000C57F0000}"/>
    <cellStyle name="Note 5 2 2 2 2 7" xfId="32210" xr:uid="{00000000-0005-0000-0000-0000C67F0000}"/>
    <cellStyle name="Note 5 2 2 2 2 7 2" xfId="32211" xr:uid="{00000000-0005-0000-0000-0000C77F0000}"/>
    <cellStyle name="Note 5 2 2 2 2 7 2 2" xfId="32212" xr:uid="{00000000-0005-0000-0000-0000C87F0000}"/>
    <cellStyle name="Note 5 2 2 2 2 7 3" xfId="32213" xr:uid="{00000000-0005-0000-0000-0000C97F0000}"/>
    <cellStyle name="Note 5 2 2 2 2 8" xfId="32214" xr:uid="{00000000-0005-0000-0000-0000CA7F0000}"/>
    <cellStyle name="Note 5 2 2 2 2 8 2" xfId="32215" xr:uid="{00000000-0005-0000-0000-0000CB7F0000}"/>
    <cellStyle name="Note 5 2 2 2 2 8 2 2" xfId="32216" xr:uid="{00000000-0005-0000-0000-0000CC7F0000}"/>
    <cellStyle name="Note 5 2 2 2 2 8 3" xfId="32217" xr:uid="{00000000-0005-0000-0000-0000CD7F0000}"/>
    <cellStyle name="Note 5 2 2 2 2 9" xfId="32218" xr:uid="{00000000-0005-0000-0000-0000CE7F0000}"/>
    <cellStyle name="Note 5 2 2 2 2 9 2" xfId="32219" xr:uid="{00000000-0005-0000-0000-0000CF7F0000}"/>
    <cellStyle name="Note 5 2 2 2 2 9 2 2" xfId="32220" xr:uid="{00000000-0005-0000-0000-0000D07F0000}"/>
    <cellStyle name="Note 5 2 2 2 2 9 3" xfId="32221" xr:uid="{00000000-0005-0000-0000-0000D17F0000}"/>
    <cellStyle name="Note 5 2 2 2 20" xfId="32222" xr:uid="{00000000-0005-0000-0000-0000D27F0000}"/>
    <cellStyle name="Note 5 2 2 2 3" xfId="32223" xr:uid="{00000000-0005-0000-0000-0000D37F0000}"/>
    <cellStyle name="Note 5 2 2 2 3 2" xfId="32224" xr:uid="{00000000-0005-0000-0000-0000D47F0000}"/>
    <cellStyle name="Note 5 2 2 2 3 2 2" xfId="32225" xr:uid="{00000000-0005-0000-0000-0000D57F0000}"/>
    <cellStyle name="Note 5 2 2 2 3 2 3" xfId="32226" xr:uid="{00000000-0005-0000-0000-0000D67F0000}"/>
    <cellStyle name="Note 5 2 2 2 3 3" xfId="32227" xr:uid="{00000000-0005-0000-0000-0000D77F0000}"/>
    <cellStyle name="Note 5 2 2 2 3 3 2" xfId="32228" xr:uid="{00000000-0005-0000-0000-0000D87F0000}"/>
    <cellStyle name="Note 5 2 2 2 3 4" xfId="32229" xr:uid="{00000000-0005-0000-0000-0000D97F0000}"/>
    <cellStyle name="Note 5 2 2 2 4" xfId="32230" xr:uid="{00000000-0005-0000-0000-0000DA7F0000}"/>
    <cellStyle name="Note 5 2 2 2 4 2" xfId="32231" xr:uid="{00000000-0005-0000-0000-0000DB7F0000}"/>
    <cellStyle name="Note 5 2 2 2 4 2 2" xfId="32232" xr:uid="{00000000-0005-0000-0000-0000DC7F0000}"/>
    <cellStyle name="Note 5 2 2 2 4 3" xfId="32233" xr:uid="{00000000-0005-0000-0000-0000DD7F0000}"/>
    <cellStyle name="Note 5 2 2 2 4 4" xfId="32234" xr:uid="{00000000-0005-0000-0000-0000DE7F0000}"/>
    <cellStyle name="Note 5 2 2 2 5" xfId="32235" xr:uid="{00000000-0005-0000-0000-0000DF7F0000}"/>
    <cellStyle name="Note 5 2 2 2 5 2" xfId="32236" xr:uid="{00000000-0005-0000-0000-0000E07F0000}"/>
    <cellStyle name="Note 5 2 2 2 5 2 2" xfId="32237" xr:uid="{00000000-0005-0000-0000-0000E17F0000}"/>
    <cellStyle name="Note 5 2 2 2 5 3" xfId="32238" xr:uid="{00000000-0005-0000-0000-0000E27F0000}"/>
    <cellStyle name="Note 5 2 2 2 5 4" xfId="32239" xr:uid="{00000000-0005-0000-0000-0000E37F0000}"/>
    <cellStyle name="Note 5 2 2 2 6" xfId="32240" xr:uid="{00000000-0005-0000-0000-0000E47F0000}"/>
    <cellStyle name="Note 5 2 2 2 6 2" xfId="32241" xr:uid="{00000000-0005-0000-0000-0000E57F0000}"/>
    <cellStyle name="Note 5 2 2 2 6 2 2" xfId="32242" xr:uid="{00000000-0005-0000-0000-0000E67F0000}"/>
    <cellStyle name="Note 5 2 2 2 6 3" xfId="32243" xr:uid="{00000000-0005-0000-0000-0000E77F0000}"/>
    <cellStyle name="Note 5 2 2 2 7" xfId="32244" xr:uid="{00000000-0005-0000-0000-0000E87F0000}"/>
    <cellStyle name="Note 5 2 2 2 7 2" xfId="32245" xr:uid="{00000000-0005-0000-0000-0000E97F0000}"/>
    <cellStyle name="Note 5 2 2 2 7 2 2" xfId="32246" xr:uid="{00000000-0005-0000-0000-0000EA7F0000}"/>
    <cellStyle name="Note 5 2 2 2 7 3" xfId="32247" xr:uid="{00000000-0005-0000-0000-0000EB7F0000}"/>
    <cellStyle name="Note 5 2 2 2 8" xfId="32248" xr:uid="{00000000-0005-0000-0000-0000EC7F0000}"/>
    <cellStyle name="Note 5 2 2 2 8 2" xfId="32249" xr:uid="{00000000-0005-0000-0000-0000ED7F0000}"/>
    <cellStyle name="Note 5 2 2 2 8 2 2" xfId="32250" xr:uid="{00000000-0005-0000-0000-0000EE7F0000}"/>
    <cellStyle name="Note 5 2 2 2 8 3" xfId="32251" xr:uid="{00000000-0005-0000-0000-0000EF7F0000}"/>
    <cellStyle name="Note 5 2 2 2 9" xfId="32252" xr:uid="{00000000-0005-0000-0000-0000F07F0000}"/>
    <cellStyle name="Note 5 2 2 2 9 2" xfId="32253" xr:uid="{00000000-0005-0000-0000-0000F17F0000}"/>
    <cellStyle name="Note 5 2 2 2 9 2 2" xfId="32254" xr:uid="{00000000-0005-0000-0000-0000F27F0000}"/>
    <cellStyle name="Note 5 2 2 2 9 3" xfId="32255" xr:uid="{00000000-0005-0000-0000-0000F37F0000}"/>
    <cellStyle name="Note 5 2 2 20" xfId="32256" xr:uid="{00000000-0005-0000-0000-0000F47F0000}"/>
    <cellStyle name="Note 5 2 2 20 2" xfId="32257" xr:uid="{00000000-0005-0000-0000-0000F57F0000}"/>
    <cellStyle name="Note 5 2 2 20 2 2" xfId="32258" xr:uid="{00000000-0005-0000-0000-0000F67F0000}"/>
    <cellStyle name="Note 5 2 2 20 3" xfId="32259" xr:uid="{00000000-0005-0000-0000-0000F77F0000}"/>
    <cellStyle name="Note 5 2 2 21" xfId="32260" xr:uid="{00000000-0005-0000-0000-0000F87F0000}"/>
    <cellStyle name="Note 5 2 2 21 2" xfId="32261" xr:uid="{00000000-0005-0000-0000-0000F97F0000}"/>
    <cellStyle name="Note 5 2 2 22" xfId="32262" xr:uid="{00000000-0005-0000-0000-0000FA7F0000}"/>
    <cellStyle name="Note 5 2 2 23" xfId="32263" xr:uid="{00000000-0005-0000-0000-0000FB7F0000}"/>
    <cellStyle name="Note 5 2 2 3" xfId="32264" xr:uid="{00000000-0005-0000-0000-0000FC7F0000}"/>
    <cellStyle name="Note 5 2 2 3 10" xfId="32265" xr:uid="{00000000-0005-0000-0000-0000FD7F0000}"/>
    <cellStyle name="Note 5 2 2 3 10 2" xfId="32266" xr:uid="{00000000-0005-0000-0000-0000FE7F0000}"/>
    <cellStyle name="Note 5 2 2 3 10 2 2" xfId="32267" xr:uid="{00000000-0005-0000-0000-0000FF7F0000}"/>
    <cellStyle name="Note 5 2 2 3 10 3" xfId="32268" xr:uid="{00000000-0005-0000-0000-000000800000}"/>
    <cellStyle name="Note 5 2 2 3 11" xfId="32269" xr:uid="{00000000-0005-0000-0000-000001800000}"/>
    <cellStyle name="Note 5 2 2 3 11 2" xfId="32270" xr:uid="{00000000-0005-0000-0000-000002800000}"/>
    <cellStyle name="Note 5 2 2 3 11 2 2" xfId="32271" xr:uid="{00000000-0005-0000-0000-000003800000}"/>
    <cellStyle name="Note 5 2 2 3 11 3" xfId="32272" xr:uid="{00000000-0005-0000-0000-000004800000}"/>
    <cellStyle name="Note 5 2 2 3 12" xfId="32273" xr:uid="{00000000-0005-0000-0000-000005800000}"/>
    <cellStyle name="Note 5 2 2 3 12 2" xfId="32274" xr:uid="{00000000-0005-0000-0000-000006800000}"/>
    <cellStyle name="Note 5 2 2 3 12 2 2" xfId="32275" xr:uid="{00000000-0005-0000-0000-000007800000}"/>
    <cellStyle name="Note 5 2 2 3 12 3" xfId="32276" xr:uid="{00000000-0005-0000-0000-000008800000}"/>
    <cellStyle name="Note 5 2 2 3 13" xfId="32277" xr:uid="{00000000-0005-0000-0000-000009800000}"/>
    <cellStyle name="Note 5 2 2 3 13 2" xfId="32278" xr:uid="{00000000-0005-0000-0000-00000A800000}"/>
    <cellStyle name="Note 5 2 2 3 13 2 2" xfId="32279" xr:uid="{00000000-0005-0000-0000-00000B800000}"/>
    <cellStyle name="Note 5 2 2 3 13 3" xfId="32280" xr:uid="{00000000-0005-0000-0000-00000C800000}"/>
    <cellStyle name="Note 5 2 2 3 14" xfId="32281" xr:uid="{00000000-0005-0000-0000-00000D800000}"/>
    <cellStyle name="Note 5 2 2 3 14 2" xfId="32282" xr:uid="{00000000-0005-0000-0000-00000E800000}"/>
    <cellStyle name="Note 5 2 2 3 14 2 2" xfId="32283" xr:uid="{00000000-0005-0000-0000-00000F800000}"/>
    <cellStyle name="Note 5 2 2 3 14 3" xfId="32284" xr:uid="{00000000-0005-0000-0000-000010800000}"/>
    <cellStyle name="Note 5 2 2 3 15" xfId="32285" xr:uid="{00000000-0005-0000-0000-000011800000}"/>
    <cellStyle name="Note 5 2 2 3 15 2" xfId="32286" xr:uid="{00000000-0005-0000-0000-000012800000}"/>
    <cellStyle name="Note 5 2 2 3 15 2 2" xfId="32287" xr:uid="{00000000-0005-0000-0000-000013800000}"/>
    <cellStyle name="Note 5 2 2 3 15 3" xfId="32288" xr:uid="{00000000-0005-0000-0000-000014800000}"/>
    <cellStyle name="Note 5 2 2 3 16" xfId="32289" xr:uid="{00000000-0005-0000-0000-000015800000}"/>
    <cellStyle name="Note 5 2 2 3 16 2" xfId="32290" xr:uid="{00000000-0005-0000-0000-000016800000}"/>
    <cellStyle name="Note 5 2 2 3 16 2 2" xfId="32291" xr:uid="{00000000-0005-0000-0000-000017800000}"/>
    <cellStyle name="Note 5 2 2 3 16 3" xfId="32292" xr:uid="{00000000-0005-0000-0000-000018800000}"/>
    <cellStyle name="Note 5 2 2 3 17" xfId="32293" xr:uid="{00000000-0005-0000-0000-000019800000}"/>
    <cellStyle name="Note 5 2 2 3 17 2" xfId="32294" xr:uid="{00000000-0005-0000-0000-00001A800000}"/>
    <cellStyle name="Note 5 2 2 3 17 2 2" xfId="32295" xr:uid="{00000000-0005-0000-0000-00001B800000}"/>
    <cellStyle name="Note 5 2 2 3 17 3" xfId="32296" xr:uid="{00000000-0005-0000-0000-00001C800000}"/>
    <cellStyle name="Note 5 2 2 3 18" xfId="32297" xr:uid="{00000000-0005-0000-0000-00001D800000}"/>
    <cellStyle name="Note 5 2 2 3 18 2" xfId="32298" xr:uid="{00000000-0005-0000-0000-00001E800000}"/>
    <cellStyle name="Note 5 2 2 3 19" xfId="32299" xr:uid="{00000000-0005-0000-0000-00001F800000}"/>
    <cellStyle name="Note 5 2 2 3 2" xfId="32300" xr:uid="{00000000-0005-0000-0000-000020800000}"/>
    <cellStyle name="Note 5 2 2 3 2 10" xfId="32301" xr:uid="{00000000-0005-0000-0000-000021800000}"/>
    <cellStyle name="Note 5 2 2 3 2 10 2" xfId="32302" xr:uid="{00000000-0005-0000-0000-000022800000}"/>
    <cellStyle name="Note 5 2 2 3 2 10 2 2" xfId="32303" xr:uid="{00000000-0005-0000-0000-000023800000}"/>
    <cellStyle name="Note 5 2 2 3 2 10 3" xfId="32304" xr:uid="{00000000-0005-0000-0000-000024800000}"/>
    <cellStyle name="Note 5 2 2 3 2 11" xfId="32305" xr:uid="{00000000-0005-0000-0000-000025800000}"/>
    <cellStyle name="Note 5 2 2 3 2 11 2" xfId="32306" xr:uid="{00000000-0005-0000-0000-000026800000}"/>
    <cellStyle name="Note 5 2 2 3 2 11 2 2" xfId="32307" xr:uid="{00000000-0005-0000-0000-000027800000}"/>
    <cellStyle name="Note 5 2 2 3 2 11 3" xfId="32308" xr:uid="{00000000-0005-0000-0000-000028800000}"/>
    <cellStyle name="Note 5 2 2 3 2 12" xfId="32309" xr:uid="{00000000-0005-0000-0000-000029800000}"/>
    <cellStyle name="Note 5 2 2 3 2 12 2" xfId="32310" xr:uid="{00000000-0005-0000-0000-00002A800000}"/>
    <cellStyle name="Note 5 2 2 3 2 12 2 2" xfId="32311" xr:uid="{00000000-0005-0000-0000-00002B800000}"/>
    <cellStyle name="Note 5 2 2 3 2 12 3" xfId="32312" xr:uid="{00000000-0005-0000-0000-00002C800000}"/>
    <cellStyle name="Note 5 2 2 3 2 13" xfId="32313" xr:uid="{00000000-0005-0000-0000-00002D800000}"/>
    <cellStyle name="Note 5 2 2 3 2 13 2" xfId="32314" xr:uid="{00000000-0005-0000-0000-00002E800000}"/>
    <cellStyle name="Note 5 2 2 3 2 13 2 2" xfId="32315" xr:uid="{00000000-0005-0000-0000-00002F800000}"/>
    <cellStyle name="Note 5 2 2 3 2 13 3" xfId="32316" xr:uid="{00000000-0005-0000-0000-000030800000}"/>
    <cellStyle name="Note 5 2 2 3 2 14" xfId="32317" xr:uid="{00000000-0005-0000-0000-000031800000}"/>
    <cellStyle name="Note 5 2 2 3 2 14 2" xfId="32318" xr:uid="{00000000-0005-0000-0000-000032800000}"/>
    <cellStyle name="Note 5 2 2 3 2 14 2 2" xfId="32319" xr:uid="{00000000-0005-0000-0000-000033800000}"/>
    <cellStyle name="Note 5 2 2 3 2 14 3" xfId="32320" xr:uid="{00000000-0005-0000-0000-000034800000}"/>
    <cellStyle name="Note 5 2 2 3 2 15" xfId="32321" xr:uid="{00000000-0005-0000-0000-000035800000}"/>
    <cellStyle name="Note 5 2 2 3 2 15 2" xfId="32322" xr:uid="{00000000-0005-0000-0000-000036800000}"/>
    <cellStyle name="Note 5 2 2 3 2 15 2 2" xfId="32323" xr:uid="{00000000-0005-0000-0000-000037800000}"/>
    <cellStyle name="Note 5 2 2 3 2 15 3" xfId="32324" xr:uid="{00000000-0005-0000-0000-000038800000}"/>
    <cellStyle name="Note 5 2 2 3 2 16" xfId="32325" xr:uid="{00000000-0005-0000-0000-000039800000}"/>
    <cellStyle name="Note 5 2 2 3 2 16 2" xfId="32326" xr:uid="{00000000-0005-0000-0000-00003A800000}"/>
    <cellStyle name="Note 5 2 2 3 2 16 2 2" xfId="32327" xr:uid="{00000000-0005-0000-0000-00003B800000}"/>
    <cellStyle name="Note 5 2 2 3 2 16 3" xfId="32328" xr:uid="{00000000-0005-0000-0000-00003C800000}"/>
    <cellStyle name="Note 5 2 2 3 2 17" xfId="32329" xr:uid="{00000000-0005-0000-0000-00003D800000}"/>
    <cellStyle name="Note 5 2 2 3 2 17 2" xfId="32330" xr:uid="{00000000-0005-0000-0000-00003E800000}"/>
    <cellStyle name="Note 5 2 2 3 2 17 2 2" xfId="32331" xr:uid="{00000000-0005-0000-0000-00003F800000}"/>
    <cellStyle name="Note 5 2 2 3 2 17 3" xfId="32332" xr:uid="{00000000-0005-0000-0000-000040800000}"/>
    <cellStyle name="Note 5 2 2 3 2 18" xfId="32333" xr:uid="{00000000-0005-0000-0000-000041800000}"/>
    <cellStyle name="Note 5 2 2 3 2 18 2" xfId="32334" xr:uid="{00000000-0005-0000-0000-000042800000}"/>
    <cellStyle name="Note 5 2 2 3 2 18 2 2" xfId="32335" xr:uid="{00000000-0005-0000-0000-000043800000}"/>
    <cellStyle name="Note 5 2 2 3 2 18 3" xfId="32336" xr:uid="{00000000-0005-0000-0000-000044800000}"/>
    <cellStyle name="Note 5 2 2 3 2 19" xfId="32337" xr:uid="{00000000-0005-0000-0000-000045800000}"/>
    <cellStyle name="Note 5 2 2 3 2 19 2" xfId="32338" xr:uid="{00000000-0005-0000-0000-000046800000}"/>
    <cellStyle name="Note 5 2 2 3 2 19 2 2" xfId="32339" xr:uid="{00000000-0005-0000-0000-000047800000}"/>
    <cellStyle name="Note 5 2 2 3 2 19 3" xfId="32340" xr:uid="{00000000-0005-0000-0000-000048800000}"/>
    <cellStyle name="Note 5 2 2 3 2 2" xfId="32341" xr:uid="{00000000-0005-0000-0000-000049800000}"/>
    <cellStyle name="Note 5 2 2 3 2 2 2" xfId="32342" xr:uid="{00000000-0005-0000-0000-00004A800000}"/>
    <cellStyle name="Note 5 2 2 3 2 2 2 2" xfId="32343" xr:uid="{00000000-0005-0000-0000-00004B800000}"/>
    <cellStyle name="Note 5 2 2 3 2 2 3" xfId="32344" xr:uid="{00000000-0005-0000-0000-00004C800000}"/>
    <cellStyle name="Note 5 2 2 3 2 2 4" xfId="32345" xr:uid="{00000000-0005-0000-0000-00004D800000}"/>
    <cellStyle name="Note 5 2 2 3 2 20" xfId="32346" xr:uid="{00000000-0005-0000-0000-00004E800000}"/>
    <cellStyle name="Note 5 2 2 3 2 20 2" xfId="32347" xr:uid="{00000000-0005-0000-0000-00004F800000}"/>
    <cellStyle name="Note 5 2 2 3 2 20 2 2" xfId="32348" xr:uid="{00000000-0005-0000-0000-000050800000}"/>
    <cellStyle name="Note 5 2 2 3 2 20 3" xfId="32349" xr:uid="{00000000-0005-0000-0000-000051800000}"/>
    <cellStyle name="Note 5 2 2 3 2 21" xfId="32350" xr:uid="{00000000-0005-0000-0000-000052800000}"/>
    <cellStyle name="Note 5 2 2 3 2 21 2" xfId="32351" xr:uid="{00000000-0005-0000-0000-000053800000}"/>
    <cellStyle name="Note 5 2 2 3 2 22" xfId="32352" xr:uid="{00000000-0005-0000-0000-000054800000}"/>
    <cellStyle name="Note 5 2 2 3 2 23" xfId="32353" xr:uid="{00000000-0005-0000-0000-000055800000}"/>
    <cellStyle name="Note 5 2 2 3 2 3" xfId="32354" xr:uid="{00000000-0005-0000-0000-000056800000}"/>
    <cellStyle name="Note 5 2 2 3 2 3 2" xfId="32355" xr:uid="{00000000-0005-0000-0000-000057800000}"/>
    <cellStyle name="Note 5 2 2 3 2 3 2 2" xfId="32356" xr:uid="{00000000-0005-0000-0000-000058800000}"/>
    <cellStyle name="Note 5 2 2 3 2 3 3" xfId="32357" xr:uid="{00000000-0005-0000-0000-000059800000}"/>
    <cellStyle name="Note 5 2 2 3 2 3 4" xfId="32358" xr:uid="{00000000-0005-0000-0000-00005A800000}"/>
    <cellStyle name="Note 5 2 2 3 2 4" xfId="32359" xr:uid="{00000000-0005-0000-0000-00005B800000}"/>
    <cellStyle name="Note 5 2 2 3 2 4 2" xfId="32360" xr:uid="{00000000-0005-0000-0000-00005C800000}"/>
    <cellStyle name="Note 5 2 2 3 2 4 2 2" xfId="32361" xr:uid="{00000000-0005-0000-0000-00005D800000}"/>
    <cellStyle name="Note 5 2 2 3 2 4 3" xfId="32362" xr:uid="{00000000-0005-0000-0000-00005E800000}"/>
    <cellStyle name="Note 5 2 2 3 2 5" xfId="32363" xr:uid="{00000000-0005-0000-0000-00005F800000}"/>
    <cellStyle name="Note 5 2 2 3 2 5 2" xfId="32364" xr:uid="{00000000-0005-0000-0000-000060800000}"/>
    <cellStyle name="Note 5 2 2 3 2 5 2 2" xfId="32365" xr:uid="{00000000-0005-0000-0000-000061800000}"/>
    <cellStyle name="Note 5 2 2 3 2 5 3" xfId="32366" xr:uid="{00000000-0005-0000-0000-000062800000}"/>
    <cellStyle name="Note 5 2 2 3 2 6" xfId="32367" xr:uid="{00000000-0005-0000-0000-000063800000}"/>
    <cellStyle name="Note 5 2 2 3 2 6 2" xfId="32368" xr:uid="{00000000-0005-0000-0000-000064800000}"/>
    <cellStyle name="Note 5 2 2 3 2 6 2 2" xfId="32369" xr:uid="{00000000-0005-0000-0000-000065800000}"/>
    <cellStyle name="Note 5 2 2 3 2 6 3" xfId="32370" xr:uid="{00000000-0005-0000-0000-000066800000}"/>
    <cellStyle name="Note 5 2 2 3 2 7" xfId="32371" xr:uid="{00000000-0005-0000-0000-000067800000}"/>
    <cellStyle name="Note 5 2 2 3 2 7 2" xfId="32372" xr:uid="{00000000-0005-0000-0000-000068800000}"/>
    <cellStyle name="Note 5 2 2 3 2 7 2 2" xfId="32373" xr:uid="{00000000-0005-0000-0000-000069800000}"/>
    <cellStyle name="Note 5 2 2 3 2 7 3" xfId="32374" xr:uid="{00000000-0005-0000-0000-00006A800000}"/>
    <cellStyle name="Note 5 2 2 3 2 8" xfId="32375" xr:uid="{00000000-0005-0000-0000-00006B800000}"/>
    <cellStyle name="Note 5 2 2 3 2 8 2" xfId="32376" xr:uid="{00000000-0005-0000-0000-00006C800000}"/>
    <cellStyle name="Note 5 2 2 3 2 8 2 2" xfId="32377" xr:uid="{00000000-0005-0000-0000-00006D800000}"/>
    <cellStyle name="Note 5 2 2 3 2 8 3" xfId="32378" xr:uid="{00000000-0005-0000-0000-00006E800000}"/>
    <cellStyle name="Note 5 2 2 3 2 9" xfId="32379" xr:uid="{00000000-0005-0000-0000-00006F800000}"/>
    <cellStyle name="Note 5 2 2 3 2 9 2" xfId="32380" xr:uid="{00000000-0005-0000-0000-000070800000}"/>
    <cellStyle name="Note 5 2 2 3 2 9 2 2" xfId="32381" xr:uid="{00000000-0005-0000-0000-000071800000}"/>
    <cellStyle name="Note 5 2 2 3 2 9 3" xfId="32382" xr:uid="{00000000-0005-0000-0000-000072800000}"/>
    <cellStyle name="Note 5 2 2 3 20" xfId="32383" xr:uid="{00000000-0005-0000-0000-000073800000}"/>
    <cellStyle name="Note 5 2 2 3 3" xfId="32384" xr:uid="{00000000-0005-0000-0000-000074800000}"/>
    <cellStyle name="Note 5 2 2 3 3 2" xfId="32385" xr:uid="{00000000-0005-0000-0000-000075800000}"/>
    <cellStyle name="Note 5 2 2 3 3 2 2" xfId="32386" xr:uid="{00000000-0005-0000-0000-000076800000}"/>
    <cellStyle name="Note 5 2 2 3 3 3" xfId="32387" xr:uid="{00000000-0005-0000-0000-000077800000}"/>
    <cellStyle name="Note 5 2 2 3 3 4" xfId="32388" xr:uid="{00000000-0005-0000-0000-000078800000}"/>
    <cellStyle name="Note 5 2 2 3 4" xfId="32389" xr:uid="{00000000-0005-0000-0000-000079800000}"/>
    <cellStyle name="Note 5 2 2 3 4 2" xfId="32390" xr:uid="{00000000-0005-0000-0000-00007A800000}"/>
    <cellStyle name="Note 5 2 2 3 4 2 2" xfId="32391" xr:uid="{00000000-0005-0000-0000-00007B800000}"/>
    <cellStyle name="Note 5 2 2 3 4 3" xfId="32392" xr:uid="{00000000-0005-0000-0000-00007C800000}"/>
    <cellStyle name="Note 5 2 2 3 4 4" xfId="32393" xr:uid="{00000000-0005-0000-0000-00007D800000}"/>
    <cellStyle name="Note 5 2 2 3 5" xfId="32394" xr:uid="{00000000-0005-0000-0000-00007E800000}"/>
    <cellStyle name="Note 5 2 2 3 5 2" xfId="32395" xr:uid="{00000000-0005-0000-0000-00007F800000}"/>
    <cellStyle name="Note 5 2 2 3 5 2 2" xfId="32396" xr:uid="{00000000-0005-0000-0000-000080800000}"/>
    <cellStyle name="Note 5 2 2 3 5 3" xfId="32397" xr:uid="{00000000-0005-0000-0000-000081800000}"/>
    <cellStyle name="Note 5 2 2 3 6" xfId="32398" xr:uid="{00000000-0005-0000-0000-000082800000}"/>
    <cellStyle name="Note 5 2 2 3 6 2" xfId="32399" xr:uid="{00000000-0005-0000-0000-000083800000}"/>
    <cellStyle name="Note 5 2 2 3 6 2 2" xfId="32400" xr:uid="{00000000-0005-0000-0000-000084800000}"/>
    <cellStyle name="Note 5 2 2 3 6 3" xfId="32401" xr:uid="{00000000-0005-0000-0000-000085800000}"/>
    <cellStyle name="Note 5 2 2 3 7" xfId="32402" xr:uid="{00000000-0005-0000-0000-000086800000}"/>
    <cellStyle name="Note 5 2 2 3 7 2" xfId="32403" xr:uid="{00000000-0005-0000-0000-000087800000}"/>
    <cellStyle name="Note 5 2 2 3 7 2 2" xfId="32404" xr:uid="{00000000-0005-0000-0000-000088800000}"/>
    <cellStyle name="Note 5 2 2 3 7 3" xfId="32405" xr:uid="{00000000-0005-0000-0000-000089800000}"/>
    <cellStyle name="Note 5 2 2 3 8" xfId="32406" xr:uid="{00000000-0005-0000-0000-00008A800000}"/>
    <cellStyle name="Note 5 2 2 3 8 2" xfId="32407" xr:uid="{00000000-0005-0000-0000-00008B800000}"/>
    <cellStyle name="Note 5 2 2 3 8 2 2" xfId="32408" xr:uid="{00000000-0005-0000-0000-00008C800000}"/>
    <cellStyle name="Note 5 2 2 3 8 3" xfId="32409" xr:uid="{00000000-0005-0000-0000-00008D800000}"/>
    <cellStyle name="Note 5 2 2 3 9" xfId="32410" xr:uid="{00000000-0005-0000-0000-00008E800000}"/>
    <cellStyle name="Note 5 2 2 3 9 2" xfId="32411" xr:uid="{00000000-0005-0000-0000-00008F800000}"/>
    <cellStyle name="Note 5 2 2 3 9 2 2" xfId="32412" xr:uid="{00000000-0005-0000-0000-000090800000}"/>
    <cellStyle name="Note 5 2 2 3 9 3" xfId="32413" xr:uid="{00000000-0005-0000-0000-000091800000}"/>
    <cellStyle name="Note 5 2 2 4" xfId="32414" xr:uid="{00000000-0005-0000-0000-000092800000}"/>
    <cellStyle name="Note 5 2 2 4 10" xfId="32415" xr:uid="{00000000-0005-0000-0000-000093800000}"/>
    <cellStyle name="Note 5 2 2 4 10 2" xfId="32416" xr:uid="{00000000-0005-0000-0000-000094800000}"/>
    <cellStyle name="Note 5 2 2 4 10 2 2" xfId="32417" xr:uid="{00000000-0005-0000-0000-000095800000}"/>
    <cellStyle name="Note 5 2 2 4 10 3" xfId="32418" xr:uid="{00000000-0005-0000-0000-000096800000}"/>
    <cellStyle name="Note 5 2 2 4 11" xfId="32419" xr:uid="{00000000-0005-0000-0000-000097800000}"/>
    <cellStyle name="Note 5 2 2 4 11 2" xfId="32420" xr:uid="{00000000-0005-0000-0000-000098800000}"/>
    <cellStyle name="Note 5 2 2 4 11 2 2" xfId="32421" xr:uid="{00000000-0005-0000-0000-000099800000}"/>
    <cellStyle name="Note 5 2 2 4 11 3" xfId="32422" xr:uid="{00000000-0005-0000-0000-00009A800000}"/>
    <cellStyle name="Note 5 2 2 4 12" xfId="32423" xr:uid="{00000000-0005-0000-0000-00009B800000}"/>
    <cellStyle name="Note 5 2 2 4 12 2" xfId="32424" xr:uid="{00000000-0005-0000-0000-00009C800000}"/>
    <cellStyle name="Note 5 2 2 4 12 2 2" xfId="32425" xr:uid="{00000000-0005-0000-0000-00009D800000}"/>
    <cellStyle name="Note 5 2 2 4 12 3" xfId="32426" xr:uid="{00000000-0005-0000-0000-00009E800000}"/>
    <cellStyle name="Note 5 2 2 4 13" xfId="32427" xr:uid="{00000000-0005-0000-0000-00009F800000}"/>
    <cellStyle name="Note 5 2 2 4 13 2" xfId="32428" xr:uid="{00000000-0005-0000-0000-0000A0800000}"/>
    <cellStyle name="Note 5 2 2 4 13 2 2" xfId="32429" xr:uid="{00000000-0005-0000-0000-0000A1800000}"/>
    <cellStyle name="Note 5 2 2 4 13 3" xfId="32430" xr:uid="{00000000-0005-0000-0000-0000A2800000}"/>
    <cellStyle name="Note 5 2 2 4 14" xfId="32431" xr:uid="{00000000-0005-0000-0000-0000A3800000}"/>
    <cellStyle name="Note 5 2 2 4 14 2" xfId="32432" xr:uid="{00000000-0005-0000-0000-0000A4800000}"/>
    <cellStyle name="Note 5 2 2 4 14 2 2" xfId="32433" xr:uid="{00000000-0005-0000-0000-0000A5800000}"/>
    <cellStyle name="Note 5 2 2 4 14 3" xfId="32434" xr:uid="{00000000-0005-0000-0000-0000A6800000}"/>
    <cellStyle name="Note 5 2 2 4 15" xfId="32435" xr:uid="{00000000-0005-0000-0000-0000A7800000}"/>
    <cellStyle name="Note 5 2 2 4 15 2" xfId="32436" xr:uid="{00000000-0005-0000-0000-0000A8800000}"/>
    <cellStyle name="Note 5 2 2 4 15 2 2" xfId="32437" xr:uid="{00000000-0005-0000-0000-0000A9800000}"/>
    <cellStyle name="Note 5 2 2 4 15 3" xfId="32438" xr:uid="{00000000-0005-0000-0000-0000AA800000}"/>
    <cellStyle name="Note 5 2 2 4 16" xfId="32439" xr:uid="{00000000-0005-0000-0000-0000AB800000}"/>
    <cellStyle name="Note 5 2 2 4 16 2" xfId="32440" xr:uid="{00000000-0005-0000-0000-0000AC800000}"/>
    <cellStyle name="Note 5 2 2 4 16 2 2" xfId="32441" xr:uid="{00000000-0005-0000-0000-0000AD800000}"/>
    <cellStyle name="Note 5 2 2 4 16 3" xfId="32442" xr:uid="{00000000-0005-0000-0000-0000AE800000}"/>
    <cellStyle name="Note 5 2 2 4 17" xfId="32443" xr:uid="{00000000-0005-0000-0000-0000AF800000}"/>
    <cellStyle name="Note 5 2 2 4 17 2" xfId="32444" xr:uid="{00000000-0005-0000-0000-0000B0800000}"/>
    <cellStyle name="Note 5 2 2 4 17 2 2" xfId="32445" xr:uid="{00000000-0005-0000-0000-0000B1800000}"/>
    <cellStyle name="Note 5 2 2 4 17 3" xfId="32446" xr:uid="{00000000-0005-0000-0000-0000B2800000}"/>
    <cellStyle name="Note 5 2 2 4 18" xfId="32447" xr:uid="{00000000-0005-0000-0000-0000B3800000}"/>
    <cellStyle name="Note 5 2 2 4 18 2" xfId="32448" xr:uid="{00000000-0005-0000-0000-0000B4800000}"/>
    <cellStyle name="Note 5 2 2 4 18 2 2" xfId="32449" xr:uid="{00000000-0005-0000-0000-0000B5800000}"/>
    <cellStyle name="Note 5 2 2 4 18 3" xfId="32450" xr:uid="{00000000-0005-0000-0000-0000B6800000}"/>
    <cellStyle name="Note 5 2 2 4 19" xfId="32451" xr:uid="{00000000-0005-0000-0000-0000B7800000}"/>
    <cellStyle name="Note 5 2 2 4 19 2" xfId="32452" xr:uid="{00000000-0005-0000-0000-0000B8800000}"/>
    <cellStyle name="Note 5 2 2 4 19 2 2" xfId="32453" xr:uid="{00000000-0005-0000-0000-0000B9800000}"/>
    <cellStyle name="Note 5 2 2 4 19 3" xfId="32454" xr:uid="{00000000-0005-0000-0000-0000BA800000}"/>
    <cellStyle name="Note 5 2 2 4 2" xfId="32455" xr:uid="{00000000-0005-0000-0000-0000BB800000}"/>
    <cellStyle name="Note 5 2 2 4 2 10" xfId="32456" xr:uid="{00000000-0005-0000-0000-0000BC800000}"/>
    <cellStyle name="Note 5 2 2 4 2 10 2" xfId="32457" xr:uid="{00000000-0005-0000-0000-0000BD800000}"/>
    <cellStyle name="Note 5 2 2 4 2 10 2 2" xfId="32458" xr:uid="{00000000-0005-0000-0000-0000BE800000}"/>
    <cellStyle name="Note 5 2 2 4 2 10 3" xfId="32459" xr:uid="{00000000-0005-0000-0000-0000BF800000}"/>
    <cellStyle name="Note 5 2 2 4 2 11" xfId="32460" xr:uid="{00000000-0005-0000-0000-0000C0800000}"/>
    <cellStyle name="Note 5 2 2 4 2 11 2" xfId="32461" xr:uid="{00000000-0005-0000-0000-0000C1800000}"/>
    <cellStyle name="Note 5 2 2 4 2 11 2 2" xfId="32462" xr:uid="{00000000-0005-0000-0000-0000C2800000}"/>
    <cellStyle name="Note 5 2 2 4 2 11 3" xfId="32463" xr:uid="{00000000-0005-0000-0000-0000C3800000}"/>
    <cellStyle name="Note 5 2 2 4 2 12" xfId="32464" xr:uid="{00000000-0005-0000-0000-0000C4800000}"/>
    <cellStyle name="Note 5 2 2 4 2 12 2" xfId="32465" xr:uid="{00000000-0005-0000-0000-0000C5800000}"/>
    <cellStyle name="Note 5 2 2 4 2 12 2 2" xfId="32466" xr:uid="{00000000-0005-0000-0000-0000C6800000}"/>
    <cellStyle name="Note 5 2 2 4 2 12 3" xfId="32467" xr:uid="{00000000-0005-0000-0000-0000C7800000}"/>
    <cellStyle name="Note 5 2 2 4 2 13" xfId="32468" xr:uid="{00000000-0005-0000-0000-0000C8800000}"/>
    <cellStyle name="Note 5 2 2 4 2 13 2" xfId="32469" xr:uid="{00000000-0005-0000-0000-0000C9800000}"/>
    <cellStyle name="Note 5 2 2 4 2 13 2 2" xfId="32470" xr:uid="{00000000-0005-0000-0000-0000CA800000}"/>
    <cellStyle name="Note 5 2 2 4 2 13 3" xfId="32471" xr:uid="{00000000-0005-0000-0000-0000CB800000}"/>
    <cellStyle name="Note 5 2 2 4 2 14" xfId="32472" xr:uid="{00000000-0005-0000-0000-0000CC800000}"/>
    <cellStyle name="Note 5 2 2 4 2 14 2" xfId="32473" xr:uid="{00000000-0005-0000-0000-0000CD800000}"/>
    <cellStyle name="Note 5 2 2 4 2 14 2 2" xfId="32474" xr:uid="{00000000-0005-0000-0000-0000CE800000}"/>
    <cellStyle name="Note 5 2 2 4 2 14 3" xfId="32475" xr:uid="{00000000-0005-0000-0000-0000CF800000}"/>
    <cellStyle name="Note 5 2 2 4 2 15" xfId="32476" xr:uid="{00000000-0005-0000-0000-0000D0800000}"/>
    <cellStyle name="Note 5 2 2 4 2 15 2" xfId="32477" xr:uid="{00000000-0005-0000-0000-0000D1800000}"/>
    <cellStyle name="Note 5 2 2 4 2 15 2 2" xfId="32478" xr:uid="{00000000-0005-0000-0000-0000D2800000}"/>
    <cellStyle name="Note 5 2 2 4 2 15 3" xfId="32479" xr:uid="{00000000-0005-0000-0000-0000D3800000}"/>
    <cellStyle name="Note 5 2 2 4 2 16" xfId="32480" xr:uid="{00000000-0005-0000-0000-0000D4800000}"/>
    <cellStyle name="Note 5 2 2 4 2 16 2" xfId="32481" xr:uid="{00000000-0005-0000-0000-0000D5800000}"/>
    <cellStyle name="Note 5 2 2 4 2 16 2 2" xfId="32482" xr:uid="{00000000-0005-0000-0000-0000D6800000}"/>
    <cellStyle name="Note 5 2 2 4 2 16 3" xfId="32483" xr:uid="{00000000-0005-0000-0000-0000D7800000}"/>
    <cellStyle name="Note 5 2 2 4 2 17" xfId="32484" xr:uid="{00000000-0005-0000-0000-0000D8800000}"/>
    <cellStyle name="Note 5 2 2 4 2 17 2" xfId="32485" xr:uid="{00000000-0005-0000-0000-0000D9800000}"/>
    <cellStyle name="Note 5 2 2 4 2 17 2 2" xfId="32486" xr:uid="{00000000-0005-0000-0000-0000DA800000}"/>
    <cellStyle name="Note 5 2 2 4 2 17 3" xfId="32487" xr:uid="{00000000-0005-0000-0000-0000DB800000}"/>
    <cellStyle name="Note 5 2 2 4 2 18" xfId="32488" xr:uid="{00000000-0005-0000-0000-0000DC800000}"/>
    <cellStyle name="Note 5 2 2 4 2 18 2" xfId="32489" xr:uid="{00000000-0005-0000-0000-0000DD800000}"/>
    <cellStyle name="Note 5 2 2 4 2 18 2 2" xfId="32490" xr:uid="{00000000-0005-0000-0000-0000DE800000}"/>
    <cellStyle name="Note 5 2 2 4 2 18 3" xfId="32491" xr:uid="{00000000-0005-0000-0000-0000DF800000}"/>
    <cellStyle name="Note 5 2 2 4 2 19" xfId="32492" xr:uid="{00000000-0005-0000-0000-0000E0800000}"/>
    <cellStyle name="Note 5 2 2 4 2 19 2" xfId="32493" xr:uid="{00000000-0005-0000-0000-0000E1800000}"/>
    <cellStyle name="Note 5 2 2 4 2 19 2 2" xfId="32494" xr:uid="{00000000-0005-0000-0000-0000E2800000}"/>
    <cellStyle name="Note 5 2 2 4 2 19 3" xfId="32495" xr:uid="{00000000-0005-0000-0000-0000E3800000}"/>
    <cellStyle name="Note 5 2 2 4 2 2" xfId="32496" xr:uid="{00000000-0005-0000-0000-0000E4800000}"/>
    <cellStyle name="Note 5 2 2 4 2 2 2" xfId="32497" xr:uid="{00000000-0005-0000-0000-0000E5800000}"/>
    <cellStyle name="Note 5 2 2 4 2 2 2 2" xfId="32498" xr:uid="{00000000-0005-0000-0000-0000E6800000}"/>
    <cellStyle name="Note 5 2 2 4 2 2 3" xfId="32499" xr:uid="{00000000-0005-0000-0000-0000E7800000}"/>
    <cellStyle name="Note 5 2 2 4 2 2 4" xfId="32500" xr:uid="{00000000-0005-0000-0000-0000E8800000}"/>
    <cellStyle name="Note 5 2 2 4 2 20" xfId="32501" xr:uid="{00000000-0005-0000-0000-0000E9800000}"/>
    <cellStyle name="Note 5 2 2 4 2 20 2" xfId="32502" xr:uid="{00000000-0005-0000-0000-0000EA800000}"/>
    <cellStyle name="Note 5 2 2 4 2 20 2 2" xfId="32503" xr:uid="{00000000-0005-0000-0000-0000EB800000}"/>
    <cellStyle name="Note 5 2 2 4 2 20 3" xfId="32504" xr:uid="{00000000-0005-0000-0000-0000EC800000}"/>
    <cellStyle name="Note 5 2 2 4 2 21" xfId="32505" xr:uid="{00000000-0005-0000-0000-0000ED800000}"/>
    <cellStyle name="Note 5 2 2 4 2 21 2" xfId="32506" xr:uid="{00000000-0005-0000-0000-0000EE800000}"/>
    <cellStyle name="Note 5 2 2 4 2 22" xfId="32507" xr:uid="{00000000-0005-0000-0000-0000EF800000}"/>
    <cellStyle name="Note 5 2 2 4 2 23" xfId="32508" xr:uid="{00000000-0005-0000-0000-0000F0800000}"/>
    <cellStyle name="Note 5 2 2 4 2 3" xfId="32509" xr:uid="{00000000-0005-0000-0000-0000F1800000}"/>
    <cellStyle name="Note 5 2 2 4 2 3 2" xfId="32510" xr:uid="{00000000-0005-0000-0000-0000F2800000}"/>
    <cellStyle name="Note 5 2 2 4 2 3 2 2" xfId="32511" xr:uid="{00000000-0005-0000-0000-0000F3800000}"/>
    <cellStyle name="Note 5 2 2 4 2 3 3" xfId="32512" xr:uid="{00000000-0005-0000-0000-0000F4800000}"/>
    <cellStyle name="Note 5 2 2 4 2 4" xfId="32513" xr:uid="{00000000-0005-0000-0000-0000F5800000}"/>
    <cellStyle name="Note 5 2 2 4 2 4 2" xfId="32514" xr:uid="{00000000-0005-0000-0000-0000F6800000}"/>
    <cellStyle name="Note 5 2 2 4 2 4 2 2" xfId="32515" xr:uid="{00000000-0005-0000-0000-0000F7800000}"/>
    <cellStyle name="Note 5 2 2 4 2 4 3" xfId="32516" xr:uid="{00000000-0005-0000-0000-0000F8800000}"/>
    <cellStyle name="Note 5 2 2 4 2 5" xfId="32517" xr:uid="{00000000-0005-0000-0000-0000F9800000}"/>
    <cellStyle name="Note 5 2 2 4 2 5 2" xfId="32518" xr:uid="{00000000-0005-0000-0000-0000FA800000}"/>
    <cellStyle name="Note 5 2 2 4 2 5 2 2" xfId="32519" xr:uid="{00000000-0005-0000-0000-0000FB800000}"/>
    <cellStyle name="Note 5 2 2 4 2 5 3" xfId="32520" xr:uid="{00000000-0005-0000-0000-0000FC800000}"/>
    <cellStyle name="Note 5 2 2 4 2 6" xfId="32521" xr:uid="{00000000-0005-0000-0000-0000FD800000}"/>
    <cellStyle name="Note 5 2 2 4 2 6 2" xfId="32522" xr:uid="{00000000-0005-0000-0000-0000FE800000}"/>
    <cellStyle name="Note 5 2 2 4 2 6 2 2" xfId="32523" xr:uid="{00000000-0005-0000-0000-0000FF800000}"/>
    <cellStyle name="Note 5 2 2 4 2 6 3" xfId="32524" xr:uid="{00000000-0005-0000-0000-000000810000}"/>
    <cellStyle name="Note 5 2 2 4 2 7" xfId="32525" xr:uid="{00000000-0005-0000-0000-000001810000}"/>
    <cellStyle name="Note 5 2 2 4 2 7 2" xfId="32526" xr:uid="{00000000-0005-0000-0000-000002810000}"/>
    <cellStyle name="Note 5 2 2 4 2 7 2 2" xfId="32527" xr:uid="{00000000-0005-0000-0000-000003810000}"/>
    <cellStyle name="Note 5 2 2 4 2 7 3" xfId="32528" xr:uid="{00000000-0005-0000-0000-000004810000}"/>
    <cellStyle name="Note 5 2 2 4 2 8" xfId="32529" xr:uid="{00000000-0005-0000-0000-000005810000}"/>
    <cellStyle name="Note 5 2 2 4 2 8 2" xfId="32530" xr:uid="{00000000-0005-0000-0000-000006810000}"/>
    <cellStyle name="Note 5 2 2 4 2 8 2 2" xfId="32531" xr:uid="{00000000-0005-0000-0000-000007810000}"/>
    <cellStyle name="Note 5 2 2 4 2 8 3" xfId="32532" xr:uid="{00000000-0005-0000-0000-000008810000}"/>
    <cellStyle name="Note 5 2 2 4 2 9" xfId="32533" xr:uid="{00000000-0005-0000-0000-000009810000}"/>
    <cellStyle name="Note 5 2 2 4 2 9 2" xfId="32534" xr:uid="{00000000-0005-0000-0000-00000A810000}"/>
    <cellStyle name="Note 5 2 2 4 2 9 2 2" xfId="32535" xr:uid="{00000000-0005-0000-0000-00000B810000}"/>
    <cellStyle name="Note 5 2 2 4 2 9 3" xfId="32536" xr:uid="{00000000-0005-0000-0000-00000C810000}"/>
    <cellStyle name="Note 5 2 2 4 20" xfId="32537" xr:uid="{00000000-0005-0000-0000-00000D810000}"/>
    <cellStyle name="Note 5 2 2 4 20 2" xfId="32538" xr:uid="{00000000-0005-0000-0000-00000E810000}"/>
    <cellStyle name="Note 5 2 2 4 20 2 2" xfId="32539" xr:uid="{00000000-0005-0000-0000-00000F810000}"/>
    <cellStyle name="Note 5 2 2 4 20 3" xfId="32540" xr:uid="{00000000-0005-0000-0000-000010810000}"/>
    <cellStyle name="Note 5 2 2 4 21" xfId="32541" xr:uid="{00000000-0005-0000-0000-000011810000}"/>
    <cellStyle name="Note 5 2 2 4 21 2" xfId="32542" xr:uid="{00000000-0005-0000-0000-000012810000}"/>
    <cellStyle name="Note 5 2 2 4 21 2 2" xfId="32543" xr:uid="{00000000-0005-0000-0000-000013810000}"/>
    <cellStyle name="Note 5 2 2 4 21 3" xfId="32544" xr:uid="{00000000-0005-0000-0000-000014810000}"/>
    <cellStyle name="Note 5 2 2 4 22" xfId="32545" xr:uid="{00000000-0005-0000-0000-000015810000}"/>
    <cellStyle name="Note 5 2 2 4 22 2" xfId="32546" xr:uid="{00000000-0005-0000-0000-000016810000}"/>
    <cellStyle name="Note 5 2 2 4 23" xfId="32547" xr:uid="{00000000-0005-0000-0000-000017810000}"/>
    <cellStyle name="Note 5 2 2 4 24" xfId="32548" xr:uid="{00000000-0005-0000-0000-000018810000}"/>
    <cellStyle name="Note 5 2 2 4 3" xfId="32549" xr:uid="{00000000-0005-0000-0000-000019810000}"/>
    <cellStyle name="Note 5 2 2 4 3 2" xfId="32550" xr:uid="{00000000-0005-0000-0000-00001A810000}"/>
    <cellStyle name="Note 5 2 2 4 3 2 2" xfId="32551" xr:uid="{00000000-0005-0000-0000-00001B810000}"/>
    <cellStyle name="Note 5 2 2 4 3 3" xfId="32552" xr:uid="{00000000-0005-0000-0000-00001C810000}"/>
    <cellStyle name="Note 5 2 2 4 3 4" xfId="32553" xr:uid="{00000000-0005-0000-0000-00001D810000}"/>
    <cellStyle name="Note 5 2 2 4 4" xfId="32554" xr:uid="{00000000-0005-0000-0000-00001E810000}"/>
    <cellStyle name="Note 5 2 2 4 4 2" xfId="32555" xr:uid="{00000000-0005-0000-0000-00001F810000}"/>
    <cellStyle name="Note 5 2 2 4 4 2 2" xfId="32556" xr:uid="{00000000-0005-0000-0000-000020810000}"/>
    <cellStyle name="Note 5 2 2 4 4 3" xfId="32557" xr:uid="{00000000-0005-0000-0000-000021810000}"/>
    <cellStyle name="Note 5 2 2 4 4 4" xfId="32558" xr:uid="{00000000-0005-0000-0000-000022810000}"/>
    <cellStyle name="Note 5 2 2 4 5" xfId="32559" xr:uid="{00000000-0005-0000-0000-000023810000}"/>
    <cellStyle name="Note 5 2 2 4 5 2" xfId="32560" xr:uid="{00000000-0005-0000-0000-000024810000}"/>
    <cellStyle name="Note 5 2 2 4 5 2 2" xfId="32561" xr:uid="{00000000-0005-0000-0000-000025810000}"/>
    <cellStyle name="Note 5 2 2 4 5 3" xfId="32562" xr:uid="{00000000-0005-0000-0000-000026810000}"/>
    <cellStyle name="Note 5 2 2 4 6" xfId="32563" xr:uid="{00000000-0005-0000-0000-000027810000}"/>
    <cellStyle name="Note 5 2 2 4 6 2" xfId="32564" xr:uid="{00000000-0005-0000-0000-000028810000}"/>
    <cellStyle name="Note 5 2 2 4 6 2 2" xfId="32565" xr:uid="{00000000-0005-0000-0000-000029810000}"/>
    <cellStyle name="Note 5 2 2 4 6 3" xfId="32566" xr:uid="{00000000-0005-0000-0000-00002A810000}"/>
    <cellStyle name="Note 5 2 2 4 7" xfId="32567" xr:uid="{00000000-0005-0000-0000-00002B810000}"/>
    <cellStyle name="Note 5 2 2 4 7 2" xfId="32568" xr:uid="{00000000-0005-0000-0000-00002C810000}"/>
    <cellStyle name="Note 5 2 2 4 7 2 2" xfId="32569" xr:uid="{00000000-0005-0000-0000-00002D810000}"/>
    <cellStyle name="Note 5 2 2 4 7 3" xfId="32570" xr:uid="{00000000-0005-0000-0000-00002E810000}"/>
    <cellStyle name="Note 5 2 2 4 8" xfId="32571" xr:uid="{00000000-0005-0000-0000-00002F810000}"/>
    <cellStyle name="Note 5 2 2 4 8 2" xfId="32572" xr:uid="{00000000-0005-0000-0000-000030810000}"/>
    <cellStyle name="Note 5 2 2 4 8 2 2" xfId="32573" xr:uid="{00000000-0005-0000-0000-000031810000}"/>
    <cellStyle name="Note 5 2 2 4 8 3" xfId="32574" xr:uid="{00000000-0005-0000-0000-000032810000}"/>
    <cellStyle name="Note 5 2 2 4 9" xfId="32575" xr:uid="{00000000-0005-0000-0000-000033810000}"/>
    <cellStyle name="Note 5 2 2 4 9 2" xfId="32576" xr:uid="{00000000-0005-0000-0000-000034810000}"/>
    <cellStyle name="Note 5 2 2 4 9 2 2" xfId="32577" xr:uid="{00000000-0005-0000-0000-000035810000}"/>
    <cellStyle name="Note 5 2 2 4 9 3" xfId="32578" xr:uid="{00000000-0005-0000-0000-000036810000}"/>
    <cellStyle name="Note 5 2 2 5" xfId="32579" xr:uid="{00000000-0005-0000-0000-000037810000}"/>
    <cellStyle name="Note 5 2 2 5 10" xfId="32580" xr:uid="{00000000-0005-0000-0000-000038810000}"/>
    <cellStyle name="Note 5 2 2 5 10 2" xfId="32581" xr:uid="{00000000-0005-0000-0000-000039810000}"/>
    <cellStyle name="Note 5 2 2 5 10 2 2" xfId="32582" xr:uid="{00000000-0005-0000-0000-00003A810000}"/>
    <cellStyle name="Note 5 2 2 5 10 3" xfId="32583" xr:uid="{00000000-0005-0000-0000-00003B810000}"/>
    <cellStyle name="Note 5 2 2 5 11" xfId="32584" xr:uid="{00000000-0005-0000-0000-00003C810000}"/>
    <cellStyle name="Note 5 2 2 5 11 2" xfId="32585" xr:uid="{00000000-0005-0000-0000-00003D810000}"/>
    <cellStyle name="Note 5 2 2 5 11 2 2" xfId="32586" xr:uid="{00000000-0005-0000-0000-00003E810000}"/>
    <cellStyle name="Note 5 2 2 5 11 3" xfId="32587" xr:uid="{00000000-0005-0000-0000-00003F810000}"/>
    <cellStyle name="Note 5 2 2 5 12" xfId="32588" xr:uid="{00000000-0005-0000-0000-000040810000}"/>
    <cellStyle name="Note 5 2 2 5 12 2" xfId="32589" xr:uid="{00000000-0005-0000-0000-000041810000}"/>
    <cellStyle name="Note 5 2 2 5 12 2 2" xfId="32590" xr:uid="{00000000-0005-0000-0000-000042810000}"/>
    <cellStyle name="Note 5 2 2 5 12 3" xfId="32591" xr:uid="{00000000-0005-0000-0000-000043810000}"/>
    <cellStyle name="Note 5 2 2 5 13" xfId="32592" xr:uid="{00000000-0005-0000-0000-000044810000}"/>
    <cellStyle name="Note 5 2 2 5 13 2" xfId="32593" xr:uid="{00000000-0005-0000-0000-000045810000}"/>
    <cellStyle name="Note 5 2 2 5 13 2 2" xfId="32594" xr:uid="{00000000-0005-0000-0000-000046810000}"/>
    <cellStyle name="Note 5 2 2 5 13 3" xfId="32595" xr:uid="{00000000-0005-0000-0000-000047810000}"/>
    <cellStyle name="Note 5 2 2 5 14" xfId="32596" xr:uid="{00000000-0005-0000-0000-000048810000}"/>
    <cellStyle name="Note 5 2 2 5 14 2" xfId="32597" xr:uid="{00000000-0005-0000-0000-000049810000}"/>
    <cellStyle name="Note 5 2 2 5 14 2 2" xfId="32598" xr:uid="{00000000-0005-0000-0000-00004A810000}"/>
    <cellStyle name="Note 5 2 2 5 14 3" xfId="32599" xr:uid="{00000000-0005-0000-0000-00004B810000}"/>
    <cellStyle name="Note 5 2 2 5 15" xfId="32600" xr:uid="{00000000-0005-0000-0000-00004C810000}"/>
    <cellStyle name="Note 5 2 2 5 15 2" xfId="32601" xr:uid="{00000000-0005-0000-0000-00004D810000}"/>
    <cellStyle name="Note 5 2 2 5 15 2 2" xfId="32602" xr:uid="{00000000-0005-0000-0000-00004E810000}"/>
    <cellStyle name="Note 5 2 2 5 15 3" xfId="32603" xr:uid="{00000000-0005-0000-0000-00004F810000}"/>
    <cellStyle name="Note 5 2 2 5 16" xfId="32604" xr:uid="{00000000-0005-0000-0000-000050810000}"/>
    <cellStyle name="Note 5 2 2 5 16 2" xfId="32605" xr:uid="{00000000-0005-0000-0000-000051810000}"/>
    <cellStyle name="Note 5 2 2 5 16 2 2" xfId="32606" xr:uid="{00000000-0005-0000-0000-000052810000}"/>
    <cellStyle name="Note 5 2 2 5 16 3" xfId="32607" xr:uid="{00000000-0005-0000-0000-000053810000}"/>
    <cellStyle name="Note 5 2 2 5 17" xfId="32608" xr:uid="{00000000-0005-0000-0000-000054810000}"/>
    <cellStyle name="Note 5 2 2 5 17 2" xfId="32609" xr:uid="{00000000-0005-0000-0000-000055810000}"/>
    <cellStyle name="Note 5 2 2 5 17 2 2" xfId="32610" xr:uid="{00000000-0005-0000-0000-000056810000}"/>
    <cellStyle name="Note 5 2 2 5 17 3" xfId="32611" xr:uid="{00000000-0005-0000-0000-000057810000}"/>
    <cellStyle name="Note 5 2 2 5 18" xfId="32612" xr:uid="{00000000-0005-0000-0000-000058810000}"/>
    <cellStyle name="Note 5 2 2 5 18 2" xfId="32613" xr:uid="{00000000-0005-0000-0000-000059810000}"/>
    <cellStyle name="Note 5 2 2 5 18 2 2" xfId="32614" xr:uid="{00000000-0005-0000-0000-00005A810000}"/>
    <cellStyle name="Note 5 2 2 5 18 3" xfId="32615" xr:uid="{00000000-0005-0000-0000-00005B810000}"/>
    <cellStyle name="Note 5 2 2 5 19" xfId="32616" xr:uid="{00000000-0005-0000-0000-00005C810000}"/>
    <cellStyle name="Note 5 2 2 5 19 2" xfId="32617" xr:uid="{00000000-0005-0000-0000-00005D810000}"/>
    <cellStyle name="Note 5 2 2 5 19 2 2" xfId="32618" xr:uid="{00000000-0005-0000-0000-00005E810000}"/>
    <cellStyle name="Note 5 2 2 5 19 3" xfId="32619" xr:uid="{00000000-0005-0000-0000-00005F810000}"/>
    <cellStyle name="Note 5 2 2 5 2" xfId="32620" xr:uid="{00000000-0005-0000-0000-000060810000}"/>
    <cellStyle name="Note 5 2 2 5 2 2" xfId="32621" xr:uid="{00000000-0005-0000-0000-000061810000}"/>
    <cellStyle name="Note 5 2 2 5 2 2 2" xfId="32622" xr:uid="{00000000-0005-0000-0000-000062810000}"/>
    <cellStyle name="Note 5 2 2 5 2 3" xfId="32623" xr:uid="{00000000-0005-0000-0000-000063810000}"/>
    <cellStyle name="Note 5 2 2 5 2 4" xfId="32624" xr:uid="{00000000-0005-0000-0000-000064810000}"/>
    <cellStyle name="Note 5 2 2 5 20" xfId="32625" xr:uid="{00000000-0005-0000-0000-000065810000}"/>
    <cellStyle name="Note 5 2 2 5 20 2" xfId="32626" xr:uid="{00000000-0005-0000-0000-000066810000}"/>
    <cellStyle name="Note 5 2 2 5 20 2 2" xfId="32627" xr:uid="{00000000-0005-0000-0000-000067810000}"/>
    <cellStyle name="Note 5 2 2 5 20 3" xfId="32628" xr:uid="{00000000-0005-0000-0000-000068810000}"/>
    <cellStyle name="Note 5 2 2 5 21" xfId="32629" xr:uid="{00000000-0005-0000-0000-000069810000}"/>
    <cellStyle name="Note 5 2 2 5 21 2" xfId="32630" xr:uid="{00000000-0005-0000-0000-00006A810000}"/>
    <cellStyle name="Note 5 2 2 5 22" xfId="32631" xr:uid="{00000000-0005-0000-0000-00006B810000}"/>
    <cellStyle name="Note 5 2 2 5 23" xfId="32632" xr:uid="{00000000-0005-0000-0000-00006C810000}"/>
    <cellStyle name="Note 5 2 2 5 3" xfId="32633" xr:uid="{00000000-0005-0000-0000-00006D810000}"/>
    <cellStyle name="Note 5 2 2 5 3 2" xfId="32634" xr:uid="{00000000-0005-0000-0000-00006E810000}"/>
    <cellStyle name="Note 5 2 2 5 3 2 2" xfId="32635" xr:uid="{00000000-0005-0000-0000-00006F810000}"/>
    <cellStyle name="Note 5 2 2 5 3 3" xfId="32636" xr:uid="{00000000-0005-0000-0000-000070810000}"/>
    <cellStyle name="Note 5 2 2 5 4" xfId="32637" xr:uid="{00000000-0005-0000-0000-000071810000}"/>
    <cellStyle name="Note 5 2 2 5 4 2" xfId="32638" xr:uid="{00000000-0005-0000-0000-000072810000}"/>
    <cellStyle name="Note 5 2 2 5 4 2 2" xfId="32639" xr:uid="{00000000-0005-0000-0000-000073810000}"/>
    <cellStyle name="Note 5 2 2 5 4 3" xfId="32640" xr:uid="{00000000-0005-0000-0000-000074810000}"/>
    <cellStyle name="Note 5 2 2 5 5" xfId="32641" xr:uid="{00000000-0005-0000-0000-000075810000}"/>
    <cellStyle name="Note 5 2 2 5 5 2" xfId="32642" xr:uid="{00000000-0005-0000-0000-000076810000}"/>
    <cellStyle name="Note 5 2 2 5 5 2 2" xfId="32643" xr:uid="{00000000-0005-0000-0000-000077810000}"/>
    <cellStyle name="Note 5 2 2 5 5 3" xfId="32644" xr:uid="{00000000-0005-0000-0000-000078810000}"/>
    <cellStyle name="Note 5 2 2 5 6" xfId="32645" xr:uid="{00000000-0005-0000-0000-000079810000}"/>
    <cellStyle name="Note 5 2 2 5 6 2" xfId="32646" xr:uid="{00000000-0005-0000-0000-00007A810000}"/>
    <cellStyle name="Note 5 2 2 5 6 2 2" xfId="32647" xr:uid="{00000000-0005-0000-0000-00007B810000}"/>
    <cellStyle name="Note 5 2 2 5 6 3" xfId="32648" xr:uid="{00000000-0005-0000-0000-00007C810000}"/>
    <cellStyle name="Note 5 2 2 5 7" xfId="32649" xr:uid="{00000000-0005-0000-0000-00007D810000}"/>
    <cellStyle name="Note 5 2 2 5 7 2" xfId="32650" xr:uid="{00000000-0005-0000-0000-00007E810000}"/>
    <cellStyle name="Note 5 2 2 5 7 2 2" xfId="32651" xr:uid="{00000000-0005-0000-0000-00007F810000}"/>
    <cellStyle name="Note 5 2 2 5 7 3" xfId="32652" xr:uid="{00000000-0005-0000-0000-000080810000}"/>
    <cellStyle name="Note 5 2 2 5 8" xfId="32653" xr:uid="{00000000-0005-0000-0000-000081810000}"/>
    <cellStyle name="Note 5 2 2 5 8 2" xfId="32654" xr:uid="{00000000-0005-0000-0000-000082810000}"/>
    <cellStyle name="Note 5 2 2 5 8 2 2" xfId="32655" xr:uid="{00000000-0005-0000-0000-000083810000}"/>
    <cellStyle name="Note 5 2 2 5 8 3" xfId="32656" xr:uid="{00000000-0005-0000-0000-000084810000}"/>
    <cellStyle name="Note 5 2 2 5 9" xfId="32657" xr:uid="{00000000-0005-0000-0000-000085810000}"/>
    <cellStyle name="Note 5 2 2 5 9 2" xfId="32658" xr:uid="{00000000-0005-0000-0000-000086810000}"/>
    <cellStyle name="Note 5 2 2 5 9 2 2" xfId="32659" xr:uid="{00000000-0005-0000-0000-000087810000}"/>
    <cellStyle name="Note 5 2 2 5 9 3" xfId="32660" xr:uid="{00000000-0005-0000-0000-000088810000}"/>
    <cellStyle name="Note 5 2 2 6" xfId="32661" xr:uid="{00000000-0005-0000-0000-000089810000}"/>
    <cellStyle name="Note 5 2 2 6 2" xfId="32662" xr:uid="{00000000-0005-0000-0000-00008A810000}"/>
    <cellStyle name="Note 5 2 2 6 2 2" xfId="32663" xr:uid="{00000000-0005-0000-0000-00008B810000}"/>
    <cellStyle name="Note 5 2 2 6 3" xfId="32664" xr:uid="{00000000-0005-0000-0000-00008C810000}"/>
    <cellStyle name="Note 5 2 2 6 4" xfId="32665" xr:uid="{00000000-0005-0000-0000-00008D810000}"/>
    <cellStyle name="Note 5 2 2 7" xfId="32666" xr:uid="{00000000-0005-0000-0000-00008E810000}"/>
    <cellStyle name="Note 5 2 2 7 2" xfId="32667" xr:uid="{00000000-0005-0000-0000-00008F810000}"/>
    <cellStyle name="Note 5 2 2 7 2 2" xfId="32668" xr:uid="{00000000-0005-0000-0000-000090810000}"/>
    <cellStyle name="Note 5 2 2 7 3" xfId="32669" xr:uid="{00000000-0005-0000-0000-000091810000}"/>
    <cellStyle name="Note 5 2 2 8" xfId="32670" xr:uid="{00000000-0005-0000-0000-000092810000}"/>
    <cellStyle name="Note 5 2 2 8 2" xfId="32671" xr:uid="{00000000-0005-0000-0000-000093810000}"/>
    <cellStyle name="Note 5 2 2 8 2 2" xfId="32672" xr:uid="{00000000-0005-0000-0000-000094810000}"/>
    <cellStyle name="Note 5 2 2 8 3" xfId="32673" xr:uid="{00000000-0005-0000-0000-000095810000}"/>
    <cellStyle name="Note 5 2 2 9" xfId="32674" xr:uid="{00000000-0005-0000-0000-000096810000}"/>
    <cellStyle name="Note 5 2 2 9 2" xfId="32675" xr:uid="{00000000-0005-0000-0000-000097810000}"/>
    <cellStyle name="Note 5 2 2 9 2 2" xfId="32676" xr:uid="{00000000-0005-0000-0000-000098810000}"/>
    <cellStyle name="Note 5 2 2 9 3" xfId="32677" xr:uid="{00000000-0005-0000-0000-000099810000}"/>
    <cellStyle name="Note 5 2 20" xfId="32678" xr:uid="{00000000-0005-0000-0000-00009A810000}"/>
    <cellStyle name="Note 5 2 20 2" xfId="32679" xr:uid="{00000000-0005-0000-0000-00009B810000}"/>
    <cellStyle name="Note 5 2 20 2 2" xfId="32680" xr:uid="{00000000-0005-0000-0000-00009C810000}"/>
    <cellStyle name="Note 5 2 20 3" xfId="32681" xr:uid="{00000000-0005-0000-0000-00009D810000}"/>
    <cellStyle name="Note 5 2 21" xfId="32682" xr:uid="{00000000-0005-0000-0000-00009E810000}"/>
    <cellStyle name="Note 5 2 21 2" xfId="32683" xr:uid="{00000000-0005-0000-0000-00009F810000}"/>
    <cellStyle name="Note 5 2 21 2 2" xfId="32684" xr:uid="{00000000-0005-0000-0000-0000A0810000}"/>
    <cellStyle name="Note 5 2 21 3" xfId="32685" xr:uid="{00000000-0005-0000-0000-0000A1810000}"/>
    <cellStyle name="Note 5 2 22" xfId="32686" xr:uid="{00000000-0005-0000-0000-0000A2810000}"/>
    <cellStyle name="Note 5 2 22 2" xfId="32687" xr:uid="{00000000-0005-0000-0000-0000A3810000}"/>
    <cellStyle name="Note 5 2 23" xfId="32688" xr:uid="{00000000-0005-0000-0000-0000A4810000}"/>
    <cellStyle name="Note 5 2 24" xfId="32689" xr:uid="{00000000-0005-0000-0000-0000A5810000}"/>
    <cellStyle name="Note 5 2 25" xfId="32690" xr:uid="{00000000-0005-0000-0000-0000A6810000}"/>
    <cellStyle name="Note 5 2 26" xfId="32691" xr:uid="{00000000-0005-0000-0000-0000A7810000}"/>
    <cellStyle name="Note 5 2 27" xfId="32692" xr:uid="{00000000-0005-0000-0000-0000A8810000}"/>
    <cellStyle name="Note 5 2 3" xfId="32693" xr:uid="{00000000-0005-0000-0000-0000A9810000}"/>
    <cellStyle name="Note 5 2 3 10" xfId="32694" xr:uid="{00000000-0005-0000-0000-0000AA810000}"/>
    <cellStyle name="Note 5 2 3 10 2" xfId="32695" xr:uid="{00000000-0005-0000-0000-0000AB810000}"/>
    <cellStyle name="Note 5 2 3 10 2 2" xfId="32696" xr:uid="{00000000-0005-0000-0000-0000AC810000}"/>
    <cellStyle name="Note 5 2 3 10 3" xfId="32697" xr:uid="{00000000-0005-0000-0000-0000AD810000}"/>
    <cellStyle name="Note 5 2 3 11" xfId="32698" xr:uid="{00000000-0005-0000-0000-0000AE810000}"/>
    <cellStyle name="Note 5 2 3 11 2" xfId="32699" xr:uid="{00000000-0005-0000-0000-0000AF810000}"/>
    <cellStyle name="Note 5 2 3 11 2 2" xfId="32700" xr:uid="{00000000-0005-0000-0000-0000B0810000}"/>
    <cellStyle name="Note 5 2 3 11 3" xfId="32701" xr:uid="{00000000-0005-0000-0000-0000B1810000}"/>
    <cellStyle name="Note 5 2 3 12" xfId="32702" xr:uid="{00000000-0005-0000-0000-0000B2810000}"/>
    <cellStyle name="Note 5 2 3 12 2" xfId="32703" xr:uid="{00000000-0005-0000-0000-0000B3810000}"/>
    <cellStyle name="Note 5 2 3 12 2 2" xfId="32704" xr:uid="{00000000-0005-0000-0000-0000B4810000}"/>
    <cellStyle name="Note 5 2 3 12 3" xfId="32705" xr:uid="{00000000-0005-0000-0000-0000B5810000}"/>
    <cellStyle name="Note 5 2 3 13" xfId="32706" xr:uid="{00000000-0005-0000-0000-0000B6810000}"/>
    <cellStyle name="Note 5 2 3 13 2" xfId="32707" xr:uid="{00000000-0005-0000-0000-0000B7810000}"/>
    <cellStyle name="Note 5 2 3 13 2 2" xfId="32708" xr:uid="{00000000-0005-0000-0000-0000B8810000}"/>
    <cellStyle name="Note 5 2 3 13 3" xfId="32709" xr:uid="{00000000-0005-0000-0000-0000B9810000}"/>
    <cellStyle name="Note 5 2 3 14" xfId="32710" xr:uid="{00000000-0005-0000-0000-0000BA810000}"/>
    <cellStyle name="Note 5 2 3 14 2" xfId="32711" xr:uid="{00000000-0005-0000-0000-0000BB810000}"/>
    <cellStyle name="Note 5 2 3 14 2 2" xfId="32712" xr:uid="{00000000-0005-0000-0000-0000BC810000}"/>
    <cellStyle name="Note 5 2 3 14 3" xfId="32713" xr:uid="{00000000-0005-0000-0000-0000BD810000}"/>
    <cellStyle name="Note 5 2 3 15" xfId="32714" xr:uid="{00000000-0005-0000-0000-0000BE810000}"/>
    <cellStyle name="Note 5 2 3 15 2" xfId="32715" xr:uid="{00000000-0005-0000-0000-0000BF810000}"/>
    <cellStyle name="Note 5 2 3 15 2 2" xfId="32716" xr:uid="{00000000-0005-0000-0000-0000C0810000}"/>
    <cellStyle name="Note 5 2 3 15 3" xfId="32717" xr:uid="{00000000-0005-0000-0000-0000C1810000}"/>
    <cellStyle name="Note 5 2 3 16" xfId="32718" xr:uid="{00000000-0005-0000-0000-0000C2810000}"/>
    <cellStyle name="Note 5 2 3 16 2" xfId="32719" xr:uid="{00000000-0005-0000-0000-0000C3810000}"/>
    <cellStyle name="Note 5 2 3 16 2 2" xfId="32720" xr:uid="{00000000-0005-0000-0000-0000C4810000}"/>
    <cellStyle name="Note 5 2 3 16 3" xfId="32721" xr:uid="{00000000-0005-0000-0000-0000C5810000}"/>
    <cellStyle name="Note 5 2 3 17" xfId="32722" xr:uid="{00000000-0005-0000-0000-0000C6810000}"/>
    <cellStyle name="Note 5 2 3 17 2" xfId="32723" xr:uid="{00000000-0005-0000-0000-0000C7810000}"/>
    <cellStyle name="Note 5 2 3 17 2 2" xfId="32724" xr:uid="{00000000-0005-0000-0000-0000C8810000}"/>
    <cellStyle name="Note 5 2 3 17 3" xfId="32725" xr:uid="{00000000-0005-0000-0000-0000C9810000}"/>
    <cellStyle name="Note 5 2 3 18" xfId="32726" xr:uid="{00000000-0005-0000-0000-0000CA810000}"/>
    <cellStyle name="Note 5 2 3 18 2" xfId="32727" xr:uid="{00000000-0005-0000-0000-0000CB810000}"/>
    <cellStyle name="Note 5 2 3 19" xfId="32728" xr:uid="{00000000-0005-0000-0000-0000CC810000}"/>
    <cellStyle name="Note 5 2 3 2" xfId="32729" xr:uid="{00000000-0005-0000-0000-0000CD810000}"/>
    <cellStyle name="Note 5 2 3 2 10" xfId="32730" xr:uid="{00000000-0005-0000-0000-0000CE810000}"/>
    <cellStyle name="Note 5 2 3 2 10 2" xfId="32731" xr:uid="{00000000-0005-0000-0000-0000CF810000}"/>
    <cellStyle name="Note 5 2 3 2 10 2 2" xfId="32732" xr:uid="{00000000-0005-0000-0000-0000D0810000}"/>
    <cellStyle name="Note 5 2 3 2 10 3" xfId="32733" xr:uid="{00000000-0005-0000-0000-0000D1810000}"/>
    <cellStyle name="Note 5 2 3 2 11" xfId="32734" xr:uid="{00000000-0005-0000-0000-0000D2810000}"/>
    <cellStyle name="Note 5 2 3 2 11 2" xfId="32735" xr:uid="{00000000-0005-0000-0000-0000D3810000}"/>
    <cellStyle name="Note 5 2 3 2 11 2 2" xfId="32736" xr:uid="{00000000-0005-0000-0000-0000D4810000}"/>
    <cellStyle name="Note 5 2 3 2 11 3" xfId="32737" xr:uid="{00000000-0005-0000-0000-0000D5810000}"/>
    <cellStyle name="Note 5 2 3 2 12" xfId="32738" xr:uid="{00000000-0005-0000-0000-0000D6810000}"/>
    <cellStyle name="Note 5 2 3 2 12 2" xfId="32739" xr:uid="{00000000-0005-0000-0000-0000D7810000}"/>
    <cellStyle name="Note 5 2 3 2 12 2 2" xfId="32740" xr:uid="{00000000-0005-0000-0000-0000D8810000}"/>
    <cellStyle name="Note 5 2 3 2 12 3" xfId="32741" xr:uid="{00000000-0005-0000-0000-0000D9810000}"/>
    <cellStyle name="Note 5 2 3 2 13" xfId="32742" xr:uid="{00000000-0005-0000-0000-0000DA810000}"/>
    <cellStyle name="Note 5 2 3 2 13 2" xfId="32743" xr:uid="{00000000-0005-0000-0000-0000DB810000}"/>
    <cellStyle name="Note 5 2 3 2 13 2 2" xfId="32744" xr:uid="{00000000-0005-0000-0000-0000DC810000}"/>
    <cellStyle name="Note 5 2 3 2 13 3" xfId="32745" xr:uid="{00000000-0005-0000-0000-0000DD810000}"/>
    <cellStyle name="Note 5 2 3 2 14" xfId="32746" xr:uid="{00000000-0005-0000-0000-0000DE810000}"/>
    <cellStyle name="Note 5 2 3 2 14 2" xfId="32747" xr:uid="{00000000-0005-0000-0000-0000DF810000}"/>
    <cellStyle name="Note 5 2 3 2 14 2 2" xfId="32748" xr:uid="{00000000-0005-0000-0000-0000E0810000}"/>
    <cellStyle name="Note 5 2 3 2 14 3" xfId="32749" xr:uid="{00000000-0005-0000-0000-0000E1810000}"/>
    <cellStyle name="Note 5 2 3 2 15" xfId="32750" xr:uid="{00000000-0005-0000-0000-0000E2810000}"/>
    <cellStyle name="Note 5 2 3 2 15 2" xfId="32751" xr:uid="{00000000-0005-0000-0000-0000E3810000}"/>
    <cellStyle name="Note 5 2 3 2 15 2 2" xfId="32752" xr:uid="{00000000-0005-0000-0000-0000E4810000}"/>
    <cellStyle name="Note 5 2 3 2 15 3" xfId="32753" xr:uid="{00000000-0005-0000-0000-0000E5810000}"/>
    <cellStyle name="Note 5 2 3 2 16" xfId="32754" xr:uid="{00000000-0005-0000-0000-0000E6810000}"/>
    <cellStyle name="Note 5 2 3 2 16 2" xfId="32755" xr:uid="{00000000-0005-0000-0000-0000E7810000}"/>
    <cellStyle name="Note 5 2 3 2 16 2 2" xfId="32756" xr:uid="{00000000-0005-0000-0000-0000E8810000}"/>
    <cellStyle name="Note 5 2 3 2 16 3" xfId="32757" xr:uid="{00000000-0005-0000-0000-0000E9810000}"/>
    <cellStyle name="Note 5 2 3 2 17" xfId="32758" xr:uid="{00000000-0005-0000-0000-0000EA810000}"/>
    <cellStyle name="Note 5 2 3 2 17 2" xfId="32759" xr:uid="{00000000-0005-0000-0000-0000EB810000}"/>
    <cellStyle name="Note 5 2 3 2 17 2 2" xfId="32760" xr:uid="{00000000-0005-0000-0000-0000EC810000}"/>
    <cellStyle name="Note 5 2 3 2 17 3" xfId="32761" xr:uid="{00000000-0005-0000-0000-0000ED810000}"/>
    <cellStyle name="Note 5 2 3 2 18" xfId="32762" xr:uid="{00000000-0005-0000-0000-0000EE810000}"/>
    <cellStyle name="Note 5 2 3 2 18 2" xfId="32763" xr:uid="{00000000-0005-0000-0000-0000EF810000}"/>
    <cellStyle name="Note 5 2 3 2 18 2 2" xfId="32764" xr:uid="{00000000-0005-0000-0000-0000F0810000}"/>
    <cellStyle name="Note 5 2 3 2 18 3" xfId="32765" xr:uid="{00000000-0005-0000-0000-0000F1810000}"/>
    <cellStyle name="Note 5 2 3 2 19" xfId="32766" xr:uid="{00000000-0005-0000-0000-0000F2810000}"/>
    <cellStyle name="Note 5 2 3 2 19 2" xfId="32767" xr:uid="{00000000-0005-0000-0000-0000F3810000}"/>
    <cellStyle name="Note 5 2 3 2 19 2 2" xfId="32768" xr:uid="{00000000-0005-0000-0000-0000F4810000}"/>
    <cellStyle name="Note 5 2 3 2 19 3" xfId="32769" xr:uid="{00000000-0005-0000-0000-0000F5810000}"/>
    <cellStyle name="Note 5 2 3 2 2" xfId="32770" xr:uid="{00000000-0005-0000-0000-0000F6810000}"/>
    <cellStyle name="Note 5 2 3 2 2 2" xfId="32771" xr:uid="{00000000-0005-0000-0000-0000F7810000}"/>
    <cellStyle name="Note 5 2 3 2 2 2 2" xfId="32772" xr:uid="{00000000-0005-0000-0000-0000F8810000}"/>
    <cellStyle name="Note 5 2 3 2 2 2 2 2" xfId="32773" xr:uid="{00000000-0005-0000-0000-0000F9810000}"/>
    <cellStyle name="Note 5 2 3 2 2 2 3" xfId="32774" xr:uid="{00000000-0005-0000-0000-0000FA810000}"/>
    <cellStyle name="Note 5 2 3 2 2 2 4" xfId="32775" xr:uid="{00000000-0005-0000-0000-0000FB810000}"/>
    <cellStyle name="Note 5 2 3 2 2 3" xfId="32776" xr:uid="{00000000-0005-0000-0000-0000FC810000}"/>
    <cellStyle name="Note 5 2 3 2 2 3 2" xfId="32777" xr:uid="{00000000-0005-0000-0000-0000FD810000}"/>
    <cellStyle name="Note 5 2 3 2 2 4" xfId="32778" xr:uid="{00000000-0005-0000-0000-0000FE810000}"/>
    <cellStyle name="Note 5 2 3 2 2 5" xfId="32779" xr:uid="{00000000-0005-0000-0000-0000FF810000}"/>
    <cellStyle name="Note 5 2 3 2 20" xfId="32780" xr:uid="{00000000-0005-0000-0000-000000820000}"/>
    <cellStyle name="Note 5 2 3 2 20 2" xfId="32781" xr:uid="{00000000-0005-0000-0000-000001820000}"/>
    <cellStyle name="Note 5 2 3 2 20 2 2" xfId="32782" xr:uid="{00000000-0005-0000-0000-000002820000}"/>
    <cellStyle name="Note 5 2 3 2 20 3" xfId="32783" xr:uid="{00000000-0005-0000-0000-000003820000}"/>
    <cellStyle name="Note 5 2 3 2 21" xfId="32784" xr:uid="{00000000-0005-0000-0000-000004820000}"/>
    <cellStyle name="Note 5 2 3 2 21 2" xfId="32785" xr:uid="{00000000-0005-0000-0000-000005820000}"/>
    <cellStyle name="Note 5 2 3 2 22" xfId="32786" xr:uid="{00000000-0005-0000-0000-000006820000}"/>
    <cellStyle name="Note 5 2 3 2 23" xfId="32787" xr:uid="{00000000-0005-0000-0000-000007820000}"/>
    <cellStyle name="Note 5 2 3 2 3" xfId="32788" xr:uid="{00000000-0005-0000-0000-000008820000}"/>
    <cellStyle name="Note 5 2 3 2 3 2" xfId="32789" xr:uid="{00000000-0005-0000-0000-000009820000}"/>
    <cellStyle name="Note 5 2 3 2 3 2 2" xfId="32790" xr:uid="{00000000-0005-0000-0000-00000A820000}"/>
    <cellStyle name="Note 5 2 3 2 3 2 3" xfId="32791" xr:uid="{00000000-0005-0000-0000-00000B820000}"/>
    <cellStyle name="Note 5 2 3 2 3 3" xfId="32792" xr:uid="{00000000-0005-0000-0000-00000C820000}"/>
    <cellStyle name="Note 5 2 3 2 3 3 2" xfId="32793" xr:uid="{00000000-0005-0000-0000-00000D820000}"/>
    <cellStyle name="Note 5 2 3 2 3 4" xfId="32794" xr:uid="{00000000-0005-0000-0000-00000E820000}"/>
    <cellStyle name="Note 5 2 3 2 4" xfId="32795" xr:uid="{00000000-0005-0000-0000-00000F820000}"/>
    <cellStyle name="Note 5 2 3 2 4 2" xfId="32796" xr:uid="{00000000-0005-0000-0000-000010820000}"/>
    <cellStyle name="Note 5 2 3 2 4 2 2" xfId="32797" xr:uid="{00000000-0005-0000-0000-000011820000}"/>
    <cellStyle name="Note 5 2 3 2 4 3" xfId="32798" xr:uid="{00000000-0005-0000-0000-000012820000}"/>
    <cellStyle name="Note 5 2 3 2 4 4" xfId="32799" xr:uid="{00000000-0005-0000-0000-000013820000}"/>
    <cellStyle name="Note 5 2 3 2 5" xfId="32800" xr:uid="{00000000-0005-0000-0000-000014820000}"/>
    <cellStyle name="Note 5 2 3 2 5 2" xfId="32801" xr:uid="{00000000-0005-0000-0000-000015820000}"/>
    <cellStyle name="Note 5 2 3 2 5 2 2" xfId="32802" xr:uid="{00000000-0005-0000-0000-000016820000}"/>
    <cellStyle name="Note 5 2 3 2 5 3" xfId="32803" xr:uid="{00000000-0005-0000-0000-000017820000}"/>
    <cellStyle name="Note 5 2 3 2 5 4" xfId="32804" xr:uid="{00000000-0005-0000-0000-000018820000}"/>
    <cellStyle name="Note 5 2 3 2 6" xfId="32805" xr:uid="{00000000-0005-0000-0000-000019820000}"/>
    <cellStyle name="Note 5 2 3 2 6 2" xfId="32806" xr:uid="{00000000-0005-0000-0000-00001A820000}"/>
    <cellStyle name="Note 5 2 3 2 6 2 2" xfId="32807" xr:uid="{00000000-0005-0000-0000-00001B820000}"/>
    <cellStyle name="Note 5 2 3 2 6 3" xfId="32808" xr:uid="{00000000-0005-0000-0000-00001C820000}"/>
    <cellStyle name="Note 5 2 3 2 7" xfId="32809" xr:uid="{00000000-0005-0000-0000-00001D820000}"/>
    <cellStyle name="Note 5 2 3 2 7 2" xfId="32810" xr:uid="{00000000-0005-0000-0000-00001E820000}"/>
    <cellStyle name="Note 5 2 3 2 7 2 2" xfId="32811" xr:uid="{00000000-0005-0000-0000-00001F820000}"/>
    <cellStyle name="Note 5 2 3 2 7 3" xfId="32812" xr:uid="{00000000-0005-0000-0000-000020820000}"/>
    <cellStyle name="Note 5 2 3 2 8" xfId="32813" xr:uid="{00000000-0005-0000-0000-000021820000}"/>
    <cellStyle name="Note 5 2 3 2 8 2" xfId="32814" xr:uid="{00000000-0005-0000-0000-000022820000}"/>
    <cellStyle name="Note 5 2 3 2 8 2 2" xfId="32815" xr:uid="{00000000-0005-0000-0000-000023820000}"/>
    <cellStyle name="Note 5 2 3 2 8 3" xfId="32816" xr:uid="{00000000-0005-0000-0000-000024820000}"/>
    <cellStyle name="Note 5 2 3 2 9" xfId="32817" xr:uid="{00000000-0005-0000-0000-000025820000}"/>
    <cellStyle name="Note 5 2 3 2 9 2" xfId="32818" xr:uid="{00000000-0005-0000-0000-000026820000}"/>
    <cellStyle name="Note 5 2 3 2 9 2 2" xfId="32819" xr:uid="{00000000-0005-0000-0000-000027820000}"/>
    <cellStyle name="Note 5 2 3 2 9 3" xfId="32820" xr:uid="{00000000-0005-0000-0000-000028820000}"/>
    <cellStyle name="Note 5 2 3 20" xfId="32821" xr:uid="{00000000-0005-0000-0000-000029820000}"/>
    <cellStyle name="Note 5 2 3 3" xfId="32822" xr:uid="{00000000-0005-0000-0000-00002A820000}"/>
    <cellStyle name="Note 5 2 3 3 2" xfId="32823" xr:uid="{00000000-0005-0000-0000-00002B820000}"/>
    <cellStyle name="Note 5 2 3 3 2 2" xfId="32824" xr:uid="{00000000-0005-0000-0000-00002C820000}"/>
    <cellStyle name="Note 5 2 3 3 2 2 2" xfId="32825" xr:uid="{00000000-0005-0000-0000-00002D820000}"/>
    <cellStyle name="Note 5 2 3 3 2 3" xfId="32826" xr:uid="{00000000-0005-0000-0000-00002E820000}"/>
    <cellStyle name="Note 5 2 3 3 2 4" xfId="32827" xr:uid="{00000000-0005-0000-0000-00002F820000}"/>
    <cellStyle name="Note 5 2 3 3 3" xfId="32828" xr:uid="{00000000-0005-0000-0000-000030820000}"/>
    <cellStyle name="Note 5 2 3 3 3 2" xfId="32829" xr:uid="{00000000-0005-0000-0000-000031820000}"/>
    <cellStyle name="Note 5 2 3 3 4" xfId="32830" xr:uid="{00000000-0005-0000-0000-000032820000}"/>
    <cellStyle name="Note 5 2 3 3 5" xfId="32831" xr:uid="{00000000-0005-0000-0000-000033820000}"/>
    <cellStyle name="Note 5 2 3 4" xfId="32832" xr:uid="{00000000-0005-0000-0000-000034820000}"/>
    <cellStyle name="Note 5 2 3 4 2" xfId="32833" xr:uid="{00000000-0005-0000-0000-000035820000}"/>
    <cellStyle name="Note 5 2 3 4 2 2" xfId="32834" xr:uid="{00000000-0005-0000-0000-000036820000}"/>
    <cellStyle name="Note 5 2 3 4 2 3" xfId="32835" xr:uid="{00000000-0005-0000-0000-000037820000}"/>
    <cellStyle name="Note 5 2 3 4 3" xfId="32836" xr:uid="{00000000-0005-0000-0000-000038820000}"/>
    <cellStyle name="Note 5 2 3 4 3 2" xfId="32837" xr:uid="{00000000-0005-0000-0000-000039820000}"/>
    <cellStyle name="Note 5 2 3 4 4" xfId="32838" xr:uid="{00000000-0005-0000-0000-00003A820000}"/>
    <cellStyle name="Note 5 2 3 5" xfId="32839" xr:uid="{00000000-0005-0000-0000-00003B820000}"/>
    <cellStyle name="Note 5 2 3 5 2" xfId="32840" xr:uid="{00000000-0005-0000-0000-00003C820000}"/>
    <cellStyle name="Note 5 2 3 5 2 2" xfId="32841" xr:uid="{00000000-0005-0000-0000-00003D820000}"/>
    <cellStyle name="Note 5 2 3 5 2 3" xfId="32842" xr:uid="{00000000-0005-0000-0000-00003E820000}"/>
    <cellStyle name="Note 5 2 3 5 3" xfId="32843" xr:uid="{00000000-0005-0000-0000-00003F820000}"/>
    <cellStyle name="Note 5 2 3 5 4" xfId="32844" xr:uid="{00000000-0005-0000-0000-000040820000}"/>
    <cellStyle name="Note 5 2 3 6" xfId="32845" xr:uid="{00000000-0005-0000-0000-000041820000}"/>
    <cellStyle name="Note 5 2 3 6 2" xfId="32846" xr:uid="{00000000-0005-0000-0000-000042820000}"/>
    <cellStyle name="Note 5 2 3 6 2 2" xfId="32847" xr:uid="{00000000-0005-0000-0000-000043820000}"/>
    <cellStyle name="Note 5 2 3 6 3" xfId="32848" xr:uid="{00000000-0005-0000-0000-000044820000}"/>
    <cellStyle name="Note 5 2 3 6 4" xfId="32849" xr:uid="{00000000-0005-0000-0000-000045820000}"/>
    <cellStyle name="Note 5 2 3 7" xfId="32850" xr:uid="{00000000-0005-0000-0000-000046820000}"/>
    <cellStyle name="Note 5 2 3 7 2" xfId="32851" xr:uid="{00000000-0005-0000-0000-000047820000}"/>
    <cellStyle name="Note 5 2 3 7 2 2" xfId="32852" xr:uid="{00000000-0005-0000-0000-000048820000}"/>
    <cellStyle name="Note 5 2 3 7 3" xfId="32853" xr:uid="{00000000-0005-0000-0000-000049820000}"/>
    <cellStyle name="Note 5 2 3 8" xfId="32854" xr:uid="{00000000-0005-0000-0000-00004A820000}"/>
    <cellStyle name="Note 5 2 3 8 2" xfId="32855" xr:uid="{00000000-0005-0000-0000-00004B820000}"/>
    <cellStyle name="Note 5 2 3 8 2 2" xfId="32856" xr:uid="{00000000-0005-0000-0000-00004C820000}"/>
    <cellStyle name="Note 5 2 3 8 3" xfId="32857" xr:uid="{00000000-0005-0000-0000-00004D820000}"/>
    <cellStyle name="Note 5 2 3 9" xfId="32858" xr:uid="{00000000-0005-0000-0000-00004E820000}"/>
    <cellStyle name="Note 5 2 3 9 2" xfId="32859" xr:uid="{00000000-0005-0000-0000-00004F820000}"/>
    <cellStyle name="Note 5 2 3 9 2 2" xfId="32860" xr:uid="{00000000-0005-0000-0000-000050820000}"/>
    <cellStyle name="Note 5 2 3 9 3" xfId="32861" xr:uid="{00000000-0005-0000-0000-000051820000}"/>
    <cellStyle name="Note 5 2 4" xfId="32862" xr:uid="{00000000-0005-0000-0000-000052820000}"/>
    <cellStyle name="Note 5 2 4 10" xfId="32863" xr:uid="{00000000-0005-0000-0000-000053820000}"/>
    <cellStyle name="Note 5 2 4 10 2" xfId="32864" xr:uid="{00000000-0005-0000-0000-000054820000}"/>
    <cellStyle name="Note 5 2 4 10 2 2" xfId="32865" xr:uid="{00000000-0005-0000-0000-000055820000}"/>
    <cellStyle name="Note 5 2 4 10 3" xfId="32866" xr:uid="{00000000-0005-0000-0000-000056820000}"/>
    <cellStyle name="Note 5 2 4 11" xfId="32867" xr:uid="{00000000-0005-0000-0000-000057820000}"/>
    <cellStyle name="Note 5 2 4 11 2" xfId="32868" xr:uid="{00000000-0005-0000-0000-000058820000}"/>
    <cellStyle name="Note 5 2 4 11 2 2" xfId="32869" xr:uid="{00000000-0005-0000-0000-000059820000}"/>
    <cellStyle name="Note 5 2 4 11 3" xfId="32870" xr:uid="{00000000-0005-0000-0000-00005A820000}"/>
    <cellStyle name="Note 5 2 4 12" xfId="32871" xr:uid="{00000000-0005-0000-0000-00005B820000}"/>
    <cellStyle name="Note 5 2 4 12 2" xfId="32872" xr:uid="{00000000-0005-0000-0000-00005C820000}"/>
    <cellStyle name="Note 5 2 4 12 2 2" xfId="32873" xr:uid="{00000000-0005-0000-0000-00005D820000}"/>
    <cellStyle name="Note 5 2 4 12 3" xfId="32874" xr:uid="{00000000-0005-0000-0000-00005E820000}"/>
    <cellStyle name="Note 5 2 4 13" xfId="32875" xr:uid="{00000000-0005-0000-0000-00005F820000}"/>
    <cellStyle name="Note 5 2 4 13 2" xfId="32876" xr:uid="{00000000-0005-0000-0000-000060820000}"/>
    <cellStyle name="Note 5 2 4 13 2 2" xfId="32877" xr:uid="{00000000-0005-0000-0000-000061820000}"/>
    <cellStyle name="Note 5 2 4 13 3" xfId="32878" xr:uid="{00000000-0005-0000-0000-000062820000}"/>
    <cellStyle name="Note 5 2 4 14" xfId="32879" xr:uid="{00000000-0005-0000-0000-000063820000}"/>
    <cellStyle name="Note 5 2 4 14 2" xfId="32880" xr:uid="{00000000-0005-0000-0000-000064820000}"/>
    <cellStyle name="Note 5 2 4 14 2 2" xfId="32881" xr:uid="{00000000-0005-0000-0000-000065820000}"/>
    <cellStyle name="Note 5 2 4 14 3" xfId="32882" xr:uid="{00000000-0005-0000-0000-000066820000}"/>
    <cellStyle name="Note 5 2 4 15" xfId="32883" xr:uid="{00000000-0005-0000-0000-000067820000}"/>
    <cellStyle name="Note 5 2 4 15 2" xfId="32884" xr:uid="{00000000-0005-0000-0000-000068820000}"/>
    <cellStyle name="Note 5 2 4 15 2 2" xfId="32885" xr:uid="{00000000-0005-0000-0000-000069820000}"/>
    <cellStyle name="Note 5 2 4 15 3" xfId="32886" xr:uid="{00000000-0005-0000-0000-00006A820000}"/>
    <cellStyle name="Note 5 2 4 16" xfId="32887" xr:uid="{00000000-0005-0000-0000-00006B820000}"/>
    <cellStyle name="Note 5 2 4 16 2" xfId="32888" xr:uid="{00000000-0005-0000-0000-00006C820000}"/>
    <cellStyle name="Note 5 2 4 16 2 2" xfId="32889" xr:uid="{00000000-0005-0000-0000-00006D820000}"/>
    <cellStyle name="Note 5 2 4 16 3" xfId="32890" xr:uid="{00000000-0005-0000-0000-00006E820000}"/>
    <cellStyle name="Note 5 2 4 17" xfId="32891" xr:uid="{00000000-0005-0000-0000-00006F820000}"/>
    <cellStyle name="Note 5 2 4 17 2" xfId="32892" xr:uid="{00000000-0005-0000-0000-000070820000}"/>
    <cellStyle name="Note 5 2 4 17 2 2" xfId="32893" xr:uid="{00000000-0005-0000-0000-000071820000}"/>
    <cellStyle name="Note 5 2 4 17 3" xfId="32894" xr:uid="{00000000-0005-0000-0000-000072820000}"/>
    <cellStyle name="Note 5 2 4 18" xfId="32895" xr:uid="{00000000-0005-0000-0000-000073820000}"/>
    <cellStyle name="Note 5 2 4 18 2" xfId="32896" xr:uid="{00000000-0005-0000-0000-000074820000}"/>
    <cellStyle name="Note 5 2 4 19" xfId="32897" xr:uid="{00000000-0005-0000-0000-000075820000}"/>
    <cellStyle name="Note 5 2 4 2" xfId="32898" xr:uid="{00000000-0005-0000-0000-000076820000}"/>
    <cellStyle name="Note 5 2 4 2 10" xfId="32899" xr:uid="{00000000-0005-0000-0000-000077820000}"/>
    <cellStyle name="Note 5 2 4 2 10 2" xfId="32900" xr:uid="{00000000-0005-0000-0000-000078820000}"/>
    <cellStyle name="Note 5 2 4 2 10 2 2" xfId="32901" xr:uid="{00000000-0005-0000-0000-000079820000}"/>
    <cellStyle name="Note 5 2 4 2 10 3" xfId="32902" xr:uid="{00000000-0005-0000-0000-00007A820000}"/>
    <cellStyle name="Note 5 2 4 2 11" xfId="32903" xr:uid="{00000000-0005-0000-0000-00007B820000}"/>
    <cellStyle name="Note 5 2 4 2 11 2" xfId="32904" xr:uid="{00000000-0005-0000-0000-00007C820000}"/>
    <cellStyle name="Note 5 2 4 2 11 2 2" xfId="32905" xr:uid="{00000000-0005-0000-0000-00007D820000}"/>
    <cellStyle name="Note 5 2 4 2 11 3" xfId="32906" xr:uid="{00000000-0005-0000-0000-00007E820000}"/>
    <cellStyle name="Note 5 2 4 2 12" xfId="32907" xr:uid="{00000000-0005-0000-0000-00007F820000}"/>
    <cellStyle name="Note 5 2 4 2 12 2" xfId="32908" xr:uid="{00000000-0005-0000-0000-000080820000}"/>
    <cellStyle name="Note 5 2 4 2 12 2 2" xfId="32909" xr:uid="{00000000-0005-0000-0000-000081820000}"/>
    <cellStyle name="Note 5 2 4 2 12 3" xfId="32910" xr:uid="{00000000-0005-0000-0000-000082820000}"/>
    <cellStyle name="Note 5 2 4 2 13" xfId="32911" xr:uid="{00000000-0005-0000-0000-000083820000}"/>
    <cellStyle name="Note 5 2 4 2 13 2" xfId="32912" xr:uid="{00000000-0005-0000-0000-000084820000}"/>
    <cellStyle name="Note 5 2 4 2 13 2 2" xfId="32913" xr:uid="{00000000-0005-0000-0000-000085820000}"/>
    <cellStyle name="Note 5 2 4 2 13 3" xfId="32914" xr:uid="{00000000-0005-0000-0000-000086820000}"/>
    <cellStyle name="Note 5 2 4 2 14" xfId="32915" xr:uid="{00000000-0005-0000-0000-000087820000}"/>
    <cellStyle name="Note 5 2 4 2 14 2" xfId="32916" xr:uid="{00000000-0005-0000-0000-000088820000}"/>
    <cellStyle name="Note 5 2 4 2 14 2 2" xfId="32917" xr:uid="{00000000-0005-0000-0000-000089820000}"/>
    <cellStyle name="Note 5 2 4 2 14 3" xfId="32918" xr:uid="{00000000-0005-0000-0000-00008A820000}"/>
    <cellStyle name="Note 5 2 4 2 15" xfId="32919" xr:uid="{00000000-0005-0000-0000-00008B820000}"/>
    <cellStyle name="Note 5 2 4 2 15 2" xfId="32920" xr:uid="{00000000-0005-0000-0000-00008C820000}"/>
    <cellStyle name="Note 5 2 4 2 15 2 2" xfId="32921" xr:uid="{00000000-0005-0000-0000-00008D820000}"/>
    <cellStyle name="Note 5 2 4 2 15 3" xfId="32922" xr:uid="{00000000-0005-0000-0000-00008E820000}"/>
    <cellStyle name="Note 5 2 4 2 16" xfId="32923" xr:uid="{00000000-0005-0000-0000-00008F820000}"/>
    <cellStyle name="Note 5 2 4 2 16 2" xfId="32924" xr:uid="{00000000-0005-0000-0000-000090820000}"/>
    <cellStyle name="Note 5 2 4 2 16 2 2" xfId="32925" xr:uid="{00000000-0005-0000-0000-000091820000}"/>
    <cellStyle name="Note 5 2 4 2 16 3" xfId="32926" xr:uid="{00000000-0005-0000-0000-000092820000}"/>
    <cellStyle name="Note 5 2 4 2 17" xfId="32927" xr:uid="{00000000-0005-0000-0000-000093820000}"/>
    <cellStyle name="Note 5 2 4 2 17 2" xfId="32928" xr:uid="{00000000-0005-0000-0000-000094820000}"/>
    <cellStyle name="Note 5 2 4 2 17 2 2" xfId="32929" xr:uid="{00000000-0005-0000-0000-000095820000}"/>
    <cellStyle name="Note 5 2 4 2 17 3" xfId="32930" xr:uid="{00000000-0005-0000-0000-000096820000}"/>
    <cellStyle name="Note 5 2 4 2 18" xfId="32931" xr:uid="{00000000-0005-0000-0000-000097820000}"/>
    <cellStyle name="Note 5 2 4 2 18 2" xfId="32932" xr:uid="{00000000-0005-0000-0000-000098820000}"/>
    <cellStyle name="Note 5 2 4 2 18 2 2" xfId="32933" xr:uid="{00000000-0005-0000-0000-000099820000}"/>
    <cellStyle name="Note 5 2 4 2 18 3" xfId="32934" xr:uid="{00000000-0005-0000-0000-00009A820000}"/>
    <cellStyle name="Note 5 2 4 2 19" xfId="32935" xr:uid="{00000000-0005-0000-0000-00009B820000}"/>
    <cellStyle name="Note 5 2 4 2 19 2" xfId="32936" xr:uid="{00000000-0005-0000-0000-00009C820000}"/>
    <cellStyle name="Note 5 2 4 2 19 2 2" xfId="32937" xr:uid="{00000000-0005-0000-0000-00009D820000}"/>
    <cellStyle name="Note 5 2 4 2 19 3" xfId="32938" xr:uid="{00000000-0005-0000-0000-00009E820000}"/>
    <cellStyle name="Note 5 2 4 2 2" xfId="32939" xr:uid="{00000000-0005-0000-0000-00009F820000}"/>
    <cellStyle name="Note 5 2 4 2 2 2" xfId="32940" xr:uid="{00000000-0005-0000-0000-0000A0820000}"/>
    <cellStyle name="Note 5 2 4 2 2 2 2" xfId="32941" xr:uid="{00000000-0005-0000-0000-0000A1820000}"/>
    <cellStyle name="Note 5 2 4 2 2 2 2 2" xfId="32942" xr:uid="{00000000-0005-0000-0000-0000A2820000}"/>
    <cellStyle name="Note 5 2 4 2 2 2 3" xfId="32943" xr:uid="{00000000-0005-0000-0000-0000A3820000}"/>
    <cellStyle name="Note 5 2 4 2 2 2 4" xfId="32944" xr:uid="{00000000-0005-0000-0000-0000A4820000}"/>
    <cellStyle name="Note 5 2 4 2 2 3" xfId="32945" xr:uid="{00000000-0005-0000-0000-0000A5820000}"/>
    <cellStyle name="Note 5 2 4 2 2 3 2" xfId="32946" xr:uid="{00000000-0005-0000-0000-0000A6820000}"/>
    <cellStyle name="Note 5 2 4 2 2 4" xfId="32947" xr:uid="{00000000-0005-0000-0000-0000A7820000}"/>
    <cellStyle name="Note 5 2 4 2 2 5" xfId="32948" xr:uid="{00000000-0005-0000-0000-0000A8820000}"/>
    <cellStyle name="Note 5 2 4 2 20" xfId="32949" xr:uid="{00000000-0005-0000-0000-0000A9820000}"/>
    <cellStyle name="Note 5 2 4 2 20 2" xfId="32950" xr:uid="{00000000-0005-0000-0000-0000AA820000}"/>
    <cellStyle name="Note 5 2 4 2 20 2 2" xfId="32951" xr:uid="{00000000-0005-0000-0000-0000AB820000}"/>
    <cellStyle name="Note 5 2 4 2 20 3" xfId="32952" xr:uid="{00000000-0005-0000-0000-0000AC820000}"/>
    <cellStyle name="Note 5 2 4 2 21" xfId="32953" xr:uid="{00000000-0005-0000-0000-0000AD820000}"/>
    <cellStyle name="Note 5 2 4 2 21 2" xfId="32954" xr:uid="{00000000-0005-0000-0000-0000AE820000}"/>
    <cellStyle name="Note 5 2 4 2 22" xfId="32955" xr:uid="{00000000-0005-0000-0000-0000AF820000}"/>
    <cellStyle name="Note 5 2 4 2 23" xfId="32956" xr:uid="{00000000-0005-0000-0000-0000B0820000}"/>
    <cellStyle name="Note 5 2 4 2 3" xfId="32957" xr:uid="{00000000-0005-0000-0000-0000B1820000}"/>
    <cellStyle name="Note 5 2 4 2 3 2" xfId="32958" xr:uid="{00000000-0005-0000-0000-0000B2820000}"/>
    <cellStyle name="Note 5 2 4 2 3 2 2" xfId="32959" xr:uid="{00000000-0005-0000-0000-0000B3820000}"/>
    <cellStyle name="Note 5 2 4 2 3 2 3" xfId="32960" xr:uid="{00000000-0005-0000-0000-0000B4820000}"/>
    <cellStyle name="Note 5 2 4 2 3 3" xfId="32961" xr:uid="{00000000-0005-0000-0000-0000B5820000}"/>
    <cellStyle name="Note 5 2 4 2 3 3 2" xfId="32962" xr:uid="{00000000-0005-0000-0000-0000B6820000}"/>
    <cellStyle name="Note 5 2 4 2 3 4" xfId="32963" xr:uid="{00000000-0005-0000-0000-0000B7820000}"/>
    <cellStyle name="Note 5 2 4 2 4" xfId="32964" xr:uid="{00000000-0005-0000-0000-0000B8820000}"/>
    <cellStyle name="Note 5 2 4 2 4 2" xfId="32965" xr:uid="{00000000-0005-0000-0000-0000B9820000}"/>
    <cellStyle name="Note 5 2 4 2 4 2 2" xfId="32966" xr:uid="{00000000-0005-0000-0000-0000BA820000}"/>
    <cellStyle name="Note 5 2 4 2 4 3" xfId="32967" xr:uid="{00000000-0005-0000-0000-0000BB820000}"/>
    <cellStyle name="Note 5 2 4 2 4 4" xfId="32968" xr:uid="{00000000-0005-0000-0000-0000BC820000}"/>
    <cellStyle name="Note 5 2 4 2 5" xfId="32969" xr:uid="{00000000-0005-0000-0000-0000BD820000}"/>
    <cellStyle name="Note 5 2 4 2 5 2" xfId="32970" xr:uid="{00000000-0005-0000-0000-0000BE820000}"/>
    <cellStyle name="Note 5 2 4 2 5 2 2" xfId="32971" xr:uid="{00000000-0005-0000-0000-0000BF820000}"/>
    <cellStyle name="Note 5 2 4 2 5 3" xfId="32972" xr:uid="{00000000-0005-0000-0000-0000C0820000}"/>
    <cellStyle name="Note 5 2 4 2 5 4" xfId="32973" xr:uid="{00000000-0005-0000-0000-0000C1820000}"/>
    <cellStyle name="Note 5 2 4 2 6" xfId="32974" xr:uid="{00000000-0005-0000-0000-0000C2820000}"/>
    <cellStyle name="Note 5 2 4 2 6 2" xfId="32975" xr:uid="{00000000-0005-0000-0000-0000C3820000}"/>
    <cellStyle name="Note 5 2 4 2 6 2 2" xfId="32976" xr:uid="{00000000-0005-0000-0000-0000C4820000}"/>
    <cellStyle name="Note 5 2 4 2 6 3" xfId="32977" xr:uid="{00000000-0005-0000-0000-0000C5820000}"/>
    <cellStyle name="Note 5 2 4 2 7" xfId="32978" xr:uid="{00000000-0005-0000-0000-0000C6820000}"/>
    <cellStyle name="Note 5 2 4 2 7 2" xfId="32979" xr:uid="{00000000-0005-0000-0000-0000C7820000}"/>
    <cellStyle name="Note 5 2 4 2 7 2 2" xfId="32980" xr:uid="{00000000-0005-0000-0000-0000C8820000}"/>
    <cellStyle name="Note 5 2 4 2 7 3" xfId="32981" xr:uid="{00000000-0005-0000-0000-0000C9820000}"/>
    <cellStyle name="Note 5 2 4 2 8" xfId="32982" xr:uid="{00000000-0005-0000-0000-0000CA820000}"/>
    <cellStyle name="Note 5 2 4 2 8 2" xfId="32983" xr:uid="{00000000-0005-0000-0000-0000CB820000}"/>
    <cellStyle name="Note 5 2 4 2 8 2 2" xfId="32984" xr:uid="{00000000-0005-0000-0000-0000CC820000}"/>
    <cellStyle name="Note 5 2 4 2 8 3" xfId="32985" xr:uid="{00000000-0005-0000-0000-0000CD820000}"/>
    <cellStyle name="Note 5 2 4 2 9" xfId="32986" xr:uid="{00000000-0005-0000-0000-0000CE820000}"/>
    <cellStyle name="Note 5 2 4 2 9 2" xfId="32987" xr:uid="{00000000-0005-0000-0000-0000CF820000}"/>
    <cellStyle name="Note 5 2 4 2 9 2 2" xfId="32988" xr:uid="{00000000-0005-0000-0000-0000D0820000}"/>
    <cellStyle name="Note 5 2 4 2 9 3" xfId="32989" xr:uid="{00000000-0005-0000-0000-0000D1820000}"/>
    <cellStyle name="Note 5 2 4 20" xfId="32990" xr:uid="{00000000-0005-0000-0000-0000D2820000}"/>
    <cellStyle name="Note 5 2 4 3" xfId="32991" xr:uid="{00000000-0005-0000-0000-0000D3820000}"/>
    <cellStyle name="Note 5 2 4 3 2" xfId="32992" xr:uid="{00000000-0005-0000-0000-0000D4820000}"/>
    <cellStyle name="Note 5 2 4 3 2 2" xfId="32993" xr:uid="{00000000-0005-0000-0000-0000D5820000}"/>
    <cellStyle name="Note 5 2 4 3 2 2 2" xfId="32994" xr:uid="{00000000-0005-0000-0000-0000D6820000}"/>
    <cellStyle name="Note 5 2 4 3 2 3" xfId="32995" xr:uid="{00000000-0005-0000-0000-0000D7820000}"/>
    <cellStyle name="Note 5 2 4 3 2 4" xfId="32996" xr:uid="{00000000-0005-0000-0000-0000D8820000}"/>
    <cellStyle name="Note 5 2 4 3 3" xfId="32997" xr:uid="{00000000-0005-0000-0000-0000D9820000}"/>
    <cellStyle name="Note 5 2 4 3 3 2" xfId="32998" xr:uid="{00000000-0005-0000-0000-0000DA820000}"/>
    <cellStyle name="Note 5 2 4 3 4" xfId="32999" xr:uid="{00000000-0005-0000-0000-0000DB820000}"/>
    <cellStyle name="Note 5 2 4 3 5" xfId="33000" xr:uid="{00000000-0005-0000-0000-0000DC820000}"/>
    <cellStyle name="Note 5 2 4 4" xfId="33001" xr:uid="{00000000-0005-0000-0000-0000DD820000}"/>
    <cellStyle name="Note 5 2 4 4 2" xfId="33002" xr:uid="{00000000-0005-0000-0000-0000DE820000}"/>
    <cellStyle name="Note 5 2 4 4 2 2" xfId="33003" xr:uid="{00000000-0005-0000-0000-0000DF820000}"/>
    <cellStyle name="Note 5 2 4 4 2 3" xfId="33004" xr:uid="{00000000-0005-0000-0000-0000E0820000}"/>
    <cellStyle name="Note 5 2 4 4 3" xfId="33005" xr:uid="{00000000-0005-0000-0000-0000E1820000}"/>
    <cellStyle name="Note 5 2 4 4 3 2" xfId="33006" xr:uid="{00000000-0005-0000-0000-0000E2820000}"/>
    <cellStyle name="Note 5 2 4 4 4" xfId="33007" xr:uid="{00000000-0005-0000-0000-0000E3820000}"/>
    <cellStyle name="Note 5 2 4 5" xfId="33008" xr:uid="{00000000-0005-0000-0000-0000E4820000}"/>
    <cellStyle name="Note 5 2 4 5 2" xfId="33009" xr:uid="{00000000-0005-0000-0000-0000E5820000}"/>
    <cellStyle name="Note 5 2 4 5 2 2" xfId="33010" xr:uid="{00000000-0005-0000-0000-0000E6820000}"/>
    <cellStyle name="Note 5 2 4 5 2 3" xfId="33011" xr:uid="{00000000-0005-0000-0000-0000E7820000}"/>
    <cellStyle name="Note 5 2 4 5 3" xfId="33012" xr:uid="{00000000-0005-0000-0000-0000E8820000}"/>
    <cellStyle name="Note 5 2 4 5 4" xfId="33013" xr:uid="{00000000-0005-0000-0000-0000E9820000}"/>
    <cellStyle name="Note 5 2 4 6" xfId="33014" xr:uid="{00000000-0005-0000-0000-0000EA820000}"/>
    <cellStyle name="Note 5 2 4 6 2" xfId="33015" xr:uid="{00000000-0005-0000-0000-0000EB820000}"/>
    <cellStyle name="Note 5 2 4 6 2 2" xfId="33016" xr:uid="{00000000-0005-0000-0000-0000EC820000}"/>
    <cellStyle name="Note 5 2 4 6 3" xfId="33017" xr:uid="{00000000-0005-0000-0000-0000ED820000}"/>
    <cellStyle name="Note 5 2 4 6 4" xfId="33018" xr:uid="{00000000-0005-0000-0000-0000EE820000}"/>
    <cellStyle name="Note 5 2 4 7" xfId="33019" xr:uid="{00000000-0005-0000-0000-0000EF820000}"/>
    <cellStyle name="Note 5 2 4 7 2" xfId="33020" xr:uid="{00000000-0005-0000-0000-0000F0820000}"/>
    <cellStyle name="Note 5 2 4 7 2 2" xfId="33021" xr:uid="{00000000-0005-0000-0000-0000F1820000}"/>
    <cellStyle name="Note 5 2 4 7 3" xfId="33022" xr:uid="{00000000-0005-0000-0000-0000F2820000}"/>
    <cellStyle name="Note 5 2 4 8" xfId="33023" xr:uid="{00000000-0005-0000-0000-0000F3820000}"/>
    <cellStyle name="Note 5 2 4 8 2" xfId="33024" xr:uid="{00000000-0005-0000-0000-0000F4820000}"/>
    <cellStyle name="Note 5 2 4 8 2 2" xfId="33025" xr:uid="{00000000-0005-0000-0000-0000F5820000}"/>
    <cellStyle name="Note 5 2 4 8 3" xfId="33026" xr:uid="{00000000-0005-0000-0000-0000F6820000}"/>
    <cellStyle name="Note 5 2 4 9" xfId="33027" xr:uid="{00000000-0005-0000-0000-0000F7820000}"/>
    <cellStyle name="Note 5 2 4 9 2" xfId="33028" xr:uid="{00000000-0005-0000-0000-0000F8820000}"/>
    <cellStyle name="Note 5 2 4 9 2 2" xfId="33029" xr:uid="{00000000-0005-0000-0000-0000F9820000}"/>
    <cellStyle name="Note 5 2 4 9 3" xfId="33030" xr:uid="{00000000-0005-0000-0000-0000FA820000}"/>
    <cellStyle name="Note 5 2 5" xfId="33031" xr:uid="{00000000-0005-0000-0000-0000FB820000}"/>
    <cellStyle name="Note 5 2 5 10" xfId="33032" xr:uid="{00000000-0005-0000-0000-0000FC820000}"/>
    <cellStyle name="Note 5 2 5 10 2" xfId="33033" xr:uid="{00000000-0005-0000-0000-0000FD820000}"/>
    <cellStyle name="Note 5 2 5 10 2 2" xfId="33034" xr:uid="{00000000-0005-0000-0000-0000FE820000}"/>
    <cellStyle name="Note 5 2 5 10 3" xfId="33035" xr:uid="{00000000-0005-0000-0000-0000FF820000}"/>
    <cellStyle name="Note 5 2 5 11" xfId="33036" xr:uid="{00000000-0005-0000-0000-000000830000}"/>
    <cellStyle name="Note 5 2 5 11 2" xfId="33037" xr:uid="{00000000-0005-0000-0000-000001830000}"/>
    <cellStyle name="Note 5 2 5 11 2 2" xfId="33038" xr:uid="{00000000-0005-0000-0000-000002830000}"/>
    <cellStyle name="Note 5 2 5 11 3" xfId="33039" xr:uid="{00000000-0005-0000-0000-000003830000}"/>
    <cellStyle name="Note 5 2 5 12" xfId="33040" xr:uid="{00000000-0005-0000-0000-000004830000}"/>
    <cellStyle name="Note 5 2 5 12 2" xfId="33041" xr:uid="{00000000-0005-0000-0000-000005830000}"/>
    <cellStyle name="Note 5 2 5 12 2 2" xfId="33042" xr:uid="{00000000-0005-0000-0000-000006830000}"/>
    <cellStyle name="Note 5 2 5 12 3" xfId="33043" xr:uid="{00000000-0005-0000-0000-000007830000}"/>
    <cellStyle name="Note 5 2 5 13" xfId="33044" xr:uid="{00000000-0005-0000-0000-000008830000}"/>
    <cellStyle name="Note 5 2 5 13 2" xfId="33045" xr:uid="{00000000-0005-0000-0000-000009830000}"/>
    <cellStyle name="Note 5 2 5 13 2 2" xfId="33046" xr:uid="{00000000-0005-0000-0000-00000A830000}"/>
    <cellStyle name="Note 5 2 5 13 3" xfId="33047" xr:uid="{00000000-0005-0000-0000-00000B830000}"/>
    <cellStyle name="Note 5 2 5 14" xfId="33048" xr:uid="{00000000-0005-0000-0000-00000C830000}"/>
    <cellStyle name="Note 5 2 5 14 2" xfId="33049" xr:uid="{00000000-0005-0000-0000-00000D830000}"/>
    <cellStyle name="Note 5 2 5 14 2 2" xfId="33050" xr:uid="{00000000-0005-0000-0000-00000E830000}"/>
    <cellStyle name="Note 5 2 5 14 3" xfId="33051" xr:uid="{00000000-0005-0000-0000-00000F830000}"/>
    <cellStyle name="Note 5 2 5 15" xfId="33052" xr:uid="{00000000-0005-0000-0000-000010830000}"/>
    <cellStyle name="Note 5 2 5 15 2" xfId="33053" xr:uid="{00000000-0005-0000-0000-000011830000}"/>
    <cellStyle name="Note 5 2 5 15 2 2" xfId="33054" xr:uid="{00000000-0005-0000-0000-000012830000}"/>
    <cellStyle name="Note 5 2 5 15 3" xfId="33055" xr:uid="{00000000-0005-0000-0000-000013830000}"/>
    <cellStyle name="Note 5 2 5 16" xfId="33056" xr:uid="{00000000-0005-0000-0000-000014830000}"/>
    <cellStyle name="Note 5 2 5 16 2" xfId="33057" xr:uid="{00000000-0005-0000-0000-000015830000}"/>
    <cellStyle name="Note 5 2 5 16 2 2" xfId="33058" xr:uid="{00000000-0005-0000-0000-000016830000}"/>
    <cellStyle name="Note 5 2 5 16 3" xfId="33059" xr:uid="{00000000-0005-0000-0000-000017830000}"/>
    <cellStyle name="Note 5 2 5 17" xfId="33060" xr:uid="{00000000-0005-0000-0000-000018830000}"/>
    <cellStyle name="Note 5 2 5 17 2" xfId="33061" xr:uid="{00000000-0005-0000-0000-000019830000}"/>
    <cellStyle name="Note 5 2 5 17 2 2" xfId="33062" xr:uid="{00000000-0005-0000-0000-00001A830000}"/>
    <cellStyle name="Note 5 2 5 17 3" xfId="33063" xr:uid="{00000000-0005-0000-0000-00001B830000}"/>
    <cellStyle name="Note 5 2 5 18" xfId="33064" xr:uid="{00000000-0005-0000-0000-00001C830000}"/>
    <cellStyle name="Note 5 2 5 18 2" xfId="33065" xr:uid="{00000000-0005-0000-0000-00001D830000}"/>
    <cellStyle name="Note 5 2 5 18 2 2" xfId="33066" xr:uid="{00000000-0005-0000-0000-00001E830000}"/>
    <cellStyle name="Note 5 2 5 18 3" xfId="33067" xr:uid="{00000000-0005-0000-0000-00001F830000}"/>
    <cellStyle name="Note 5 2 5 19" xfId="33068" xr:uid="{00000000-0005-0000-0000-000020830000}"/>
    <cellStyle name="Note 5 2 5 19 2" xfId="33069" xr:uid="{00000000-0005-0000-0000-000021830000}"/>
    <cellStyle name="Note 5 2 5 19 2 2" xfId="33070" xr:uid="{00000000-0005-0000-0000-000022830000}"/>
    <cellStyle name="Note 5 2 5 19 3" xfId="33071" xr:uid="{00000000-0005-0000-0000-000023830000}"/>
    <cellStyle name="Note 5 2 5 2" xfId="33072" xr:uid="{00000000-0005-0000-0000-000024830000}"/>
    <cellStyle name="Note 5 2 5 2 10" xfId="33073" xr:uid="{00000000-0005-0000-0000-000025830000}"/>
    <cellStyle name="Note 5 2 5 2 10 2" xfId="33074" xr:uid="{00000000-0005-0000-0000-000026830000}"/>
    <cellStyle name="Note 5 2 5 2 10 2 2" xfId="33075" xr:uid="{00000000-0005-0000-0000-000027830000}"/>
    <cellStyle name="Note 5 2 5 2 10 3" xfId="33076" xr:uid="{00000000-0005-0000-0000-000028830000}"/>
    <cellStyle name="Note 5 2 5 2 11" xfId="33077" xr:uid="{00000000-0005-0000-0000-000029830000}"/>
    <cellStyle name="Note 5 2 5 2 11 2" xfId="33078" xr:uid="{00000000-0005-0000-0000-00002A830000}"/>
    <cellStyle name="Note 5 2 5 2 11 2 2" xfId="33079" xr:uid="{00000000-0005-0000-0000-00002B830000}"/>
    <cellStyle name="Note 5 2 5 2 11 3" xfId="33080" xr:uid="{00000000-0005-0000-0000-00002C830000}"/>
    <cellStyle name="Note 5 2 5 2 12" xfId="33081" xr:uid="{00000000-0005-0000-0000-00002D830000}"/>
    <cellStyle name="Note 5 2 5 2 12 2" xfId="33082" xr:uid="{00000000-0005-0000-0000-00002E830000}"/>
    <cellStyle name="Note 5 2 5 2 12 2 2" xfId="33083" xr:uid="{00000000-0005-0000-0000-00002F830000}"/>
    <cellStyle name="Note 5 2 5 2 12 3" xfId="33084" xr:uid="{00000000-0005-0000-0000-000030830000}"/>
    <cellStyle name="Note 5 2 5 2 13" xfId="33085" xr:uid="{00000000-0005-0000-0000-000031830000}"/>
    <cellStyle name="Note 5 2 5 2 13 2" xfId="33086" xr:uid="{00000000-0005-0000-0000-000032830000}"/>
    <cellStyle name="Note 5 2 5 2 13 2 2" xfId="33087" xr:uid="{00000000-0005-0000-0000-000033830000}"/>
    <cellStyle name="Note 5 2 5 2 13 3" xfId="33088" xr:uid="{00000000-0005-0000-0000-000034830000}"/>
    <cellStyle name="Note 5 2 5 2 14" xfId="33089" xr:uid="{00000000-0005-0000-0000-000035830000}"/>
    <cellStyle name="Note 5 2 5 2 14 2" xfId="33090" xr:uid="{00000000-0005-0000-0000-000036830000}"/>
    <cellStyle name="Note 5 2 5 2 14 2 2" xfId="33091" xr:uid="{00000000-0005-0000-0000-000037830000}"/>
    <cellStyle name="Note 5 2 5 2 14 3" xfId="33092" xr:uid="{00000000-0005-0000-0000-000038830000}"/>
    <cellStyle name="Note 5 2 5 2 15" xfId="33093" xr:uid="{00000000-0005-0000-0000-000039830000}"/>
    <cellStyle name="Note 5 2 5 2 15 2" xfId="33094" xr:uid="{00000000-0005-0000-0000-00003A830000}"/>
    <cellStyle name="Note 5 2 5 2 15 2 2" xfId="33095" xr:uid="{00000000-0005-0000-0000-00003B830000}"/>
    <cellStyle name="Note 5 2 5 2 15 3" xfId="33096" xr:uid="{00000000-0005-0000-0000-00003C830000}"/>
    <cellStyle name="Note 5 2 5 2 16" xfId="33097" xr:uid="{00000000-0005-0000-0000-00003D830000}"/>
    <cellStyle name="Note 5 2 5 2 16 2" xfId="33098" xr:uid="{00000000-0005-0000-0000-00003E830000}"/>
    <cellStyle name="Note 5 2 5 2 16 2 2" xfId="33099" xr:uid="{00000000-0005-0000-0000-00003F830000}"/>
    <cellStyle name="Note 5 2 5 2 16 3" xfId="33100" xr:uid="{00000000-0005-0000-0000-000040830000}"/>
    <cellStyle name="Note 5 2 5 2 17" xfId="33101" xr:uid="{00000000-0005-0000-0000-000041830000}"/>
    <cellStyle name="Note 5 2 5 2 17 2" xfId="33102" xr:uid="{00000000-0005-0000-0000-000042830000}"/>
    <cellStyle name="Note 5 2 5 2 17 2 2" xfId="33103" xr:uid="{00000000-0005-0000-0000-000043830000}"/>
    <cellStyle name="Note 5 2 5 2 17 3" xfId="33104" xr:uid="{00000000-0005-0000-0000-000044830000}"/>
    <cellStyle name="Note 5 2 5 2 18" xfId="33105" xr:uid="{00000000-0005-0000-0000-000045830000}"/>
    <cellStyle name="Note 5 2 5 2 18 2" xfId="33106" xr:uid="{00000000-0005-0000-0000-000046830000}"/>
    <cellStyle name="Note 5 2 5 2 18 2 2" xfId="33107" xr:uid="{00000000-0005-0000-0000-000047830000}"/>
    <cellStyle name="Note 5 2 5 2 18 3" xfId="33108" xr:uid="{00000000-0005-0000-0000-000048830000}"/>
    <cellStyle name="Note 5 2 5 2 19" xfId="33109" xr:uid="{00000000-0005-0000-0000-000049830000}"/>
    <cellStyle name="Note 5 2 5 2 19 2" xfId="33110" xr:uid="{00000000-0005-0000-0000-00004A830000}"/>
    <cellStyle name="Note 5 2 5 2 19 2 2" xfId="33111" xr:uid="{00000000-0005-0000-0000-00004B830000}"/>
    <cellStyle name="Note 5 2 5 2 19 3" xfId="33112" xr:uid="{00000000-0005-0000-0000-00004C830000}"/>
    <cellStyle name="Note 5 2 5 2 2" xfId="33113" xr:uid="{00000000-0005-0000-0000-00004D830000}"/>
    <cellStyle name="Note 5 2 5 2 2 2" xfId="33114" xr:uid="{00000000-0005-0000-0000-00004E830000}"/>
    <cellStyle name="Note 5 2 5 2 2 2 2" xfId="33115" xr:uid="{00000000-0005-0000-0000-00004F830000}"/>
    <cellStyle name="Note 5 2 5 2 2 2 3" xfId="33116" xr:uid="{00000000-0005-0000-0000-000050830000}"/>
    <cellStyle name="Note 5 2 5 2 2 3" xfId="33117" xr:uid="{00000000-0005-0000-0000-000051830000}"/>
    <cellStyle name="Note 5 2 5 2 2 3 2" xfId="33118" xr:uid="{00000000-0005-0000-0000-000052830000}"/>
    <cellStyle name="Note 5 2 5 2 2 4" xfId="33119" xr:uid="{00000000-0005-0000-0000-000053830000}"/>
    <cellStyle name="Note 5 2 5 2 20" xfId="33120" xr:uid="{00000000-0005-0000-0000-000054830000}"/>
    <cellStyle name="Note 5 2 5 2 20 2" xfId="33121" xr:uid="{00000000-0005-0000-0000-000055830000}"/>
    <cellStyle name="Note 5 2 5 2 20 2 2" xfId="33122" xr:uid="{00000000-0005-0000-0000-000056830000}"/>
    <cellStyle name="Note 5 2 5 2 20 3" xfId="33123" xr:uid="{00000000-0005-0000-0000-000057830000}"/>
    <cellStyle name="Note 5 2 5 2 21" xfId="33124" xr:uid="{00000000-0005-0000-0000-000058830000}"/>
    <cellStyle name="Note 5 2 5 2 21 2" xfId="33125" xr:uid="{00000000-0005-0000-0000-000059830000}"/>
    <cellStyle name="Note 5 2 5 2 22" xfId="33126" xr:uid="{00000000-0005-0000-0000-00005A830000}"/>
    <cellStyle name="Note 5 2 5 2 23" xfId="33127" xr:uid="{00000000-0005-0000-0000-00005B830000}"/>
    <cellStyle name="Note 5 2 5 2 3" xfId="33128" xr:uid="{00000000-0005-0000-0000-00005C830000}"/>
    <cellStyle name="Note 5 2 5 2 3 2" xfId="33129" xr:uid="{00000000-0005-0000-0000-00005D830000}"/>
    <cellStyle name="Note 5 2 5 2 3 2 2" xfId="33130" xr:uid="{00000000-0005-0000-0000-00005E830000}"/>
    <cellStyle name="Note 5 2 5 2 3 3" xfId="33131" xr:uid="{00000000-0005-0000-0000-00005F830000}"/>
    <cellStyle name="Note 5 2 5 2 3 4" xfId="33132" xr:uid="{00000000-0005-0000-0000-000060830000}"/>
    <cellStyle name="Note 5 2 5 2 4" xfId="33133" xr:uid="{00000000-0005-0000-0000-000061830000}"/>
    <cellStyle name="Note 5 2 5 2 4 2" xfId="33134" xr:uid="{00000000-0005-0000-0000-000062830000}"/>
    <cellStyle name="Note 5 2 5 2 4 2 2" xfId="33135" xr:uid="{00000000-0005-0000-0000-000063830000}"/>
    <cellStyle name="Note 5 2 5 2 4 3" xfId="33136" xr:uid="{00000000-0005-0000-0000-000064830000}"/>
    <cellStyle name="Note 5 2 5 2 4 4" xfId="33137" xr:uid="{00000000-0005-0000-0000-000065830000}"/>
    <cellStyle name="Note 5 2 5 2 5" xfId="33138" xr:uid="{00000000-0005-0000-0000-000066830000}"/>
    <cellStyle name="Note 5 2 5 2 5 2" xfId="33139" xr:uid="{00000000-0005-0000-0000-000067830000}"/>
    <cellStyle name="Note 5 2 5 2 5 2 2" xfId="33140" xr:uid="{00000000-0005-0000-0000-000068830000}"/>
    <cellStyle name="Note 5 2 5 2 5 3" xfId="33141" xr:uid="{00000000-0005-0000-0000-000069830000}"/>
    <cellStyle name="Note 5 2 5 2 6" xfId="33142" xr:uid="{00000000-0005-0000-0000-00006A830000}"/>
    <cellStyle name="Note 5 2 5 2 6 2" xfId="33143" xr:uid="{00000000-0005-0000-0000-00006B830000}"/>
    <cellStyle name="Note 5 2 5 2 6 2 2" xfId="33144" xr:uid="{00000000-0005-0000-0000-00006C830000}"/>
    <cellStyle name="Note 5 2 5 2 6 3" xfId="33145" xr:uid="{00000000-0005-0000-0000-00006D830000}"/>
    <cellStyle name="Note 5 2 5 2 7" xfId="33146" xr:uid="{00000000-0005-0000-0000-00006E830000}"/>
    <cellStyle name="Note 5 2 5 2 7 2" xfId="33147" xr:uid="{00000000-0005-0000-0000-00006F830000}"/>
    <cellStyle name="Note 5 2 5 2 7 2 2" xfId="33148" xr:uid="{00000000-0005-0000-0000-000070830000}"/>
    <cellStyle name="Note 5 2 5 2 7 3" xfId="33149" xr:uid="{00000000-0005-0000-0000-000071830000}"/>
    <cellStyle name="Note 5 2 5 2 8" xfId="33150" xr:uid="{00000000-0005-0000-0000-000072830000}"/>
    <cellStyle name="Note 5 2 5 2 8 2" xfId="33151" xr:uid="{00000000-0005-0000-0000-000073830000}"/>
    <cellStyle name="Note 5 2 5 2 8 2 2" xfId="33152" xr:uid="{00000000-0005-0000-0000-000074830000}"/>
    <cellStyle name="Note 5 2 5 2 8 3" xfId="33153" xr:uid="{00000000-0005-0000-0000-000075830000}"/>
    <cellStyle name="Note 5 2 5 2 9" xfId="33154" xr:uid="{00000000-0005-0000-0000-000076830000}"/>
    <cellStyle name="Note 5 2 5 2 9 2" xfId="33155" xr:uid="{00000000-0005-0000-0000-000077830000}"/>
    <cellStyle name="Note 5 2 5 2 9 2 2" xfId="33156" xr:uid="{00000000-0005-0000-0000-000078830000}"/>
    <cellStyle name="Note 5 2 5 2 9 3" xfId="33157" xr:uid="{00000000-0005-0000-0000-000079830000}"/>
    <cellStyle name="Note 5 2 5 20" xfId="33158" xr:uid="{00000000-0005-0000-0000-00007A830000}"/>
    <cellStyle name="Note 5 2 5 20 2" xfId="33159" xr:uid="{00000000-0005-0000-0000-00007B830000}"/>
    <cellStyle name="Note 5 2 5 20 2 2" xfId="33160" xr:uid="{00000000-0005-0000-0000-00007C830000}"/>
    <cellStyle name="Note 5 2 5 20 3" xfId="33161" xr:uid="{00000000-0005-0000-0000-00007D830000}"/>
    <cellStyle name="Note 5 2 5 21" xfId="33162" xr:uid="{00000000-0005-0000-0000-00007E830000}"/>
    <cellStyle name="Note 5 2 5 21 2" xfId="33163" xr:uid="{00000000-0005-0000-0000-00007F830000}"/>
    <cellStyle name="Note 5 2 5 21 2 2" xfId="33164" xr:uid="{00000000-0005-0000-0000-000080830000}"/>
    <cellStyle name="Note 5 2 5 21 3" xfId="33165" xr:uid="{00000000-0005-0000-0000-000081830000}"/>
    <cellStyle name="Note 5 2 5 22" xfId="33166" xr:uid="{00000000-0005-0000-0000-000082830000}"/>
    <cellStyle name="Note 5 2 5 22 2" xfId="33167" xr:uid="{00000000-0005-0000-0000-000083830000}"/>
    <cellStyle name="Note 5 2 5 23" xfId="33168" xr:uid="{00000000-0005-0000-0000-000084830000}"/>
    <cellStyle name="Note 5 2 5 24" xfId="33169" xr:uid="{00000000-0005-0000-0000-000085830000}"/>
    <cellStyle name="Note 5 2 5 3" xfId="33170" xr:uid="{00000000-0005-0000-0000-000086830000}"/>
    <cellStyle name="Note 5 2 5 3 2" xfId="33171" xr:uid="{00000000-0005-0000-0000-000087830000}"/>
    <cellStyle name="Note 5 2 5 3 2 2" xfId="33172" xr:uid="{00000000-0005-0000-0000-000088830000}"/>
    <cellStyle name="Note 5 2 5 3 2 3" xfId="33173" xr:uid="{00000000-0005-0000-0000-000089830000}"/>
    <cellStyle name="Note 5 2 5 3 3" xfId="33174" xr:uid="{00000000-0005-0000-0000-00008A830000}"/>
    <cellStyle name="Note 5 2 5 3 3 2" xfId="33175" xr:uid="{00000000-0005-0000-0000-00008B830000}"/>
    <cellStyle name="Note 5 2 5 3 4" xfId="33176" xr:uid="{00000000-0005-0000-0000-00008C830000}"/>
    <cellStyle name="Note 5 2 5 4" xfId="33177" xr:uid="{00000000-0005-0000-0000-00008D830000}"/>
    <cellStyle name="Note 5 2 5 4 2" xfId="33178" xr:uid="{00000000-0005-0000-0000-00008E830000}"/>
    <cellStyle name="Note 5 2 5 4 2 2" xfId="33179" xr:uid="{00000000-0005-0000-0000-00008F830000}"/>
    <cellStyle name="Note 5 2 5 4 3" xfId="33180" xr:uid="{00000000-0005-0000-0000-000090830000}"/>
    <cellStyle name="Note 5 2 5 4 4" xfId="33181" xr:uid="{00000000-0005-0000-0000-000091830000}"/>
    <cellStyle name="Note 5 2 5 5" xfId="33182" xr:uid="{00000000-0005-0000-0000-000092830000}"/>
    <cellStyle name="Note 5 2 5 5 2" xfId="33183" xr:uid="{00000000-0005-0000-0000-000093830000}"/>
    <cellStyle name="Note 5 2 5 5 2 2" xfId="33184" xr:uid="{00000000-0005-0000-0000-000094830000}"/>
    <cellStyle name="Note 5 2 5 5 3" xfId="33185" xr:uid="{00000000-0005-0000-0000-000095830000}"/>
    <cellStyle name="Note 5 2 5 5 4" xfId="33186" xr:uid="{00000000-0005-0000-0000-000096830000}"/>
    <cellStyle name="Note 5 2 5 6" xfId="33187" xr:uid="{00000000-0005-0000-0000-000097830000}"/>
    <cellStyle name="Note 5 2 5 6 2" xfId="33188" xr:uid="{00000000-0005-0000-0000-000098830000}"/>
    <cellStyle name="Note 5 2 5 6 2 2" xfId="33189" xr:uid="{00000000-0005-0000-0000-000099830000}"/>
    <cellStyle name="Note 5 2 5 6 3" xfId="33190" xr:uid="{00000000-0005-0000-0000-00009A830000}"/>
    <cellStyle name="Note 5 2 5 7" xfId="33191" xr:uid="{00000000-0005-0000-0000-00009B830000}"/>
    <cellStyle name="Note 5 2 5 7 2" xfId="33192" xr:uid="{00000000-0005-0000-0000-00009C830000}"/>
    <cellStyle name="Note 5 2 5 7 2 2" xfId="33193" xr:uid="{00000000-0005-0000-0000-00009D830000}"/>
    <cellStyle name="Note 5 2 5 7 3" xfId="33194" xr:uid="{00000000-0005-0000-0000-00009E830000}"/>
    <cellStyle name="Note 5 2 5 8" xfId="33195" xr:uid="{00000000-0005-0000-0000-00009F830000}"/>
    <cellStyle name="Note 5 2 5 8 2" xfId="33196" xr:uid="{00000000-0005-0000-0000-0000A0830000}"/>
    <cellStyle name="Note 5 2 5 8 2 2" xfId="33197" xr:uid="{00000000-0005-0000-0000-0000A1830000}"/>
    <cellStyle name="Note 5 2 5 8 3" xfId="33198" xr:uid="{00000000-0005-0000-0000-0000A2830000}"/>
    <cellStyle name="Note 5 2 5 9" xfId="33199" xr:uid="{00000000-0005-0000-0000-0000A3830000}"/>
    <cellStyle name="Note 5 2 5 9 2" xfId="33200" xr:uid="{00000000-0005-0000-0000-0000A4830000}"/>
    <cellStyle name="Note 5 2 5 9 2 2" xfId="33201" xr:uid="{00000000-0005-0000-0000-0000A5830000}"/>
    <cellStyle name="Note 5 2 5 9 3" xfId="33202" xr:uid="{00000000-0005-0000-0000-0000A6830000}"/>
    <cellStyle name="Note 5 2 6" xfId="33203" xr:uid="{00000000-0005-0000-0000-0000A7830000}"/>
    <cellStyle name="Note 5 2 6 10" xfId="33204" xr:uid="{00000000-0005-0000-0000-0000A8830000}"/>
    <cellStyle name="Note 5 2 6 10 2" xfId="33205" xr:uid="{00000000-0005-0000-0000-0000A9830000}"/>
    <cellStyle name="Note 5 2 6 10 2 2" xfId="33206" xr:uid="{00000000-0005-0000-0000-0000AA830000}"/>
    <cellStyle name="Note 5 2 6 10 3" xfId="33207" xr:uid="{00000000-0005-0000-0000-0000AB830000}"/>
    <cellStyle name="Note 5 2 6 11" xfId="33208" xr:uid="{00000000-0005-0000-0000-0000AC830000}"/>
    <cellStyle name="Note 5 2 6 11 2" xfId="33209" xr:uid="{00000000-0005-0000-0000-0000AD830000}"/>
    <cellStyle name="Note 5 2 6 11 2 2" xfId="33210" xr:uid="{00000000-0005-0000-0000-0000AE830000}"/>
    <cellStyle name="Note 5 2 6 11 3" xfId="33211" xr:uid="{00000000-0005-0000-0000-0000AF830000}"/>
    <cellStyle name="Note 5 2 6 12" xfId="33212" xr:uid="{00000000-0005-0000-0000-0000B0830000}"/>
    <cellStyle name="Note 5 2 6 12 2" xfId="33213" xr:uid="{00000000-0005-0000-0000-0000B1830000}"/>
    <cellStyle name="Note 5 2 6 12 2 2" xfId="33214" xr:uid="{00000000-0005-0000-0000-0000B2830000}"/>
    <cellStyle name="Note 5 2 6 12 3" xfId="33215" xr:uid="{00000000-0005-0000-0000-0000B3830000}"/>
    <cellStyle name="Note 5 2 6 13" xfId="33216" xr:uid="{00000000-0005-0000-0000-0000B4830000}"/>
    <cellStyle name="Note 5 2 6 13 2" xfId="33217" xr:uid="{00000000-0005-0000-0000-0000B5830000}"/>
    <cellStyle name="Note 5 2 6 13 2 2" xfId="33218" xr:uid="{00000000-0005-0000-0000-0000B6830000}"/>
    <cellStyle name="Note 5 2 6 13 3" xfId="33219" xr:uid="{00000000-0005-0000-0000-0000B7830000}"/>
    <cellStyle name="Note 5 2 6 14" xfId="33220" xr:uid="{00000000-0005-0000-0000-0000B8830000}"/>
    <cellStyle name="Note 5 2 6 14 2" xfId="33221" xr:uid="{00000000-0005-0000-0000-0000B9830000}"/>
    <cellStyle name="Note 5 2 6 14 2 2" xfId="33222" xr:uid="{00000000-0005-0000-0000-0000BA830000}"/>
    <cellStyle name="Note 5 2 6 14 3" xfId="33223" xr:uid="{00000000-0005-0000-0000-0000BB830000}"/>
    <cellStyle name="Note 5 2 6 15" xfId="33224" xr:uid="{00000000-0005-0000-0000-0000BC830000}"/>
    <cellStyle name="Note 5 2 6 15 2" xfId="33225" xr:uid="{00000000-0005-0000-0000-0000BD830000}"/>
    <cellStyle name="Note 5 2 6 15 2 2" xfId="33226" xr:uid="{00000000-0005-0000-0000-0000BE830000}"/>
    <cellStyle name="Note 5 2 6 15 3" xfId="33227" xr:uid="{00000000-0005-0000-0000-0000BF830000}"/>
    <cellStyle name="Note 5 2 6 16" xfId="33228" xr:uid="{00000000-0005-0000-0000-0000C0830000}"/>
    <cellStyle name="Note 5 2 6 16 2" xfId="33229" xr:uid="{00000000-0005-0000-0000-0000C1830000}"/>
    <cellStyle name="Note 5 2 6 16 2 2" xfId="33230" xr:uid="{00000000-0005-0000-0000-0000C2830000}"/>
    <cellStyle name="Note 5 2 6 16 3" xfId="33231" xr:uid="{00000000-0005-0000-0000-0000C3830000}"/>
    <cellStyle name="Note 5 2 6 17" xfId="33232" xr:uid="{00000000-0005-0000-0000-0000C4830000}"/>
    <cellStyle name="Note 5 2 6 17 2" xfId="33233" xr:uid="{00000000-0005-0000-0000-0000C5830000}"/>
    <cellStyle name="Note 5 2 6 17 2 2" xfId="33234" xr:uid="{00000000-0005-0000-0000-0000C6830000}"/>
    <cellStyle name="Note 5 2 6 17 3" xfId="33235" xr:uid="{00000000-0005-0000-0000-0000C7830000}"/>
    <cellStyle name="Note 5 2 6 18" xfId="33236" xr:uid="{00000000-0005-0000-0000-0000C8830000}"/>
    <cellStyle name="Note 5 2 6 18 2" xfId="33237" xr:uid="{00000000-0005-0000-0000-0000C9830000}"/>
    <cellStyle name="Note 5 2 6 18 2 2" xfId="33238" xr:uid="{00000000-0005-0000-0000-0000CA830000}"/>
    <cellStyle name="Note 5 2 6 18 3" xfId="33239" xr:uid="{00000000-0005-0000-0000-0000CB830000}"/>
    <cellStyle name="Note 5 2 6 19" xfId="33240" xr:uid="{00000000-0005-0000-0000-0000CC830000}"/>
    <cellStyle name="Note 5 2 6 19 2" xfId="33241" xr:uid="{00000000-0005-0000-0000-0000CD830000}"/>
    <cellStyle name="Note 5 2 6 19 2 2" xfId="33242" xr:uid="{00000000-0005-0000-0000-0000CE830000}"/>
    <cellStyle name="Note 5 2 6 19 3" xfId="33243" xr:uid="{00000000-0005-0000-0000-0000CF830000}"/>
    <cellStyle name="Note 5 2 6 2" xfId="33244" xr:uid="{00000000-0005-0000-0000-0000D0830000}"/>
    <cellStyle name="Note 5 2 6 2 2" xfId="33245" xr:uid="{00000000-0005-0000-0000-0000D1830000}"/>
    <cellStyle name="Note 5 2 6 2 2 2" xfId="33246" xr:uid="{00000000-0005-0000-0000-0000D2830000}"/>
    <cellStyle name="Note 5 2 6 2 2 3" xfId="33247" xr:uid="{00000000-0005-0000-0000-0000D3830000}"/>
    <cellStyle name="Note 5 2 6 2 3" xfId="33248" xr:uid="{00000000-0005-0000-0000-0000D4830000}"/>
    <cellStyle name="Note 5 2 6 2 3 2" xfId="33249" xr:uid="{00000000-0005-0000-0000-0000D5830000}"/>
    <cellStyle name="Note 5 2 6 2 4" xfId="33250" xr:uid="{00000000-0005-0000-0000-0000D6830000}"/>
    <cellStyle name="Note 5 2 6 20" xfId="33251" xr:uid="{00000000-0005-0000-0000-0000D7830000}"/>
    <cellStyle name="Note 5 2 6 20 2" xfId="33252" xr:uid="{00000000-0005-0000-0000-0000D8830000}"/>
    <cellStyle name="Note 5 2 6 20 2 2" xfId="33253" xr:uid="{00000000-0005-0000-0000-0000D9830000}"/>
    <cellStyle name="Note 5 2 6 20 3" xfId="33254" xr:uid="{00000000-0005-0000-0000-0000DA830000}"/>
    <cellStyle name="Note 5 2 6 21" xfId="33255" xr:uid="{00000000-0005-0000-0000-0000DB830000}"/>
    <cellStyle name="Note 5 2 6 21 2" xfId="33256" xr:uid="{00000000-0005-0000-0000-0000DC830000}"/>
    <cellStyle name="Note 5 2 6 22" xfId="33257" xr:uid="{00000000-0005-0000-0000-0000DD830000}"/>
    <cellStyle name="Note 5 2 6 23" xfId="33258" xr:uid="{00000000-0005-0000-0000-0000DE830000}"/>
    <cellStyle name="Note 5 2 6 3" xfId="33259" xr:uid="{00000000-0005-0000-0000-0000DF830000}"/>
    <cellStyle name="Note 5 2 6 3 2" xfId="33260" xr:uid="{00000000-0005-0000-0000-0000E0830000}"/>
    <cellStyle name="Note 5 2 6 3 2 2" xfId="33261" xr:uid="{00000000-0005-0000-0000-0000E1830000}"/>
    <cellStyle name="Note 5 2 6 3 3" xfId="33262" xr:uid="{00000000-0005-0000-0000-0000E2830000}"/>
    <cellStyle name="Note 5 2 6 3 4" xfId="33263" xr:uid="{00000000-0005-0000-0000-0000E3830000}"/>
    <cellStyle name="Note 5 2 6 4" xfId="33264" xr:uid="{00000000-0005-0000-0000-0000E4830000}"/>
    <cellStyle name="Note 5 2 6 4 2" xfId="33265" xr:uid="{00000000-0005-0000-0000-0000E5830000}"/>
    <cellStyle name="Note 5 2 6 4 2 2" xfId="33266" xr:uid="{00000000-0005-0000-0000-0000E6830000}"/>
    <cellStyle name="Note 5 2 6 4 3" xfId="33267" xr:uid="{00000000-0005-0000-0000-0000E7830000}"/>
    <cellStyle name="Note 5 2 6 4 4" xfId="33268" xr:uid="{00000000-0005-0000-0000-0000E8830000}"/>
    <cellStyle name="Note 5 2 6 5" xfId="33269" xr:uid="{00000000-0005-0000-0000-0000E9830000}"/>
    <cellStyle name="Note 5 2 6 5 2" xfId="33270" xr:uid="{00000000-0005-0000-0000-0000EA830000}"/>
    <cellStyle name="Note 5 2 6 5 2 2" xfId="33271" xr:uid="{00000000-0005-0000-0000-0000EB830000}"/>
    <cellStyle name="Note 5 2 6 5 3" xfId="33272" xr:uid="{00000000-0005-0000-0000-0000EC830000}"/>
    <cellStyle name="Note 5 2 6 6" xfId="33273" xr:uid="{00000000-0005-0000-0000-0000ED830000}"/>
    <cellStyle name="Note 5 2 6 6 2" xfId="33274" xr:uid="{00000000-0005-0000-0000-0000EE830000}"/>
    <cellStyle name="Note 5 2 6 6 2 2" xfId="33275" xr:uid="{00000000-0005-0000-0000-0000EF830000}"/>
    <cellStyle name="Note 5 2 6 6 3" xfId="33276" xr:uid="{00000000-0005-0000-0000-0000F0830000}"/>
    <cellStyle name="Note 5 2 6 7" xfId="33277" xr:uid="{00000000-0005-0000-0000-0000F1830000}"/>
    <cellStyle name="Note 5 2 6 7 2" xfId="33278" xr:uid="{00000000-0005-0000-0000-0000F2830000}"/>
    <cellStyle name="Note 5 2 6 7 2 2" xfId="33279" xr:uid="{00000000-0005-0000-0000-0000F3830000}"/>
    <cellStyle name="Note 5 2 6 7 3" xfId="33280" xr:uid="{00000000-0005-0000-0000-0000F4830000}"/>
    <cellStyle name="Note 5 2 6 8" xfId="33281" xr:uid="{00000000-0005-0000-0000-0000F5830000}"/>
    <cellStyle name="Note 5 2 6 8 2" xfId="33282" xr:uid="{00000000-0005-0000-0000-0000F6830000}"/>
    <cellStyle name="Note 5 2 6 8 2 2" xfId="33283" xr:uid="{00000000-0005-0000-0000-0000F7830000}"/>
    <cellStyle name="Note 5 2 6 8 3" xfId="33284" xr:uid="{00000000-0005-0000-0000-0000F8830000}"/>
    <cellStyle name="Note 5 2 6 9" xfId="33285" xr:uid="{00000000-0005-0000-0000-0000F9830000}"/>
    <cellStyle name="Note 5 2 6 9 2" xfId="33286" xr:uid="{00000000-0005-0000-0000-0000FA830000}"/>
    <cellStyle name="Note 5 2 6 9 2 2" xfId="33287" xr:uid="{00000000-0005-0000-0000-0000FB830000}"/>
    <cellStyle name="Note 5 2 6 9 3" xfId="33288" xr:uid="{00000000-0005-0000-0000-0000FC830000}"/>
    <cellStyle name="Note 5 2 7" xfId="33289" xr:uid="{00000000-0005-0000-0000-0000FD830000}"/>
    <cellStyle name="Note 5 2 7 2" xfId="33290" xr:uid="{00000000-0005-0000-0000-0000FE830000}"/>
    <cellStyle name="Note 5 2 7 2 2" xfId="33291" xr:uid="{00000000-0005-0000-0000-0000FF830000}"/>
    <cellStyle name="Note 5 2 7 2 3" xfId="33292" xr:uid="{00000000-0005-0000-0000-000000840000}"/>
    <cellStyle name="Note 5 2 7 3" xfId="33293" xr:uid="{00000000-0005-0000-0000-000001840000}"/>
    <cellStyle name="Note 5 2 7 3 2" xfId="33294" xr:uid="{00000000-0005-0000-0000-000002840000}"/>
    <cellStyle name="Note 5 2 7 4" xfId="33295" xr:uid="{00000000-0005-0000-0000-000003840000}"/>
    <cellStyle name="Note 5 2 8" xfId="33296" xr:uid="{00000000-0005-0000-0000-000004840000}"/>
    <cellStyle name="Note 5 2 8 2" xfId="33297" xr:uid="{00000000-0005-0000-0000-000005840000}"/>
    <cellStyle name="Note 5 2 8 2 2" xfId="33298" xr:uid="{00000000-0005-0000-0000-000006840000}"/>
    <cellStyle name="Note 5 2 8 2 3" xfId="33299" xr:uid="{00000000-0005-0000-0000-000007840000}"/>
    <cellStyle name="Note 5 2 8 3" xfId="33300" xr:uid="{00000000-0005-0000-0000-000008840000}"/>
    <cellStyle name="Note 5 2 8 4" xfId="33301" xr:uid="{00000000-0005-0000-0000-000009840000}"/>
    <cellStyle name="Note 5 2 9" xfId="33302" xr:uid="{00000000-0005-0000-0000-00000A840000}"/>
    <cellStyle name="Note 5 2 9 2" xfId="33303" xr:uid="{00000000-0005-0000-0000-00000B840000}"/>
    <cellStyle name="Note 5 2 9 2 2" xfId="33304" xr:uid="{00000000-0005-0000-0000-00000C840000}"/>
    <cellStyle name="Note 5 2 9 3" xfId="33305" xr:uid="{00000000-0005-0000-0000-00000D840000}"/>
    <cellStyle name="Note 5 2 9 4" xfId="33306" xr:uid="{00000000-0005-0000-0000-00000E840000}"/>
    <cellStyle name="Note 5 20" xfId="33307" xr:uid="{00000000-0005-0000-0000-00000F840000}"/>
    <cellStyle name="Note 5 20 2" xfId="33308" xr:uid="{00000000-0005-0000-0000-000010840000}"/>
    <cellStyle name="Note 5 20 2 2" xfId="33309" xr:uid="{00000000-0005-0000-0000-000011840000}"/>
    <cellStyle name="Note 5 20 3" xfId="33310" xr:uid="{00000000-0005-0000-0000-000012840000}"/>
    <cellStyle name="Note 5 21" xfId="33311" xr:uid="{00000000-0005-0000-0000-000013840000}"/>
    <cellStyle name="Note 5 21 2" xfId="33312" xr:uid="{00000000-0005-0000-0000-000014840000}"/>
    <cellStyle name="Note 5 21 2 2" xfId="33313" xr:uid="{00000000-0005-0000-0000-000015840000}"/>
    <cellStyle name="Note 5 21 3" xfId="33314" xr:uid="{00000000-0005-0000-0000-000016840000}"/>
    <cellStyle name="Note 5 22" xfId="33315" xr:uid="{00000000-0005-0000-0000-000017840000}"/>
    <cellStyle name="Note 5 22 2" xfId="33316" xr:uid="{00000000-0005-0000-0000-000018840000}"/>
    <cellStyle name="Note 5 22 2 2" xfId="33317" xr:uid="{00000000-0005-0000-0000-000019840000}"/>
    <cellStyle name="Note 5 22 3" xfId="33318" xr:uid="{00000000-0005-0000-0000-00001A840000}"/>
    <cellStyle name="Note 5 23" xfId="33319" xr:uid="{00000000-0005-0000-0000-00001B840000}"/>
    <cellStyle name="Note 5 23 2" xfId="33320" xr:uid="{00000000-0005-0000-0000-00001C840000}"/>
    <cellStyle name="Note 5 24" xfId="33321" xr:uid="{00000000-0005-0000-0000-00001D840000}"/>
    <cellStyle name="Note 5 25" xfId="33322" xr:uid="{00000000-0005-0000-0000-00001E840000}"/>
    <cellStyle name="Note 5 26" xfId="33323" xr:uid="{00000000-0005-0000-0000-00001F840000}"/>
    <cellStyle name="Note 5 27" xfId="33324" xr:uid="{00000000-0005-0000-0000-000020840000}"/>
    <cellStyle name="Note 5 28" xfId="33325" xr:uid="{00000000-0005-0000-0000-000021840000}"/>
    <cellStyle name="Note 5 3" xfId="33326" xr:uid="{00000000-0005-0000-0000-000022840000}"/>
    <cellStyle name="Note 5 3 10" xfId="33327" xr:uid="{00000000-0005-0000-0000-000023840000}"/>
    <cellStyle name="Note 5 3 10 2" xfId="33328" xr:uid="{00000000-0005-0000-0000-000024840000}"/>
    <cellStyle name="Note 5 3 10 2 2" xfId="33329" xr:uid="{00000000-0005-0000-0000-000025840000}"/>
    <cellStyle name="Note 5 3 10 3" xfId="33330" xr:uid="{00000000-0005-0000-0000-000026840000}"/>
    <cellStyle name="Note 5 3 11" xfId="33331" xr:uid="{00000000-0005-0000-0000-000027840000}"/>
    <cellStyle name="Note 5 3 11 2" xfId="33332" xr:uid="{00000000-0005-0000-0000-000028840000}"/>
    <cellStyle name="Note 5 3 11 2 2" xfId="33333" xr:uid="{00000000-0005-0000-0000-000029840000}"/>
    <cellStyle name="Note 5 3 11 3" xfId="33334" xr:uid="{00000000-0005-0000-0000-00002A840000}"/>
    <cellStyle name="Note 5 3 12" xfId="33335" xr:uid="{00000000-0005-0000-0000-00002B840000}"/>
    <cellStyle name="Note 5 3 12 2" xfId="33336" xr:uid="{00000000-0005-0000-0000-00002C840000}"/>
    <cellStyle name="Note 5 3 12 2 2" xfId="33337" xr:uid="{00000000-0005-0000-0000-00002D840000}"/>
    <cellStyle name="Note 5 3 12 3" xfId="33338" xr:uid="{00000000-0005-0000-0000-00002E840000}"/>
    <cellStyle name="Note 5 3 13" xfId="33339" xr:uid="{00000000-0005-0000-0000-00002F840000}"/>
    <cellStyle name="Note 5 3 13 2" xfId="33340" xr:uid="{00000000-0005-0000-0000-000030840000}"/>
    <cellStyle name="Note 5 3 13 2 2" xfId="33341" xr:uid="{00000000-0005-0000-0000-000031840000}"/>
    <cellStyle name="Note 5 3 13 3" xfId="33342" xr:uid="{00000000-0005-0000-0000-000032840000}"/>
    <cellStyle name="Note 5 3 14" xfId="33343" xr:uid="{00000000-0005-0000-0000-000033840000}"/>
    <cellStyle name="Note 5 3 14 2" xfId="33344" xr:uid="{00000000-0005-0000-0000-000034840000}"/>
    <cellStyle name="Note 5 3 14 2 2" xfId="33345" xr:uid="{00000000-0005-0000-0000-000035840000}"/>
    <cellStyle name="Note 5 3 14 3" xfId="33346" xr:uid="{00000000-0005-0000-0000-000036840000}"/>
    <cellStyle name="Note 5 3 15" xfId="33347" xr:uid="{00000000-0005-0000-0000-000037840000}"/>
    <cellStyle name="Note 5 3 15 2" xfId="33348" xr:uid="{00000000-0005-0000-0000-000038840000}"/>
    <cellStyle name="Note 5 3 15 2 2" xfId="33349" xr:uid="{00000000-0005-0000-0000-000039840000}"/>
    <cellStyle name="Note 5 3 15 3" xfId="33350" xr:uid="{00000000-0005-0000-0000-00003A840000}"/>
    <cellStyle name="Note 5 3 16" xfId="33351" xr:uid="{00000000-0005-0000-0000-00003B840000}"/>
    <cellStyle name="Note 5 3 16 2" xfId="33352" xr:uid="{00000000-0005-0000-0000-00003C840000}"/>
    <cellStyle name="Note 5 3 16 2 2" xfId="33353" xr:uid="{00000000-0005-0000-0000-00003D840000}"/>
    <cellStyle name="Note 5 3 16 3" xfId="33354" xr:uid="{00000000-0005-0000-0000-00003E840000}"/>
    <cellStyle name="Note 5 3 17" xfId="33355" xr:uid="{00000000-0005-0000-0000-00003F840000}"/>
    <cellStyle name="Note 5 3 17 2" xfId="33356" xr:uid="{00000000-0005-0000-0000-000040840000}"/>
    <cellStyle name="Note 5 3 17 2 2" xfId="33357" xr:uid="{00000000-0005-0000-0000-000041840000}"/>
    <cellStyle name="Note 5 3 17 3" xfId="33358" xr:uid="{00000000-0005-0000-0000-000042840000}"/>
    <cellStyle name="Note 5 3 18" xfId="33359" xr:uid="{00000000-0005-0000-0000-000043840000}"/>
    <cellStyle name="Note 5 3 18 2" xfId="33360" xr:uid="{00000000-0005-0000-0000-000044840000}"/>
    <cellStyle name="Note 5 3 18 2 2" xfId="33361" xr:uid="{00000000-0005-0000-0000-000045840000}"/>
    <cellStyle name="Note 5 3 18 3" xfId="33362" xr:uid="{00000000-0005-0000-0000-000046840000}"/>
    <cellStyle name="Note 5 3 19" xfId="33363" xr:uid="{00000000-0005-0000-0000-000047840000}"/>
    <cellStyle name="Note 5 3 19 2" xfId="33364" xr:uid="{00000000-0005-0000-0000-000048840000}"/>
    <cellStyle name="Note 5 3 19 2 2" xfId="33365" xr:uid="{00000000-0005-0000-0000-000049840000}"/>
    <cellStyle name="Note 5 3 19 3" xfId="33366" xr:uid="{00000000-0005-0000-0000-00004A840000}"/>
    <cellStyle name="Note 5 3 2" xfId="33367" xr:uid="{00000000-0005-0000-0000-00004B840000}"/>
    <cellStyle name="Note 5 3 2 10" xfId="33368" xr:uid="{00000000-0005-0000-0000-00004C840000}"/>
    <cellStyle name="Note 5 3 2 10 2" xfId="33369" xr:uid="{00000000-0005-0000-0000-00004D840000}"/>
    <cellStyle name="Note 5 3 2 10 2 2" xfId="33370" xr:uid="{00000000-0005-0000-0000-00004E840000}"/>
    <cellStyle name="Note 5 3 2 10 3" xfId="33371" xr:uid="{00000000-0005-0000-0000-00004F840000}"/>
    <cellStyle name="Note 5 3 2 11" xfId="33372" xr:uid="{00000000-0005-0000-0000-000050840000}"/>
    <cellStyle name="Note 5 3 2 11 2" xfId="33373" xr:uid="{00000000-0005-0000-0000-000051840000}"/>
    <cellStyle name="Note 5 3 2 11 2 2" xfId="33374" xr:uid="{00000000-0005-0000-0000-000052840000}"/>
    <cellStyle name="Note 5 3 2 11 3" xfId="33375" xr:uid="{00000000-0005-0000-0000-000053840000}"/>
    <cellStyle name="Note 5 3 2 12" xfId="33376" xr:uid="{00000000-0005-0000-0000-000054840000}"/>
    <cellStyle name="Note 5 3 2 12 2" xfId="33377" xr:uid="{00000000-0005-0000-0000-000055840000}"/>
    <cellStyle name="Note 5 3 2 12 2 2" xfId="33378" xr:uid="{00000000-0005-0000-0000-000056840000}"/>
    <cellStyle name="Note 5 3 2 12 3" xfId="33379" xr:uid="{00000000-0005-0000-0000-000057840000}"/>
    <cellStyle name="Note 5 3 2 13" xfId="33380" xr:uid="{00000000-0005-0000-0000-000058840000}"/>
    <cellStyle name="Note 5 3 2 13 2" xfId="33381" xr:uid="{00000000-0005-0000-0000-000059840000}"/>
    <cellStyle name="Note 5 3 2 13 2 2" xfId="33382" xr:uid="{00000000-0005-0000-0000-00005A840000}"/>
    <cellStyle name="Note 5 3 2 13 3" xfId="33383" xr:uid="{00000000-0005-0000-0000-00005B840000}"/>
    <cellStyle name="Note 5 3 2 14" xfId="33384" xr:uid="{00000000-0005-0000-0000-00005C840000}"/>
    <cellStyle name="Note 5 3 2 14 2" xfId="33385" xr:uid="{00000000-0005-0000-0000-00005D840000}"/>
    <cellStyle name="Note 5 3 2 14 2 2" xfId="33386" xr:uid="{00000000-0005-0000-0000-00005E840000}"/>
    <cellStyle name="Note 5 3 2 14 3" xfId="33387" xr:uid="{00000000-0005-0000-0000-00005F840000}"/>
    <cellStyle name="Note 5 3 2 15" xfId="33388" xr:uid="{00000000-0005-0000-0000-000060840000}"/>
    <cellStyle name="Note 5 3 2 15 2" xfId="33389" xr:uid="{00000000-0005-0000-0000-000061840000}"/>
    <cellStyle name="Note 5 3 2 15 2 2" xfId="33390" xr:uid="{00000000-0005-0000-0000-000062840000}"/>
    <cellStyle name="Note 5 3 2 15 3" xfId="33391" xr:uid="{00000000-0005-0000-0000-000063840000}"/>
    <cellStyle name="Note 5 3 2 16" xfId="33392" xr:uid="{00000000-0005-0000-0000-000064840000}"/>
    <cellStyle name="Note 5 3 2 16 2" xfId="33393" xr:uid="{00000000-0005-0000-0000-000065840000}"/>
    <cellStyle name="Note 5 3 2 16 2 2" xfId="33394" xr:uid="{00000000-0005-0000-0000-000066840000}"/>
    <cellStyle name="Note 5 3 2 16 3" xfId="33395" xr:uid="{00000000-0005-0000-0000-000067840000}"/>
    <cellStyle name="Note 5 3 2 17" xfId="33396" xr:uid="{00000000-0005-0000-0000-000068840000}"/>
    <cellStyle name="Note 5 3 2 17 2" xfId="33397" xr:uid="{00000000-0005-0000-0000-000069840000}"/>
    <cellStyle name="Note 5 3 2 17 2 2" xfId="33398" xr:uid="{00000000-0005-0000-0000-00006A840000}"/>
    <cellStyle name="Note 5 3 2 17 3" xfId="33399" xr:uid="{00000000-0005-0000-0000-00006B840000}"/>
    <cellStyle name="Note 5 3 2 18" xfId="33400" xr:uid="{00000000-0005-0000-0000-00006C840000}"/>
    <cellStyle name="Note 5 3 2 18 2" xfId="33401" xr:uid="{00000000-0005-0000-0000-00006D840000}"/>
    <cellStyle name="Note 5 3 2 19" xfId="33402" xr:uid="{00000000-0005-0000-0000-00006E840000}"/>
    <cellStyle name="Note 5 3 2 2" xfId="33403" xr:uid="{00000000-0005-0000-0000-00006F840000}"/>
    <cellStyle name="Note 5 3 2 2 10" xfId="33404" xr:uid="{00000000-0005-0000-0000-000070840000}"/>
    <cellStyle name="Note 5 3 2 2 10 2" xfId="33405" xr:uid="{00000000-0005-0000-0000-000071840000}"/>
    <cellStyle name="Note 5 3 2 2 10 2 2" xfId="33406" xr:uid="{00000000-0005-0000-0000-000072840000}"/>
    <cellStyle name="Note 5 3 2 2 10 3" xfId="33407" xr:uid="{00000000-0005-0000-0000-000073840000}"/>
    <cellStyle name="Note 5 3 2 2 11" xfId="33408" xr:uid="{00000000-0005-0000-0000-000074840000}"/>
    <cellStyle name="Note 5 3 2 2 11 2" xfId="33409" xr:uid="{00000000-0005-0000-0000-000075840000}"/>
    <cellStyle name="Note 5 3 2 2 11 2 2" xfId="33410" xr:uid="{00000000-0005-0000-0000-000076840000}"/>
    <cellStyle name="Note 5 3 2 2 11 3" xfId="33411" xr:uid="{00000000-0005-0000-0000-000077840000}"/>
    <cellStyle name="Note 5 3 2 2 12" xfId="33412" xr:uid="{00000000-0005-0000-0000-000078840000}"/>
    <cellStyle name="Note 5 3 2 2 12 2" xfId="33413" xr:uid="{00000000-0005-0000-0000-000079840000}"/>
    <cellStyle name="Note 5 3 2 2 12 2 2" xfId="33414" xr:uid="{00000000-0005-0000-0000-00007A840000}"/>
    <cellStyle name="Note 5 3 2 2 12 3" xfId="33415" xr:uid="{00000000-0005-0000-0000-00007B840000}"/>
    <cellStyle name="Note 5 3 2 2 13" xfId="33416" xr:uid="{00000000-0005-0000-0000-00007C840000}"/>
    <cellStyle name="Note 5 3 2 2 13 2" xfId="33417" xr:uid="{00000000-0005-0000-0000-00007D840000}"/>
    <cellStyle name="Note 5 3 2 2 13 2 2" xfId="33418" xr:uid="{00000000-0005-0000-0000-00007E840000}"/>
    <cellStyle name="Note 5 3 2 2 13 3" xfId="33419" xr:uid="{00000000-0005-0000-0000-00007F840000}"/>
    <cellStyle name="Note 5 3 2 2 14" xfId="33420" xr:uid="{00000000-0005-0000-0000-000080840000}"/>
    <cellStyle name="Note 5 3 2 2 14 2" xfId="33421" xr:uid="{00000000-0005-0000-0000-000081840000}"/>
    <cellStyle name="Note 5 3 2 2 14 2 2" xfId="33422" xr:uid="{00000000-0005-0000-0000-000082840000}"/>
    <cellStyle name="Note 5 3 2 2 14 3" xfId="33423" xr:uid="{00000000-0005-0000-0000-000083840000}"/>
    <cellStyle name="Note 5 3 2 2 15" xfId="33424" xr:uid="{00000000-0005-0000-0000-000084840000}"/>
    <cellStyle name="Note 5 3 2 2 15 2" xfId="33425" xr:uid="{00000000-0005-0000-0000-000085840000}"/>
    <cellStyle name="Note 5 3 2 2 15 2 2" xfId="33426" xr:uid="{00000000-0005-0000-0000-000086840000}"/>
    <cellStyle name="Note 5 3 2 2 15 3" xfId="33427" xr:uid="{00000000-0005-0000-0000-000087840000}"/>
    <cellStyle name="Note 5 3 2 2 16" xfId="33428" xr:uid="{00000000-0005-0000-0000-000088840000}"/>
    <cellStyle name="Note 5 3 2 2 16 2" xfId="33429" xr:uid="{00000000-0005-0000-0000-000089840000}"/>
    <cellStyle name="Note 5 3 2 2 16 2 2" xfId="33430" xr:uid="{00000000-0005-0000-0000-00008A840000}"/>
    <cellStyle name="Note 5 3 2 2 16 3" xfId="33431" xr:uid="{00000000-0005-0000-0000-00008B840000}"/>
    <cellStyle name="Note 5 3 2 2 17" xfId="33432" xr:uid="{00000000-0005-0000-0000-00008C840000}"/>
    <cellStyle name="Note 5 3 2 2 17 2" xfId="33433" xr:uid="{00000000-0005-0000-0000-00008D840000}"/>
    <cellStyle name="Note 5 3 2 2 17 2 2" xfId="33434" xr:uid="{00000000-0005-0000-0000-00008E840000}"/>
    <cellStyle name="Note 5 3 2 2 17 3" xfId="33435" xr:uid="{00000000-0005-0000-0000-00008F840000}"/>
    <cellStyle name="Note 5 3 2 2 18" xfId="33436" xr:uid="{00000000-0005-0000-0000-000090840000}"/>
    <cellStyle name="Note 5 3 2 2 18 2" xfId="33437" xr:uid="{00000000-0005-0000-0000-000091840000}"/>
    <cellStyle name="Note 5 3 2 2 18 2 2" xfId="33438" xr:uid="{00000000-0005-0000-0000-000092840000}"/>
    <cellStyle name="Note 5 3 2 2 18 3" xfId="33439" xr:uid="{00000000-0005-0000-0000-000093840000}"/>
    <cellStyle name="Note 5 3 2 2 19" xfId="33440" xr:uid="{00000000-0005-0000-0000-000094840000}"/>
    <cellStyle name="Note 5 3 2 2 19 2" xfId="33441" xr:uid="{00000000-0005-0000-0000-000095840000}"/>
    <cellStyle name="Note 5 3 2 2 19 2 2" xfId="33442" xr:uid="{00000000-0005-0000-0000-000096840000}"/>
    <cellStyle name="Note 5 3 2 2 19 3" xfId="33443" xr:uid="{00000000-0005-0000-0000-000097840000}"/>
    <cellStyle name="Note 5 3 2 2 2" xfId="33444" xr:uid="{00000000-0005-0000-0000-000098840000}"/>
    <cellStyle name="Note 5 3 2 2 2 2" xfId="33445" xr:uid="{00000000-0005-0000-0000-000099840000}"/>
    <cellStyle name="Note 5 3 2 2 2 2 2" xfId="33446" xr:uid="{00000000-0005-0000-0000-00009A840000}"/>
    <cellStyle name="Note 5 3 2 2 2 2 3" xfId="33447" xr:uid="{00000000-0005-0000-0000-00009B840000}"/>
    <cellStyle name="Note 5 3 2 2 2 3" xfId="33448" xr:uid="{00000000-0005-0000-0000-00009C840000}"/>
    <cellStyle name="Note 5 3 2 2 2 3 2" xfId="33449" xr:uid="{00000000-0005-0000-0000-00009D840000}"/>
    <cellStyle name="Note 5 3 2 2 2 4" xfId="33450" xr:uid="{00000000-0005-0000-0000-00009E840000}"/>
    <cellStyle name="Note 5 3 2 2 20" xfId="33451" xr:uid="{00000000-0005-0000-0000-00009F840000}"/>
    <cellStyle name="Note 5 3 2 2 20 2" xfId="33452" xr:uid="{00000000-0005-0000-0000-0000A0840000}"/>
    <cellStyle name="Note 5 3 2 2 20 2 2" xfId="33453" xr:uid="{00000000-0005-0000-0000-0000A1840000}"/>
    <cellStyle name="Note 5 3 2 2 20 3" xfId="33454" xr:uid="{00000000-0005-0000-0000-0000A2840000}"/>
    <cellStyle name="Note 5 3 2 2 21" xfId="33455" xr:uid="{00000000-0005-0000-0000-0000A3840000}"/>
    <cellStyle name="Note 5 3 2 2 21 2" xfId="33456" xr:uid="{00000000-0005-0000-0000-0000A4840000}"/>
    <cellStyle name="Note 5 3 2 2 22" xfId="33457" xr:uid="{00000000-0005-0000-0000-0000A5840000}"/>
    <cellStyle name="Note 5 3 2 2 23" xfId="33458" xr:uid="{00000000-0005-0000-0000-0000A6840000}"/>
    <cellStyle name="Note 5 3 2 2 3" xfId="33459" xr:uid="{00000000-0005-0000-0000-0000A7840000}"/>
    <cellStyle name="Note 5 3 2 2 3 2" xfId="33460" xr:uid="{00000000-0005-0000-0000-0000A8840000}"/>
    <cellStyle name="Note 5 3 2 2 3 2 2" xfId="33461" xr:uid="{00000000-0005-0000-0000-0000A9840000}"/>
    <cellStyle name="Note 5 3 2 2 3 3" xfId="33462" xr:uid="{00000000-0005-0000-0000-0000AA840000}"/>
    <cellStyle name="Note 5 3 2 2 3 4" xfId="33463" xr:uid="{00000000-0005-0000-0000-0000AB840000}"/>
    <cellStyle name="Note 5 3 2 2 4" xfId="33464" xr:uid="{00000000-0005-0000-0000-0000AC840000}"/>
    <cellStyle name="Note 5 3 2 2 4 2" xfId="33465" xr:uid="{00000000-0005-0000-0000-0000AD840000}"/>
    <cellStyle name="Note 5 3 2 2 4 2 2" xfId="33466" xr:uid="{00000000-0005-0000-0000-0000AE840000}"/>
    <cellStyle name="Note 5 3 2 2 4 3" xfId="33467" xr:uid="{00000000-0005-0000-0000-0000AF840000}"/>
    <cellStyle name="Note 5 3 2 2 4 4" xfId="33468" xr:uid="{00000000-0005-0000-0000-0000B0840000}"/>
    <cellStyle name="Note 5 3 2 2 5" xfId="33469" xr:uid="{00000000-0005-0000-0000-0000B1840000}"/>
    <cellStyle name="Note 5 3 2 2 5 2" xfId="33470" xr:uid="{00000000-0005-0000-0000-0000B2840000}"/>
    <cellStyle name="Note 5 3 2 2 5 2 2" xfId="33471" xr:uid="{00000000-0005-0000-0000-0000B3840000}"/>
    <cellStyle name="Note 5 3 2 2 5 3" xfId="33472" xr:uid="{00000000-0005-0000-0000-0000B4840000}"/>
    <cellStyle name="Note 5 3 2 2 6" xfId="33473" xr:uid="{00000000-0005-0000-0000-0000B5840000}"/>
    <cellStyle name="Note 5 3 2 2 6 2" xfId="33474" xr:uid="{00000000-0005-0000-0000-0000B6840000}"/>
    <cellStyle name="Note 5 3 2 2 6 2 2" xfId="33475" xr:uid="{00000000-0005-0000-0000-0000B7840000}"/>
    <cellStyle name="Note 5 3 2 2 6 3" xfId="33476" xr:uid="{00000000-0005-0000-0000-0000B8840000}"/>
    <cellStyle name="Note 5 3 2 2 7" xfId="33477" xr:uid="{00000000-0005-0000-0000-0000B9840000}"/>
    <cellStyle name="Note 5 3 2 2 7 2" xfId="33478" xr:uid="{00000000-0005-0000-0000-0000BA840000}"/>
    <cellStyle name="Note 5 3 2 2 7 2 2" xfId="33479" xr:uid="{00000000-0005-0000-0000-0000BB840000}"/>
    <cellStyle name="Note 5 3 2 2 7 3" xfId="33480" xr:uid="{00000000-0005-0000-0000-0000BC840000}"/>
    <cellStyle name="Note 5 3 2 2 8" xfId="33481" xr:uid="{00000000-0005-0000-0000-0000BD840000}"/>
    <cellStyle name="Note 5 3 2 2 8 2" xfId="33482" xr:uid="{00000000-0005-0000-0000-0000BE840000}"/>
    <cellStyle name="Note 5 3 2 2 8 2 2" xfId="33483" xr:uid="{00000000-0005-0000-0000-0000BF840000}"/>
    <cellStyle name="Note 5 3 2 2 8 3" xfId="33484" xr:uid="{00000000-0005-0000-0000-0000C0840000}"/>
    <cellStyle name="Note 5 3 2 2 9" xfId="33485" xr:uid="{00000000-0005-0000-0000-0000C1840000}"/>
    <cellStyle name="Note 5 3 2 2 9 2" xfId="33486" xr:uid="{00000000-0005-0000-0000-0000C2840000}"/>
    <cellStyle name="Note 5 3 2 2 9 2 2" xfId="33487" xr:uid="{00000000-0005-0000-0000-0000C3840000}"/>
    <cellStyle name="Note 5 3 2 2 9 3" xfId="33488" xr:uid="{00000000-0005-0000-0000-0000C4840000}"/>
    <cellStyle name="Note 5 3 2 20" xfId="33489" xr:uid="{00000000-0005-0000-0000-0000C5840000}"/>
    <cellStyle name="Note 5 3 2 3" xfId="33490" xr:uid="{00000000-0005-0000-0000-0000C6840000}"/>
    <cellStyle name="Note 5 3 2 3 2" xfId="33491" xr:uid="{00000000-0005-0000-0000-0000C7840000}"/>
    <cellStyle name="Note 5 3 2 3 2 2" xfId="33492" xr:uid="{00000000-0005-0000-0000-0000C8840000}"/>
    <cellStyle name="Note 5 3 2 3 2 3" xfId="33493" xr:uid="{00000000-0005-0000-0000-0000C9840000}"/>
    <cellStyle name="Note 5 3 2 3 3" xfId="33494" xr:uid="{00000000-0005-0000-0000-0000CA840000}"/>
    <cellStyle name="Note 5 3 2 3 3 2" xfId="33495" xr:uid="{00000000-0005-0000-0000-0000CB840000}"/>
    <cellStyle name="Note 5 3 2 3 4" xfId="33496" xr:uid="{00000000-0005-0000-0000-0000CC840000}"/>
    <cellStyle name="Note 5 3 2 4" xfId="33497" xr:uid="{00000000-0005-0000-0000-0000CD840000}"/>
    <cellStyle name="Note 5 3 2 4 2" xfId="33498" xr:uid="{00000000-0005-0000-0000-0000CE840000}"/>
    <cellStyle name="Note 5 3 2 4 2 2" xfId="33499" xr:uid="{00000000-0005-0000-0000-0000CF840000}"/>
    <cellStyle name="Note 5 3 2 4 3" xfId="33500" xr:uid="{00000000-0005-0000-0000-0000D0840000}"/>
    <cellStyle name="Note 5 3 2 4 4" xfId="33501" xr:uid="{00000000-0005-0000-0000-0000D1840000}"/>
    <cellStyle name="Note 5 3 2 5" xfId="33502" xr:uid="{00000000-0005-0000-0000-0000D2840000}"/>
    <cellStyle name="Note 5 3 2 5 2" xfId="33503" xr:uid="{00000000-0005-0000-0000-0000D3840000}"/>
    <cellStyle name="Note 5 3 2 5 2 2" xfId="33504" xr:uid="{00000000-0005-0000-0000-0000D4840000}"/>
    <cellStyle name="Note 5 3 2 5 3" xfId="33505" xr:uid="{00000000-0005-0000-0000-0000D5840000}"/>
    <cellStyle name="Note 5 3 2 5 4" xfId="33506" xr:uid="{00000000-0005-0000-0000-0000D6840000}"/>
    <cellStyle name="Note 5 3 2 6" xfId="33507" xr:uid="{00000000-0005-0000-0000-0000D7840000}"/>
    <cellStyle name="Note 5 3 2 6 2" xfId="33508" xr:uid="{00000000-0005-0000-0000-0000D8840000}"/>
    <cellStyle name="Note 5 3 2 6 2 2" xfId="33509" xr:uid="{00000000-0005-0000-0000-0000D9840000}"/>
    <cellStyle name="Note 5 3 2 6 3" xfId="33510" xr:uid="{00000000-0005-0000-0000-0000DA840000}"/>
    <cellStyle name="Note 5 3 2 7" xfId="33511" xr:uid="{00000000-0005-0000-0000-0000DB840000}"/>
    <cellStyle name="Note 5 3 2 7 2" xfId="33512" xr:uid="{00000000-0005-0000-0000-0000DC840000}"/>
    <cellStyle name="Note 5 3 2 7 2 2" xfId="33513" xr:uid="{00000000-0005-0000-0000-0000DD840000}"/>
    <cellStyle name="Note 5 3 2 7 3" xfId="33514" xr:uid="{00000000-0005-0000-0000-0000DE840000}"/>
    <cellStyle name="Note 5 3 2 8" xfId="33515" xr:uid="{00000000-0005-0000-0000-0000DF840000}"/>
    <cellStyle name="Note 5 3 2 8 2" xfId="33516" xr:uid="{00000000-0005-0000-0000-0000E0840000}"/>
    <cellStyle name="Note 5 3 2 8 2 2" xfId="33517" xr:uid="{00000000-0005-0000-0000-0000E1840000}"/>
    <cellStyle name="Note 5 3 2 8 3" xfId="33518" xr:uid="{00000000-0005-0000-0000-0000E2840000}"/>
    <cellStyle name="Note 5 3 2 9" xfId="33519" xr:uid="{00000000-0005-0000-0000-0000E3840000}"/>
    <cellStyle name="Note 5 3 2 9 2" xfId="33520" xr:uid="{00000000-0005-0000-0000-0000E4840000}"/>
    <cellStyle name="Note 5 3 2 9 2 2" xfId="33521" xr:uid="{00000000-0005-0000-0000-0000E5840000}"/>
    <cellStyle name="Note 5 3 2 9 3" xfId="33522" xr:uid="{00000000-0005-0000-0000-0000E6840000}"/>
    <cellStyle name="Note 5 3 20" xfId="33523" xr:uid="{00000000-0005-0000-0000-0000E7840000}"/>
    <cellStyle name="Note 5 3 20 2" xfId="33524" xr:uid="{00000000-0005-0000-0000-0000E8840000}"/>
    <cellStyle name="Note 5 3 20 2 2" xfId="33525" xr:uid="{00000000-0005-0000-0000-0000E9840000}"/>
    <cellStyle name="Note 5 3 20 3" xfId="33526" xr:uid="{00000000-0005-0000-0000-0000EA840000}"/>
    <cellStyle name="Note 5 3 21" xfId="33527" xr:uid="{00000000-0005-0000-0000-0000EB840000}"/>
    <cellStyle name="Note 5 3 21 2" xfId="33528" xr:uid="{00000000-0005-0000-0000-0000EC840000}"/>
    <cellStyle name="Note 5 3 22" xfId="33529" xr:uid="{00000000-0005-0000-0000-0000ED840000}"/>
    <cellStyle name="Note 5 3 23" xfId="33530" xr:uid="{00000000-0005-0000-0000-0000EE840000}"/>
    <cellStyle name="Note 5 3 3" xfId="33531" xr:uid="{00000000-0005-0000-0000-0000EF840000}"/>
    <cellStyle name="Note 5 3 3 10" xfId="33532" xr:uid="{00000000-0005-0000-0000-0000F0840000}"/>
    <cellStyle name="Note 5 3 3 10 2" xfId="33533" xr:uid="{00000000-0005-0000-0000-0000F1840000}"/>
    <cellStyle name="Note 5 3 3 10 2 2" xfId="33534" xr:uid="{00000000-0005-0000-0000-0000F2840000}"/>
    <cellStyle name="Note 5 3 3 10 3" xfId="33535" xr:uid="{00000000-0005-0000-0000-0000F3840000}"/>
    <cellStyle name="Note 5 3 3 11" xfId="33536" xr:uid="{00000000-0005-0000-0000-0000F4840000}"/>
    <cellStyle name="Note 5 3 3 11 2" xfId="33537" xr:uid="{00000000-0005-0000-0000-0000F5840000}"/>
    <cellStyle name="Note 5 3 3 11 2 2" xfId="33538" xr:uid="{00000000-0005-0000-0000-0000F6840000}"/>
    <cellStyle name="Note 5 3 3 11 3" xfId="33539" xr:uid="{00000000-0005-0000-0000-0000F7840000}"/>
    <cellStyle name="Note 5 3 3 12" xfId="33540" xr:uid="{00000000-0005-0000-0000-0000F8840000}"/>
    <cellStyle name="Note 5 3 3 12 2" xfId="33541" xr:uid="{00000000-0005-0000-0000-0000F9840000}"/>
    <cellStyle name="Note 5 3 3 12 2 2" xfId="33542" xr:uid="{00000000-0005-0000-0000-0000FA840000}"/>
    <cellStyle name="Note 5 3 3 12 3" xfId="33543" xr:uid="{00000000-0005-0000-0000-0000FB840000}"/>
    <cellStyle name="Note 5 3 3 13" xfId="33544" xr:uid="{00000000-0005-0000-0000-0000FC840000}"/>
    <cellStyle name="Note 5 3 3 13 2" xfId="33545" xr:uid="{00000000-0005-0000-0000-0000FD840000}"/>
    <cellStyle name="Note 5 3 3 13 2 2" xfId="33546" xr:uid="{00000000-0005-0000-0000-0000FE840000}"/>
    <cellStyle name="Note 5 3 3 13 3" xfId="33547" xr:uid="{00000000-0005-0000-0000-0000FF840000}"/>
    <cellStyle name="Note 5 3 3 14" xfId="33548" xr:uid="{00000000-0005-0000-0000-000000850000}"/>
    <cellStyle name="Note 5 3 3 14 2" xfId="33549" xr:uid="{00000000-0005-0000-0000-000001850000}"/>
    <cellStyle name="Note 5 3 3 14 2 2" xfId="33550" xr:uid="{00000000-0005-0000-0000-000002850000}"/>
    <cellStyle name="Note 5 3 3 14 3" xfId="33551" xr:uid="{00000000-0005-0000-0000-000003850000}"/>
    <cellStyle name="Note 5 3 3 15" xfId="33552" xr:uid="{00000000-0005-0000-0000-000004850000}"/>
    <cellStyle name="Note 5 3 3 15 2" xfId="33553" xr:uid="{00000000-0005-0000-0000-000005850000}"/>
    <cellStyle name="Note 5 3 3 15 2 2" xfId="33554" xr:uid="{00000000-0005-0000-0000-000006850000}"/>
    <cellStyle name="Note 5 3 3 15 3" xfId="33555" xr:uid="{00000000-0005-0000-0000-000007850000}"/>
    <cellStyle name="Note 5 3 3 16" xfId="33556" xr:uid="{00000000-0005-0000-0000-000008850000}"/>
    <cellStyle name="Note 5 3 3 16 2" xfId="33557" xr:uid="{00000000-0005-0000-0000-000009850000}"/>
    <cellStyle name="Note 5 3 3 16 2 2" xfId="33558" xr:uid="{00000000-0005-0000-0000-00000A850000}"/>
    <cellStyle name="Note 5 3 3 16 3" xfId="33559" xr:uid="{00000000-0005-0000-0000-00000B850000}"/>
    <cellStyle name="Note 5 3 3 17" xfId="33560" xr:uid="{00000000-0005-0000-0000-00000C850000}"/>
    <cellStyle name="Note 5 3 3 17 2" xfId="33561" xr:uid="{00000000-0005-0000-0000-00000D850000}"/>
    <cellStyle name="Note 5 3 3 17 2 2" xfId="33562" xr:uid="{00000000-0005-0000-0000-00000E850000}"/>
    <cellStyle name="Note 5 3 3 17 3" xfId="33563" xr:uid="{00000000-0005-0000-0000-00000F850000}"/>
    <cellStyle name="Note 5 3 3 18" xfId="33564" xr:uid="{00000000-0005-0000-0000-000010850000}"/>
    <cellStyle name="Note 5 3 3 18 2" xfId="33565" xr:uid="{00000000-0005-0000-0000-000011850000}"/>
    <cellStyle name="Note 5 3 3 19" xfId="33566" xr:uid="{00000000-0005-0000-0000-000012850000}"/>
    <cellStyle name="Note 5 3 3 2" xfId="33567" xr:uid="{00000000-0005-0000-0000-000013850000}"/>
    <cellStyle name="Note 5 3 3 2 10" xfId="33568" xr:uid="{00000000-0005-0000-0000-000014850000}"/>
    <cellStyle name="Note 5 3 3 2 10 2" xfId="33569" xr:uid="{00000000-0005-0000-0000-000015850000}"/>
    <cellStyle name="Note 5 3 3 2 10 2 2" xfId="33570" xr:uid="{00000000-0005-0000-0000-000016850000}"/>
    <cellStyle name="Note 5 3 3 2 10 3" xfId="33571" xr:uid="{00000000-0005-0000-0000-000017850000}"/>
    <cellStyle name="Note 5 3 3 2 11" xfId="33572" xr:uid="{00000000-0005-0000-0000-000018850000}"/>
    <cellStyle name="Note 5 3 3 2 11 2" xfId="33573" xr:uid="{00000000-0005-0000-0000-000019850000}"/>
    <cellStyle name="Note 5 3 3 2 11 2 2" xfId="33574" xr:uid="{00000000-0005-0000-0000-00001A850000}"/>
    <cellStyle name="Note 5 3 3 2 11 3" xfId="33575" xr:uid="{00000000-0005-0000-0000-00001B850000}"/>
    <cellStyle name="Note 5 3 3 2 12" xfId="33576" xr:uid="{00000000-0005-0000-0000-00001C850000}"/>
    <cellStyle name="Note 5 3 3 2 12 2" xfId="33577" xr:uid="{00000000-0005-0000-0000-00001D850000}"/>
    <cellStyle name="Note 5 3 3 2 12 2 2" xfId="33578" xr:uid="{00000000-0005-0000-0000-00001E850000}"/>
    <cellStyle name="Note 5 3 3 2 12 3" xfId="33579" xr:uid="{00000000-0005-0000-0000-00001F850000}"/>
    <cellStyle name="Note 5 3 3 2 13" xfId="33580" xr:uid="{00000000-0005-0000-0000-000020850000}"/>
    <cellStyle name="Note 5 3 3 2 13 2" xfId="33581" xr:uid="{00000000-0005-0000-0000-000021850000}"/>
    <cellStyle name="Note 5 3 3 2 13 2 2" xfId="33582" xr:uid="{00000000-0005-0000-0000-000022850000}"/>
    <cellStyle name="Note 5 3 3 2 13 3" xfId="33583" xr:uid="{00000000-0005-0000-0000-000023850000}"/>
    <cellStyle name="Note 5 3 3 2 14" xfId="33584" xr:uid="{00000000-0005-0000-0000-000024850000}"/>
    <cellStyle name="Note 5 3 3 2 14 2" xfId="33585" xr:uid="{00000000-0005-0000-0000-000025850000}"/>
    <cellStyle name="Note 5 3 3 2 14 2 2" xfId="33586" xr:uid="{00000000-0005-0000-0000-000026850000}"/>
    <cellStyle name="Note 5 3 3 2 14 3" xfId="33587" xr:uid="{00000000-0005-0000-0000-000027850000}"/>
    <cellStyle name="Note 5 3 3 2 15" xfId="33588" xr:uid="{00000000-0005-0000-0000-000028850000}"/>
    <cellStyle name="Note 5 3 3 2 15 2" xfId="33589" xr:uid="{00000000-0005-0000-0000-000029850000}"/>
    <cellStyle name="Note 5 3 3 2 15 2 2" xfId="33590" xr:uid="{00000000-0005-0000-0000-00002A850000}"/>
    <cellStyle name="Note 5 3 3 2 15 3" xfId="33591" xr:uid="{00000000-0005-0000-0000-00002B850000}"/>
    <cellStyle name="Note 5 3 3 2 16" xfId="33592" xr:uid="{00000000-0005-0000-0000-00002C850000}"/>
    <cellStyle name="Note 5 3 3 2 16 2" xfId="33593" xr:uid="{00000000-0005-0000-0000-00002D850000}"/>
    <cellStyle name="Note 5 3 3 2 16 2 2" xfId="33594" xr:uid="{00000000-0005-0000-0000-00002E850000}"/>
    <cellStyle name="Note 5 3 3 2 16 3" xfId="33595" xr:uid="{00000000-0005-0000-0000-00002F850000}"/>
    <cellStyle name="Note 5 3 3 2 17" xfId="33596" xr:uid="{00000000-0005-0000-0000-000030850000}"/>
    <cellStyle name="Note 5 3 3 2 17 2" xfId="33597" xr:uid="{00000000-0005-0000-0000-000031850000}"/>
    <cellStyle name="Note 5 3 3 2 17 2 2" xfId="33598" xr:uid="{00000000-0005-0000-0000-000032850000}"/>
    <cellStyle name="Note 5 3 3 2 17 3" xfId="33599" xr:uid="{00000000-0005-0000-0000-000033850000}"/>
    <cellStyle name="Note 5 3 3 2 18" xfId="33600" xr:uid="{00000000-0005-0000-0000-000034850000}"/>
    <cellStyle name="Note 5 3 3 2 18 2" xfId="33601" xr:uid="{00000000-0005-0000-0000-000035850000}"/>
    <cellStyle name="Note 5 3 3 2 18 2 2" xfId="33602" xr:uid="{00000000-0005-0000-0000-000036850000}"/>
    <cellStyle name="Note 5 3 3 2 18 3" xfId="33603" xr:uid="{00000000-0005-0000-0000-000037850000}"/>
    <cellStyle name="Note 5 3 3 2 19" xfId="33604" xr:uid="{00000000-0005-0000-0000-000038850000}"/>
    <cellStyle name="Note 5 3 3 2 19 2" xfId="33605" xr:uid="{00000000-0005-0000-0000-000039850000}"/>
    <cellStyle name="Note 5 3 3 2 19 2 2" xfId="33606" xr:uid="{00000000-0005-0000-0000-00003A850000}"/>
    <cellStyle name="Note 5 3 3 2 19 3" xfId="33607" xr:uid="{00000000-0005-0000-0000-00003B850000}"/>
    <cellStyle name="Note 5 3 3 2 2" xfId="33608" xr:uid="{00000000-0005-0000-0000-00003C850000}"/>
    <cellStyle name="Note 5 3 3 2 2 2" xfId="33609" xr:uid="{00000000-0005-0000-0000-00003D850000}"/>
    <cellStyle name="Note 5 3 3 2 2 2 2" xfId="33610" xr:uid="{00000000-0005-0000-0000-00003E850000}"/>
    <cellStyle name="Note 5 3 3 2 2 3" xfId="33611" xr:uid="{00000000-0005-0000-0000-00003F850000}"/>
    <cellStyle name="Note 5 3 3 2 2 4" xfId="33612" xr:uid="{00000000-0005-0000-0000-000040850000}"/>
    <cellStyle name="Note 5 3 3 2 20" xfId="33613" xr:uid="{00000000-0005-0000-0000-000041850000}"/>
    <cellStyle name="Note 5 3 3 2 20 2" xfId="33614" xr:uid="{00000000-0005-0000-0000-000042850000}"/>
    <cellStyle name="Note 5 3 3 2 20 2 2" xfId="33615" xr:uid="{00000000-0005-0000-0000-000043850000}"/>
    <cellStyle name="Note 5 3 3 2 20 3" xfId="33616" xr:uid="{00000000-0005-0000-0000-000044850000}"/>
    <cellStyle name="Note 5 3 3 2 21" xfId="33617" xr:uid="{00000000-0005-0000-0000-000045850000}"/>
    <cellStyle name="Note 5 3 3 2 21 2" xfId="33618" xr:uid="{00000000-0005-0000-0000-000046850000}"/>
    <cellStyle name="Note 5 3 3 2 22" xfId="33619" xr:uid="{00000000-0005-0000-0000-000047850000}"/>
    <cellStyle name="Note 5 3 3 2 23" xfId="33620" xr:uid="{00000000-0005-0000-0000-000048850000}"/>
    <cellStyle name="Note 5 3 3 2 3" xfId="33621" xr:uid="{00000000-0005-0000-0000-000049850000}"/>
    <cellStyle name="Note 5 3 3 2 3 2" xfId="33622" xr:uid="{00000000-0005-0000-0000-00004A850000}"/>
    <cellStyle name="Note 5 3 3 2 3 2 2" xfId="33623" xr:uid="{00000000-0005-0000-0000-00004B850000}"/>
    <cellStyle name="Note 5 3 3 2 3 3" xfId="33624" xr:uid="{00000000-0005-0000-0000-00004C850000}"/>
    <cellStyle name="Note 5 3 3 2 3 4" xfId="33625" xr:uid="{00000000-0005-0000-0000-00004D850000}"/>
    <cellStyle name="Note 5 3 3 2 4" xfId="33626" xr:uid="{00000000-0005-0000-0000-00004E850000}"/>
    <cellStyle name="Note 5 3 3 2 4 2" xfId="33627" xr:uid="{00000000-0005-0000-0000-00004F850000}"/>
    <cellStyle name="Note 5 3 3 2 4 2 2" xfId="33628" xr:uid="{00000000-0005-0000-0000-000050850000}"/>
    <cellStyle name="Note 5 3 3 2 4 3" xfId="33629" xr:uid="{00000000-0005-0000-0000-000051850000}"/>
    <cellStyle name="Note 5 3 3 2 5" xfId="33630" xr:uid="{00000000-0005-0000-0000-000052850000}"/>
    <cellStyle name="Note 5 3 3 2 5 2" xfId="33631" xr:uid="{00000000-0005-0000-0000-000053850000}"/>
    <cellStyle name="Note 5 3 3 2 5 2 2" xfId="33632" xr:uid="{00000000-0005-0000-0000-000054850000}"/>
    <cellStyle name="Note 5 3 3 2 5 3" xfId="33633" xr:uid="{00000000-0005-0000-0000-000055850000}"/>
    <cellStyle name="Note 5 3 3 2 6" xfId="33634" xr:uid="{00000000-0005-0000-0000-000056850000}"/>
    <cellStyle name="Note 5 3 3 2 6 2" xfId="33635" xr:uid="{00000000-0005-0000-0000-000057850000}"/>
    <cellStyle name="Note 5 3 3 2 6 2 2" xfId="33636" xr:uid="{00000000-0005-0000-0000-000058850000}"/>
    <cellStyle name="Note 5 3 3 2 6 3" xfId="33637" xr:uid="{00000000-0005-0000-0000-000059850000}"/>
    <cellStyle name="Note 5 3 3 2 7" xfId="33638" xr:uid="{00000000-0005-0000-0000-00005A850000}"/>
    <cellStyle name="Note 5 3 3 2 7 2" xfId="33639" xr:uid="{00000000-0005-0000-0000-00005B850000}"/>
    <cellStyle name="Note 5 3 3 2 7 2 2" xfId="33640" xr:uid="{00000000-0005-0000-0000-00005C850000}"/>
    <cellStyle name="Note 5 3 3 2 7 3" xfId="33641" xr:uid="{00000000-0005-0000-0000-00005D850000}"/>
    <cellStyle name="Note 5 3 3 2 8" xfId="33642" xr:uid="{00000000-0005-0000-0000-00005E850000}"/>
    <cellStyle name="Note 5 3 3 2 8 2" xfId="33643" xr:uid="{00000000-0005-0000-0000-00005F850000}"/>
    <cellStyle name="Note 5 3 3 2 8 2 2" xfId="33644" xr:uid="{00000000-0005-0000-0000-000060850000}"/>
    <cellStyle name="Note 5 3 3 2 8 3" xfId="33645" xr:uid="{00000000-0005-0000-0000-000061850000}"/>
    <cellStyle name="Note 5 3 3 2 9" xfId="33646" xr:uid="{00000000-0005-0000-0000-000062850000}"/>
    <cellStyle name="Note 5 3 3 2 9 2" xfId="33647" xr:uid="{00000000-0005-0000-0000-000063850000}"/>
    <cellStyle name="Note 5 3 3 2 9 2 2" xfId="33648" xr:uid="{00000000-0005-0000-0000-000064850000}"/>
    <cellStyle name="Note 5 3 3 2 9 3" xfId="33649" xr:uid="{00000000-0005-0000-0000-000065850000}"/>
    <cellStyle name="Note 5 3 3 20" xfId="33650" xr:uid="{00000000-0005-0000-0000-000066850000}"/>
    <cellStyle name="Note 5 3 3 3" xfId="33651" xr:uid="{00000000-0005-0000-0000-000067850000}"/>
    <cellStyle name="Note 5 3 3 3 2" xfId="33652" xr:uid="{00000000-0005-0000-0000-000068850000}"/>
    <cellStyle name="Note 5 3 3 3 2 2" xfId="33653" xr:uid="{00000000-0005-0000-0000-000069850000}"/>
    <cellStyle name="Note 5 3 3 3 3" xfId="33654" xr:uid="{00000000-0005-0000-0000-00006A850000}"/>
    <cellStyle name="Note 5 3 3 3 4" xfId="33655" xr:uid="{00000000-0005-0000-0000-00006B850000}"/>
    <cellStyle name="Note 5 3 3 4" xfId="33656" xr:uid="{00000000-0005-0000-0000-00006C850000}"/>
    <cellStyle name="Note 5 3 3 4 2" xfId="33657" xr:uid="{00000000-0005-0000-0000-00006D850000}"/>
    <cellStyle name="Note 5 3 3 4 2 2" xfId="33658" xr:uid="{00000000-0005-0000-0000-00006E850000}"/>
    <cellStyle name="Note 5 3 3 4 3" xfId="33659" xr:uid="{00000000-0005-0000-0000-00006F850000}"/>
    <cellStyle name="Note 5 3 3 4 4" xfId="33660" xr:uid="{00000000-0005-0000-0000-000070850000}"/>
    <cellStyle name="Note 5 3 3 5" xfId="33661" xr:uid="{00000000-0005-0000-0000-000071850000}"/>
    <cellStyle name="Note 5 3 3 5 2" xfId="33662" xr:uid="{00000000-0005-0000-0000-000072850000}"/>
    <cellStyle name="Note 5 3 3 5 2 2" xfId="33663" xr:uid="{00000000-0005-0000-0000-000073850000}"/>
    <cellStyle name="Note 5 3 3 5 3" xfId="33664" xr:uid="{00000000-0005-0000-0000-000074850000}"/>
    <cellStyle name="Note 5 3 3 6" xfId="33665" xr:uid="{00000000-0005-0000-0000-000075850000}"/>
    <cellStyle name="Note 5 3 3 6 2" xfId="33666" xr:uid="{00000000-0005-0000-0000-000076850000}"/>
    <cellStyle name="Note 5 3 3 6 2 2" xfId="33667" xr:uid="{00000000-0005-0000-0000-000077850000}"/>
    <cellStyle name="Note 5 3 3 6 3" xfId="33668" xr:uid="{00000000-0005-0000-0000-000078850000}"/>
    <cellStyle name="Note 5 3 3 7" xfId="33669" xr:uid="{00000000-0005-0000-0000-000079850000}"/>
    <cellStyle name="Note 5 3 3 7 2" xfId="33670" xr:uid="{00000000-0005-0000-0000-00007A850000}"/>
    <cellStyle name="Note 5 3 3 7 2 2" xfId="33671" xr:uid="{00000000-0005-0000-0000-00007B850000}"/>
    <cellStyle name="Note 5 3 3 7 3" xfId="33672" xr:uid="{00000000-0005-0000-0000-00007C850000}"/>
    <cellStyle name="Note 5 3 3 8" xfId="33673" xr:uid="{00000000-0005-0000-0000-00007D850000}"/>
    <cellStyle name="Note 5 3 3 8 2" xfId="33674" xr:uid="{00000000-0005-0000-0000-00007E850000}"/>
    <cellStyle name="Note 5 3 3 8 2 2" xfId="33675" xr:uid="{00000000-0005-0000-0000-00007F850000}"/>
    <cellStyle name="Note 5 3 3 8 3" xfId="33676" xr:uid="{00000000-0005-0000-0000-000080850000}"/>
    <cellStyle name="Note 5 3 3 9" xfId="33677" xr:uid="{00000000-0005-0000-0000-000081850000}"/>
    <cellStyle name="Note 5 3 3 9 2" xfId="33678" xr:uid="{00000000-0005-0000-0000-000082850000}"/>
    <cellStyle name="Note 5 3 3 9 2 2" xfId="33679" xr:uid="{00000000-0005-0000-0000-000083850000}"/>
    <cellStyle name="Note 5 3 3 9 3" xfId="33680" xr:uid="{00000000-0005-0000-0000-000084850000}"/>
    <cellStyle name="Note 5 3 4" xfId="33681" xr:uid="{00000000-0005-0000-0000-000085850000}"/>
    <cellStyle name="Note 5 3 4 10" xfId="33682" xr:uid="{00000000-0005-0000-0000-000086850000}"/>
    <cellStyle name="Note 5 3 4 10 2" xfId="33683" xr:uid="{00000000-0005-0000-0000-000087850000}"/>
    <cellStyle name="Note 5 3 4 10 2 2" xfId="33684" xr:uid="{00000000-0005-0000-0000-000088850000}"/>
    <cellStyle name="Note 5 3 4 10 3" xfId="33685" xr:uid="{00000000-0005-0000-0000-000089850000}"/>
    <cellStyle name="Note 5 3 4 11" xfId="33686" xr:uid="{00000000-0005-0000-0000-00008A850000}"/>
    <cellStyle name="Note 5 3 4 11 2" xfId="33687" xr:uid="{00000000-0005-0000-0000-00008B850000}"/>
    <cellStyle name="Note 5 3 4 11 2 2" xfId="33688" xr:uid="{00000000-0005-0000-0000-00008C850000}"/>
    <cellStyle name="Note 5 3 4 11 3" xfId="33689" xr:uid="{00000000-0005-0000-0000-00008D850000}"/>
    <cellStyle name="Note 5 3 4 12" xfId="33690" xr:uid="{00000000-0005-0000-0000-00008E850000}"/>
    <cellStyle name="Note 5 3 4 12 2" xfId="33691" xr:uid="{00000000-0005-0000-0000-00008F850000}"/>
    <cellStyle name="Note 5 3 4 12 2 2" xfId="33692" xr:uid="{00000000-0005-0000-0000-000090850000}"/>
    <cellStyle name="Note 5 3 4 12 3" xfId="33693" xr:uid="{00000000-0005-0000-0000-000091850000}"/>
    <cellStyle name="Note 5 3 4 13" xfId="33694" xr:uid="{00000000-0005-0000-0000-000092850000}"/>
    <cellStyle name="Note 5 3 4 13 2" xfId="33695" xr:uid="{00000000-0005-0000-0000-000093850000}"/>
    <cellStyle name="Note 5 3 4 13 2 2" xfId="33696" xr:uid="{00000000-0005-0000-0000-000094850000}"/>
    <cellStyle name="Note 5 3 4 13 3" xfId="33697" xr:uid="{00000000-0005-0000-0000-000095850000}"/>
    <cellStyle name="Note 5 3 4 14" xfId="33698" xr:uid="{00000000-0005-0000-0000-000096850000}"/>
    <cellStyle name="Note 5 3 4 14 2" xfId="33699" xr:uid="{00000000-0005-0000-0000-000097850000}"/>
    <cellStyle name="Note 5 3 4 14 2 2" xfId="33700" xr:uid="{00000000-0005-0000-0000-000098850000}"/>
    <cellStyle name="Note 5 3 4 14 3" xfId="33701" xr:uid="{00000000-0005-0000-0000-000099850000}"/>
    <cellStyle name="Note 5 3 4 15" xfId="33702" xr:uid="{00000000-0005-0000-0000-00009A850000}"/>
    <cellStyle name="Note 5 3 4 15 2" xfId="33703" xr:uid="{00000000-0005-0000-0000-00009B850000}"/>
    <cellStyle name="Note 5 3 4 15 2 2" xfId="33704" xr:uid="{00000000-0005-0000-0000-00009C850000}"/>
    <cellStyle name="Note 5 3 4 15 3" xfId="33705" xr:uid="{00000000-0005-0000-0000-00009D850000}"/>
    <cellStyle name="Note 5 3 4 16" xfId="33706" xr:uid="{00000000-0005-0000-0000-00009E850000}"/>
    <cellStyle name="Note 5 3 4 16 2" xfId="33707" xr:uid="{00000000-0005-0000-0000-00009F850000}"/>
    <cellStyle name="Note 5 3 4 16 2 2" xfId="33708" xr:uid="{00000000-0005-0000-0000-0000A0850000}"/>
    <cellStyle name="Note 5 3 4 16 3" xfId="33709" xr:uid="{00000000-0005-0000-0000-0000A1850000}"/>
    <cellStyle name="Note 5 3 4 17" xfId="33710" xr:uid="{00000000-0005-0000-0000-0000A2850000}"/>
    <cellStyle name="Note 5 3 4 17 2" xfId="33711" xr:uid="{00000000-0005-0000-0000-0000A3850000}"/>
    <cellStyle name="Note 5 3 4 17 2 2" xfId="33712" xr:uid="{00000000-0005-0000-0000-0000A4850000}"/>
    <cellStyle name="Note 5 3 4 17 3" xfId="33713" xr:uid="{00000000-0005-0000-0000-0000A5850000}"/>
    <cellStyle name="Note 5 3 4 18" xfId="33714" xr:uid="{00000000-0005-0000-0000-0000A6850000}"/>
    <cellStyle name="Note 5 3 4 18 2" xfId="33715" xr:uid="{00000000-0005-0000-0000-0000A7850000}"/>
    <cellStyle name="Note 5 3 4 18 2 2" xfId="33716" xr:uid="{00000000-0005-0000-0000-0000A8850000}"/>
    <cellStyle name="Note 5 3 4 18 3" xfId="33717" xr:uid="{00000000-0005-0000-0000-0000A9850000}"/>
    <cellStyle name="Note 5 3 4 19" xfId="33718" xr:uid="{00000000-0005-0000-0000-0000AA850000}"/>
    <cellStyle name="Note 5 3 4 19 2" xfId="33719" xr:uid="{00000000-0005-0000-0000-0000AB850000}"/>
    <cellStyle name="Note 5 3 4 19 2 2" xfId="33720" xr:uid="{00000000-0005-0000-0000-0000AC850000}"/>
    <cellStyle name="Note 5 3 4 19 3" xfId="33721" xr:uid="{00000000-0005-0000-0000-0000AD850000}"/>
    <cellStyle name="Note 5 3 4 2" xfId="33722" xr:uid="{00000000-0005-0000-0000-0000AE850000}"/>
    <cellStyle name="Note 5 3 4 2 10" xfId="33723" xr:uid="{00000000-0005-0000-0000-0000AF850000}"/>
    <cellStyle name="Note 5 3 4 2 10 2" xfId="33724" xr:uid="{00000000-0005-0000-0000-0000B0850000}"/>
    <cellStyle name="Note 5 3 4 2 10 2 2" xfId="33725" xr:uid="{00000000-0005-0000-0000-0000B1850000}"/>
    <cellStyle name="Note 5 3 4 2 10 3" xfId="33726" xr:uid="{00000000-0005-0000-0000-0000B2850000}"/>
    <cellStyle name="Note 5 3 4 2 11" xfId="33727" xr:uid="{00000000-0005-0000-0000-0000B3850000}"/>
    <cellStyle name="Note 5 3 4 2 11 2" xfId="33728" xr:uid="{00000000-0005-0000-0000-0000B4850000}"/>
    <cellStyle name="Note 5 3 4 2 11 2 2" xfId="33729" xr:uid="{00000000-0005-0000-0000-0000B5850000}"/>
    <cellStyle name="Note 5 3 4 2 11 3" xfId="33730" xr:uid="{00000000-0005-0000-0000-0000B6850000}"/>
    <cellStyle name="Note 5 3 4 2 12" xfId="33731" xr:uid="{00000000-0005-0000-0000-0000B7850000}"/>
    <cellStyle name="Note 5 3 4 2 12 2" xfId="33732" xr:uid="{00000000-0005-0000-0000-0000B8850000}"/>
    <cellStyle name="Note 5 3 4 2 12 2 2" xfId="33733" xr:uid="{00000000-0005-0000-0000-0000B9850000}"/>
    <cellStyle name="Note 5 3 4 2 12 3" xfId="33734" xr:uid="{00000000-0005-0000-0000-0000BA850000}"/>
    <cellStyle name="Note 5 3 4 2 13" xfId="33735" xr:uid="{00000000-0005-0000-0000-0000BB850000}"/>
    <cellStyle name="Note 5 3 4 2 13 2" xfId="33736" xr:uid="{00000000-0005-0000-0000-0000BC850000}"/>
    <cellStyle name="Note 5 3 4 2 13 2 2" xfId="33737" xr:uid="{00000000-0005-0000-0000-0000BD850000}"/>
    <cellStyle name="Note 5 3 4 2 13 3" xfId="33738" xr:uid="{00000000-0005-0000-0000-0000BE850000}"/>
    <cellStyle name="Note 5 3 4 2 14" xfId="33739" xr:uid="{00000000-0005-0000-0000-0000BF850000}"/>
    <cellStyle name="Note 5 3 4 2 14 2" xfId="33740" xr:uid="{00000000-0005-0000-0000-0000C0850000}"/>
    <cellStyle name="Note 5 3 4 2 14 2 2" xfId="33741" xr:uid="{00000000-0005-0000-0000-0000C1850000}"/>
    <cellStyle name="Note 5 3 4 2 14 3" xfId="33742" xr:uid="{00000000-0005-0000-0000-0000C2850000}"/>
    <cellStyle name="Note 5 3 4 2 15" xfId="33743" xr:uid="{00000000-0005-0000-0000-0000C3850000}"/>
    <cellStyle name="Note 5 3 4 2 15 2" xfId="33744" xr:uid="{00000000-0005-0000-0000-0000C4850000}"/>
    <cellStyle name="Note 5 3 4 2 15 2 2" xfId="33745" xr:uid="{00000000-0005-0000-0000-0000C5850000}"/>
    <cellStyle name="Note 5 3 4 2 15 3" xfId="33746" xr:uid="{00000000-0005-0000-0000-0000C6850000}"/>
    <cellStyle name="Note 5 3 4 2 16" xfId="33747" xr:uid="{00000000-0005-0000-0000-0000C7850000}"/>
    <cellStyle name="Note 5 3 4 2 16 2" xfId="33748" xr:uid="{00000000-0005-0000-0000-0000C8850000}"/>
    <cellStyle name="Note 5 3 4 2 16 2 2" xfId="33749" xr:uid="{00000000-0005-0000-0000-0000C9850000}"/>
    <cellStyle name="Note 5 3 4 2 16 3" xfId="33750" xr:uid="{00000000-0005-0000-0000-0000CA850000}"/>
    <cellStyle name="Note 5 3 4 2 17" xfId="33751" xr:uid="{00000000-0005-0000-0000-0000CB850000}"/>
    <cellStyle name="Note 5 3 4 2 17 2" xfId="33752" xr:uid="{00000000-0005-0000-0000-0000CC850000}"/>
    <cellStyle name="Note 5 3 4 2 17 2 2" xfId="33753" xr:uid="{00000000-0005-0000-0000-0000CD850000}"/>
    <cellStyle name="Note 5 3 4 2 17 3" xfId="33754" xr:uid="{00000000-0005-0000-0000-0000CE850000}"/>
    <cellStyle name="Note 5 3 4 2 18" xfId="33755" xr:uid="{00000000-0005-0000-0000-0000CF850000}"/>
    <cellStyle name="Note 5 3 4 2 18 2" xfId="33756" xr:uid="{00000000-0005-0000-0000-0000D0850000}"/>
    <cellStyle name="Note 5 3 4 2 18 2 2" xfId="33757" xr:uid="{00000000-0005-0000-0000-0000D1850000}"/>
    <cellStyle name="Note 5 3 4 2 18 3" xfId="33758" xr:uid="{00000000-0005-0000-0000-0000D2850000}"/>
    <cellStyle name="Note 5 3 4 2 19" xfId="33759" xr:uid="{00000000-0005-0000-0000-0000D3850000}"/>
    <cellStyle name="Note 5 3 4 2 19 2" xfId="33760" xr:uid="{00000000-0005-0000-0000-0000D4850000}"/>
    <cellStyle name="Note 5 3 4 2 19 2 2" xfId="33761" xr:uid="{00000000-0005-0000-0000-0000D5850000}"/>
    <cellStyle name="Note 5 3 4 2 19 3" xfId="33762" xr:uid="{00000000-0005-0000-0000-0000D6850000}"/>
    <cellStyle name="Note 5 3 4 2 2" xfId="33763" xr:uid="{00000000-0005-0000-0000-0000D7850000}"/>
    <cellStyle name="Note 5 3 4 2 2 2" xfId="33764" xr:uid="{00000000-0005-0000-0000-0000D8850000}"/>
    <cellStyle name="Note 5 3 4 2 2 2 2" xfId="33765" xr:uid="{00000000-0005-0000-0000-0000D9850000}"/>
    <cellStyle name="Note 5 3 4 2 2 3" xfId="33766" xr:uid="{00000000-0005-0000-0000-0000DA850000}"/>
    <cellStyle name="Note 5 3 4 2 2 4" xfId="33767" xr:uid="{00000000-0005-0000-0000-0000DB850000}"/>
    <cellStyle name="Note 5 3 4 2 20" xfId="33768" xr:uid="{00000000-0005-0000-0000-0000DC850000}"/>
    <cellStyle name="Note 5 3 4 2 20 2" xfId="33769" xr:uid="{00000000-0005-0000-0000-0000DD850000}"/>
    <cellStyle name="Note 5 3 4 2 20 2 2" xfId="33770" xr:uid="{00000000-0005-0000-0000-0000DE850000}"/>
    <cellStyle name="Note 5 3 4 2 20 3" xfId="33771" xr:uid="{00000000-0005-0000-0000-0000DF850000}"/>
    <cellStyle name="Note 5 3 4 2 21" xfId="33772" xr:uid="{00000000-0005-0000-0000-0000E0850000}"/>
    <cellStyle name="Note 5 3 4 2 21 2" xfId="33773" xr:uid="{00000000-0005-0000-0000-0000E1850000}"/>
    <cellStyle name="Note 5 3 4 2 22" xfId="33774" xr:uid="{00000000-0005-0000-0000-0000E2850000}"/>
    <cellStyle name="Note 5 3 4 2 23" xfId="33775" xr:uid="{00000000-0005-0000-0000-0000E3850000}"/>
    <cellStyle name="Note 5 3 4 2 3" xfId="33776" xr:uid="{00000000-0005-0000-0000-0000E4850000}"/>
    <cellStyle name="Note 5 3 4 2 3 2" xfId="33777" xr:uid="{00000000-0005-0000-0000-0000E5850000}"/>
    <cellStyle name="Note 5 3 4 2 3 2 2" xfId="33778" xr:uid="{00000000-0005-0000-0000-0000E6850000}"/>
    <cellStyle name="Note 5 3 4 2 3 3" xfId="33779" xr:uid="{00000000-0005-0000-0000-0000E7850000}"/>
    <cellStyle name="Note 5 3 4 2 4" xfId="33780" xr:uid="{00000000-0005-0000-0000-0000E8850000}"/>
    <cellStyle name="Note 5 3 4 2 4 2" xfId="33781" xr:uid="{00000000-0005-0000-0000-0000E9850000}"/>
    <cellStyle name="Note 5 3 4 2 4 2 2" xfId="33782" xr:uid="{00000000-0005-0000-0000-0000EA850000}"/>
    <cellStyle name="Note 5 3 4 2 4 3" xfId="33783" xr:uid="{00000000-0005-0000-0000-0000EB850000}"/>
    <cellStyle name="Note 5 3 4 2 5" xfId="33784" xr:uid="{00000000-0005-0000-0000-0000EC850000}"/>
    <cellStyle name="Note 5 3 4 2 5 2" xfId="33785" xr:uid="{00000000-0005-0000-0000-0000ED850000}"/>
    <cellStyle name="Note 5 3 4 2 5 2 2" xfId="33786" xr:uid="{00000000-0005-0000-0000-0000EE850000}"/>
    <cellStyle name="Note 5 3 4 2 5 3" xfId="33787" xr:uid="{00000000-0005-0000-0000-0000EF850000}"/>
    <cellStyle name="Note 5 3 4 2 6" xfId="33788" xr:uid="{00000000-0005-0000-0000-0000F0850000}"/>
    <cellStyle name="Note 5 3 4 2 6 2" xfId="33789" xr:uid="{00000000-0005-0000-0000-0000F1850000}"/>
    <cellStyle name="Note 5 3 4 2 6 2 2" xfId="33790" xr:uid="{00000000-0005-0000-0000-0000F2850000}"/>
    <cellStyle name="Note 5 3 4 2 6 3" xfId="33791" xr:uid="{00000000-0005-0000-0000-0000F3850000}"/>
    <cellStyle name="Note 5 3 4 2 7" xfId="33792" xr:uid="{00000000-0005-0000-0000-0000F4850000}"/>
    <cellStyle name="Note 5 3 4 2 7 2" xfId="33793" xr:uid="{00000000-0005-0000-0000-0000F5850000}"/>
    <cellStyle name="Note 5 3 4 2 7 2 2" xfId="33794" xr:uid="{00000000-0005-0000-0000-0000F6850000}"/>
    <cellStyle name="Note 5 3 4 2 7 3" xfId="33795" xr:uid="{00000000-0005-0000-0000-0000F7850000}"/>
    <cellStyle name="Note 5 3 4 2 8" xfId="33796" xr:uid="{00000000-0005-0000-0000-0000F8850000}"/>
    <cellStyle name="Note 5 3 4 2 8 2" xfId="33797" xr:uid="{00000000-0005-0000-0000-0000F9850000}"/>
    <cellStyle name="Note 5 3 4 2 8 2 2" xfId="33798" xr:uid="{00000000-0005-0000-0000-0000FA850000}"/>
    <cellStyle name="Note 5 3 4 2 8 3" xfId="33799" xr:uid="{00000000-0005-0000-0000-0000FB850000}"/>
    <cellStyle name="Note 5 3 4 2 9" xfId="33800" xr:uid="{00000000-0005-0000-0000-0000FC850000}"/>
    <cellStyle name="Note 5 3 4 2 9 2" xfId="33801" xr:uid="{00000000-0005-0000-0000-0000FD850000}"/>
    <cellStyle name="Note 5 3 4 2 9 2 2" xfId="33802" xr:uid="{00000000-0005-0000-0000-0000FE850000}"/>
    <cellStyle name="Note 5 3 4 2 9 3" xfId="33803" xr:uid="{00000000-0005-0000-0000-0000FF850000}"/>
    <cellStyle name="Note 5 3 4 20" xfId="33804" xr:uid="{00000000-0005-0000-0000-000000860000}"/>
    <cellStyle name="Note 5 3 4 20 2" xfId="33805" xr:uid="{00000000-0005-0000-0000-000001860000}"/>
    <cellStyle name="Note 5 3 4 20 2 2" xfId="33806" xr:uid="{00000000-0005-0000-0000-000002860000}"/>
    <cellStyle name="Note 5 3 4 20 3" xfId="33807" xr:uid="{00000000-0005-0000-0000-000003860000}"/>
    <cellStyle name="Note 5 3 4 21" xfId="33808" xr:uid="{00000000-0005-0000-0000-000004860000}"/>
    <cellStyle name="Note 5 3 4 21 2" xfId="33809" xr:uid="{00000000-0005-0000-0000-000005860000}"/>
    <cellStyle name="Note 5 3 4 21 2 2" xfId="33810" xr:uid="{00000000-0005-0000-0000-000006860000}"/>
    <cellStyle name="Note 5 3 4 21 3" xfId="33811" xr:uid="{00000000-0005-0000-0000-000007860000}"/>
    <cellStyle name="Note 5 3 4 22" xfId="33812" xr:uid="{00000000-0005-0000-0000-000008860000}"/>
    <cellStyle name="Note 5 3 4 22 2" xfId="33813" xr:uid="{00000000-0005-0000-0000-000009860000}"/>
    <cellStyle name="Note 5 3 4 23" xfId="33814" xr:uid="{00000000-0005-0000-0000-00000A860000}"/>
    <cellStyle name="Note 5 3 4 24" xfId="33815" xr:uid="{00000000-0005-0000-0000-00000B860000}"/>
    <cellStyle name="Note 5 3 4 3" xfId="33816" xr:uid="{00000000-0005-0000-0000-00000C860000}"/>
    <cellStyle name="Note 5 3 4 3 2" xfId="33817" xr:uid="{00000000-0005-0000-0000-00000D860000}"/>
    <cellStyle name="Note 5 3 4 3 2 2" xfId="33818" xr:uid="{00000000-0005-0000-0000-00000E860000}"/>
    <cellStyle name="Note 5 3 4 3 3" xfId="33819" xr:uid="{00000000-0005-0000-0000-00000F860000}"/>
    <cellStyle name="Note 5 3 4 3 4" xfId="33820" xr:uid="{00000000-0005-0000-0000-000010860000}"/>
    <cellStyle name="Note 5 3 4 4" xfId="33821" xr:uid="{00000000-0005-0000-0000-000011860000}"/>
    <cellStyle name="Note 5 3 4 4 2" xfId="33822" xr:uid="{00000000-0005-0000-0000-000012860000}"/>
    <cellStyle name="Note 5 3 4 4 2 2" xfId="33823" xr:uid="{00000000-0005-0000-0000-000013860000}"/>
    <cellStyle name="Note 5 3 4 4 3" xfId="33824" xr:uid="{00000000-0005-0000-0000-000014860000}"/>
    <cellStyle name="Note 5 3 4 4 4" xfId="33825" xr:uid="{00000000-0005-0000-0000-000015860000}"/>
    <cellStyle name="Note 5 3 4 5" xfId="33826" xr:uid="{00000000-0005-0000-0000-000016860000}"/>
    <cellStyle name="Note 5 3 4 5 2" xfId="33827" xr:uid="{00000000-0005-0000-0000-000017860000}"/>
    <cellStyle name="Note 5 3 4 5 2 2" xfId="33828" xr:uid="{00000000-0005-0000-0000-000018860000}"/>
    <cellStyle name="Note 5 3 4 5 3" xfId="33829" xr:uid="{00000000-0005-0000-0000-000019860000}"/>
    <cellStyle name="Note 5 3 4 6" xfId="33830" xr:uid="{00000000-0005-0000-0000-00001A860000}"/>
    <cellStyle name="Note 5 3 4 6 2" xfId="33831" xr:uid="{00000000-0005-0000-0000-00001B860000}"/>
    <cellStyle name="Note 5 3 4 6 2 2" xfId="33832" xr:uid="{00000000-0005-0000-0000-00001C860000}"/>
    <cellStyle name="Note 5 3 4 6 3" xfId="33833" xr:uid="{00000000-0005-0000-0000-00001D860000}"/>
    <cellStyle name="Note 5 3 4 7" xfId="33834" xr:uid="{00000000-0005-0000-0000-00001E860000}"/>
    <cellStyle name="Note 5 3 4 7 2" xfId="33835" xr:uid="{00000000-0005-0000-0000-00001F860000}"/>
    <cellStyle name="Note 5 3 4 7 2 2" xfId="33836" xr:uid="{00000000-0005-0000-0000-000020860000}"/>
    <cellStyle name="Note 5 3 4 7 3" xfId="33837" xr:uid="{00000000-0005-0000-0000-000021860000}"/>
    <cellStyle name="Note 5 3 4 8" xfId="33838" xr:uid="{00000000-0005-0000-0000-000022860000}"/>
    <cellStyle name="Note 5 3 4 8 2" xfId="33839" xr:uid="{00000000-0005-0000-0000-000023860000}"/>
    <cellStyle name="Note 5 3 4 8 2 2" xfId="33840" xr:uid="{00000000-0005-0000-0000-000024860000}"/>
    <cellStyle name="Note 5 3 4 8 3" xfId="33841" xr:uid="{00000000-0005-0000-0000-000025860000}"/>
    <cellStyle name="Note 5 3 4 9" xfId="33842" xr:uid="{00000000-0005-0000-0000-000026860000}"/>
    <cellStyle name="Note 5 3 4 9 2" xfId="33843" xr:uid="{00000000-0005-0000-0000-000027860000}"/>
    <cellStyle name="Note 5 3 4 9 2 2" xfId="33844" xr:uid="{00000000-0005-0000-0000-000028860000}"/>
    <cellStyle name="Note 5 3 4 9 3" xfId="33845" xr:uid="{00000000-0005-0000-0000-000029860000}"/>
    <cellStyle name="Note 5 3 5" xfId="33846" xr:uid="{00000000-0005-0000-0000-00002A860000}"/>
    <cellStyle name="Note 5 3 5 10" xfId="33847" xr:uid="{00000000-0005-0000-0000-00002B860000}"/>
    <cellStyle name="Note 5 3 5 10 2" xfId="33848" xr:uid="{00000000-0005-0000-0000-00002C860000}"/>
    <cellStyle name="Note 5 3 5 10 2 2" xfId="33849" xr:uid="{00000000-0005-0000-0000-00002D860000}"/>
    <cellStyle name="Note 5 3 5 10 3" xfId="33850" xr:uid="{00000000-0005-0000-0000-00002E860000}"/>
    <cellStyle name="Note 5 3 5 11" xfId="33851" xr:uid="{00000000-0005-0000-0000-00002F860000}"/>
    <cellStyle name="Note 5 3 5 11 2" xfId="33852" xr:uid="{00000000-0005-0000-0000-000030860000}"/>
    <cellStyle name="Note 5 3 5 11 2 2" xfId="33853" xr:uid="{00000000-0005-0000-0000-000031860000}"/>
    <cellStyle name="Note 5 3 5 11 3" xfId="33854" xr:uid="{00000000-0005-0000-0000-000032860000}"/>
    <cellStyle name="Note 5 3 5 12" xfId="33855" xr:uid="{00000000-0005-0000-0000-000033860000}"/>
    <cellStyle name="Note 5 3 5 12 2" xfId="33856" xr:uid="{00000000-0005-0000-0000-000034860000}"/>
    <cellStyle name="Note 5 3 5 12 2 2" xfId="33857" xr:uid="{00000000-0005-0000-0000-000035860000}"/>
    <cellStyle name="Note 5 3 5 12 3" xfId="33858" xr:uid="{00000000-0005-0000-0000-000036860000}"/>
    <cellStyle name="Note 5 3 5 13" xfId="33859" xr:uid="{00000000-0005-0000-0000-000037860000}"/>
    <cellStyle name="Note 5 3 5 13 2" xfId="33860" xr:uid="{00000000-0005-0000-0000-000038860000}"/>
    <cellStyle name="Note 5 3 5 13 2 2" xfId="33861" xr:uid="{00000000-0005-0000-0000-000039860000}"/>
    <cellStyle name="Note 5 3 5 13 3" xfId="33862" xr:uid="{00000000-0005-0000-0000-00003A860000}"/>
    <cellStyle name="Note 5 3 5 14" xfId="33863" xr:uid="{00000000-0005-0000-0000-00003B860000}"/>
    <cellStyle name="Note 5 3 5 14 2" xfId="33864" xr:uid="{00000000-0005-0000-0000-00003C860000}"/>
    <cellStyle name="Note 5 3 5 14 2 2" xfId="33865" xr:uid="{00000000-0005-0000-0000-00003D860000}"/>
    <cellStyle name="Note 5 3 5 14 3" xfId="33866" xr:uid="{00000000-0005-0000-0000-00003E860000}"/>
    <cellStyle name="Note 5 3 5 15" xfId="33867" xr:uid="{00000000-0005-0000-0000-00003F860000}"/>
    <cellStyle name="Note 5 3 5 15 2" xfId="33868" xr:uid="{00000000-0005-0000-0000-000040860000}"/>
    <cellStyle name="Note 5 3 5 15 2 2" xfId="33869" xr:uid="{00000000-0005-0000-0000-000041860000}"/>
    <cellStyle name="Note 5 3 5 15 3" xfId="33870" xr:uid="{00000000-0005-0000-0000-000042860000}"/>
    <cellStyle name="Note 5 3 5 16" xfId="33871" xr:uid="{00000000-0005-0000-0000-000043860000}"/>
    <cellStyle name="Note 5 3 5 16 2" xfId="33872" xr:uid="{00000000-0005-0000-0000-000044860000}"/>
    <cellStyle name="Note 5 3 5 16 2 2" xfId="33873" xr:uid="{00000000-0005-0000-0000-000045860000}"/>
    <cellStyle name="Note 5 3 5 16 3" xfId="33874" xr:uid="{00000000-0005-0000-0000-000046860000}"/>
    <cellStyle name="Note 5 3 5 17" xfId="33875" xr:uid="{00000000-0005-0000-0000-000047860000}"/>
    <cellStyle name="Note 5 3 5 17 2" xfId="33876" xr:uid="{00000000-0005-0000-0000-000048860000}"/>
    <cellStyle name="Note 5 3 5 17 2 2" xfId="33877" xr:uid="{00000000-0005-0000-0000-000049860000}"/>
    <cellStyle name="Note 5 3 5 17 3" xfId="33878" xr:uid="{00000000-0005-0000-0000-00004A860000}"/>
    <cellStyle name="Note 5 3 5 18" xfId="33879" xr:uid="{00000000-0005-0000-0000-00004B860000}"/>
    <cellStyle name="Note 5 3 5 18 2" xfId="33880" xr:uid="{00000000-0005-0000-0000-00004C860000}"/>
    <cellStyle name="Note 5 3 5 18 2 2" xfId="33881" xr:uid="{00000000-0005-0000-0000-00004D860000}"/>
    <cellStyle name="Note 5 3 5 18 3" xfId="33882" xr:uid="{00000000-0005-0000-0000-00004E860000}"/>
    <cellStyle name="Note 5 3 5 19" xfId="33883" xr:uid="{00000000-0005-0000-0000-00004F860000}"/>
    <cellStyle name="Note 5 3 5 19 2" xfId="33884" xr:uid="{00000000-0005-0000-0000-000050860000}"/>
    <cellStyle name="Note 5 3 5 19 2 2" xfId="33885" xr:uid="{00000000-0005-0000-0000-000051860000}"/>
    <cellStyle name="Note 5 3 5 19 3" xfId="33886" xr:uid="{00000000-0005-0000-0000-000052860000}"/>
    <cellStyle name="Note 5 3 5 2" xfId="33887" xr:uid="{00000000-0005-0000-0000-000053860000}"/>
    <cellStyle name="Note 5 3 5 2 2" xfId="33888" xr:uid="{00000000-0005-0000-0000-000054860000}"/>
    <cellStyle name="Note 5 3 5 2 2 2" xfId="33889" xr:uid="{00000000-0005-0000-0000-000055860000}"/>
    <cellStyle name="Note 5 3 5 2 3" xfId="33890" xr:uid="{00000000-0005-0000-0000-000056860000}"/>
    <cellStyle name="Note 5 3 5 2 4" xfId="33891" xr:uid="{00000000-0005-0000-0000-000057860000}"/>
    <cellStyle name="Note 5 3 5 20" xfId="33892" xr:uid="{00000000-0005-0000-0000-000058860000}"/>
    <cellStyle name="Note 5 3 5 20 2" xfId="33893" xr:uid="{00000000-0005-0000-0000-000059860000}"/>
    <cellStyle name="Note 5 3 5 20 2 2" xfId="33894" xr:uid="{00000000-0005-0000-0000-00005A860000}"/>
    <cellStyle name="Note 5 3 5 20 3" xfId="33895" xr:uid="{00000000-0005-0000-0000-00005B860000}"/>
    <cellStyle name="Note 5 3 5 21" xfId="33896" xr:uid="{00000000-0005-0000-0000-00005C860000}"/>
    <cellStyle name="Note 5 3 5 21 2" xfId="33897" xr:uid="{00000000-0005-0000-0000-00005D860000}"/>
    <cellStyle name="Note 5 3 5 22" xfId="33898" xr:uid="{00000000-0005-0000-0000-00005E860000}"/>
    <cellStyle name="Note 5 3 5 23" xfId="33899" xr:uid="{00000000-0005-0000-0000-00005F860000}"/>
    <cellStyle name="Note 5 3 5 3" xfId="33900" xr:uid="{00000000-0005-0000-0000-000060860000}"/>
    <cellStyle name="Note 5 3 5 3 2" xfId="33901" xr:uid="{00000000-0005-0000-0000-000061860000}"/>
    <cellStyle name="Note 5 3 5 3 2 2" xfId="33902" xr:uid="{00000000-0005-0000-0000-000062860000}"/>
    <cellStyle name="Note 5 3 5 3 3" xfId="33903" xr:uid="{00000000-0005-0000-0000-000063860000}"/>
    <cellStyle name="Note 5 3 5 4" xfId="33904" xr:uid="{00000000-0005-0000-0000-000064860000}"/>
    <cellStyle name="Note 5 3 5 4 2" xfId="33905" xr:uid="{00000000-0005-0000-0000-000065860000}"/>
    <cellStyle name="Note 5 3 5 4 2 2" xfId="33906" xr:uid="{00000000-0005-0000-0000-000066860000}"/>
    <cellStyle name="Note 5 3 5 4 3" xfId="33907" xr:uid="{00000000-0005-0000-0000-000067860000}"/>
    <cellStyle name="Note 5 3 5 5" xfId="33908" xr:uid="{00000000-0005-0000-0000-000068860000}"/>
    <cellStyle name="Note 5 3 5 5 2" xfId="33909" xr:uid="{00000000-0005-0000-0000-000069860000}"/>
    <cellStyle name="Note 5 3 5 5 2 2" xfId="33910" xr:uid="{00000000-0005-0000-0000-00006A860000}"/>
    <cellStyle name="Note 5 3 5 5 3" xfId="33911" xr:uid="{00000000-0005-0000-0000-00006B860000}"/>
    <cellStyle name="Note 5 3 5 6" xfId="33912" xr:uid="{00000000-0005-0000-0000-00006C860000}"/>
    <cellStyle name="Note 5 3 5 6 2" xfId="33913" xr:uid="{00000000-0005-0000-0000-00006D860000}"/>
    <cellStyle name="Note 5 3 5 6 2 2" xfId="33914" xr:uid="{00000000-0005-0000-0000-00006E860000}"/>
    <cellStyle name="Note 5 3 5 6 3" xfId="33915" xr:uid="{00000000-0005-0000-0000-00006F860000}"/>
    <cellStyle name="Note 5 3 5 7" xfId="33916" xr:uid="{00000000-0005-0000-0000-000070860000}"/>
    <cellStyle name="Note 5 3 5 7 2" xfId="33917" xr:uid="{00000000-0005-0000-0000-000071860000}"/>
    <cellStyle name="Note 5 3 5 7 2 2" xfId="33918" xr:uid="{00000000-0005-0000-0000-000072860000}"/>
    <cellStyle name="Note 5 3 5 7 3" xfId="33919" xr:uid="{00000000-0005-0000-0000-000073860000}"/>
    <cellStyle name="Note 5 3 5 8" xfId="33920" xr:uid="{00000000-0005-0000-0000-000074860000}"/>
    <cellStyle name="Note 5 3 5 8 2" xfId="33921" xr:uid="{00000000-0005-0000-0000-000075860000}"/>
    <cellStyle name="Note 5 3 5 8 2 2" xfId="33922" xr:uid="{00000000-0005-0000-0000-000076860000}"/>
    <cellStyle name="Note 5 3 5 8 3" xfId="33923" xr:uid="{00000000-0005-0000-0000-000077860000}"/>
    <cellStyle name="Note 5 3 5 9" xfId="33924" xr:uid="{00000000-0005-0000-0000-000078860000}"/>
    <cellStyle name="Note 5 3 5 9 2" xfId="33925" xr:uid="{00000000-0005-0000-0000-000079860000}"/>
    <cellStyle name="Note 5 3 5 9 2 2" xfId="33926" xr:uid="{00000000-0005-0000-0000-00007A860000}"/>
    <cellStyle name="Note 5 3 5 9 3" xfId="33927" xr:uid="{00000000-0005-0000-0000-00007B860000}"/>
    <cellStyle name="Note 5 3 6" xfId="33928" xr:uid="{00000000-0005-0000-0000-00007C860000}"/>
    <cellStyle name="Note 5 3 6 2" xfId="33929" xr:uid="{00000000-0005-0000-0000-00007D860000}"/>
    <cellStyle name="Note 5 3 6 2 2" xfId="33930" xr:uid="{00000000-0005-0000-0000-00007E860000}"/>
    <cellStyle name="Note 5 3 6 3" xfId="33931" xr:uid="{00000000-0005-0000-0000-00007F860000}"/>
    <cellStyle name="Note 5 3 6 4" xfId="33932" xr:uid="{00000000-0005-0000-0000-000080860000}"/>
    <cellStyle name="Note 5 3 7" xfId="33933" xr:uid="{00000000-0005-0000-0000-000081860000}"/>
    <cellStyle name="Note 5 3 7 2" xfId="33934" xr:uid="{00000000-0005-0000-0000-000082860000}"/>
    <cellStyle name="Note 5 3 7 2 2" xfId="33935" xr:uid="{00000000-0005-0000-0000-000083860000}"/>
    <cellStyle name="Note 5 3 7 3" xfId="33936" xr:uid="{00000000-0005-0000-0000-000084860000}"/>
    <cellStyle name="Note 5 3 8" xfId="33937" xr:uid="{00000000-0005-0000-0000-000085860000}"/>
    <cellStyle name="Note 5 3 8 2" xfId="33938" xr:uid="{00000000-0005-0000-0000-000086860000}"/>
    <cellStyle name="Note 5 3 8 2 2" xfId="33939" xr:uid="{00000000-0005-0000-0000-000087860000}"/>
    <cellStyle name="Note 5 3 8 3" xfId="33940" xr:uid="{00000000-0005-0000-0000-000088860000}"/>
    <cellStyle name="Note 5 3 9" xfId="33941" xr:uid="{00000000-0005-0000-0000-000089860000}"/>
    <cellStyle name="Note 5 3 9 2" xfId="33942" xr:uid="{00000000-0005-0000-0000-00008A860000}"/>
    <cellStyle name="Note 5 3 9 2 2" xfId="33943" xr:uid="{00000000-0005-0000-0000-00008B860000}"/>
    <cellStyle name="Note 5 3 9 3" xfId="33944" xr:uid="{00000000-0005-0000-0000-00008C860000}"/>
    <cellStyle name="Note 5 4" xfId="33945" xr:uid="{00000000-0005-0000-0000-00008D860000}"/>
    <cellStyle name="Note 5 4 10" xfId="33946" xr:uid="{00000000-0005-0000-0000-00008E860000}"/>
    <cellStyle name="Note 5 4 10 2" xfId="33947" xr:uid="{00000000-0005-0000-0000-00008F860000}"/>
    <cellStyle name="Note 5 4 10 2 2" xfId="33948" xr:uid="{00000000-0005-0000-0000-000090860000}"/>
    <cellStyle name="Note 5 4 10 3" xfId="33949" xr:uid="{00000000-0005-0000-0000-000091860000}"/>
    <cellStyle name="Note 5 4 11" xfId="33950" xr:uid="{00000000-0005-0000-0000-000092860000}"/>
    <cellStyle name="Note 5 4 11 2" xfId="33951" xr:uid="{00000000-0005-0000-0000-000093860000}"/>
    <cellStyle name="Note 5 4 11 2 2" xfId="33952" xr:uid="{00000000-0005-0000-0000-000094860000}"/>
    <cellStyle name="Note 5 4 11 3" xfId="33953" xr:uid="{00000000-0005-0000-0000-000095860000}"/>
    <cellStyle name="Note 5 4 12" xfId="33954" xr:uid="{00000000-0005-0000-0000-000096860000}"/>
    <cellStyle name="Note 5 4 12 2" xfId="33955" xr:uid="{00000000-0005-0000-0000-000097860000}"/>
    <cellStyle name="Note 5 4 12 2 2" xfId="33956" xr:uid="{00000000-0005-0000-0000-000098860000}"/>
    <cellStyle name="Note 5 4 12 3" xfId="33957" xr:uid="{00000000-0005-0000-0000-000099860000}"/>
    <cellStyle name="Note 5 4 13" xfId="33958" xr:uid="{00000000-0005-0000-0000-00009A860000}"/>
    <cellStyle name="Note 5 4 13 2" xfId="33959" xr:uid="{00000000-0005-0000-0000-00009B860000}"/>
    <cellStyle name="Note 5 4 13 2 2" xfId="33960" xr:uid="{00000000-0005-0000-0000-00009C860000}"/>
    <cellStyle name="Note 5 4 13 3" xfId="33961" xr:uid="{00000000-0005-0000-0000-00009D860000}"/>
    <cellStyle name="Note 5 4 14" xfId="33962" xr:uid="{00000000-0005-0000-0000-00009E860000}"/>
    <cellStyle name="Note 5 4 14 2" xfId="33963" xr:uid="{00000000-0005-0000-0000-00009F860000}"/>
    <cellStyle name="Note 5 4 14 2 2" xfId="33964" xr:uid="{00000000-0005-0000-0000-0000A0860000}"/>
    <cellStyle name="Note 5 4 14 3" xfId="33965" xr:uid="{00000000-0005-0000-0000-0000A1860000}"/>
    <cellStyle name="Note 5 4 15" xfId="33966" xr:uid="{00000000-0005-0000-0000-0000A2860000}"/>
    <cellStyle name="Note 5 4 15 2" xfId="33967" xr:uid="{00000000-0005-0000-0000-0000A3860000}"/>
    <cellStyle name="Note 5 4 15 2 2" xfId="33968" xr:uid="{00000000-0005-0000-0000-0000A4860000}"/>
    <cellStyle name="Note 5 4 15 3" xfId="33969" xr:uid="{00000000-0005-0000-0000-0000A5860000}"/>
    <cellStyle name="Note 5 4 16" xfId="33970" xr:uid="{00000000-0005-0000-0000-0000A6860000}"/>
    <cellStyle name="Note 5 4 16 2" xfId="33971" xr:uid="{00000000-0005-0000-0000-0000A7860000}"/>
    <cellStyle name="Note 5 4 16 2 2" xfId="33972" xr:uid="{00000000-0005-0000-0000-0000A8860000}"/>
    <cellStyle name="Note 5 4 16 3" xfId="33973" xr:uid="{00000000-0005-0000-0000-0000A9860000}"/>
    <cellStyle name="Note 5 4 17" xfId="33974" xr:uid="{00000000-0005-0000-0000-0000AA860000}"/>
    <cellStyle name="Note 5 4 17 2" xfId="33975" xr:uid="{00000000-0005-0000-0000-0000AB860000}"/>
    <cellStyle name="Note 5 4 17 2 2" xfId="33976" xr:uid="{00000000-0005-0000-0000-0000AC860000}"/>
    <cellStyle name="Note 5 4 17 3" xfId="33977" xr:uid="{00000000-0005-0000-0000-0000AD860000}"/>
    <cellStyle name="Note 5 4 18" xfId="33978" xr:uid="{00000000-0005-0000-0000-0000AE860000}"/>
    <cellStyle name="Note 5 4 18 2" xfId="33979" xr:uid="{00000000-0005-0000-0000-0000AF860000}"/>
    <cellStyle name="Note 5 4 19" xfId="33980" xr:uid="{00000000-0005-0000-0000-0000B0860000}"/>
    <cellStyle name="Note 5 4 2" xfId="33981" xr:uid="{00000000-0005-0000-0000-0000B1860000}"/>
    <cellStyle name="Note 5 4 2 10" xfId="33982" xr:uid="{00000000-0005-0000-0000-0000B2860000}"/>
    <cellStyle name="Note 5 4 2 10 2" xfId="33983" xr:uid="{00000000-0005-0000-0000-0000B3860000}"/>
    <cellStyle name="Note 5 4 2 10 2 2" xfId="33984" xr:uid="{00000000-0005-0000-0000-0000B4860000}"/>
    <cellStyle name="Note 5 4 2 10 3" xfId="33985" xr:uid="{00000000-0005-0000-0000-0000B5860000}"/>
    <cellStyle name="Note 5 4 2 11" xfId="33986" xr:uid="{00000000-0005-0000-0000-0000B6860000}"/>
    <cellStyle name="Note 5 4 2 11 2" xfId="33987" xr:uid="{00000000-0005-0000-0000-0000B7860000}"/>
    <cellStyle name="Note 5 4 2 11 2 2" xfId="33988" xr:uid="{00000000-0005-0000-0000-0000B8860000}"/>
    <cellStyle name="Note 5 4 2 11 3" xfId="33989" xr:uid="{00000000-0005-0000-0000-0000B9860000}"/>
    <cellStyle name="Note 5 4 2 12" xfId="33990" xr:uid="{00000000-0005-0000-0000-0000BA860000}"/>
    <cellStyle name="Note 5 4 2 12 2" xfId="33991" xr:uid="{00000000-0005-0000-0000-0000BB860000}"/>
    <cellStyle name="Note 5 4 2 12 2 2" xfId="33992" xr:uid="{00000000-0005-0000-0000-0000BC860000}"/>
    <cellStyle name="Note 5 4 2 12 3" xfId="33993" xr:uid="{00000000-0005-0000-0000-0000BD860000}"/>
    <cellStyle name="Note 5 4 2 13" xfId="33994" xr:uid="{00000000-0005-0000-0000-0000BE860000}"/>
    <cellStyle name="Note 5 4 2 13 2" xfId="33995" xr:uid="{00000000-0005-0000-0000-0000BF860000}"/>
    <cellStyle name="Note 5 4 2 13 2 2" xfId="33996" xr:uid="{00000000-0005-0000-0000-0000C0860000}"/>
    <cellStyle name="Note 5 4 2 13 3" xfId="33997" xr:uid="{00000000-0005-0000-0000-0000C1860000}"/>
    <cellStyle name="Note 5 4 2 14" xfId="33998" xr:uid="{00000000-0005-0000-0000-0000C2860000}"/>
    <cellStyle name="Note 5 4 2 14 2" xfId="33999" xr:uid="{00000000-0005-0000-0000-0000C3860000}"/>
    <cellStyle name="Note 5 4 2 14 2 2" xfId="34000" xr:uid="{00000000-0005-0000-0000-0000C4860000}"/>
    <cellStyle name="Note 5 4 2 14 3" xfId="34001" xr:uid="{00000000-0005-0000-0000-0000C5860000}"/>
    <cellStyle name="Note 5 4 2 15" xfId="34002" xr:uid="{00000000-0005-0000-0000-0000C6860000}"/>
    <cellStyle name="Note 5 4 2 15 2" xfId="34003" xr:uid="{00000000-0005-0000-0000-0000C7860000}"/>
    <cellStyle name="Note 5 4 2 15 2 2" xfId="34004" xr:uid="{00000000-0005-0000-0000-0000C8860000}"/>
    <cellStyle name="Note 5 4 2 15 3" xfId="34005" xr:uid="{00000000-0005-0000-0000-0000C9860000}"/>
    <cellStyle name="Note 5 4 2 16" xfId="34006" xr:uid="{00000000-0005-0000-0000-0000CA860000}"/>
    <cellStyle name="Note 5 4 2 16 2" xfId="34007" xr:uid="{00000000-0005-0000-0000-0000CB860000}"/>
    <cellStyle name="Note 5 4 2 16 2 2" xfId="34008" xr:uid="{00000000-0005-0000-0000-0000CC860000}"/>
    <cellStyle name="Note 5 4 2 16 3" xfId="34009" xr:uid="{00000000-0005-0000-0000-0000CD860000}"/>
    <cellStyle name="Note 5 4 2 17" xfId="34010" xr:uid="{00000000-0005-0000-0000-0000CE860000}"/>
    <cellStyle name="Note 5 4 2 17 2" xfId="34011" xr:uid="{00000000-0005-0000-0000-0000CF860000}"/>
    <cellStyle name="Note 5 4 2 17 2 2" xfId="34012" xr:uid="{00000000-0005-0000-0000-0000D0860000}"/>
    <cellStyle name="Note 5 4 2 17 3" xfId="34013" xr:uid="{00000000-0005-0000-0000-0000D1860000}"/>
    <cellStyle name="Note 5 4 2 18" xfId="34014" xr:uid="{00000000-0005-0000-0000-0000D2860000}"/>
    <cellStyle name="Note 5 4 2 18 2" xfId="34015" xr:uid="{00000000-0005-0000-0000-0000D3860000}"/>
    <cellStyle name="Note 5 4 2 18 2 2" xfId="34016" xr:uid="{00000000-0005-0000-0000-0000D4860000}"/>
    <cellStyle name="Note 5 4 2 18 3" xfId="34017" xr:uid="{00000000-0005-0000-0000-0000D5860000}"/>
    <cellStyle name="Note 5 4 2 19" xfId="34018" xr:uid="{00000000-0005-0000-0000-0000D6860000}"/>
    <cellStyle name="Note 5 4 2 19 2" xfId="34019" xr:uid="{00000000-0005-0000-0000-0000D7860000}"/>
    <cellStyle name="Note 5 4 2 19 2 2" xfId="34020" xr:uid="{00000000-0005-0000-0000-0000D8860000}"/>
    <cellStyle name="Note 5 4 2 19 3" xfId="34021" xr:uid="{00000000-0005-0000-0000-0000D9860000}"/>
    <cellStyle name="Note 5 4 2 2" xfId="34022" xr:uid="{00000000-0005-0000-0000-0000DA860000}"/>
    <cellStyle name="Note 5 4 2 2 2" xfId="34023" xr:uid="{00000000-0005-0000-0000-0000DB860000}"/>
    <cellStyle name="Note 5 4 2 2 2 2" xfId="34024" xr:uid="{00000000-0005-0000-0000-0000DC860000}"/>
    <cellStyle name="Note 5 4 2 2 2 2 2" xfId="34025" xr:uid="{00000000-0005-0000-0000-0000DD860000}"/>
    <cellStyle name="Note 5 4 2 2 2 3" xfId="34026" xr:uid="{00000000-0005-0000-0000-0000DE860000}"/>
    <cellStyle name="Note 5 4 2 2 2 4" xfId="34027" xr:uid="{00000000-0005-0000-0000-0000DF860000}"/>
    <cellStyle name="Note 5 4 2 2 3" xfId="34028" xr:uid="{00000000-0005-0000-0000-0000E0860000}"/>
    <cellStyle name="Note 5 4 2 2 3 2" xfId="34029" xr:uid="{00000000-0005-0000-0000-0000E1860000}"/>
    <cellStyle name="Note 5 4 2 2 4" xfId="34030" xr:uid="{00000000-0005-0000-0000-0000E2860000}"/>
    <cellStyle name="Note 5 4 2 2 5" xfId="34031" xr:uid="{00000000-0005-0000-0000-0000E3860000}"/>
    <cellStyle name="Note 5 4 2 20" xfId="34032" xr:uid="{00000000-0005-0000-0000-0000E4860000}"/>
    <cellStyle name="Note 5 4 2 20 2" xfId="34033" xr:uid="{00000000-0005-0000-0000-0000E5860000}"/>
    <cellStyle name="Note 5 4 2 20 2 2" xfId="34034" xr:uid="{00000000-0005-0000-0000-0000E6860000}"/>
    <cellStyle name="Note 5 4 2 20 3" xfId="34035" xr:uid="{00000000-0005-0000-0000-0000E7860000}"/>
    <cellStyle name="Note 5 4 2 21" xfId="34036" xr:uid="{00000000-0005-0000-0000-0000E8860000}"/>
    <cellStyle name="Note 5 4 2 21 2" xfId="34037" xr:uid="{00000000-0005-0000-0000-0000E9860000}"/>
    <cellStyle name="Note 5 4 2 22" xfId="34038" xr:uid="{00000000-0005-0000-0000-0000EA860000}"/>
    <cellStyle name="Note 5 4 2 23" xfId="34039" xr:uid="{00000000-0005-0000-0000-0000EB860000}"/>
    <cellStyle name="Note 5 4 2 3" xfId="34040" xr:uid="{00000000-0005-0000-0000-0000EC860000}"/>
    <cellStyle name="Note 5 4 2 3 2" xfId="34041" xr:uid="{00000000-0005-0000-0000-0000ED860000}"/>
    <cellStyle name="Note 5 4 2 3 2 2" xfId="34042" xr:uid="{00000000-0005-0000-0000-0000EE860000}"/>
    <cellStyle name="Note 5 4 2 3 2 3" xfId="34043" xr:uid="{00000000-0005-0000-0000-0000EF860000}"/>
    <cellStyle name="Note 5 4 2 3 3" xfId="34044" xr:uid="{00000000-0005-0000-0000-0000F0860000}"/>
    <cellStyle name="Note 5 4 2 3 3 2" xfId="34045" xr:uid="{00000000-0005-0000-0000-0000F1860000}"/>
    <cellStyle name="Note 5 4 2 3 4" xfId="34046" xr:uid="{00000000-0005-0000-0000-0000F2860000}"/>
    <cellStyle name="Note 5 4 2 4" xfId="34047" xr:uid="{00000000-0005-0000-0000-0000F3860000}"/>
    <cellStyle name="Note 5 4 2 4 2" xfId="34048" xr:uid="{00000000-0005-0000-0000-0000F4860000}"/>
    <cellStyle name="Note 5 4 2 4 2 2" xfId="34049" xr:uid="{00000000-0005-0000-0000-0000F5860000}"/>
    <cellStyle name="Note 5 4 2 4 3" xfId="34050" xr:uid="{00000000-0005-0000-0000-0000F6860000}"/>
    <cellStyle name="Note 5 4 2 4 4" xfId="34051" xr:uid="{00000000-0005-0000-0000-0000F7860000}"/>
    <cellStyle name="Note 5 4 2 5" xfId="34052" xr:uid="{00000000-0005-0000-0000-0000F8860000}"/>
    <cellStyle name="Note 5 4 2 5 2" xfId="34053" xr:uid="{00000000-0005-0000-0000-0000F9860000}"/>
    <cellStyle name="Note 5 4 2 5 2 2" xfId="34054" xr:uid="{00000000-0005-0000-0000-0000FA860000}"/>
    <cellStyle name="Note 5 4 2 5 3" xfId="34055" xr:uid="{00000000-0005-0000-0000-0000FB860000}"/>
    <cellStyle name="Note 5 4 2 5 4" xfId="34056" xr:uid="{00000000-0005-0000-0000-0000FC860000}"/>
    <cellStyle name="Note 5 4 2 6" xfId="34057" xr:uid="{00000000-0005-0000-0000-0000FD860000}"/>
    <cellStyle name="Note 5 4 2 6 2" xfId="34058" xr:uid="{00000000-0005-0000-0000-0000FE860000}"/>
    <cellStyle name="Note 5 4 2 6 2 2" xfId="34059" xr:uid="{00000000-0005-0000-0000-0000FF860000}"/>
    <cellStyle name="Note 5 4 2 6 3" xfId="34060" xr:uid="{00000000-0005-0000-0000-000000870000}"/>
    <cellStyle name="Note 5 4 2 7" xfId="34061" xr:uid="{00000000-0005-0000-0000-000001870000}"/>
    <cellStyle name="Note 5 4 2 7 2" xfId="34062" xr:uid="{00000000-0005-0000-0000-000002870000}"/>
    <cellStyle name="Note 5 4 2 7 2 2" xfId="34063" xr:uid="{00000000-0005-0000-0000-000003870000}"/>
    <cellStyle name="Note 5 4 2 7 3" xfId="34064" xr:uid="{00000000-0005-0000-0000-000004870000}"/>
    <cellStyle name="Note 5 4 2 8" xfId="34065" xr:uid="{00000000-0005-0000-0000-000005870000}"/>
    <cellStyle name="Note 5 4 2 8 2" xfId="34066" xr:uid="{00000000-0005-0000-0000-000006870000}"/>
    <cellStyle name="Note 5 4 2 8 2 2" xfId="34067" xr:uid="{00000000-0005-0000-0000-000007870000}"/>
    <cellStyle name="Note 5 4 2 8 3" xfId="34068" xr:uid="{00000000-0005-0000-0000-000008870000}"/>
    <cellStyle name="Note 5 4 2 9" xfId="34069" xr:uid="{00000000-0005-0000-0000-000009870000}"/>
    <cellStyle name="Note 5 4 2 9 2" xfId="34070" xr:uid="{00000000-0005-0000-0000-00000A870000}"/>
    <cellStyle name="Note 5 4 2 9 2 2" xfId="34071" xr:uid="{00000000-0005-0000-0000-00000B870000}"/>
    <cellStyle name="Note 5 4 2 9 3" xfId="34072" xr:uid="{00000000-0005-0000-0000-00000C870000}"/>
    <cellStyle name="Note 5 4 20" xfId="34073" xr:uid="{00000000-0005-0000-0000-00000D870000}"/>
    <cellStyle name="Note 5 4 3" xfId="34074" xr:uid="{00000000-0005-0000-0000-00000E870000}"/>
    <cellStyle name="Note 5 4 3 2" xfId="34075" xr:uid="{00000000-0005-0000-0000-00000F870000}"/>
    <cellStyle name="Note 5 4 3 2 2" xfId="34076" xr:uid="{00000000-0005-0000-0000-000010870000}"/>
    <cellStyle name="Note 5 4 3 2 2 2" xfId="34077" xr:uid="{00000000-0005-0000-0000-000011870000}"/>
    <cellStyle name="Note 5 4 3 2 3" xfId="34078" xr:uid="{00000000-0005-0000-0000-000012870000}"/>
    <cellStyle name="Note 5 4 3 2 4" xfId="34079" xr:uid="{00000000-0005-0000-0000-000013870000}"/>
    <cellStyle name="Note 5 4 3 3" xfId="34080" xr:uid="{00000000-0005-0000-0000-000014870000}"/>
    <cellStyle name="Note 5 4 3 3 2" xfId="34081" xr:uid="{00000000-0005-0000-0000-000015870000}"/>
    <cellStyle name="Note 5 4 3 4" xfId="34082" xr:uid="{00000000-0005-0000-0000-000016870000}"/>
    <cellStyle name="Note 5 4 3 5" xfId="34083" xr:uid="{00000000-0005-0000-0000-000017870000}"/>
    <cellStyle name="Note 5 4 4" xfId="34084" xr:uid="{00000000-0005-0000-0000-000018870000}"/>
    <cellStyle name="Note 5 4 4 2" xfId="34085" xr:uid="{00000000-0005-0000-0000-000019870000}"/>
    <cellStyle name="Note 5 4 4 2 2" xfId="34086" xr:uid="{00000000-0005-0000-0000-00001A870000}"/>
    <cellStyle name="Note 5 4 4 2 3" xfId="34087" xr:uid="{00000000-0005-0000-0000-00001B870000}"/>
    <cellStyle name="Note 5 4 4 3" xfId="34088" xr:uid="{00000000-0005-0000-0000-00001C870000}"/>
    <cellStyle name="Note 5 4 4 3 2" xfId="34089" xr:uid="{00000000-0005-0000-0000-00001D870000}"/>
    <cellStyle name="Note 5 4 4 4" xfId="34090" xr:uid="{00000000-0005-0000-0000-00001E870000}"/>
    <cellStyle name="Note 5 4 5" xfId="34091" xr:uid="{00000000-0005-0000-0000-00001F870000}"/>
    <cellStyle name="Note 5 4 5 2" xfId="34092" xr:uid="{00000000-0005-0000-0000-000020870000}"/>
    <cellStyle name="Note 5 4 5 2 2" xfId="34093" xr:uid="{00000000-0005-0000-0000-000021870000}"/>
    <cellStyle name="Note 5 4 5 2 3" xfId="34094" xr:uid="{00000000-0005-0000-0000-000022870000}"/>
    <cellStyle name="Note 5 4 5 3" xfId="34095" xr:uid="{00000000-0005-0000-0000-000023870000}"/>
    <cellStyle name="Note 5 4 5 4" xfId="34096" xr:uid="{00000000-0005-0000-0000-000024870000}"/>
    <cellStyle name="Note 5 4 6" xfId="34097" xr:uid="{00000000-0005-0000-0000-000025870000}"/>
    <cellStyle name="Note 5 4 6 2" xfId="34098" xr:uid="{00000000-0005-0000-0000-000026870000}"/>
    <cellStyle name="Note 5 4 6 2 2" xfId="34099" xr:uid="{00000000-0005-0000-0000-000027870000}"/>
    <cellStyle name="Note 5 4 6 3" xfId="34100" xr:uid="{00000000-0005-0000-0000-000028870000}"/>
    <cellStyle name="Note 5 4 6 4" xfId="34101" xr:uid="{00000000-0005-0000-0000-000029870000}"/>
    <cellStyle name="Note 5 4 7" xfId="34102" xr:uid="{00000000-0005-0000-0000-00002A870000}"/>
    <cellStyle name="Note 5 4 7 2" xfId="34103" xr:uid="{00000000-0005-0000-0000-00002B870000}"/>
    <cellStyle name="Note 5 4 7 2 2" xfId="34104" xr:uid="{00000000-0005-0000-0000-00002C870000}"/>
    <cellStyle name="Note 5 4 7 3" xfId="34105" xr:uid="{00000000-0005-0000-0000-00002D870000}"/>
    <cellStyle name="Note 5 4 8" xfId="34106" xr:uid="{00000000-0005-0000-0000-00002E870000}"/>
    <cellStyle name="Note 5 4 8 2" xfId="34107" xr:uid="{00000000-0005-0000-0000-00002F870000}"/>
    <cellStyle name="Note 5 4 8 2 2" xfId="34108" xr:uid="{00000000-0005-0000-0000-000030870000}"/>
    <cellStyle name="Note 5 4 8 3" xfId="34109" xr:uid="{00000000-0005-0000-0000-000031870000}"/>
    <cellStyle name="Note 5 4 9" xfId="34110" xr:uid="{00000000-0005-0000-0000-000032870000}"/>
    <cellStyle name="Note 5 4 9 2" xfId="34111" xr:uid="{00000000-0005-0000-0000-000033870000}"/>
    <cellStyle name="Note 5 4 9 2 2" xfId="34112" xr:uid="{00000000-0005-0000-0000-000034870000}"/>
    <cellStyle name="Note 5 4 9 3" xfId="34113" xr:uid="{00000000-0005-0000-0000-000035870000}"/>
    <cellStyle name="Note 5 5" xfId="34114" xr:uid="{00000000-0005-0000-0000-000036870000}"/>
    <cellStyle name="Note 5 5 10" xfId="34115" xr:uid="{00000000-0005-0000-0000-000037870000}"/>
    <cellStyle name="Note 5 5 10 2" xfId="34116" xr:uid="{00000000-0005-0000-0000-000038870000}"/>
    <cellStyle name="Note 5 5 10 2 2" xfId="34117" xr:uid="{00000000-0005-0000-0000-000039870000}"/>
    <cellStyle name="Note 5 5 10 3" xfId="34118" xr:uid="{00000000-0005-0000-0000-00003A870000}"/>
    <cellStyle name="Note 5 5 11" xfId="34119" xr:uid="{00000000-0005-0000-0000-00003B870000}"/>
    <cellStyle name="Note 5 5 11 2" xfId="34120" xr:uid="{00000000-0005-0000-0000-00003C870000}"/>
    <cellStyle name="Note 5 5 11 2 2" xfId="34121" xr:uid="{00000000-0005-0000-0000-00003D870000}"/>
    <cellStyle name="Note 5 5 11 3" xfId="34122" xr:uid="{00000000-0005-0000-0000-00003E870000}"/>
    <cellStyle name="Note 5 5 12" xfId="34123" xr:uid="{00000000-0005-0000-0000-00003F870000}"/>
    <cellStyle name="Note 5 5 12 2" xfId="34124" xr:uid="{00000000-0005-0000-0000-000040870000}"/>
    <cellStyle name="Note 5 5 12 2 2" xfId="34125" xr:uid="{00000000-0005-0000-0000-000041870000}"/>
    <cellStyle name="Note 5 5 12 3" xfId="34126" xr:uid="{00000000-0005-0000-0000-000042870000}"/>
    <cellStyle name="Note 5 5 13" xfId="34127" xr:uid="{00000000-0005-0000-0000-000043870000}"/>
    <cellStyle name="Note 5 5 13 2" xfId="34128" xr:uid="{00000000-0005-0000-0000-000044870000}"/>
    <cellStyle name="Note 5 5 13 2 2" xfId="34129" xr:uid="{00000000-0005-0000-0000-000045870000}"/>
    <cellStyle name="Note 5 5 13 3" xfId="34130" xr:uid="{00000000-0005-0000-0000-000046870000}"/>
    <cellStyle name="Note 5 5 14" xfId="34131" xr:uid="{00000000-0005-0000-0000-000047870000}"/>
    <cellStyle name="Note 5 5 14 2" xfId="34132" xr:uid="{00000000-0005-0000-0000-000048870000}"/>
    <cellStyle name="Note 5 5 14 2 2" xfId="34133" xr:uid="{00000000-0005-0000-0000-000049870000}"/>
    <cellStyle name="Note 5 5 14 3" xfId="34134" xr:uid="{00000000-0005-0000-0000-00004A870000}"/>
    <cellStyle name="Note 5 5 15" xfId="34135" xr:uid="{00000000-0005-0000-0000-00004B870000}"/>
    <cellStyle name="Note 5 5 15 2" xfId="34136" xr:uid="{00000000-0005-0000-0000-00004C870000}"/>
    <cellStyle name="Note 5 5 15 2 2" xfId="34137" xr:uid="{00000000-0005-0000-0000-00004D870000}"/>
    <cellStyle name="Note 5 5 15 3" xfId="34138" xr:uid="{00000000-0005-0000-0000-00004E870000}"/>
    <cellStyle name="Note 5 5 16" xfId="34139" xr:uid="{00000000-0005-0000-0000-00004F870000}"/>
    <cellStyle name="Note 5 5 16 2" xfId="34140" xr:uid="{00000000-0005-0000-0000-000050870000}"/>
    <cellStyle name="Note 5 5 16 2 2" xfId="34141" xr:uid="{00000000-0005-0000-0000-000051870000}"/>
    <cellStyle name="Note 5 5 16 3" xfId="34142" xr:uid="{00000000-0005-0000-0000-000052870000}"/>
    <cellStyle name="Note 5 5 17" xfId="34143" xr:uid="{00000000-0005-0000-0000-000053870000}"/>
    <cellStyle name="Note 5 5 17 2" xfId="34144" xr:uid="{00000000-0005-0000-0000-000054870000}"/>
    <cellStyle name="Note 5 5 17 2 2" xfId="34145" xr:uid="{00000000-0005-0000-0000-000055870000}"/>
    <cellStyle name="Note 5 5 17 3" xfId="34146" xr:uid="{00000000-0005-0000-0000-000056870000}"/>
    <cellStyle name="Note 5 5 18" xfId="34147" xr:uid="{00000000-0005-0000-0000-000057870000}"/>
    <cellStyle name="Note 5 5 18 2" xfId="34148" xr:uid="{00000000-0005-0000-0000-000058870000}"/>
    <cellStyle name="Note 5 5 19" xfId="34149" xr:uid="{00000000-0005-0000-0000-000059870000}"/>
    <cellStyle name="Note 5 5 2" xfId="34150" xr:uid="{00000000-0005-0000-0000-00005A870000}"/>
    <cellStyle name="Note 5 5 2 10" xfId="34151" xr:uid="{00000000-0005-0000-0000-00005B870000}"/>
    <cellStyle name="Note 5 5 2 10 2" xfId="34152" xr:uid="{00000000-0005-0000-0000-00005C870000}"/>
    <cellStyle name="Note 5 5 2 10 2 2" xfId="34153" xr:uid="{00000000-0005-0000-0000-00005D870000}"/>
    <cellStyle name="Note 5 5 2 10 3" xfId="34154" xr:uid="{00000000-0005-0000-0000-00005E870000}"/>
    <cellStyle name="Note 5 5 2 11" xfId="34155" xr:uid="{00000000-0005-0000-0000-00005F870000}"/>
    <cellStyle name="Note 5 5 2 11 2" xfId="34156" xr:uid="{00000000-0005-0000-0000-000060870000}"/>
    <cellStyle name="Note 5 5 2 11 2 2" xfId="34157" xr:uid="{00000000-0005-0000-0000-000061870000}"/>
    <cellStyle name="Note 5 5 2 11 3" xfId="34158" xr:uid="{00000000-0005-0000-0000-000062870000}"/>
    <cellStyle name="Note 5 5 2 12" xfId="34159" xr:uid="{00000000-0005-0000-0000-000063870000}"/>
    <cellStyle name="Note 5 5 2 12 2" xfId="34160" xr:uid="{00000000-0005-0000-0000-000064870000}"/>
    <cellStyle name="Note 5 5 2 12 2 2" xfId="34161" xr:uid="{00000000-0005-0000-0000-000065870000}"/>
    <cellStyle name="Note 5 5 2 12 3" xfId="34162" xr:uid="{00000000-0005-0000-0000-000066870000}"/>
    <cellStyle name="Note 5 5 2 13" xfId="34163" xr:uid="{00000000-0005-0000-0000-000067870000}"/>
    <cellStyle name="Note 5 5 2 13 2" xfId="34164" xr:uid="{00000000-0005-0000-0000-000068870000}"/>
    <cellStyle name="Note 5 5 2 13 2 2" xfId="34165" xr:uid="{00000000-0005-0000-0000-000069870000}"/>
    <cellStyle name="Note 5 5 2 13 3" xfId="34166" xr:uid="{00000000-0005-0000-0000-00006A870000}"/>
    <cellStyle name="Note 5 5 2 14" xfId="34167" xr:uid="{00000000-0005-0000-0000-00006B870000}"/>
    <cellStyle name="Note 5 5 2 14 2" xfId="34168" xr:uid="{00000000-0005-0000-0000-00006C870000}"/>
    <cellStyle name="Note 5 5 2 14 2 2" xfId="34169" xr:uid="{00000000-0005-0000-0000-00006D870000}"/>
    <cellStyle name="Note 5 5 2 14 3" xfId="34170" xr:uid="{00000000-0005-0000-0000-00006E870000}"/>
    <cellStyle name="Note 5 5 2 15" xfId="34171" xr:uid="{00000000-0005-0000-0000-00006F870000}"/>
    <cellStyle name="Note 5 5 2 15 2" xfId="34172" xr:uid="{00000000-0005-0000-0000-000070870000}"/>
    <cellStyle name="Note 5 5 2 15 2 2" xfId="34173" xr:uid="{00000000-0005-0000-0000-000071870000}"/>
    <cellStyle name="Note 5 5 2 15 3" xfId="34174" xr:uid="{00000000-0005-0000-0000-000072870000}"/>
    <cellStyle name="Note 5 5 2 16" xfId="34175" xr:uid="{00000000-0005-0000-0000-000073870000}"/>
    <cellStyle name="Note 5 5 2 16 2" xfId="34176" xr:uid="{00000000-0005-0000-0000-000074870000}"/>
    <cellStyle name="Note 5 5 2 16 2 2" xfId="34177" xr:uid="{00000000-0005-0000-0000-000075870000}"/>
    <cellStyle name="Note 5 5 2 16 3" xfId="34178" xr:uid="{00000000-0005-0000-0000-000076870000}"/>
    <cellStyle name="Note 5 5 2 17" xfId="34179" xr:uid="{00000000-0005-0000-0000-000077870000}"/>
    <cellStyle name="Note 5 5 2 17 2" xfId="34180" xr:uid="{00000000-0005-0000-0000-000078870000}"/>
    <cellStyle name="Note 5 5 2 17 2 2" xfId="34181" xr:uid="{00000000-0005-0000-0000-000079870000}"/>
    <cellStyle name="Note 5 5 2 17 3" xfId="34182" xr:uid="{00000000-0005-0000-0000-00007A870000}"/>
    <cellStyle name="Note 5 5 2 18" xfId="34183" xr:uid="{00000000-0005-0000-0000-00007B870000}"/>
    <cellStyle name="Note 5 5 2 18 2" xfId="34184" xr:uid="{00000000-0005-0000-0000-00007C870000}"/>
    <cellStyle name="Note 5 5 2 18 2 2" xfId="34185" xr:uid="{00000000-0005-0000-0000-00007D870000}"/>
    <cellStyle name="Note 5 5 2 18 3" xfId="34186" xr:uid="{00000000-0005-0000-0000-00007E870000}"/>
    <cellStyle name="Note 5 5 2 19" xfId="34187" xr:uid="{00000000-0005-0000-0000-00007F870000}"/>
    <cellStyle name="Note 5 5 2 19 2" xfId="34188" xr:uid="{00000000-0005-0000-0000-000080870000}"/>
    <cellStyle name="Note 5 5 2 19 2 2" xfId="34189" xr:uid="{00000000-0005-0000-0000-000081870000}"/>
    <cellStyle name="Note 5 5 2 19 3" xfId="34190" xr:uid="{00000000-0005-0000-0000-000082870000}"/>
    <cellStyle name="Note 5 5 2 2" xfId="34191" xr:uid="{00000000-0005-0000-0000-000083870000}"/>
    <cellStyle name="Note 5 5 2 2 2" xfId="34192" xr:uid="{00000000-0005-0000-0000-000084870000}"/>
    <cellStyle name="Note 5 5 2 2 2 2" xfId="34193" xr:uid="{00000000-0005-0000-0000-000085870000}"/>
    <cellStyle name="Note 5 5 2 2 2 2 2" xfId="34194" xr:uid="{00000000-0005-0000-0000-000086870000}"/>
    <cellStyle name="Note 5 5 2 2 2 3" xfId="34195" xr:uid="{00000000-0005-0000-0000-000087870000}"/>
    <cellStyle name="Note 5 5 2 2 2 4" xfId="34196" xr:uid="{00000000-0005-0000-0000-000088870000}"/>
    <cellStyle name="Note 5 5 2 2 3" xfId="34197" xr:uid="{00000000-0005-0000-0000-000089870000}"/>
    <cellStyle name="Note 5 5 2 2 3 2" xfId="34198" xr:uid="{00000000-0005-0000-0000-00008A870000}"/>
    <cellStyle name="Note 5 5 2 2 4" xfId="34199" xr:uid="{00000000-0005-0000-0000-00008B870000}"/>
    <cellStyle name="Note 5 5 2 2 5" xfId="34200" xr:uid="{00000000-0005-0000-0000-00008C870000}"/>
    <cellStyle name="Note 5 5 2 20" xfId="34201" xr:uid="{00000000-0005-0000-0000-00008D870000}"/>
    <cellStyle name="Note 5 5 2 20 2" xfId="34202" xr:uid="{00000000-0005-0000-0000-00008E870000}"/>
    <cellStyle name="Note 5 5 2 20 2 2" xfId="34203" xr:uid="{00000000-0005-0000-0000-00008F870000}"/>
    <cellStyle name="Note 5 5 2 20 3" xfId="34204" xr:uid="{00000000-0005-0000-0000-000090870000}"/>
    <cellStyle name="Note 5 5 2 21" xfId="34205" xr:uid="{00000000-0005-0000-0000-000091870000}"/>
    <cellStyle name="Note 5 5 2 21 2" xfId="34206" xr:uid="{00000000-0005-0000-0000-000092870000}"/>
    <cellStyle name="Note 5 5 2 22" xfId="34207" xr:uid="{00000000-0005-0000-0000-000093870000}"/>
    <cellStyle name="Note 5 5 2 23" xfId="34208" xr:uid="{00000000-0005-0000-0000-000094870000}"/>
    <cellStyle name="Note 5 5 2 3" xfId="34209" xr:uid="{00000000-0005-0000-0000-000095870000}"/>
    <cellStyle name="Note 5 5 2 3 2" xfId="34210" xr:uid="{00000000-0005-0000-0000-000096870000}"/>
    <cellStyle name="Note 5 5 2 3 2 2" xfId="34211" xr:uid="{00000000-0005-0000-0000-000097870000}"/>
    <cellStyle name="Note 5 5 2 3 2 3" xfId="34212" xr:uid="{00000000-0005-0000-0000-000098870000}"/>
    <cellStyle name="Note 5 5 2 3 3" xfId="34213" xr:uid="{00000000-0005-0000-0000-000099870000}"/>
    <cellStyle name="Note 5 5 2 3 3 2" xfId="34214" xr:uid="{00000000-0005-0000-0000-00009A870000}"/>
    <cellStyle name="Note 5 5 2 3 4" xfId="34215" xr:uid="{00000000-0005-0000-0000-00009B870000}"/>
    <cellStyle name="Note 5 5 2 4" xfId="34216" xr:uid="{00000000-0005-0000-0000-00009C870000}"/>
    <cellStyle name="Note 5 5 2 4 2" xfId="34217" xr:uid="{00000000-0005-0000-0000-00009D870000}"/>
    <cellStyle name="Note 5 5 2 4 2 2" xfId="34218" xr:uid="{00000000-0005-0000-0000-00009E870000}"/>
    <cellStyle name="Note 5 5 2 4 3" xfId="34219" xr:uid="{00000000-0005-0000-0000-00009F870000}"/>
    <cellStyle name="Note 5 5 2 4 4" xfId="34220" xr:uid="{00000000-0005-0000-0000-0000A0870000}"/>
    <cellStyle name="Note 5 5 2 5" xfId="34221" xr:uid="{00000000-0005-0000-0000-0000A1870000}"/>
    <cellStyle name="Note 5 5 2 5 2" xfId="34222" xr:uid="{00000000-0005-0000-0000-0000A2870000}"/>
    <cellStyle name="Note 5 5 2 5 2 2" xfId="34223" xr:uid="{00000000-0005-0000-0000-0000A3870000}"/>
    <cellStyle name="Note 5 5 2 5 3" xfId="34224" xr:uid="{00000000-0005-0000-0000-0000A4870000}"/>
    <cellStyle name="Note 5 5 2 5 4" xfId="34225" xr:uid="{00000000-0005-0000-0000-0000A5870000}"/>
    <cellStyle name="Note 5 5 2 6" xfId="34226" xr:uid="{00000000-0005-0000-0000-0000A6870000}"/>
    <cellStyle name="Note 5 5 2 6 2" xfId="34227" xr:uid="{00000000-0005-0000-0000-0000A7870000}"/>
    <cellStyle name="Note 5 5 2 6 2 2" xfId="34228" xr:uid="{00000000-0005-0000-0000-0000A8870000}"/>
    <cellStyle name="Note 5 5 2 6 3" xfId="34229" xr:uid="{00000000-0005-0000-0000-0000A9870000}"/>
    <cellStyle name="Note 5 5 2 7" xfId="34230" xr:uid="{00000000-0005-0000-0000-0000AA870000}"/>
    <cellStyle name="Note 5 5 2 7 2" xfId="34231" xr:uid="{00000000-0005-0000-0000-0000AB870000}"/>
    <cellStyle name="Note 5 5 2 7 2 2" xfId="34232" xr:uid="{00000000-0005-0000-0000-0000AC870000}"/>
    <cellStyle name="Note 5 5 2 7 3" xfId="34233" xr:uid="{00000000-0005-0000-0000-0000AD870000}"/>
    <cellStyle name="Note 5 5 2 8" xfId="34234" xr:uid="{00000000-0005-0000-0000-0000AE870000}"/>
    <cellStyle name="Note 5 5 2 8 2" xfId="34235" xr:uid="{00000000-0005-0000-0000-0000AF870000}"/>
    <cellStyle name="Note 5 5 2 8 2 2" xfId="34236" xr:uid="{00000000-0005-0000-0000-0000B0870000}"/>
    <cellStyle name="Note 5 5 2 8 3" xfId="34237" xr:uid="{00000000-0005-0000-0000-0000B1870000}"/>
    <cellStyle name="Note 5 5 2 9" xfId="34238" xr:uid="{00000000-0005-0000-0000-0000B2870000}"/>
    <cellStyle name="Note 5 5 2 9 2" xfId="34239" xr:uid="{00000000-0005-0000-0000-0000B3870000}"/>
    <cellStyle name="Note 5 5 2 9 2 2" xfId="34240" xr:uid="{00000000-0005-0000-0000-0000B4870000}"/>
    <cellStyle name="Note 5 5 2 9 3" xfId="34241" xr:uid="{00000000-0005-0000-0000-0000B5870000}"/>
    <cellStyle name="Note 5 5 20" xfId="34242" xr:uid="{00000000-0005-0000-0000-0000B6870000}"/>
    <cellStyle name="Note 5 5 3" xfId="34243" xr:uid="{00000000-0005-0000-0000-0000B7870000}"/>
    <cellStyle name="Note 5 5 3 2" xfId="34244" xr:uid="{00000000-0005-0000-0000-0000B8870000}"/>
    <cellStyle name="Note 5 5 3 2 2" xfId="34245" xr:uid="{00000000-0005-0000-0000-0000B9870000}"/>
    <cellStyle name="Note 5 5 3 2 2 2" xfId="34246" xr:uid="{00000000-0005-0000-0000-0000BA870000}"/>
    <cellStyle name="Note 5 5 3 2 3" xfId="34247" xr:uid="{00000000-0005-0000-0000-0000BB870000}"/>
    <cellStyle name="Note 5 5 3 2 4" xfId="34248" xr:uid="{00000000-0005-0000-0000-0000BC870000}"/>
    <cellStyle name="Note 5 5 3 3" xfId="34249" xr:uid="{00000000-0005-0000-0000-0000BD870000}"/>
    <cellStyle name="Note 5 5 3 3 2" xfId="34250" xr:uid="{00000000-0005-0000-0000-0000BE870000}"/>
    <cellStyle name="Note 5 5 3 4" xfId="34251" xr:uid="{00000000-0005-0000-0000-0000BF870000}"/>
    <cellStyle name="Note 5 5 3 5" xfId="34252" xr:uid="{00000000-0005-0000-0000-0000C0870000}"/>
    <cellStyle name="Note 5 5 4" xfId="34253" xr:uid="{00000000-0005-0000-0000-0000C1870000}"/>
    <cellStyle name="Note 5 5 4 2" xfId="34254" xr:uid="{00000000-0005-0000-0000-0000C2870000}"/>
    <cellStyle name="Note 5 5 4 2 2" xfId="34255" xr:uid="{00000000-0005-0000-0000-0000C3870000}"/>
    <cellStyle name="Note 5 5 4 2 3" xfId="34256" xr:uid="{00000000-0005-0000-0000-0000C4870000}"/>
    <cellStyle name="Note 5 5 4 3" xfId="34257" xr:uid="{00000000-0005-0000-0000-0000C5870000}"/>
    <cellStyle name="Note 5 5 4 3 2" xfId="34258" xr:uid="{00000000-0005-0000-0000-0000C6870000}"/>
    <cellStyle name="Note 5 5 4 4" xfId="34259" xr:uid="{00000000-0005-0000-0000-0000C7870000}"/>
    <cellStyle name="Note 5 5 5" xfId="34260" xr:uid="{00000000-0005-0000-0000-0000C8870000}"/>
    <cellStyle name="Note 5 5 5 2" xfId="34261" xr:uid="{00000000-0005-0000-0000-0000C9870000}"/>
    <cellStyle name="Note 5 5 5 2 2" xfId="34262" xr:uid="{00000000-0005-0000-0000-0000CA870000}"/>
    <cellStyle name="Note 5 5 5 2 3" xfId="34263" xr:uid="{00000000-0005-0000-0000-0000CB870000}"/>
    <cellStyle name="Note 5 5 5 3" xfId="34264" xr:uid="{00000000-0005-0000-0000-0000CC870000}"/>
    <cellStyle name="Note 5 5 5 4" xfId="34265" xr:uid="{00000000-0005-0000-0000-0000CD870000}"/>
    <cellStyle name="Note 5 5 6" xfId="34266" xr:uid="{00000000-0005-0000-0000-0000CE870000}"/>
    <cellStyle name="Note 5 5 6 2" xfId="34267" xr:uid="{00000000-0005-0000-0000-0000CF870000}"/>
    <cellStyle name="Note 5 5 6 2 2" xfId="34268" xr:uid="{00000000-0005-0000-0000-0000D0870000}"/>
    <cellStyle name="Note 5 5 6 3" xfId="34269" xr:uid="{00000000-0005-0000-0000-0000D1870000}"/>
    <cellStyle name="Note 5 5 6 4" xfId="34270" xr:uid="{00000000-0005-0000-0000-0000D2870000}"/>
    <cellStyle name="Note 5 5 7" xfId="34271" xr:uid="{00000000-0005-0000-0000-0000D3870000}"/>
    <cellStyle name="Note 5 5 7 2" xfId="34272" xr:uid="{00000000-0005-0000-0000-0000D4870000}"/>
    <cellStyle name="Note 5 5 7 2 2" xfId="34273" xr:uid="{00000000-0005-0000-0000-0000D5870000}"/>
    <cellStyle name="Note 5 5 7 3" xfId="34274" xr:uid="{00000000-0005-0000-0000-0000D6870000}"/>
    <cellStyle name="Note 5 5 8" xfId="34275" xr:uid="{00000000-0005-0000-0000-0000D7870000}"/>
    <cellStyle name="Note 5 5 8 2" xfId="34276" xr:uid="{00000000-0005-0000-0000-0000D8870000}"/>
    <cellStyle name="Note 5 5 8 2 2" xfId="34277" xr:uid="{00000000-0005-0000-0000-0000D9870000}"/>
    <cellStyle name="Note 5 5 8 3" xfId="34278" xr:uid="{00000000-0005-0000-0000-0000DA870000}"/>
    <cellStyle name="Note 5 5 9" xfId="34279" xr:uid="{00000000-0005-0000-0000-0000DB870000}"/>
    <cellStyle name="Note 5 5 9 2" xfId="34280" xr:uid="{00000000-0005-0000-0000-0000DC870000}"/>
    <cellStyle name="Note 5 5 9 2 2" xfId="34281" xr:uid="{00000000-0005-0000-0000-0000DD870000}"/>
    <cellStyle name="Note 5 5 9 3" xfId="34282" xr:uid="{00000000-0005-0000-0000-0000DE870000}"/>
    <cellStyle name="Note 5 6" xfId="34283" xr:uid="{00000000-0005-0000-0000-0000DF870000}"/>
    <cellStyle name="Note 5 6 10" xfId="34284" xr:uid="{00000000-0005-0000-0000-0000E0870000}"/>
    <cellStyle name="Note 5 6 10 2" xfId="34285" xr:uid="{00000000-0005-0000-0000-0000E1870000}"/>
    <cellStyle name="Note 5 6 10 2 2" xfId="34286" xr:uid="{00000000-0005-0000-0000-0000E2870000}"/>
    <cellStyle name="Note 5 6 10 3" xfId="34287" xr:uid="{00000000-0005-0000-0000-0000E3870000}"/>
    <cellStyle name="Note 5 6 11" xfId="34288" xr:uid="{00000000-0005-0000-0000-0000E4870000}"/>
    <cellStyle name="Note 5 6 11 2" xfId="34289" xr:uid="{00000000-0005-0000-0000-0000E5870000}"/>
    <cellStyle name="Note 5 6 11 2 2" xfId="34290" xr:uid="{00000000-0005-0000-0000-0000E6870000}"/>
    <cellStyle name="Note 5 6 11 3" xfId="34291" xr:uid="{00000000-0005-0000-0000-0000E7870000}"/>
    <cellStyle name="Note 5 6 12" xfId="34292" xr:uid="{00000000-0005-0000-0000-0000E8870000}"/>
    <cellStyle name="Note 5 6 12 2" xfId="34293" xr:uid="{00000000-0005-0000-0000-0000E9870000}"/>
    <cellStyle name="Note 5 6 12 2 2" xfId="34294" xr:uid="{00000000-0005-0000-0000-0000EA870000}"/>
    <cellStyle name="Note 5 6 12 3" xfId="34295" xr:uid="{00000000-0005-0000-0000-0000EB870000}"/>
    <cellStyle name="Note 5 6 13" xfId="34296" xr:uid="{00000000-0005-0000-0000-0000EC870000}"/>
    <cellStyle name="Note 5 6 13 2" xfId="34297" xr:uid="{00000000-0005-0000-0000-0000ED870000}"/>
    <cellStyle name="Note 5 6 13 2 2" xfId="34298" xr:uid="{00000000-0005-0000-0000-0000EE870000}"/>
    <cellStyle name="Note 5 6 13 3" xfId="34299" xr:uid="{00000000-0005-0000-0000-0000EF870000}"/>
    <cellStyle name="Note 5 6 14" xfId="34300" xr:uid="{00000000-0005-0000-0000-0000F0870000}"/>
    <cellStyle name="Note 5 6 14 2" xfId="34301" xr:uid="{00000000-0005-0000-0000-0000F1870000}"/>
    <cellStyle name="Note 5 6 14 2 2" xfId="34302" xr:uid="{00000000-0005-0000-0000-0000F2870000}"/>
    <cellStyle name="Note 5 6 14 3" xfId="34303" xr:uid="{00000000-0005-0000-0000-0000F3870000}"/>
    <cellStyle name="Note 5 6 15" xfId="34304" xr:uid="{00000000-0005-0000-0000-0000F4870000}"/>
    <cellStyle name="Note 5 6 15 2" xfId="34305" xr:uid="{00000000-0005-0000-0000-0000F5870000}"/>
    <cellStyle name="Note 5 6 15 2 2" xfId="34306" xr:uid="{00000000-0005-0000-0000-0000F6870000}"/>
    <cellStyle name="Note 5 6 15 3" xfId="34307" xr:uid="{00000000-0005-0000-0000-0000F7870000}"/>
    <cellStyle name="Note 5 6 16" xfId="34308" xr:uid="{00000000-0005-0000-0000-0000F8870000}"/>
    <cellStyle name="Note 5 6 16 2" xfId="34309" xr:uid="{00000000-0005-0000-0000-0000F9870000}"/>
    <cellStyle name="Note 5 6 16 2 2" xfId="34310" xr:uid="{00000000-0005-0000-0000-0000FA870000}"/>
    <cellStyle name="Note 5 6 16 3" xfId="34311" xr:uid="{00000000-0005-0000-0000-0000FB870000}"/>
    <cellStyle name="Note 5 6 17" xfId="34312" xr:uid="{00000000-0005-0000-0000-0000FC870000}"/>
    <cellStyle name="Note 5 6 17 2" xfId="34313" xr:uid="{00000000-0005-0000-0000-0000FD870000}"/>
    <cellStyle name="Note 5 6 17 2 2" xfId="34314" xr:uid="{00000000-0005-0000-0000-0000FE870000}"/>
    <cellStyle name="Note 5 6 17 3" xfId="34315" xr:uid="{00000000-0005-0000-0000-0000FF870000}"/>
    <cellStyle name="Note 5 6 18" xfId="34316" xr:uid="{00000000-0005-0000-0000-000000880000}"/>
    <cellStyle name="Note 5 6 18 2" xfId="34317" xr:uid="{00000000-0005-0000-0000-000001880000}"/>
    <cellStyle name="Note 5 6 18 2 2" xfId="34318" xr:uid="{00000000-0005-0000-0000-000002880000}"/>
    <cellStyle name="Note 5 6 18 3" xfId="34319" xr:uid="{00000000-0005-0000-0000-000003880000}"/>
    <cellStyle name="Note 5 6 19" xfId="34320" xr:uid="{00000000-0005-0000-0000-000004880000}"/>
    <cellStyle name="Note 5 6 19 2" xfId="34321" xr:uid="{00000000-0005-0000-0000-000005880000}"/>
    <cellStyle name="Note 5 6 19 2 2" xfId="34322" xr:uid="{00000000-0005-0000-0000-000006880000}"/>
    <cellStyle name="Note 5 6 19 3" xfId="34323" xr:uid="{00000000-0005-0000-0000-000007880000}"/>
    <cellStyle name="Note 5 6 2" xfId="34324" xr:uid="{00000000-0005-0000-0000-000008880000}"/>
    <cellStyle name="Note 5 6 2 10" xfId="34325" xr:uid="{00000000-0005-0000-0000-000009880000}"/>
    <cellStyle name="Note 5 6 2 10 2" xfId="34326" xr:uid="{00000000-0005-0000-0000-00000A880000}"/>
    <cellStyle name="Note 5 6 2 10 2 2" xfId="34327" xr:uid="{00000000-0005-0000-0000-00000B880000}"/>
    <cellStyle name="Note 5 6 2 10 3" xfId="34328" xr:uid="{00000000-0005-0000-0000-00000C880000}"/>
    <cellStyle name="Note 5 6 2 11" xfId="34329" xr:uid="{00000000-0005-0000-0000-00000D880000}"/>
    <cellStyle name="Note 5 6 2 11 2" xfId="34330" xr:uid="{00000000-0005-0000-0000-00000E880000}"/>
    <cellStyle name="Note 5 6 2 11 2 2" xfId="34331" xr:uid="{00000000-0005-0000-0000-00000F880000}"/>
    <cellStyle name="Note 5 6 2 11 3" xfId="34332" xr:uid="{00000000-0005-0000-0000-000010880000}"/>
    <cellStyle name="Note 5 6 2 12" xfId="34333" xr:uid="{00000000-0005-0000-0000-000011880000}"/>
    <cellStyle name="Note 5 6 2 12 2" xfId="34334" xr:uid="{00000000-0005-0000-0000-000012880000}"/>
    <cellStyle name="Note 5 6 2 12 2 2" xfId="34335" xr:uid="{00000000-0005-0000-0000-000013880000}"/>
    <cellStyle name="Note 5 6 2 12 3" xfId="34336" xr:uid="{00000000-0005-0000-0000-000014880000}"/>
    <cellStyle name="Note 5 6 2 13" xfId="34337" xr:uid="{00000000-0005-0000-0000-000015880000}"/>
    <cellStyle name="Note 5 6 2 13 2" xfId="34338" xr:uid="{00000000-0005-0000-0000-000016880000}"/>
    <cellStyle name="Note 5 6 2 13 2 2" xfId="34339" xr:uid="{00000000-0005-0000-0000-000017880000}"/>
    <cellStyle name="Note 5 6 2 13 3" xfId="34340" xr:uid="{00000000-0005-0000-0000-000018880000}"/>
    <cellStyle name="Note 5 6 2 14" xfId="34341" xr:uid="{00000000-0005-0000-0000-000019880000}"/>
    <cellStyle name="Note 5 6 2 14 2" xfId="34342" xr:uid="{00000000-0005-0000-0000-00001A880000}"/>
    <cellStyle name="Note 5 6 2 14 2 2" xfId="34343" xr:uid="{00000000-0005-0000-0000-00001B880000}"/>
    <cellStyle name="Note 5 6 2 14 3" xfId="34344" xr:uid="{00000000-0005-0000-0000-00001C880000}"/>
    <cellStyle name="Note 5 6 2 15" xfId="34345" xr:uid="{00000000-0005-0000-0000-00001D880000}"/>
    <cellStyle name="Note 5 6 2 15 2" xfId="34346" xr:uid="{00000000-0005-0000-0000-00001E880000}"/>
    <cellStyle name="Note 5 6 2 15 2 2" xfId="34347" xr:uid="{00000000-0005-0000-0000-00001F880000}"/>
    <cellStyle name="Note 5 6 2 15 3" xfId="34348" xr:uid="{00000000-0005-0000-0000-000020880000}"/>
    <cellStyle name="Note 5 6 2 16" xfId="34349" xr:uid="{00000000-0005-0000-0000-000021880000}"/>
    <cellStyle name="Note 5 6 2 16 2" xfId="34350" xr:uid="{00000000-0005-0000-0000-000022880000}"/>
    <cellStyle name="Note 5 6 2 16 2 2" xfId="34351" xr:uid="{00000000-0005-0000-0000-000023880000}"/>
    <cellStyle name="Note 5 6 2 16 3" xfId="34352" xr:uid="{00000000-0005-0000-0000-000024880000}"/>
    <cellStyle name="Note 5 6 2 17" xfId="34353" xr:uid="{00000000-0005-0000-0000-000025880000}"/>
    <cellStyle name="Note 5 6 2 17 2" xfId="34354" xr:uid="{00000000-0005-0000-0000-000026880000}"/>
    <cellStyle name="Note 5 6 2 17 2 2" xfId="34355" xr:uid="{00000000-0005-0000-0000-000027880000}"/>
    <cellStyle name="Note 5 6 2 17 3" xfId="34356" xr:uid="{00000000-0005-0000-0000-000028880000}"/>
    <cellStyle name="Note 5 6 2 18" xfId="34357" xr:uid="{00000000-0005-0000-0000-000029880000}"/>
    <cellStyle name="Note 5 6 2 18 2" xfId="34358" xr:uid="{00000000-0005-0000-0000-00002A880000}"/>
    <cellStyle name="Note 5 6 2 18 2 2" xfId="34359" xr:uid="{00000000-0005-0000-0000-00002B880000}"/>
    <cellStyle name="Note 5 6 2 18 3" xfId="34360" xr:uid="{00000000-0005-0000-0000-00002C880000}"/>
    <cellStyle name="Note 5 6 2 19" xfId="34361" xr:uid="{00000000-0005-0000-0000-00002D880000}"/>
    <cellStyle name="Note 5 6 2 19 2" xfId="34362" xr:uid="{00000000-0005-0000-0000-00002E880000}"/>
    <cellStyle name="Note 5 6 2 19 2 2" xfId="34363" xr:uid="{00000000-0005-0000-0000-00002F880000}"/>
    <cellStyle name="Note 5 6 2 19 3" xfId="34364" xr:uid="{00000000-0005-0000-0000-000030880000}"/>
    <cellStyle name="Note 5 6 2 2" xfId="34365" xr:uid="{00000000-0005-0000-0000-000031880000}"/>
    <cellStyle name="Note 5 6 2 2 2" xfId="34366" xr:uid="{00000000-0005-0000-0000-000032880000}"/>
    <cellStyle name="Note 5 6 2 2 2 2" xfId="34367" xr:uid="{00000000-0005-0000-0000-000033880000}"/>
    <cellStyle name="Note 5 6 2 2 2 3" xfId="34368" xr:uid="{00000000-0005-0000-0000-000034880000}"/>
    <cellStyle name="Note 5 6 2 2 3" xfId="34369" xr:uid="{00000000-0005-0000-0000-000035880000}"/>
    <cellStyle name="Note 5 6 2 2 3 2" xfId="34370" xr:uid="{00000000-0005-0000-0000-000036880000}"/>
    <cellStyle name="Note 5 6 2 2 4" xfId="34371" xr:uid="{00000000-0005-0000-0000-000037880000}"/>
    <cellStyle name="Note 5 6 2 20" xfId="34372" xr:uid="{00000000-0005-0000-0000-000038880000}"/>
    <cellStyle name="Note 5 6 2 20 2" xfId="34373" xr:uid="{00000000-0005-0000-0000-000039880000}"/>
    <cellStyle name="Note 5 6 2 20 2 2" xfId="34374" xr:uid="{00000000-0005-0000-0000-00003A880000}"/>
    <cellStyle name="Note 5 6 2 20 3" xfId="34375" xr:uid="{00000000-0005-0000-0000-00003B880000}"/>
    <cellStyle name="Note 5 6 2 21" xfId="34376" xr:uid="{00000000-0005-0000-0000-00003C880000}"/>
    <cellStyle name="Note 5 6 2 21 2" xfId="34377" xr:uid="{00000000-0005-0000-0000-00003D880000}"/>
    <cellStyle name="Note 5 6 2 22" xfId="34378" xr:uid="{00000000-0005-0000-0000-00003E880000}"/>
    <cellStyle name="Note 5 6 2 23" xfId="34379" xr:uid="{00000000-0005-0000-0000-00003F880000}"/>
    <cellStyle name="Note 5 6 2 3" xfId="34380" xr:uid="{00000000-0005-0000-0000-000040880000}"/>
    <cellStyle name="Note 5 6 2 3 2" xfId="34381" xr:uid="{00000000-0005-0000-0000-000041880000}"/>
    <cellStyle name="Note 5 6 2 3 2 2" xfId="34382" xr:uid="{00000000-0005-0000-0000-000042880000}"/>
    <cellStyle name="Note 5 6 2 3 3" xfId="34383" xr:uid="{00000000-0005-0000-0000-000043880000}"/>
    <cellStyle name="Note 5 6 2 3 4" xfId="34384" xr:uid="{00000000-0005-0000-0000-000044880000}"/>
    <cellStyle name="Note 5 6 2 4" xfId="34385" xr:uid="{00000000-0005-0000-0000-000045880000}"/>
    <cellStyle name="Note 5 6 2 4 2" xfId="34386" xr:uid="{00000000-0005-0000-0000-000046880000}"/>
    <cellStyle name="Note 5 6 2 4 2 2" xfId="34387" xr:uid="{00000000-0005-0000-0000-000047880000}"/>
    <cellStyle name="Note 5 6 2 4 3" xfId="34388" xr:uid="{00000000-0005-0000-0000-000048880000}"/>
    <cellStyle name="Note 5 6 2 4 4" xfId="34389" xr:uid="{00000000-0005-0000-0000-000049880000}"/>
    <cellStyle name="Note 5 6 2 5" xfId="34390" xr:uid="{00000000-0005-0000-0000-00004A880000}"/>
    <cellStyle name="Note 5 6 2 5 2" xfId="34391" xr:uid="{00000000-0005-0000-0000-00004B880000}"/>
    <cellStyle name="Note 5 6 2 5 2 2" xfId="34392" xr:uid="{00000000-0005-0000-0000-00004C880000}"/>
    <cellStyle name="Note 5 6 2 5 3" xfId="34393" xr:uid="{00000000-0005-0000-0000-00004D880000}"/>
    <cellStyle name="Note 5 6 2 6" xfId="34394" xr:uid="{00000000-0005-0000-0000-00004E880000}"/>
    <cellStyle name="Note 5 6 2 6 2" xfId="34395" xr:uid="{00000000-0005-0000-0000-00004F880000}"/>
    <cellStyle name="Note 5 6 2 6 2 2" xfId="34396" xr:uid="{00000000-0005-0000-0000-000050880000}"/>
    <cellStyle name="Note 5 6 2 6 3" xfId="34397" xr:uid="{00000000-0005-0000-0000-000051880000}"/>
    <cellStyle name="Note 5 6 2 7" xfId="34398" xr:uid="{00000000-0005-0000-0000-000052880000}"/>
    <cellStyle name="Note 5 6 2 7 2" xfId="34399" xr:uid="{00000000-0005-0000-0000-000053880000}"/>
    <cellStyle name="Note 5 6 2 7 2 2" xfId="34400" xr:uid="{00000000-0005-0000-0000-000054880000}"/>
    <cellStyle name="Note 5 6 2 7 3" xfId="34401" xr:uid="{00000000-0005-0000-0000-000055880000}"/>
    <cellStyle name="Note 5 6 2 8" xfId="34402" xr:uid="{00000000-0005-0000-0000-000056880000}"/>
    <cellStyle name="Note 5 6 2 8 2" xfId="34403" xr:uid="{00000000-0005-0000-0000-000057880000}"/>
    <cellStyle name="Note 5 6 2 8 2 2" xfId="34404" xr:uid="{00000000-0005-0000-0000-000058880000}"/>
    <cellStyle name="Note 5 6 2 8 3" xfId="34405" xr:uid="{00000000-0005-0000-0000-000059880000}"/>
    <cellStyle name="Note 5 6 2 9" xfId="34406" xr:uid="{00000000-0005-0000-0000-00005A880000}"/>
    <cellStyle name="Note 5 6 2 9 2" xfId="34407" xr:uid="{00000000-0005-0000-0000-00005B880000}"/>
    <cellStyle name="Note 5 6 2 9 2 2" xfId="34408" xr:uid="{00000000-0005-0000-0000-00005C880000}"/>
    <cellStyle name="Note 5 6 2 9 3" xfId="34409" xr:uid="{00000000-0005-0000-0000-00005D880000}"/>
    <cellStyle name="Note 5 6 20" xfId="34410" xr:uid="{00000000-0005-0000-0000-00005E880000}"/>
    <cellStyle name="Note 5 6 20 2" xfId="34411" xr:uid="{00000000-0005-0000-0000-00005F880000}"/>
    <cellStyle name="Note 5 6 20 2 2" xfId="34412" xr:uid="{00000000-0005-0000-0000-000060880000}"/>
    <cellStyle name="Note 5 6 20 3" xfId="34413" xr:uid="{00000000-0005-0000-0000-000061880000}"/>
    <cellStyle name="Note 5 6 21" xfId="34414" xr:uid="{00000000-0005-0000-0000-000062880000}"/>
    <cellStyle name="Note 5 6 21 2" xfId="34415" xr:uid="{00000000-0005-0000-0000-000063880000}"/>
    <cellStyle name="Note 5 6 21 2 2" xfId="34416" xr:uid="{00000000-0005-0000-0000-000064880000}"/>
    <cellStyle name="Note 5 6 21 3" xfId="34417" xr:uid="{00000000-0005-0000-0000-000065880000}"/>
    <cellStyle name="Note 5 6 22" xfId="34418" xr:uid="{00000000-0005-0000-0000-000066880000}"/>
    <cellStyle name="Note 5 6 22 2" xfId="34419" xr:uid="{00000000-0005-0000-0000-000067880000}"/>
    <cellStyle name="Note 5 6 23" xfId="34420" xr:uid="{00000000-0005-0000-0000-000068880000}"/>
    <cellStyle name="Note 5 6 24" xfId="34421" xr:uid="{00000000-0005-0000-0000-000069880000}"/>
    <cellStyle name="Note 5 6 3" xfId="34422" xr:uid="{00000000-0005-0000-0000-00006A880000}"/>
    <cellStyle name="Note 5 6 3 2" xfId="34423" xr:uid="{00000000-0005-0000-0000-00006B880000}"/>
    <cellStyle name="Note 5 6 3 2 2" xfId="34424" xr:uid="{00000000-0005-0000-0000-00006C880000}"/>
    <cellStyle name="Note 5 6 3 2 3" xfId="34425" xr:uid="{00000000-0005-0000-0000-00006D880000}"/>
    <cellStyle name="Note 5 6 3 3" xfId="34426" xr:uid="{00000000-0005-0000-0000-00006E880000}"/>
    <cellStyle name="Note 5 6 3 3 2" xfId="34427" xr:uid="{00000000-0005-0000-0000-00006F880000}"/>
    <cellStyle name="Note 5 6 3 4" xfId="34428" xr:uid="{00000000-0005-0000-0000-000070880000}"/>
    <cellStyle name="Note 5 6 4" xfId="34429" xr:uid="{00000000-0005-0000-0000-000071880000}"/>
    <cellStyle name="Note 5 6 4 2" xfId="34430" xr:uid="{00000000-0005-0000-0000-000072880000}"/>
    <cellStyle name="Note 5 6 4 2 2" xfId="34431" xr:uid="{00000000-0005-0000-0000-000073880000}"/>
    <cellStyle name="Note 5 6 4 3" xfId="34432" xr:uid="{00000000-0005-0000-0000-000074880000}"/>
    <cellStyle name="Note 5 6 4 4" xfId="34433" xr:uid="{00000000-0005-0000-0000-000075880000}"/>
    <cellStyle name="Note 5 6 5" xfId="34434" xr:uid="{00000000-0005-0000-0000-000076880000}"/>
    <cellStyle name="Note 5 6 5 2" xfId="34435" xr:uid="{00000000-0005-0000-0000-000077880000}"/>
    <cellStyle name="Note 5 6 5 2 2" xfId="34436" xr:uid="{00000000-0005-0000-0000-000078880000}"/>
    <cellStyle name="Note 5 6 5 3" xfId="34437" xr:uid="{00000000-0005-0000-0000-000079880000}"/>
    <cellStyle name="Note 5 6 5 4" xfId="34438" xr:uid="{00000000-0005-0000-0000-00007A880000}"/>
    <cellStyle name="Note 5 6 6" xfId="34439" xr:uid="{00000000-0005-0000-0000-00007B880000}"/>
    <cellStyle name="Note 5 6 6 2" xfId="34440" xr:uid="{00000000-0005-0000-0000-00007C880000}"/>
    <cellStyle name="Note 5 6 6 2 2" xfId="34441" xr:uid="{00000000-0005-0000-0000-00007D880000}"/>
    <cellStyle name="Note 5 6 6 3" xfId="34442" xr:uid="{00000000-0005-0000-0000-00007E880000}"/>
    <cellStyle name="Note 5 6 7" xfId="34443" xr:uid="{00000000-0005-0000-0000-00007F880000}"/>
    <cellStyle name="Note 5 6 7 2" xfId="34444" xr:uid="{00000000-0005-0000-0000-000080880000}"/>
    <cellStyle name="Note 5 6 7 2 2" xfId="34445" xr:uid="{00000000-0005-0000-0000-000081880000}"/>
    <cellStyle name="Note 5 6 7 3" xfId="34446" xr:uid="{00000000-0005-0000-0000-000082880000}"/>
    <cellStyle name="Note 5 6 8" xfId="34447" xr:uid="{00000000-0005-0000-0000-000083880000}"/>
    <cellStyle name="Note 5 6 8 2" xfId="34448" xr:uid="{00000000-0005-0000-0000-000084880000}"/>
    <cellStyle name="Note 5 6 8 2 2" xfId="34449" xr:uid="{00000000-0005-0000-0000-000085880000}"/>
    <cellStyle name="Note 5 6 8 3" xfId="34450" xr:uid="{00000000-0005-0000-0000-000086880000}"/>
    <cellStyle name="Note 5 6 9" xfId="34451" xr:uid="{00000000-0005-0000-0000-000087880000}"/>
    <cellStyle name="Note 5 6 9 2" xfId="34452" xr:uid="{00000000-0005-0000-0000-000088880000}"/>
    <cellStyle name="Note 5 6 9 2 2" xfId="34453" xr:uid="{00000000-0005-0000-0000-000089880000}"/>
    <cellStyle name="Note 5 6 9 3" xfId="34454" xr:uid="{00000000-0005-0000-0000-00008A880000}"/>
    <cellStyle name="Note 5 7" xfId="34455" xr:uid="{00000000-0005-0000-0000-00008B880000}"/>
    <cellStyle name="Note 5 7 10" xfId="34456" xr:uid="{00000000-0005-0000-0000-00008C880000}"/>
    <cellStyle name="Note 5 7 10 2" xfId="34457" xr:uid="{00000000-0005-0000-0000-00008D880000}"/>
    <cellStyle name="Note 5 7 10 2 2" xfId="34458" xr:uid="{00000000-0005-0000-0000-00008E880000}"/>
    <cellStyle name="Note 5 7 10 3" xfId="34459" xr:uid="{00000000-0005-0000-0000-00008F880000}"/>
    <cellStyle name="Note 5 7 11" xfId="34460" xr:uid="{00000000-0005-0000-0000-000090880000}"/>
    <cellStyle name="Note 5 7 11 2" xfId="34461" xr:uid="{00000000-0005-0000-0000-000091880000}"/>
    <cellStyle name="Note 5 7 11 2 2" xfId="34462" xr:uid="{00000000-0005-0000-0000-000092880000}"/>
    <cellStyle name="Note 5 7 11 3" xfId="34463" xr:uid="{00000000-0005-0000-0000-000093880000}"/>
    <cellStyle name="Note 5 7 12" xfId="34464" xr:uid="{00000000-0005-0000-0000-000094880000}"/>
    <cellStyle name="Note 5 7 12 2" xfId="34465" xr:uid="{00000000-0005-0000-0000-000095880000}"/>
    <cellStyle name="Note 5 7 12 2 2" xfId="34466" xr:uid="{00000000-0005-0000-0000-000096880000}"/>
    <cellStyle name="Note 5 7 12 3" xfId="34467" xr:uid="{00000000-0005-0000-0000-000097880000}"/>
    <cellStyle name="Note 5 7 13" xfId="34468" xr:uid="{00000000-0005-0000-0000-000098880000}"/>
    <cellStyle name="Note 5 7 13 2" xfId="34469" xr:uid="{00000000-0005-0000-0000-000099880000}"/>
    <cellStyle name="Note 5 7 13 2 2" xfId="34470" xr:uid="{00000000-0005-0000-0000-00009A880000}"/>
    <cellStyle name="Note 5 7 13 3" xfId="34471" xr:uid="{00000000-0005-0000-0000-00009B880000}"/>
    <cellStyle name="Note 5 7 14" xfId="34472" xr:uid="{00000000-0005-0000-0000-00009C880000}"/>
    <cellStyle name="Note 5 7 14 2" xfId="34473" xr:uid="{00000000-0005-0000-0000-00009D880000}"/>
    <cellStyle name="Note 5 7 14 2 2" xfId="34474" xr:uid="{00000000-0005-0000-0000-00009E880000}"/>
    <cellStyle name="Note 5 7 14 3" xfId="34475" xr:uid="{00000000-0005-0000-0000-00009F880000}"/>
    <cellStyle name="Note 5 7 15" xfId="34476" xr:uid="{00000000-0005-0000-0000-0000A0880000}"/>
    <cellStyle name="Note 5 7 15 2" xfId="34477" xr:uid="{00000000-0005-0000-0000-0000A1880000}"/>
    <cellStyle name="Note 5 7 15 2 2" xfId="34478" xr:uid="{00000000-0005-0000-0000-0000A2880000}"/>
    <cellStyle name="Note 5 7 15 3" xfId="34479" xr:uid="{00000000-0005-0000-0000-0000A3880000}"/>
    <cellStyle name="Note 5 7 16" xfId="34480" xr:uid="{00000000-0005-0000-0000-0000A4880000}"/>
    <cellStyle name="Note 5 7 16 2" xfId="34481" xr:uid="{00000000-0005-0000-0000-0000A5880000}"/>
    <cellStyle name="Note 5 7 16 2 2" xfId="34482" xr:uid="{00000000-0005-0000-0000-0000A6880000}"/>
    <cellStyle name="Note 5 7 16 3" xfId="34483" xr:uid="{00000000-0005-0000-0000-0000A7880000}"/>
    <cellStyle name="Note 5 7 17" xfId="34484" xr:uid="{00000000-0005-0000-0000-0000A8880000}"/>
    <cellStyle name="Note 5 7 17 2" xfId="34485" xr:uid="{00000000-0005-0000-0000-0000A9880000}"/>
    <cellStyle name="Note 5 7 17 2 2" xfId="34486" xr:uid="{00000000-0005-0000-0000-0000AA880000}"/>
    <cellStyle name="Note 5 7 17 3" xfId="34487" xr:uid="{00000000-0005-0000-0000-0000AB880000}"/>
    <cellStyle name="Note 5 7 18" xfId="34488" xr:uid="{00000000-0005-0000-0000-0000AC880000}"/>
    <cellStyle name="Note 5 7 18 2" xfId="34489" xr:uid="{00000000-0005-0000-0000-0000AD880000}"/>
    <cellStyle name="Note 5 7 18 2 2" xfId="34490" xr:uid="{00000000-0005-0000-0000-0000AE880000}"/>
    <cellStyle name="Note 5 7 18 3" xfId="34491" xr:uid="{00000000-0005-0000-0000-0000AF880000}"/>
    <cellStyle name="Note 5 7 19" xfId="34492" xr:uid="{00000000-0005-0000-0000-0000B0880000}"/>
    <cellStyle name="Note 5 7 19 2" xfId="34493" xr:uid="{00000000-0005-0000-0000-0000B1880000}"/>
    <cellStyle name="Note 5 7 19 2 2" xfId="34494" xr:uid="{00000000-0005-0000-0000-0000B2880000}"/>
    <cellStyle name="Note 5 7 19 3" xfId="34495" xr:uid="{00000000-0005-0000-0000-0000B3880000}"/>
    <cellStyle name="Note 5 7 2" xfId="34496" xr:uid="{00000000-0005-0000-0000-0000B4880000}"/>
    <cellStyle name="Note 5 7 2 2" xfId="34497" xr:uid="{00000000-0005-0000-0000-0000B5880000}"/>
    <cellStyle name="Note 5 7 2 2 2" xfId="34498" xr:uid="{00000000-0005-0000-0000-0000B6880000}"/>
    <cellStyle name="Note 5 7 2 2 3" xfId="34499" xr:uid="{00000000-0005-0000-0000-0000B7880000}"/>
    <cellStyle name="Note 5 7 2 3" xfId="34500" xr:uid="{00000000-0005-0000-0000-0000B8880000}"/>
    <cellStyle name="Note 5 7 2 3 2" xfId="34501" xr:uid="{00000000-0005-0000-0000-0000B9880000}"/>
    <cellStyle name="Note 5 7 2 4" xfId="34502" xr:uid="{00000000-0005-0000-0000-0000BA880000}"/>
    <cellStyle name="Note 5 7 20" xfId="34503" xr:uid="{00000000-0005-0000-0000-0000BB880000}"/>
    <cellStyle name="Note 5 7 20 2" xfId="34504" xr:uid="{00000000-0005-0000-0000-0000BC880000}"/>
    <cellStyle name="Note 5 7 20 2 2" xfId="34505" xr:uid="{00000000-0005-0000-0000-0000BD880000}"/>
    <cellStyle name="Note 5 7 20 3" xfId="34506" xr:uid="{00000000-0005-0000-0000-0000BE880000}"/>
    <cellStyle name="Note 5 7 21" xfId="34507" xr:uid="{00000000-0005-0000-0000-0000BF880000}"/>
    <cellStyle name="Note 5 7 21 2" xfId="34508" xr:uid="{00000000-0005-0000-0000-0000C0880000}"/>
    <cellStyle name="Note 5 7 22" xfId="34509" xr:uid="{00000000-0005-0000-0000-0000C1880000}"/>
    <cellStyle name="Note 5 7 23" xfId="34510" xr:uid="{00000000-0005-0000-0000-0000C2880000}"/>
    <cellStyle name="Note 5 7 3" xfId="34511" xr:uid="{00000000-0005-0000-0000-0000C3880000}"/>
    <cellStyle name="Note 5 7 3 2" xfId="34512" xr:uid="{00000000-0005-0000-0000-0000C4880000}"/>
    <cellStyle name="Note 5 7 3 2 2" xfId="34513" xr:uid="{00000000-0005-0000-0000-0000C5880000}"/>
    <cellStyle name="Note 5 7 3 3" xfId="34514" xr:uid="{00000000-0005-0000-0000-0000C6880000}"/>
    <cellStyle name="Note 5 7 3 4" xfId="34515" xr:uid="{00000000-0005-0000-0000-0000C7880000}"/>
    <cellStyle name="Note 5 7 4" xfId="34516" xr:uid="{00000000-0005-0000-0000-0000C8880000}"/>
    <cellStyle name="Note 5 7 4 2" xfId="34517" xr:uid="{00000000-0005-0000-0000-0000C9880000}"/>
    <cellStyle name="Note 5 7 4 2 2" xfId="34518" xr:uid="{00000000-0005-0000-0000-0000CA880000}"/>
    <cellStyle name="Note 5 7 4 3" xfId="34519" xr:uid="{00000000-0005-0000-0000-0000CB880000}"/>
    <cellStyle name="Note 5 7 4 4" xfId="34520" xr:uid="{00000000-0005-0000-0000-0000CC880000}"/>
    <cellStyle name="Note 5 7 5" xfId="34521" xr:uid="{00000000-0005-0000-0000-0000CD880000}"/>
    <cellStyle name="Note 5 7 5 2" xfId="34522" xr:uid="{00000000-0005-0000-0000-0000CE880000}"/>
    <cellStyle name="Note 5 7 5 2 2" xfId="34523" xr:uid="{00000000-0005-0000-0000-0000CF880000}"/>
    <cellStyle name="Note 5 7 5 3" xfId="34524" xr:uid="{00000000-0005-0000-0000-0000D0880000}"/>
    <cellStyle name="Note 5 7 6" xfId="34525" xr:uid="{00000000-0005-0000-0000-0000D1880000}"/>
    <cellStyle name="Note 5 7 6 2" xfId="34526" xr:uid="{00000000-0005-0000-0000-0000D2880000}"/>
    <cellStyle name="Note 5 7 6 2 2" xfId="34527" xr:uid="{00000000-0005-0000-0000-0000D3880000}"/>
    <cellStyle name="Note 5 7 6 3" xfId="34528" xr:uid="{00000000-0005-0000-0000-0000D4880000}"/>
    <cellStyle name="Note 5 7 7" xfId="34529" xr:uid="{00000000-0005-0000-0000-0000D5880000}"/>
    <cellStyle name="Note 5 7 7 2" xfId="34530" xr:uid="{00000000-0005-0000-0000-0000D6880000}"/>
    <cellStyle name="Note 5 7 7 2 2" xfId="34531" xr:uid="{00000000-0005-0000-0000-0000D7880000}"/>
    <cellStyle name="Note 5 7 7 3" xfId="34532" xr:uid="{00000000-0005-0000-0000-0000D8880000}"/>
    <cellStyle name="Note 5 7 8" xfId="34533" xr:uid="{00000000-0005-0000-0000-0000D9880000}"/>
    <cellStyle name="Note 5 7 8 2" xfId="34534" xr:uid="{00000000-0005-0000-0000-0000DA880000}"/>
    <cellStyle name="Note 5 7 8 2 2" xfId="34535" xr:uid="{00000000-0005-0000-0000-0000DB880000}"/>
    <cellStyle name="Note 5 7 8 3" xfId="34536" xr:uid="{00000000-0005-0000-0000-0000DC880000}"/>
    <cellStyle name="Note 5 7 9" xfId="34537" xr:uid="{00000000-0005-0000-0000-0000DD880000}"/>
    <cellStyle name="Note 5 7 9 2" xfId="34538" xr:uid="{00000000-0005-0000-0000-0000DE880000}"/>
    <cellStyle name="Note 5 7 9 2 2" xfId="34539" xr:uid="{00000000-0005-0000-0000-0000DF880000}"/>
    <cellStyle name="Note 5 7 9 3" xfId="34540" xr:uid="{00000000-0005-0000-0000-0000E0880000}"/>
    <cellStyle name="Note 5 8" xfId="34541" xr:uid="{00000000-0005-0000-0000-0000E1880000}"/>
    <cellStyle name="Note 5 8 2" xfId="34542" xr:uid="{00000000-0005-0000-0000-0000E2880000}"/>
    <cellStyle name="Note 5 8 2 2" xfId="34543" xr:uid="{00000000-0005-0000-0000-0000E3880000}"/>
    <cellStyle name="Note 5 8 2 3" xfId="34544" xr:uid="{00000000-0005-0000-0000-0000E4880000}"/>
    <cellStyle name="Note 5 8 3" xfId="34545" xr:uid="{00000000-0005-0000-0000-0000E5880000}"/>
    <cellStyle name="Note 5 8 3 2" xfId="34546" xr:uid="{00000000-0005-0000-0000-0000E6880000}"/>
    <cellStyle name="Note 5 8 4" xfId="34547" xr:uid="{00000000-0005-0000-0000-0000E7880000}"/>
    <cellStyle name="Note 5 9" xfId="34548" xr:uid="{00000000-0005-0000-0000-0000E8880000}"/>
    <cellStyle name="Note 5 9 2" xfId="34549" xr:uid="{00000000-0005-0000-0000-0000E9880000}"/>
    <cellStyle name="Note 5 9 2 2" xfId="34550" xr:uid="{00000000-0005-0000-0000-0000EA880000}"/>
    <cellStyle name="Note 5 9 2 3" xfId="34551" xr:uid="{00000000-0005-0000-0000-0000EB880000}"/>
    <cellStyle name="Note 5 9 3" xfId="34552" xr:uid="{00000000-0005-0000-0000-0000EC880000}"/>
    <cellStyle name="Note 5 9 4" xfId="34553" xr:uid="{00000000-0005-0000-0000-0000ED880000}"/>
    <cellStyle name="Note 6" xfId="34554" xr:uid="{00000000-0005-0000-0000-0000EE880000}"/>
    <cellStyle name="Note 6 10" xfId="34555" xr:uid="{00000000-0005-0000-0000-0000EF880000}"/>
    <cellStyle name="Note 6 10 2" xfId="34556" xr:uid="{00000000-0005-0000-0000-0000F0880000}"/>
    <cellStyle name="Note 6 10 2 2" xfId="34557" xr:uid="{00000000-0005-0000-0000-0000F1880000}"/>
    <cellStyle name="Note 6 10 3" xfId="34558" xr:uid="{00000000-0005-0000-0000-0000F2880000}"/>
    <cellStyle name="Note 6 10 4" xfId="34559" xr:uid="{00000000-0005-0000-0000-0000F3880000}"/>
    <cellStyle name="Note 6 11" xfId="34560" xr:uid="{00000000-0005-0000-0000-0000F4880000}"/>
    <cellStyle name="Note 6 11 2" xfId="34561" xr:uid="{00000000-0005-0000-0000-0000F5880000}"/>
    <cellStyle name="Note 6 11 2 2" xfId="34562" xr:uid="{00000000-0005-0000-0000-0000F6880000}"/>
    <cellStyle name="Note 6 11 3" xfId="34563" xr:uid="{00000000-0005-0000-0000-0000F7880000}"/>
    <cellStyle name="Note 6 12" xfId="34564" xr:uid="{00000000-0005-0000-0000-0000F8880000}"/>
    <cellStyle name="Note 6 12 2" xfId="34565" xr:uid="{00000000-0005-0000-0000-0000F9880000}"/>
    <cellStyle name="Note 6 12 2 2" xfId="34566" xr:uid="{00000000-0005-0000-0000-0000FA880000}"/>
    <cellStyle name="Note 6 12 3" xfId="34567" xr:uid="{00000000-0005-0000-0000-0000FB880000}"/>
    <cellStyle name="Note 6 13" xfId="34568" xr:uid="{00000000-0005-0000-0000-0000FC880000}"/>
    <cellStyle name="Note 6 13 2" xfId="34569" xr:uid="{00000000-0005-0000-0000-0000FD880000}"/>
    <cellStyle name="Note 6 13 2 2" xfId="34570" xr:uid="{00000000-0005-0000-0000-0000FE880000}"/>
    <cellStyle name="Note 6 13 3" xfId="34571" xr:uid="{00000000-0005-0000-0000-0000FF880000}"/>
    <cellStyle name="Note 6 14" xfId="34572" xr:uid="{00000000-0005-0000-0000-000000890000}"/>
    <cellStyle name="Note 6 14 2" xfId="34573" xr:uid="{00000000-0005-0000-0000-000001890000}"/>
    <cellStyle name="Note 6 14 2 2" xfId="34574" xr:uid="{00000000-0005-0000-0000-000002890000}"/>
    <cellStyle name="Note 6 14 3" xfId="34575" xr:uid="{00000000-0005-0000-0000-000003890000}"/>
    <cellStyle name="Note 6 15" xfId="34576" xr:uid="{00000000-0005-0000-0000-000004890000}"/>
    <cellStyle name="Note 6 15 2" xfId="34577" xr:uid="{00000000-0005-0000-0000-000005890000}"/>
    <cellStyle name="Note 6 15 2 2" xfId="34578" xr:uid="{00000000-0005-0000-0000-000006890000}"/>
    <cellStyle name="Note 6 15 3" xfId="34579" xr:uid="{00000000-0005-0000-0000-000007890000}"/>
    <cellStyle name="Note 6 16" xfId="34580" xr:uid="{00000000-0005-0000-0000-000008890000}"/>
    <cellStyle name="Note 6 16 2" xfId="34581" xr:uid="{00000000-0005-0000-0000-000009890000}"/>
    <cellStyle name="Note 6 16 2 2" xfId="34582" xr:uid="{00000000-0005-0000-0000-00000A890000}"/>
    <cellStyle name="Note 6 16 3" xfId="34583" xr:uid="{00000000-0005-0000-0000-00000B890000}"/>
    <cellStyle name="Note 6 17" xfId="34584" xr:uid="{00000000-0005-0000-0000-00000C890000}"/>
    <cellStyle name="Note 6 17 2" xfId="34585" xr:uid="{00000000-0005-0000-0000-00000D890000}"/>
    <cellStyle name="Note 6 17 2 2" xfId="34586" xr:uid="{00000000-0005-0000-0000-00000E890000}"/>
    <cellStyle name="Note 6 17 3" xfId="34587" xr:uid="{00000000-0005-0000-0000-00000F890000}"/>
    <cellStyle name="Note 6 18" xfId="34588" xr:uid="{00000000-0005-0000-0000-000010890000}"/>
    <cellStyle name="Note 6 18 2" xfId="34589" xr:uid="{00000000-0005-0000-0000-000011890000}"/>
    <cellStyle name="Note 6 18 2 2" xfId="34590" xr:uid="{00000000-0005-0000-0000-000012890000}"/>
    <cellStyle name="Note 6 18 3" xfId="34591" xr:uid="{00000000-0005-0000-0000-000013890000}"/>
    <cellStyle name="Note 6 19" xfId="34592" xr:uid="{00000000-0005-0000-0000-000014890000}"/>
    <cellStyle name="Note 6 19 2" xfId="34593" xr:uid="{00000000-0005-0000-0000-000015890000}"/>
    <cellStyle name="Note 6 19 2 2" xfId="34594" xr:uid="{00000000-0005-0000-0000-000016890000}"/>
    <cellStyle name="Note 6 19 3" xfId="34595" xr:uid="{00000000-0005-0000-0000-000017890000}"/>
    <cellStyle name="Note 6 2" xfId="34596" xr:uid="{00000000-0005-0000-0000-000018890000}"/>
    <cellStyle name="Note 6 2 10" xfId="34597" xr:uid="{00000000-0005-0000-0000-000019890000}"/>
    <cellStyle name="Note 6 2 10 2" xfId="34598" xr:uid="{00000000-0005-0000-0000-00001A890000}"/>
    <cellStyle name="Note 6 2 10 2 2" xfId="34599" xr:uid="{00000000-0005-0000-0000-00001B890000}"/>
    <cellStyle name="Note 6 2 10 3" xfId="34600" xr:uid="{00000000-0005-0000-0000-00001C890000}"/>
    <cellStyle name="Note 6 2 11" xfId="34601" xr:uid="{00000000-0005-0000-0000-00001D890000}"/>
    <cellStyle name="Note 6 2 11 2" xfId="34602" xr:uid="{00000000-0005-0000-0000-00001E890000}"/>
    <cellStyle name="Note 6 2 11 2 2" xfId="34603" xr:uid="{00000000-0005-0000-0000-00001F890000}"/>
    <cellStyle name="Note 6 2 11 3" xfId="34604" xr:uid="{00000000-0005-0000-0000-000020890000}"/>
    <cellStyle name="Note 6 2 12" xfId="34605" xr:uid="{00000000-0005-0000-0000-000021890000}"/>
    <cellStyle name="Note 6 2 12 2" xfId="34606" xr:uid="{00000000-0005-0000-0000-000022890000}"/>
    <cellStyle name="Note 6 2 12 2 2" xfId="34607" xr:uid="{00000000-0005-0000-0000-000023890000}"/>
    <cellStyle name="Note 6 2 12 3" xfId="34608" xr:uid="{00000000-0005-0000-0000-000024890000}"/>
    <cellStyle name="Note 6 2 13" xfId="34609" xr:uid="{00000000-0005-0000-0000-000025890000}"/>
    <cellStyle name="Note 6 2 13 2" xfId="34610" xr:uid="{00000000-0005-0000-0000-000026890000}"/>
    <cellStyle name="Note 6 2 13 2 2" xfId="34611" xr:uid="{00000000-0005-0000-0000-000027890000}"/>
    <cellStyle name="Note 6 2 13 3" xfId="34612" xr:uid="{00000000-0005-0000-0000-000028890000}"/>
    <cellStyle name="Note 6 2 14" xfId="34613" xr:uid="{00000000-0005-0000-0000-000029890000}"/>
    <cellStyle name="Note 6 2 14 2" xfId="34614" xr:uid="{00000000-0005-0000-0000-00002A890000}"/>
    <cellStyle name="Note 6 2 14 2 2" xfId="34615" xr:uid="{00000000-0005-0000-0000-00002B890000}"/>
    <cellStyle name="Note 6 2 14 3" xfId="34616" xr:uid="{00000000-0005-0000-0000-00002C890000}"/>
    <cellStyle name="Note 6 2 15" xfId="34617" xr:uid="{00000000-0005-0000-0000-00002D890000}"/>
    <cellStyle name="Note 6 2 15 2" xfId="34618" xr:uid="{00000000-0005-0000-0000-00002E890000}"/>
    <cellStyle name="Note 6 2 15 2 2" xfId="34619" xr:uid="{00000000-0005-0000-0000-00002F890000}"/>
    <cellStyle name="Note 6 2 15 3" xfId="34620" xr:uid="{00000000-0005-0000-0000-000030890000}"/>
    <cellStyle name="Note 6 2 16" xfId="34621" xr:uid="{00000000-0005-0000-0000-000031890000}"/>
    <cellStyle name="Note 6 2 16 2" xfId="34622" xr:uid="{00000000-0005-0000-0000-000032890000}"/>
    <cellStyle name="Note 6 2 16 2 2" xfId="34623" xr:uid="{00000000-0005-0000-0000-000033890000}"/>
    <cellStyle name="Note 6 2 16 3" xfId="34624" xr:uid="{00000000-0005-0000-0000-000034890000}"/>
    <cellStyle name="Note 6 2 17" xfId="34625" xr:uid="{00000000-0005-0000-0000-000035890000}"/>
    <cellStyle name="Note 6 2 17 2" xfId="34626" xr:uid="{00000000-0005-0000-0000-000036890000}"/>
    <cellStyle name="Note 6 2 17 2 2" xfId="34627" xr:uid="{00000000-0005-0000-0000-000037890000}"/>
    <cellStyle name="Note 6 2 17 3" xfId="34628" xr:uid="{00000000-0005-0000-0000-000038890000}"/>
    <cellStyle name="Note 6 2 18" xfId="34629" xr:uid="{00000000-0005-0000-0000-000039890000}"/>
    <cellStyle name="Note 6 2 18 2" xfId="34630" xr:uid="{00000000-0005-0000-0000-00003A890000}"/>
    <cellStyle name="Note 6 2 18 2 2" xfId="34631" xr:uid="{00000000-0005-0000-0000-00003B890000}"/>
    <cellStyle name="Note 6 2 18 3" xfId="34632" xr:uid="{00000000-0005-0000-0000-00003C890000}"/>
    <cellStyle name="Note 6 2 19" xfId="34633" xr:uid="{00000000-0005-0000-0000-00003D890000}"/>
    <cellStyle name="Note 6 2 19 2" xfId="34634" xr:uid="{00000000-0005-0000-0000-00003E890000}"/>
    <cellStyle name="Note 6 2 19 2 2" xfId="34635" xr:uid="{00000000-0005-0000-0000-00003F890000}"/>
    <cellStyle name="Note 6 2 19 3" xfId="34636" xr:uid="{00000000-0005-0000-0000-000040890000}"/>
    <cellStyle name="Note 6 2 2" xfId="34637" xr:uid="{00000000-0005-0000-0000-000041890000}"/>
    <cellStyle name="Note 6 2 2 10" xfId="34638" xr:uid="{00000000-0005-0000-0000-000042890000}"/>
    <cellStyle name="Note 6 2 2 10 2" xfId="34639" xr:uid="{00000000-0005-0000-0000-000043890000}"/>
    <cellStyle name="Note 6 2 2 10 2 2" xfId="34640" xr:uid="{00000000-0005-0000-0000-000044890000}"/>
    <cellStyle name="Note 6 2 2 10 3" xfId="34641" xr:uid="{00000000-0005-0000-0000-000045890000}"/>
    <cellStyle name="Note 6 2 2 11" xfId="34642" xr:uid="{00000000-0005-0000-0000-000046890000}"/>
    <cellStyle name="Note 6 2 2 11 2" xfId="34643" xr:uid="{00000000-0005-0000-0000-000047890000}"/>
    <cellStyle name="Note 6 2 2 11 2 2" xfId="34644" xr:uid="{00000000-0005-0000-0000-000048890000}"/>
    <cellStyle name="Note 6 2 2 11 3" xfId="34645" xr:uid="{00000000-0005-0000-0000-000049890000}"/>
    <cellStyle name="Note 6 2 2 12" xfId="34646" xr:uid="{00000000-0005-0000-0000-00004A890000}"/>
    <cellStyle name="Note 6 2 2 12 2" xfId="34647" xr:uid="{00000000-0005-0000-0000-00004B890000}"/>
    <cellStyle name="Note 6 2 2 12 2 2" xfId="34648" xr:uid="{00000000-0005-0000-0000-00004C890000}"/>
    <cellStyle name="Note 6 2 2 12 3" xfId="34649" xr:uid="{00000000-0005-0000-0000-00004D890000}"/>
    <cellStyle name="Note 6 2 2 13" xfId="34650" xr:uid="{00000000-0005-0000-0000-00004E890000}"/>
    <cellStyle name="Note 6 2 2 13 2" xfId="34651" xr:uid="{00000000-0005-0000-0000-00004F890000}"/>
    <cellStyle name="Note 6 2 2 13 2 2" xfId="34652" xr:uid="{00000000-0005-0000-0000-000050890000}"/>
    <cellStyle name="Note 6 2 2 13 3" xfId="34653" xr:uid="{00000000-0005-0000-0000-000051890000}"/>
    <cellStyle name="Note 6 2 2 14" xfId="34654" xr:uid="{00000000-0005-0000-0000-000052890000}"/>
    <cellStyle name="Note 6 2 2 14 2" xfId="34655" xr:uid="{00000000-0005-0000-0000-000053890000}"/>
    <cellStyle name="Note 6 2 2 14 2 2" xfId="34656" xr:uid="{00000000-0005-0000-0000-000054890000}"/>
    <cellStyle name="Note 6 2 2 14 3" xfId="34657" xr:uid="{00000000-0005-0000-0000-000055890000}"/>
    <cellStyle name="Note 6 2 2 15" xfId="34658" xr:uid="{00000000-0005-0000-0000-000056890000}"/>
    <cellStyle name="Note 6 2 2 15 2" xfId="34659" xr:uid="{00000000-0005-0000-0000-000057890000}"/>
    <cellStyle name="Note 6 2 2 15 2 2" xfId="34660" xr:uid="{00000000-0005-0000-0000-000058890000}"/>
    <cellStyle name="Note 6 2 2 15 3" xfId="34661" xr:uid="{00000000-0005-0000-0000-000059890000}"/>
    <cellStyle name="Note 6 2 2 16" xfId="34662" xr:uid="{00000000-0005-0000-0000-00005A890000}"/>
    <cellStyle name="Note 6 2 2 16 2" xfId="34663" xr:uid="{00000000-0005-0000-0000-00005B890000}"/>
    <cellStyle name="Note 6 2 2 16 2 2" xfId="34664" xr:uid="{00000000-0005-0000-0000-00005C890000}"/>
    <cellStyle name="Note 6 2 2 16 3" xfId="34665" xr:uid="{00000000-0005-0000-0000-00005D890000}"/>
    <cellStyle name="Note 6 2 2 17" xfId="34666" xr:uid="{00000000-0005-0000-0000-00005E890000}"/>
    <cellStyle name="Note 6 2 2 17 2" xfId="34667" xr:uid="{00000000-0005-0000-0000-00005F890000}"/>
    <cellStyle name="Note 6 2 2 17 2 2" xfId="34668" xr:uid="{00000000-0005-0000-0000-000060890000}"/>
    <cellStyle name="Note 6 2 2 17 3" xfId="34669" xr:uid="{00000000-0005-0000-0000-000061890000}"/>
    <cellStyle name="Note 6 2 2 18" xfId="34670" xr:uid="{00000000-0005-0000-0000-000062890000}"/>
    <cellStyle name="Note 6 2 2 18 2" xfId="34671" xr:uid="{00000000-0005-0000-0000-000063890000}"/>
    <cellStyle name="Note 6 2 2 18 2 2" xfId="34672" xr:uid="{00000000-0005-0000-0000-000064890000}"/>
    <cellStyle name="Note 6 2 2 18 3" xfId="34673" xr:uid="{00000000-0005-0000-0000-000065890000}"/>
    <cellStyle name="Note 6 2 2 19" xfId="34674" xr:uid="{00000000-0005-0000-0000-000066890000}"/>
    <cellStyle name="Note 6 2 2 19 2" xfId="34675" xr:uid="{00000000-0005-0000-0000-000067890000}"/>
    <cellStyle name="Note 6 2 2 19 2 2" xfId="34676" xr:uid="{00000000-0005-0000-0000-000068890000}"/>
    <cellStyle name="Note 6 2 2 19 3" xfId="34677" xr:uid="{00000000-0005-0000-0000-000069890000}"/>
    <cellStyle name="Note 6 2 2 2" xfId="34678" xr:uid="{00000000-0005-0000-0000-00006A890000}"/>
    <cellStyle name="Note 6 2 2 2 10" xfId="34679" xr:uid="{00000000-0005-0000-0000-00006B890000}"/>
    <cellStyle name="Note 6 2 2 2 10 2" xfId="34680" xr:uid="{00000000-0005-0000-0000-00006C890000}"/>
    <cellStyle name="Note 6 2 2 2 10 2 2" xfId="34681" xr:uid="{00000000-0005-0000-0000-00006D890000}"/>
    <cellStyle name="Note 6 2 2 2 10 3" xfId="34682" xr:uid="{00000000-0005-0000-0000-00006E890000}"/>
    <cellStyle name="Note 6 2 2 2 11" xfId="34683" xr:uid="{00000000-0005-0000-0000-00006F890000}"/>
    <cellStyle name="Note 6 2 2 2 11 2" xfId="34684" xr:uid="{00000000-0005-0000-0000-000070890000}"/>
    <cellStyle name="Note 6 2 2 2 11 2 2" xfId="34685" xr:uid="{00000000-0005-0000-0000-000071890000}"/>
    <cellStyle name="Note 6 2 2 2 11 3" xfId="34686" xr:uid="{00000000-0005-0000-0000-000072890000}"/>
    <cellStyle name="Note 6 2 2 2 12" xfId="34687" xr:uid="{00000000-0005-0000-0000-000073890000}"/>
    <cellStyle name="Note 6 2 2 2 12 2" xfId="34688" xr:uid="{00000000-0005-0000-0000-000074890000}"/>
    <cellStyle name="Note 6 2 2 2 12 2 2" xfId="34689" xr:uid="{00000000-0005-0000-0000-000075890000}"/>
    <cellStyle name="Note 6 2 2 2 12 3" xfId="34690" xr:uid="{00000000-0005-0000-0000-000076890000}"/>
    <cellStyle name="Note 6 2 2 2 13" xfId="34691" xr:uid="{00000000-0005-0000-0000-000077890000}"/>
    <cellStyle name="Note 6 2 2 2 13 2" xfId="34692" xr:uid="{00000000-0005-0000-0000-000078890000}"/>
    <cellStyle name="Note 6 2 2 2 13 2 2" xfId="34693" xr:uid="{00000000-0005-0000-0000-000079890000}"/>
    <cellStyle name="Note 6 2 2 2 13 3" xfId="34694" xr:uid="{00000000-0005-0000-0000-00007A890000}"/>
    <cellStyle name="Note 6 2 2 2 14" xfId="34695" xr:uid="{00000000-0005-0000-0000-00007B890000}"/>
    <cellStyle name="Note 6 2 2 2 14 2" xfId="34696" xr:uid="{00000000-0005-0000-0000-00007C890000}"/>
    <cellStyle name="Note 6 2 2 2 14 2 2" xfId="34697" xr:uid="{00000000-0005-0000-0000-00007D890000}"/>
    <cellStyle name="Note 6 2 2 2 14 3" xfId="34698" xr:uid="{00000000-0005-0000-0000-00007E890000}"/>
    <cellStyle name="Note 6 2 2 2 15" xfId="34699" xr:uid="{00000000-0005-0000-0000-00007F890000}"/>
    <cellStyle name="Note 6 2 2 2 15 2" xfId="34700" xr:uid="{00000000-0005-0000-0000-000080890000}"/>
    <cellStyle name="Note 6 2 2 2 15 2 2" xfId="34701" xr:uid="{00000000-0005-0000-0000-000081890000}"/>
    <cellStyle name="Note 6 2 2 2 15 3" xfId="34702" xr:uid="{00000000-0005-0000-0000-000082890000}"/>
    <cellStyle name="Note 6 2 2 2 16" xfId="34703" xr:uid="{00000000-0005-0000-0000-000083890000}"/>
    <cellStyle name="Note 6 2 2 2 16 2" xfId="34704" xr:uid="{00000000-0005-0000-0000-000084890000}"/>
    <cellStyle name="Note 6 2 2 2 16 2 2" xfId="34705" xr:uid="{00000000-0005-0000-0000-000085890000}"/>
    <cellStyle name="Note 6 2 2 2 16 3" xfId="34706" xr:uid="{00000000-0005-0000-0000-000086890000}"/>
    <cellStyle name="Note 6 2 2 2 17" xfId="34707" xr:uid="{00000000-0005-0000-0000-000087890000}"/>
    <cellStyle name="Note 6 2 2 2 17 2" xfId="34708" xr:uid="{00000000-0005-0000-0000-000088890000}"/>
    <cellStyle name="Note 6 2 2 2 17 2 2" xfId="34709" xr:uid="{00000000-0005-0000-0000-000089890000}"/>
    <cellStyle name="Note 6 2 2 2 17 3" xfId="34710" xr:uid="{00000000-0005-0000-0000-00008A890000}"/>
    <cellStyle name="Note 6 2 2 2 18" xfId="34711" xr:uid="{00000000-0005-0000-0000-00008B890000}"/>
    <cellStyle name="Note 6 2 2 2 18 2" xfId="34712" xr:uid="{00000000-0005-0000-0000-00008C890000}"/>
    <cellStyle name="Note 6 2 2 2 19" xfId="34713" xr:uid="{00000000-0005-0000-0000-00008D890000}"/>
    <cellStyle name="Note 6 2 2 2 2" xfId="34714" xr:uid="{00000000-0005-0000-0000-00008E890000}"/>
    <cellStyle name="Note 6 2 2 2 2 10" xfId="34715" xr:uid="{00000000-0005-0000-0000-00008F890000}"/>
    <cellStyle name="Note 6 2 2 2 2 10 2" xfId="34716" xr:uid="{00000000-0005-0000-0000-000090890000}"/>
    <cellStyle name="Note 6 2 2 2 2 10 2 2" xfId="34717" xr:uid="{00000000-0005-0000-0000-000091890000}"/>
    <cellStyle name="Note 6 2 2 2 2 10 3" xfId="34718" xr:uid="{00000000-0005-0000-0000-000092890000}"/>
    <cellStyle name="Note 6 2 2 2 2 11" xfId="34719" xr:uid="{00000000-0005-0000-0000-000093890000}"/>
    <cellStyle name="Note 6 2 2 2 2 11 2" xfId="34720" xr:uid="{00000000-0005-0000-0000-000094890000}"/>
    <cellStyle name="Note 6 2 2 2 2 11 2 2" xfId="34721" xr:uid="{00000000-0005-0000-0000-000095890000}"/>
    <cellStyle name="Note 6 2 2 2 2 11 3" xfId="34722" xr:uid="{00000000-0005-0000-0000-000096890000}"/>
    <cellStyle name="Note 6 2 2 2 2 12" xfId="34723" xr:uid="{00000000-0005-0000-0000-000097890000}"/>
    <cellStyle name="Note 6 2 2 2 2 12 2" xfId="34724" xr:uid="{00000000-0005-0000-0000-000098890000}"/>
    <cellStyle name="Note 6 2 2 2 2 12 2 2" xfId="34725" xr:uid="{00000000-0005-0000-0000-000099890000}"/>
    <cellStyle name="Note 6 2 2 2 2 12 3" xfId="34726" xr:uid="{00000000-0005-0000-0000-00009A890000}"/>
    <cellStyle name="Note 6 2 2 2 2 13" xfId="34727" xr:uid="{00000000-0005-0000-0000-00009B890000}"/>
    <cellStyle name="Note 6 2 2 2 2 13 2" xfId="34728" xr:uid="{00000000-0005-0000-0000-00009C890000}"/>
    <cellStyle name="Note 6 2 2 2 2 13 2 2" xfId="34729" xr:uid="{00000000-0005-0000-0000-00009D890000}"/>
    <cellStyle name="Note 6 2 2 2 2 13 3" xfId="34730" xr:uid="{00000000-0005-0000-0000-00009E890000}"/>
    <cellStyle name="Note 6 2 2 2 2 14" xfId="34731" xr:uid="{00000000-0005-0000-0000-00009F890000}"/>
    <cellStyle name="Note 6 2 2 2 2 14 2" xfId="34732" xr:uid="{00000000-0005-0000-0000-0000A0890000}"/>
    <cellStyle name="Note 6 2 2 2 2 14 2 2" xfId="34733" xr:uid="{00000000-0005-0000-0000-0000A1890000}"/>
    <cellStyle name="Note 6 2 2 2 2 14 3" xfId="34734" xr:uid="{00000000-0005-0000-0000-0000A2890000}"/>
    <cellStyle name="Note 6 2 2 2 2 15" xfId="34735" xr:uid="{00000000-0005-0000-0000-0000A3890000}"/>
    <cellStyle name="Note 6 2 2 2 2 15 2" xfId="34736" xr:uid="{00000000-0005-0000-0000-0000A4890000}"/>
    <cellStyle name="Note 6 2 2 2 2 15 2 2" xfId="34737" xr:uid="{00000000-0005-0000-0000-0000A5890000}"/>
    <cellStyle name="Note 6 2 2 2 2 15 3" xfId="34738" xr:uid="{00000000-0005-0000-0000-0000A6890000}"/>
    <cellStyle name="Note 6 2 2 2 2 16" xfId="34739" xr:uid="{00000000-0005-0000-0000-0000A7890000}"/>
    <cellStyle name="Note 6 2 2 2 2 16 2" xfId="34740" xr:uid="{00000000-0005-0000-0000-0000A8890000}"/>
    <cellStyle name="Note 6 2 2 2 2 16 2 2" xfId="34741" xr:uid="{00000000-0005-0000-0000-0000A9890000}"/>
    <cellStyle name="Note 6 2 2 2 2 16 3" xfId="34742" xr:uid="{00000000-0005-0000-0000-0000AA890000}"/>
    <cellStyle name="Note 6 2 2 2 2 17" xfId="34743" xr:uid="{00000000-0005-0000-0000-0000AB890000}"/>
    <cellStyle name="Note 6 2 2 2 2 17 2" xfId="34744" xr:uid="{00000000-0005-0000-0000-0000AC890000}"/>
    <cellStyle name="Note 6 2 2 2 2 17 2 2" xfId="34745" xr:uid="{00000000-0005-0000-0000-0000AD890000}"/>
    <cellStyle name="Note 6 2 2 2 2 17 3" xfId="34746" xr:uid="{00000000-0005-0000-0000-0000AE890000}"/>
    <cellStyle name="Note 6 2 2 2 2 18" xfId="34747" xr:uid="{00000000-0005-0000-0000-0000AF890000}"/>
    <cellStyle name="Note 6 2 2 2 2 18 2" xfId="34748" xr:uid="{00000000-0005-0000-0000-0000B0890000}"/>
    <cellStyle name="Note 6 2 2 2 2 18 2 2" xfId="34749" xr:uid="{00000000-0005-0000-0000-0000B1890000}"/>
    <cellStyle name="Note 6 2 2 2 2 18 3" xfId="34750" xr:uid="{00000000-0005-0000-0000-0000B2890000}"/>
    <cellStyle name="Note 6 2 2 2 2 19" xfId="34751" xr:uid="{00000000-0005-0000-0000-0000B3890000}"/>
    <cellStyle name="Note 6 2 2 2 2 19 2" xfId="34752" xr:uid="{00000000-0005-0000-0000-0000B4890000}"/>
    <cellStyle name="Note 6 2 2 2 2 19 2 2" xfId="34753" xr:uid="{00000000-0005-0000-0000-0000B5890000}"/>
    <cellStyle name="Note 6 2 2 2 2 19 3" xfId="34754" xr:uid="{00000000-0005-0000-0000-0000B6890000}"/>
    <cellStyle name="Note 6 2 2 2 2 2" xfId="34755" xr:uid="{00000000-0005-0000-0000-0000B7890000}"/>
    <cellStyle name="Note 6 2 2 2 2 2 2" xfId="34756" xr:uid="{00000000-0005-0000-0000-0000B8890000}"/>
    <cellStyle name="Note 6 2 2 2 2 2 2 2" xfId="34757" xr:uid="{00000000-0005-0000-0000-0000B9890000}"/>
    <cellStyle name="Note 6 2 2 2 2 2 2 3" xfId="34758" xr:uid="{00000000-0005-0000-0000-0000BA890000}"/>
    <cellStyle name="Note 6 2 2 2 2 2 3" xfId="34759" xr:uid="{00000000-0005-0000-0000-0000BB890000}"/>
    <cellStyle name="Note 6 2 2 2 2 2 3 2" xfId="34760" xr:uid="{00000000-0005-0000-0000-0000BC890000}"/>
    <cellStyle name="Note 6 2 2 2 2 2 4" xfId="34761" xr:uid="{00000000-0005-0000-0000-0000BD890000}"/>
    <cellStyle name="Note 6 2 2 2 2 20" xfId="34762" xr:uid="{00000000-0005-0000-0000-0000BE890000}"/>
    <cellStyle name="Note 6 2 2 2 2 20 2" xfId="34763" xr:uid="{00000000-0005-0000-0000-0000BF890000}"/>
    <cellStyle name="Note 6 2 2 2 2 20 2 2" xfId="34764" xr:uid="{00000000-0005-0000-0000-0000C0890000}"/>
    <cellStyle name="Note 6 2 2 2 2 20 3" xfId="34765" xr:uid="{00000000-0005-0000-0000-0000C1890000}"/>
    <cellStyle name="Note 6 2 2 2 2 21" xfId="34766" xr:uid="{00000000-0005-0000-0000-0000C2890000}"/>
    <cellStyle name="Note 6 2 2 2 2 21 2" xfId="34767" xr:uid="{00000000-0005-0000-0000-0000C3890000}"/>
    <cellStyle name="Note 6 2 2 2 2 22" xfId="34768" xr:uid="{00000000-0005-0000-0000-0000C4890000}"/>
    <cellStyle name="Note 6 2 2 2 2 23" xfId="34769" xr:uid="{00000000-0005-0000-0000-0000C5890000}"/>
    <cellStyle name="Note 6 2 2 2 2 3" xfId="34770" xr:uid="{00000000-0005-0000-0000-0000C6890000}"/>
    <cellStyle name="Note 6 2 2 2 2 3 2" xfId="34771" xr:uid="{00000000-0005-0000-0000-0000C7890000}"/>
    <cellStyle name="Note 6 2 2 2 2 3 2 2" xfId="34772" xr:uid="{00000000-0005-0000-0000-0000C8890000}"/>
    <cellStyle name="Note 6 2 2 2 2 3 3" xfId="34773" xr:uid="{00000000-0005-0000-0000-0000C9890000}"/>
    <cellStyle name="Note 6 2 2 2 2 3 4" xfId="34774" xr:uid="{00000000-0005-0000-0000-0000CA890000}"/>
    <cellStyle name="Note 6 2 2 2 2 4" xfId="34775" xr:uid="{00000000-0005-0000-0000-0000CB890000}"/>
    <cellStyle name="Note 6 2 2 2 2 4 2" xfId="34776" xr:uid="{00000000-0005-0000-0000-0000CC890000}"/>
    <cellStyle name="Note 6 2 2 2 2 4 2 2" xfId="34777" xr:uid="{00000000-0005-0000-0000-0000CD890000}"/>
    <cellStyle name="Note 6 2 2 2 2 4 3" xfId="34778" xr:uid="{00000000-0005-0000-0000-0000CE890000}"/>
    <cellStyle name="Note 6 2 2 2 2 4 4" xfId="34779" xr:uid="{00000000-0005-0000-0000-0000CF890000}"/>
    <cellStyle name="Note 6 2 2 2 2 5" xfId="34780" xr:uid="{00000000-0005-0000-0000-0000D0890000}"/>
    <cellStyle name="Note 6 2 2 2 2 5 2" xfId="34781" xr:uid="{00000000-0005-0000-0000-0000D1890000}"/>
    <cellStyle name="Note 6 2 2 2 2 5 2 2" xfId="34782" xr:uid="{00000000-0005-0000-0000-0000D2890000}"/>
    <cellStyle name="Note 6 2 2 2 2 5 3" xfId="34783" xr:uid="{00000000-0005-0000-0000-0000D3890000}"/>
    <cellStyle name="Note 6 2 2 2 2 6" xfId="34784" xr:uid="{00000000-0005-0000-0000-0000D4890000}"/>
    <cellStyle name="Note 6 2 2 2 2 6 2" xfId="34785" xr:uid="{00000000-0005-0000-0000-0000D5890000}"/>
    <cellStyle name="Note 6 2 2 2 2 6 2 2" xfId="34786" xr:uid="{00000000-0005-0000-0000-0000D6890000}"/>
    <cellStyle name="Note 6 2 2 2 2 6 3" xfId="34787" xr:uid="{00000000-0005-0000-0000-0000D7890000}"/>
    <cellStyle name="Note 6 2 2 2 2 7" xfId="34788" xr:uid="{00000000-0005-0000-0000-0000D8890000}"/>
    <cellStyle name="Note 6 2 2 2 2 7 2" xfId="34789" xr:uid="{00000000-0005-0000-0000-0000D9890000}"/>
    <cellStyle name="Note 6 2 2 2 2 7 2 2" xfId="34790" xr:uid="{00000000-0005-0000-0000-0000DA890000}"/>
    <cellStyle name="Note 6 2 2 2 2 7 3" xfId="34791" xr:uid="{00000000-0005-0000-0000-0000DB890000}"/>
    <cellStyle name="Note 6 2 2 2 2 8" xfId="34792" xr:uid="{00000000-0005-0000-0000-0000DC890000}"/>
    <cellStyle name="Note 6 2 2 2 2 8 2" xfId="34793" xr:uid="{00000000-0005-0000-0000-0000DD890000}"/>
    <cellStyle name="Note 6 2 2 2 2 8 2 2" xfId="34794" xr:uid="{00000000-0005-0000-0000-0000DE890000}"/>
    <cellStyle name="Note 6 2 2 2 2 8 3" xfId="34795" xr:uid="{00000000-0005-0000-0000-0000DF890000}"/>
    <cellStyle name="Note 6 2 2 2 2 9" xfId="34796" xr:uid="{00000000-0005-0000-0000-0000E0890000}"/>
    <cellStyle name="Note 6 2 2 2 2 9 2" xfId="34797" xr:uid="{00000000-0005-0000-0000-0000E1890000}"/>
    <cellStyle name="Note 6 2 2 2 2 9 2 2" xfId="34798" xr:uid="{00000000-0005-0000-0000-0000E2890000}"/>
    <cellStyle name="Note 6 2 2 2 2 9 3" xfId="34799" xr:uid="{00000000-0005-0000-0000-0000E3890000}"/>
    <cellStyle name="Note 6 2 2 2 20" xfId="34800" xr:uid="{00000000-0005-0000-0000-0000E4890000}"/>
    <cellStyle name="Note 6 2 2 2 3" xfId="34801" xr:uid="{00000000-0005-0000-0000-0000E5890000}"/>
    <cellStyle name="Note 6 2 2 2 3 2" xfId="34802" xr:uid="{00000000-0005-0000-0000-0000E6890000}"/>
    <cellStyle name="Note 6 2 2 2 3 2 2" xfId="34803" xr:uid="{00000000-0005-0000-0000-0000E7890000}"/>
    <cellStyle name="Note 6 2 2 2 3 2 3" xfId="34804" xr:uid="{00000000-0005-0000-0000-0000E8890000}"/>
    <cellStyle name="Note 6 2 2 2 3 3" xfId="34805" xr:uid="{00000000-0005-0000-0000-0000E9890000}"/>
    <cellStyle name="Note 6 2 2 2 3 3 2" xfId="34806" xr:uid="{00000000-0005-0000-0000-0000EA890000}"/>
    <cellStyle name="Note 6 2 2 2 3 4" xfId="34807" xr:uid="{00000000-0005-0000-0000-0000EB890000}"/>
    <cellStyle name="Note 6 2 2 2 4" xfId="34808" xr:uid="{00000000-0005-0000-0000-0000EC890000}"/>
    <cellStyle name="Note 6 2 2 2 4 2" xfId="34809" xr:uid="{00000000-0005-0000-0000-0000ED890000}"/>
    <cellStyle name="Note 6 2 2 2 4 2 2" xfId="34810" xr:uid="{00000000-0005-0000-0000-0000EE890000}"/>
    <cellStyle name="Note 6 2 2 2 4 3" xfId="34811" xr:uid="{00000000-0005-0000-0000-0000EF890000}"/>
    <cellStyle name="Note 6 2 2 2 4 4" xfId="34812" xr:uid="{00000000-0005-0000-0000-0000F0890000}"/>
    <cellStyle name="Note 6 2 2 2 5" xfId="34813" xr:uid="{00000000-0005-0000-0000-0000F1890000}"/>
    <cellStyle name="Note 6 2 2 2 5 2" xfId="34814" xr:uid="{00000000-0005-0000-0000-0000F2890000}"/>
    <cellStyle name="Note 6 2 2 2 5 2 2" xfId="34815" xr:uid="{00000000-0005-0000-0000-0000F3890000}"/>
    <cellStyle name="Note 6 2 2 2 5 3" xfId="34816" xr:uid="{00000000-0005-0000-0000-0000F4890000}"/>
    <cellStyle name="Note 6 2 2 2 5 4" xfId="34817" xr:uid="{00000000-0005-0000-0000-0000F5890000}"/>
    <cellStyle name="Note 6 2 2 2 6" xfId="34818" xr:uid="{00000000-0005-0000-0000-0000F6890000}"/>
    <cellStyle name="Note 6 2 2 2 6 2" xfId="34819" xr:uid="{00000000-0005-0000-0000-0000F7890000}"/>
    <cellStyle name="Note 6 2 2 2 6 2 2" xfId="34820" xr:uid="{00000000-0005-0000-0000-0000F8890000}"/>
    <cellStyle name="Note 6 2 2 2 6 3" xfId="34821" xr:uid="{00000000-0005-0000-0000-0000F9890000}"/>
    <cellStyle name="Note 6 2 2 2 7" xfId="34822" xr:uid="{00000000-0005-0000-0000-0000FA890000}"/>
    <cellStyle name="Note 6 2 2 2 7 2" xfId="34823" xr:uid="{00000000-0005-0000-0000-0000FB890000}"/>
    <cellStyle name="Note 6 2 2 2 7 2 2" xfId="34824" xr:uid="{00000000-0005-0000-0000-0000FC890000}"/>
    <cellStyle name="Note 6 2 2 2 7 3" xfId="34825" xr:uid="{00000000-0005-0000-0000-0000FD890000}"/>
    <cellStyle name="Note 6 2 2 2 8" xfId="34826" xr:uid="{00000000-0005-0000-0000-0000FE890000}"/>
    <cellStyle name="Note 6 2 2 2 8 2" xfId="34827" xr:uid="{00000000-0005-0000-0000-0000FF890000}"/>
    <cellStyle name="Note 6 2 2 2 8 2 2" xfId="34828" xr:uid="{00000000-0005-0000-0000-0000008A0000}"/>
    <cellStyle name="Note 6 2 2 2 8 3" xfId="34829" xr:uid="{00000000-0005-0000-0000-0000018A0000}"/>
    <cellStyle name="Note 6 2 2 2 9" xfId="34830" xr:uid="{00000000-0005-0000-0000-0000028A0000}"/>
    <cellStyle name="Note 6 2 2 2 9 2" xfId="34831" xr:uid="{00000000-0005-0000-0000-0000038A0000}"/>
    <cellStyle name="Note 6 2 2 2 9 2 2" xfId="34832" xr:uid="{00000000-0005-0000-0000-0000048A0000}"/>
    <cellStyle name="Note 6 2 2 2 9 3" xfId="34833" xr:uid="{00000000-0005-0000-0000-0000058A0000}"/>
    <cellStyle name="Note 6 2 2 20" xfId="34834" xr:uid="{00000000-0005-0000-0000-0000068A0000}"/>
    <cellStyle name="Note 6 2 2 20 2" xfId="34835" xr:uid="{00000000-0005-0000-0000-0000078A0000}"/>
    <cellStyle name="Note 6 2 2 20 2 2" xfId="34836" xr:uid="{00000000-0005-0000-0000-0000088A0000}"/>
    <cellStyle name="Note 6 2 2 20 3" xfId="34837" xr:uid="{00000000-0005-0000-0000-0000098A0000}"/>
    <cellStyle name="Note 6 2 2 21" xfId="34838" xr:uid="{00000000-0005-0000-0000-00000A8A0000}"/>
    <cellStyle name="Note 6 2 2 21 2" xfId="34839" xr:uid="{00000000-0005-0000-0000-00000B8A0000}"/>
    <cellStyle name="Note 6 2 2 22" xfId="34840" xr:uid="{00000000-0005-0000-0000-00000C8A0000}"/>
    <cellStyle name="Note 6 2 2 23" xfId="34841" xr:uid="{00000000-0005-0000-0000-00000D8A0000}"/>
    <cellStyle name="Note 6 2 2 3" xfId="34842" xr:uid="{00000000-0005-0000-0000-00000E8A0000}"/>
    <cellStyle name="Note 6 2 2 3 10" xfId="34843" xr:uid="{00000000-0005-0000-0000-00000F8A0000}"/>
    <cellStyle name="Note 6 2 2 3 10 2" xfId="34844" xr:uid="{00000000-0005-0000-0000-0000108A0000}"/>
    <cellStyle name="Note 6 2 2 3 10 2 2" xfId="34845" xr:uid="{00000000-0005-0000-0000-0000118A0000}"/>
    <cellStyle name="Note 6 2 2 3 10 3" xfId="34846" xr:uid="{00000000-0005-0000-0000-0000128A0000}"/>
    <cellStyle name="Note 6 2 2 3 11" xfId="34847" xr:uid="{00000000-0005-0000-0000-0000138A0000}"/>
    <cellStyle name="Note 6 2 2 3 11 2" xfId="34848" xr:uid="{00000000-0005-0000-0000-0000148A0000}"/>
    <cellStyle name="Note 6 2 2 3 11 2 2" xfId="34849" xr:uid="{00000000-0005-0000-0000-0000158A0000}"/>
    <cellStyle name="Note 6 2 2 3 11 3" xfId="34850" xr:uid="{00000000-0005-0000-0000-0000168A0000}"/>
    <cellStyle name="Note 6 2 2 3 12" xfId="34851" xr:uid="{00000000-0005-0000-0000-0000178A0000}"/>
    <cellStyle name="Note 6 2 2 3 12 2" xfId="34852" xr:uid="{00000000-0005-0000-0000-0000188A0000}"/>
    <cellStyle name="Note 6 2 2 3 12 2 2" xfId="34853" xr:uid="{00000000-0005-0000-0000-0000198A0000}"/>
    <cellStyle name="Note 6 2 2 3 12 3" xfId="34854" xr:uid="{00000000-0005-0000-0000-00001A8A0000}"/>
    <cellStyle name="Note 6 2 2 3 13" xfId="34855" xr:uid="{00000000-0005-0000-0000-00001B8A0000}"/>
    <cellStyle name="Note 6 2 2 3 13 2" xfId="34856" xr:uid="{00000000-0005-0000-0000-00001C8A0000}"/>
    <cellStyle name="Note 6 2 2 3 13 2 2" xfId="34857" xr:uid="{00000000-0005-0000-0000-00001D8A0000}"/>
    <cellStyle name="Note 6 2 2 3 13 3" xfId="34858" xr:uid="{00000000-0005-0000-0000-00001E8A0000}"/>
    <cellStyle name="Note 6 2 2 3 14" xfId="34859" xr:uid="{00000000-0005-0000-0000-00001F8A0000}"/>
    <cellStyle name="Note 6 2 2 3 14 2" xfId="34860" xr:uid="{00000000-0005-0000-0000-0000208A0000}"/>
    <cellStyle name="Note 6 2 2 3 14 2 2" xfId="34861" xr:uid="{00000000-0005-0000-0000-0000218A0000}"/>
    <cellStyle name="Note 6 2 2 3 14 3" xfId="34862" xr:uid="{00000000-0005-0000-0000-0000228A0000}"/>
    <cellStyle name="Note 6 2 2 3 15" xfId="34863" xr:uid="{00000000-0005-0000-0000-0000238A0000}"/>
    <cellStyle name="Note 6 2 2 3 15 2" xfId="34864" xr:uid="{00000000-0005-0000-0000-0000248A0000}"/>
    <cellStyle name="Note 6 2 2 3 15 2 2" xfId="34865" xr:uid="{00000000-0005-0000-0000-0000258A0000}"/>
    <cellStyle name="Note 6 2 2 3 15 3" xfId="34866" xr:uid="{00000000-0005-0000-0000-0000268A0000}"/>
    <cellStyle name="Note 6 2 2 3 16" xfId="34867" xr:uid="{00000000-0005-0000-0000-0000278A0000}"/>
    <cellStyle name="Note 6 2 2 3 16 2" xfId="34868" xr:uid="{00000000-0005-0000-0000-0000288A0000}"/>
    <cellStyle name="Note 6 2 2 3 16 2 2" xfId="34869" xr:uid="{00000000-0005-0000-0000-0000298A0000}"/>
    <cellStyle name="Note 6 2 2 3 16 3" xfId="34870" xr:uid="{00000000-0005-0000-0000-00002A8A0000}"/>
    <cellStyle name="Note 6 2 2 3 17" xfId="34871" xr:uid="{00000000-0005-0000-0000-00002B8A0000}"/>
    <cellStyle name="Note 6 2 2 3 17 2" xfId="34872" xr:uid="{00000000-0005-0000-0000-00002C8A0000}"/>
    <cellStyle name="Note 6 2 2 3 17 2 2" xfId="34873" xr:uid="{00000000-0005-0000-0000-00002D8A0000}"/>
    <cellStyle name="Note 6 2 2 3 17 3" xfId="34874" xr:uid="{00000000-0005-0000-0000-00002E8A0000}"/>
    <cellStyle name="Note 6 2 2 3 18" xfId="34875" xr:uid="{00000000-0005-0000-0000-00002F8A0000}"/>
    <cellStyle name="Note 6 2 2 3 18 2" xfId="34876" xr:uid="{00000000-0005-0000-0000-0000308A0000}"/>
    <cellStyle name="Note 6 2 2 3 19" xfId="34877" xr:uid="{00000000-0005-0000-0000-0000318A0000}"/>
    <cellStyle name="Note 6 2 2 3 2" xfId="34878" xr:uid="{00000000-0005-0000-0000-0000328A0000}"/>
    <cellStyle name="Note 6 2 2 3 2 10" xfId="34879" xr:uid="{00000000-0005-0000-0000-0000338A0000}"/>
    <cellStyle name="Note 6 2 2 3 2 10 2" xfId="34880" xr:uid="{00000000-0005-0000-0000-0000348A0000}"/>
    <cellStyle name="Note 6 2 2 3 2 10 2 2" xfId="34881" xr:uid="{00000000-0005-0000-0000-0000358A0000}"/>
    <cellStyle name="Note 6 2 2 3 2 10 3" xfId="34882" xr:uid="{00000000-0005-0000-0000-0000368A0000}"/>
    <cellStyle name="Note 6 2 2 3 2 11" xfId="34883" xr:uid="{00000000-0005-0000-0000-0000378A0000}"/>
    <cellStyle name="Note 6 2 2 3 2 11 2" xfId="34884" xr:uid="{00000000-0005-0000-0000-0000388A0000}"/>
    <cellStyle name="Note 6 2 2 3 2 11 2 2" xfId="34885" xr:uid="{00000000-0005-0000-0000-0000398A0000}"/>
    <cellStyle name="Note 6 2 2 3 2 11 3" xfId="34886" xr:uid="{00000000-0005-0000-0000-00003A8A0000}"/>
    <cellStyle name="Note 6 2 2 3 2 12" xfId="34887" xr:uid="{00000000-0005-0000-0000-00003B8A0000}"/>
    <cellStyle name="Note 6 2 2 3 2 12 2" xfId="34888" xr:uid="{00000000-0005-0000-0000-00003C8A0000}"/>
    <cellStyle name="Note 6 2 2 3 2 12 2 2" xfId="34889" xr:uid="{00000000-0005-0000-0000-00003D8A0000}"/>
    <cellStyle name="Note 6 2 2 3 2 12 3" xfId="34890" xr:uid="{00000000-0005-0000-0000-00003E8A0000}"/>
    <cellStyle name="Note 6 2 2 3 2 13" xfId="34891" xr:uid="{00000000-0005-0000-0000-00003F8A0000}"/>
    <cellStyle name="Note 6 2 2 3 2 13 2" xfId="34892" xr:uid="{00000000-0005-0000-0000-0000408A0000}"/>
    <cellStyle name="Note 6 2 2 3 2 13 2 2" xfId="34893" xr:uid="{00000000-0005-0000-0000-0000418A0000}"/>
    <cellStyle name="Note 6 2 2 3 2 13 3" xfId="34894" xr:uid="{00000000-0005-0000-0000-0000428A0000}"/>
    <cellStyle name="Note 6 2 2 3 2 14" xfId="34895" xr:uid="{00000000-0005-0000-0000-0000438A0000}"/>
    <cellStyle name="Note 6 2 2 3 2 14 2" xfId="34896" xr:uid="{00000000-0005-0000-0000-0000448A0000}"/>
    <cellStyle name="Note 6 2 2 3 2 14 2 2" xfId="34897" xr:uid="{00000000-0005-0000-0000-0000458A0000}"/>
    <cellStyle name="Note 6 2 2 3 2 14 3" xfId="34898" xr:uid="{00000000-0005-0000-0000-0000468A0000}"/>
    <cellStyle name="Note 6 2 2 3 2 15" xfId="34899" xr:uid="{00000000-0005-0000-0000-0000478A0000}"/>
    <cellStyle name="Note 6 2 2 3 2 15 2" xfId="34900" xr:uid="{00000000-0005-0000-0000-0000488A0000}"/>
    <cellStyle name="Note 6 2 2 3 2 15 2 2" xfId="34901" xr:uid="{00000000-0005-0000-0000-0000498A0000}"/>
    <cellStyle name="Note 6 2 2 3 2 15 3" xfId="34902" xr:uid="{00000000-0005-0000-0000-00004A8A0000}"/>
    <cellStyle name="Note 6 2 2 3 2 16" xfId="34903" xr:uid="{00000000-0005-0000-0000-00004B8A0000}"/>
    <cellStyle name="Note 6 2 2 3 2 16 2" xfId="34904" xr:uid="{00000000-0005-0000-0000-00004C8A0000}"/>
    <cellStyle name="Note 6 2 2 3 2 16 2 2" xfId="34905" xr:uid="{00000000-0005-0000-0000-00004D8A0000}"/>
    <cellStyle name="Note 6 2 2 3 2 16 3" xfId="34906" xr:uid="{00000000-0005-0000-0000-00004E8A0000}"/>
    <cellStyle name="Note 6 2 2 3 2 17" xfId="34907" xr:uid="{00000000-0005-0000-0000-00004F8A0000}"/>
    <cellStyle name="Note 6 2 2 3 2 17 2" xfId="34908" xr:uid="{00000000-0005-0000-0000-0000508A0000}"/>
    <cellStyle name="Note 6 2 2 3 2 17 2 2" xfId="34909" xr:uid="{00000000-0005-0000-0000-0000518A0000}"/>
    <cellStyle name="Note 6 2 2 3 2 17 3" xfId="34910" xr:uid="{00000000-0005-0000-0000-0000528A0000}"/>
    <cellStyle name="Note 6 2 2 3 2 18" xfId="34911" xr:uid="{00000000-0005-0000-0000-0000538A0000}"/>
    <cellStyle name="Note 6 2 2 3 2 18 2" xfId="34912" xr:uid="{00000000-0005-0000-0000-0000548A0000}"/>
    <cellStyle name="Note 6 2 2 3 2 18 2 2" xfId="34913" xr:uid="{00000000-0005-0000-0000-0000558A0000}"/>
    <cellStyle name="Note 6 2 2 3 2 18 3" xfId="34914" xr:uid="{00000000-0005-0000-0000-0000568A0000}"/>
    <cellStyle name="Note 6 2 2 3 2 19" xfId="34915" xr:uid="{00000000-0005-0000-0000-0000578A0000}"/>
    <cellStyle name="Note 6 2 2 3 2 19 2" xfId="34916" xr:uid="{00000000-0005-0000-0000-0000588A0000}"/>
    <cellStyle name="Note 6 2 2 3 2 19 2 2" xfId="34917" xr:uid="{00000000-0005-0000-0000-0000598A0000}"/>
    <cellStyle name="Note 6 2 2 3 2 19 3" xfId="34918" xr:uid="{00000000-0005-0000-0000-00005A8A0000}"/>
    <cellStyle name="Note 6 2 2 3 2 2" xfId="34919" xr:uid="{00000000-0005-0000-0000-00005B8A0000}"/>
    <cellStyle name="Note 6 2 2 3 2 2 2" xfId="34920" xr:uid="{00000000-0005-0000-0000-00005C8A0000}"/>
    <cellStyle name="Note 6 2 2 3 2 2 2 2" xfId="34921" xr:uid="{00000000-0005-0000-0000-00005D8A0000}"/>
    <cellStyle name="Note 6 2 2 3 2 2 3" xfId="34922" xr:uid="{00000000-0005-0000-0000-00005E8A0000}"/>
    <cellStyle name="Note 6 2 2 3 2 2 4" xfId="34923" xr:uid="{00000000-0005-0000-0000-00005F8A0000}"/>
    <cellStyle name="Note 6 2 2 3 2 20" xfId="34924" xr:uid="{00000000-0005-0000-0000-0000608A0000}"/>
    <cellStyle name="Note 6 2 2 3 2 20 2" xfId="34925" xr:uid="{00000000-0005-0000-0000-0000618A0000}"/>
    <cellStyle name="Note 6 2 2 3 2 20 2 2" xfId="34926" xr:uid="{00000000-0005-0000-0000-0000628A0000}"/>
    <cellStyle name="Note 6 2 2 3 2 20 3" xfId="34927" xr:uid="{00000000-0005-0000-0000-0000638A0000}"/>
    <cellStyle name="Note 6 2 2 3 2 21" xfId="34928" xr:uid="{00000000-0005-0000-0000-0000648A0000}"/>
    <cellStyle name="Note 6 2 2 3 2 21 2" xfId="34929" xr:uid="{00000000-0005-0000-0000-0000658A0000}"/>
    <cellStyle name="Note 6 2 2 3 2 22" xfId="34930" xr:uid="{00000000-0005-0000-0000-0000668A0000}"/>
    <cellStyle name="Note 6 2 2 3 2 23" xfId="34931" xr:uid="{00000000-0005-0000-0000-0000678A0000}"/>
    <cellStyle name="Note 6 2 2 3 2 3" xfId="34932" xr:uid="{00000000-0005-0000-0000-0000688A0000}"/>
    <cellStyle name="Note 6 2 2 3 2 3 2" xfId="34933" xr:uid="{00000000-0005-0000-0000-0000698A0000}"/>
    <cellStyle name="Note 6 2 2 3 2 3 2 2" xfId="34934" xr:uid="{00000000-0005-0000-0000-00006A8A0000}"/>
    <cellStyle name="Note 6 2 2 3 2 3 3" xfId="34935" xr:uid="{00000000-0005-0000-0000-00006B8A0000}"/>
    <cellStyle name="Note 6 2 2 3 2 3 4" xfId="34936" xr:uid="{00000000-0005-0000-0000-00006C8A0000}"/>
    <cellStyle name="Note 6 2 2 3 2 4" xfId="34937" xr:uid="{00000000-0005-0000-0000-00006D8A0000}"/>
    <cellStyle name="Note 6 2 2 3 2 4 2" xfId="34938" xr:uid="{00000000-0005-0000-0000-00006E8A0000}"/>
    <cellStyle name="Note 6 2 2 3 2 4 2 2" xfId="34939" xr:uid="{00000000-0005-0000-0000-00006F8A0000}"/>
    <cellStyle name="Note 6 2 2 3 2 4 3" xfId="34940" xr:uid="{00000000-0005-0000-0000-0000708A0000}"/>
    <cellStyle name="Note 6 2 2 3 2 5" xfId="34941" xr:uid="{00000000-0005-0000-0000-0000718A0000}"/>
    <cellStyle name="Note 6 2 2 3 2 5 2" xfId="34942" xr:uid="{00000000-0005-0000-0000-0000728A0000}"/>
    <cellStyle name="Note 6 2 2 3 2 5 2 2" xfId="34943" xr:uid="{00000000-0005-0000-0000-0000738A0000}"/>
    <cellStyle name="Note 6 2 2 3 2 5 3" xfId="34944" xr:uid="{00000000-0005-0000-0000-0000748A0000}"/>
    <cellStyle name="Note 6 2 2 3 2 6" xfId="34945" xr:uid="{00000000-0005-0000-0000-0000758A0000}"/>
    <cellStyle name="Note 6 2 2 3 2 6 2" xfId="34946" xr:uid="{00000000-0005-0000-0000-0000768A0000}"/>
    <cellStyle name="Note 6 2 2 3 2 6 2 2" xfId="34947" xr:uid="{00000000-0005-0000-0000-0000778A0000}"/>
    <cellStyle name="Note 6 2 2 3 2 6 3" xfId="34948" xr:uid="{00000000-0005-0000-0000-0000788A0000}"/>
    <cellStyle name="Note 6 2 2 3 2 7" xfId="34949" xr:uid="{00000000-0005-0000-0000-0000798A0000}"/>
    <cellStyle name="Note 6 2 2 3 2 7 2" xfId="34950" xr:uid="{00000000-0005-0000-0000-00007A8A0000}"/>
    <cellStyle name="Note 6 2 2 3 2 7 2 2" xfId="34951" xr:uid="{00000000-0005-0000-0000-00007B8A0000}"/>
    <cellStyle name="Note 6 2 2 3 2 7 3" xfId="34952" xr:uid="{00000000-0005-0000-0000-00007C8A0000}"/>
    <cellStyle name="Note 6 2 2 3 2 8" xfId="34953" xr:uid="{00000000-0005-0000-0000-00007D8A0000}"/>
    <cellStyle name="Note 6 2 2 3 2 8 2" xfId="34954" xr:uid="{00000000-0005-0000-0000-00007E8A0000}"/>
    <cellStyle name="Note 6 2 2 3 2 8 2 2" xfId="34955" xr:uid="{00000000-0005-0000-0000-00007F8A0000}"/>
    <cellStyle name="Note 6 2 2 3 2 8 3" xfId="34956" xr:uid="{00000000-0005-0000-0000-0000808A0000}"/>
    <cellStyle name="Note 6 2 2 3 2 9" xfId="34957" xr:uid="{00000000-0005-0000-0000-0000818A0000}"/>
    <cellStyle name="Note 6 2 2 3 2 9 2" xfId="34958" xr:uid="{00000000-0005-0000-0000-0000828A0000}"/>
    <cellStyle name="Note 6 2 2 3 2 9 2 2" xfId="34959" xr:uid="{00000000-0005-0000-0000-0000838A0000}"/>
    <cellStyle name="Note 6 2 2 3 2 9 3" xfId="34960" xr:uid="{00000000-0005-0000-0000-0000848A0000}"/>
    <cellStyle name="Note 6 2 2 3 20" xfId="34961" xr:uid="{00000000-0005-0000-0000-0000858A0000}"/>
    <cellStyle name="Note 6 2 2 3 3" xfId="34962" xr:uid="{00000000-0005-0000-0000-0000868A0000}"/>
    <cellStyle name="Note 6 2 2 3 3 2" xfId="34963" xr:uid="{00000000-0005-0000-0000-0000878A0000}"/>
    <cellStyle name="Note 6 2 2 3 3 2 2" xfId="34964" xr:uid="{00000000-0005-0000-0000-0000888A0000}"/>
    <cellStyle name="Note 6 2 2 3 3 3" xfId="34965" xr:uid="{00000000-0005-0000-0000-0000898A0000}"/>
    <cellStyle name="Note 6 2 2 3 3 4" xfId="34966" xr:uid="{00000000-0005-0000-0000-00008A8A0000}"/>
    <cellStyle name="Note 6 2 2 3 4" xfId="34967" xr:uid="{00000000-0005-0000-0000-00008B8A0000}"/>
    <cellStyle name="Note 6 2 2 3 4 2" xfId="34968" xr:uid="{00000000-0005-0000-0000-00008C8A0000}"/>
    <cellStyle name="Note 6 2 2 3 4 2 2" xfId="34969" xr:uid="{00000000-0005-0000-0000-00008D8A0000}"/>
    <cellStyle name="Note 6 2 2 3 4 3" xfId="34970" xr:uid="{00000000-0005-0000-0000-00008E8A0000}"/>
    <cellStyle name="Note 6 2 2 3 4 4" xfId="34971" xr:uid="{00000000-0005-0000-0000-00008F8A0000}"/>
    <cellStyle name="Note 6 2 2 3 5" xfId="34972" xr:uid="{00000000-0005-0000-0000-0000908A0000}"/>
    <cellStyle name="Note 6 2 2 3 5 2" xfId="34973" xr:uid="{00000000-0005-0000-0000-0000918A0000}"/>
    <cellStyle name="Note 6 2 2 3 5 2 2" xfId="34974" xr:uid="{00000000-0005-0000-0000-0000928A0000}"/>
    <cellStyle name="Note 6 2 2 3 5 3" xfId="34975" xr:uid="{00000000-0005-0000-0000-0000938A0000}"/>
    <cellStyle name="Note 6 2 2 3 6" xfId="34976" xr:uid="{00000000-0005-0000-0000-0000948A0000}"/>
    <cellStyle name="Note 6 2 2 3 6 2" xfId="34977" xr:uid="{00000000-0005-0000-0000-0000958A0000}"/>
    <cellStyle name="Note 6 2 2 3 6 2 2" xfId="34978" xr:uid="{00000000-0005-0000-0000-0000968A0000}"/>
    <cellStyle name="Note 6 2 2 3 6 3" xfId="34979" xr:uid="{00000000-0005-0000-0000-0000978A0000}"/>
    <cellStyle name="Note 6 2 2 3 7" xfId="34980" xr:uid="{00000000-0005-0000-0000-0000988A0000}"/>
    <cellStyle name="Note 6 2 2 3 7 2" xfId="34981" xr:uid="{00000000-0005-0000-0000-0000998A0000}"/>
    <cellStyle name="Note 6 2 2 3 7 2 2" xfId="34982" xr:uid="{00000000-0005-0000-0000-00009A8A0000}"/>
    <cellStyle name="Note 6 2 2 3 7 3" xfId="34983" xr:uid="{00000000-0005-0000-0000-00009B8A0000}"/>
    <cellStyle name="Note 6 2 2 3 8" xfId="34984" xr:uid="{00000000-0005-0000-0000-00009C8A0000}"/>
    <cellStyle name="Note 6 2 2 3 8 2" xfId="34985" xr:uid="{00000000-0005-0000-0000-00009D8A0000}"/>
    <cellStyle name="Note 6 2 2 3 8 2 2" xfId="34986" xr:uid="{00000000-0005-0000-0000-00009E8A0000}"/>
    <cellStyle name="Note 6 2 2 3 8 3" xfId="34987" xr:uid="{00000000-0005-0000-0000-00009F8A0000}"/>
    <cellStyle name="Note 6 2 2 3 9" xfId="34988" xr:uid="{00000000-0005-0000-0000-0000A08A0000}"/>
    <cellStyle name="Note 6 2 2 3 9 2" xfId="34989" xr:uid="{00000000-0005-0000-0000-0000A18A0000}"/>
    <cellStyle name="Note 6 2 2 3 9 2 2" xfId="34990" xr:uid="{00000000-0005-0000-0000-0000A28A0000}"/>
    <cellStyle name="Note 6 2 2 3 9 3" xfId="34991" xr:uid="{00000000-0005-0000-0000-0000A38A0000}"/>
    <cellStyle name="Note 6 2 2 4" xfId="34992" xr:uid="{00000000-0005-0000-0000-0000A48A0000}"/>
    <cellStyle name="Note 6 2 2 4 10" xfId="34993" xr:uid="{00000000-0005-0000-0000-0000A58A0000}"/>
    <cellStyle name="Note 6 2 2 4 10 2" xfId="34994" xr:uid="{00000000-0005-0000-0000-0000A68A0000}"/>
    <cellStyle name="Note 6 2 2 4 10 2 2" xfId="34995" xr:uid="{00000000-0005-0000-0000-0000A78A0000}"/>
    <cellStyle name="Note 6 2 2 4 10 3" xfId="34996" xr:uid="{00000000-0005-0000-0000-0000A88A0000}"/>
    <cellStyle name="Note 6 2 2 4 11" xfId="34997" xr:uid="{00000000-0005-0000-0000-0000A98A0000}"/>
    <cellStyle name="Note 6 2 2 4 11 2" xfId="34998" xr:uid="{00000000-0005-0000-0000-0000AA8A0000}"/>
    <cellStyle name="Note 6 2 2 4 11 2 2" xfId="34999" xr:uid="{00000000-0005-0000-0000-0000AB8A0000}"/>
    <cellStyle name="Note 6 2 2 4 11 3" xfId="35000" xr:uid="{00000000-0005-0000-0000-0000AC8A0000}"/>
    <cellStyle name="Note 6 2 2 4 12" xfId="35001" xr:uid="{00000000-0005-0000-0000-0000AD8A0000}"/>
    <cellStyle name="Note 6 2 2 4 12 2" xfId="35002" xr:uid="{00000000-0005-0000-0000-0000AE8A0000}"/>
    <cellStyle name="Note 6 2 2 4 12 2 2" xfId="35003" xr:uid="{00000000-0005-0000-0000-0000AF8A0000}"/>
    <cellStyle name="Note 6 2 2 4 12 3" xfId="35004" xr:uid="{00000000-0005-0000-0000-0000B08A0000}"/>
    <cellStyle name="Note 6 2 2 4 13" xfId="35005" xr:uid="{00000000-0005-0000-0000-0000B18A0000}"/>
    <cellStyle name="Note 6 2 2 4 13 2" xfId="35006" xr:uid="{00000000-0005-0000-0000-0000B28A0000}"/>
    <cellStyle name="Note 6 2 2 4 13 2 2" xfId="35007" xr:uid="{00000000-0005-0000-0000-0000B38A0000}"/>
    <cellStyle name="Note 6 2 2 4 13 3" xfId="35008" xr:uid="{00000000-0005-0000-0000-0000B48A0000}"/>
    <cellStyle name="Note 6 2 2 4 14" xfId="35009" xr:uid="{00000000-0005-0000-0000-0000B58A0000}"/>
    <cellStyle name="Note 6 2 2 4 14 2" xfId="35010" xr:uid="{00000000-0005-0000-0000-0000B68A0000}"/>
    <cellStyle name="Note 6 2 2 4 14 2 2" xfId="35011" xr:uid="{00000000-0005-0000-0000-0000B78A0000}"/>
    <cellStyle name="Note 6 2 2 4 14 3" xfId="35012" xr:uid="{00000000-0005-0000-0000-0000B88A0000}"/>
    <cellStyle name="Note 6 2 2 4 15" xfId="35013" xr:uid="{00000000-0005-0000-0000-0000B98A0000}"/>
    <cellStyle name="Note 6 2 2 4 15 2" xfId="35014" xr:uid="{00000000-0005-0000-0000-0000BA8A0000}"/>
    <cellStyle name="Note 6 2 2 4 15 2 2" xfId="35015" xr:uid="{00000000-0005-0000-0000-0000BB8A0000}"/>
    <cellStyle name="Note 6 2 2 4 15 3" xfId="35016" xr:uid="{00000000-0005-0000-0000-0000BC8A0000}"/>
    <cellStyle name="Note 6 2 2 4 16" xfId="35017" xr:uid="{00000000-0005-0000-0000-0000BD8A0000}"/>
    <cellStyle name="Note 6 2 2 4 16 2" xfId="35018" xr:uid="{00000000-0005-0000-0000-0000BE8A0000}"/>
    <cellStyle name="Note 6 2 2 4 16 2 2" xfId="35019" xr:uid="{00000000-0005-0000-0000-0000BF8A0000}"/>
    <cellStyle name="Note 6 2 2 4 16 3" xfId="35020" xr:uid="{00000000-0005-0000-0000-0000C08A0000}"/>
    <cellStyle name="Note 6 2 2 4 17" xfId="35021" xr:uid="{00000000-0005-0000-0000-0000C18A0000}"/>
    <cellStyle name="Note 6 2 2 4 17 2" xfId="35022" xr:uid="{00000000-0005-0000-0000-0000C28A0000}"/>
    <cellStyle name="Note 6 2 2 4 17 2 2" xfId="35023" xr:uid="{00000000-0005-0000-0000-0000C38A0000}"/>
    <cellStyle name="Note 6 2 2 4 17 3" xfId="35024" xr:uid="{00000000-0005-0000-0000-0000C48A0000}"/>
    <cellStyle name="Note 6 2 2 4 18" xfId="35025" xr:uid="{00000000-0005-0000-0000-0000C58A0000}"/>
    <cellStyle name="Note 6 2 2 4 18 2" xfId="35026" xr:uid="{00000000-0005-0000-0000-0000C68A0000}"/>
    <cellStyle name="Note 6 2 2 4 18 2 2" xfId="35027" xr:uid="{00000000-0005-0000-0000-0000C78A0000}"/>
    <cellStyle name="Note 6 2 2 4 18 3" xfId="35028" xr:uid="{00000000-0005-0000-0000-0000C88A0000}"/>
    <cellStyle name="Note 6 2 2 4 19" xfId="35029" xr:uid="{00000000-0005-0000-0000-0000C98A0000}"/>
    <cellStyle name="Note 6 2 2 4 19 2" xfId="35030" xr:uid="{00000000-0005-0000-0000-0000CA8A0000}"/>
    <cellStyle name="Note 6 2 2 4 19 2 2" xfId="35031" xr:uid="{00000000-0005-0000-0000-0000CB8A0000}"/>
    <cellStyle name="Note 6 2 2 4 19 3" xfId="35032" xr:uid="{00000000-0005-0000-0000-0000CC8A0000}"/>
    <cellStyle name="Note 6 2 2 4 2" xfId="35033" xr:uid="{00000000-0005-0000-0000-0000CD8A0000}"/>
    <cellStyle name="Note 6 2 2 4 2 10" xfId="35034" xr:uid="{00000000-0005-0000-0000-0000CE8A0000}"/>
    <cellStyle name="Note 6 2 2 4 2 10 2" xfId="35035" xr:uid="{00000000-0005-0000-0000-0000CF8A0000}"/>
    <cellStyle name="Note 6 2 2 4 2 10 2 2" xfId="35036" xr:uid="{00000000-0005-0000-0000-0000D08A0000}"/>
    <cellStyle name="Note 6 2 2 4 2 10 3" xfId="35037" xr:uid="{00000000-0005-0000-0000-0000D18A0000}"/>
    <cellStyle name="Note 6 2 2 4 2 11" xfId="35038" xr:uid="{00000000-0005-0000-0000-0000D28A0000}"/>
    <cellStyle name="Note 6 2 2 4 2 11 2" xfId="35039" xr:uid="{00000000-0005-0000-0000-0000D38A0000}"/>
    <cellStyle name="Note 6 2 2 4 2 11 2 2" xfId="35040" xr:uid="{00000000-0005-0000-0000-0000D48A0000}"/>
    <cellStyle name="Note 6 2 2 4 2 11 3" xfId="35041" xr:uid="{00000000-0005-0000-0000-0000D58A0000}"/>
    <cellStyle name="Note 6 2 2 4 2 12" xfId="35042" xr:uid="{00000000-0005-0000-0000-0000D68A0000}"/>
    <cellStyle name="Note 6 2 2 4 2 12 2" xfId="35043" xr:uid="{00000000-0005-0000-0000-0000D78A0000}"/>
    <cellStyle name="Note 6 2 2 4 2 12 2 2" xfId="35044" xr:uid="{00000000-0005-0000-0000-0000D88A0000}"/>
    <cellStyle name="Note 6 2 2 4 2 12 3" xfId="35045" xr:uid="{00000000-0005-0000-0000-0000D98A0000}"/>
    <cellStyle name="Note 6 2 2 4 2 13" xfId="35046" xr:uid="{00000000-0005-0000-0000-0000DA8A0000}"/>
    <cellStyle name="Note 6 2 2 4 2 13 2" xfId="35047" xr:uid="{00000000-0005-0000-0000-0000DB8A0000}"/>
    <cellStyle name="Note 6 2 2 4 2 13 2 2" xfId="35048" xr:uid="{00000000-0005-0000-0000-0000DC8A0000}"/>
    <cellStyle name="Note 6 2 2 4 2 13 3" xfId="35049" xr:uid="{00000000-0005-0000-0000-0000DD8A0000}"/>
    <cellStyle name="Note 6 2 2 4 2 14" xfId="35050" xr:uid="{00000000-0005-0000-0000-0000DE8A0000}"/>
    <cellStyle name="Note 6 2 2 4 2 14 2" xfId="35051" xr:uid="{00000000-0005-0000-0000-0000DF8A0000}"/>
    <cellStyle name="Note 6 2 2 4 2 14 2 2" xfId="35052" xr:uid="{00000000-0005-0000-0000-0000E08A0000}"/>
    <cellStyle name="Note 6 2 2 4 2 14 3" xfId="35053" xr:uid="{00000000-0005-0000-0000-0000E18A0000}"/>
    <cellStyle name="Note 6 2 2 4 2 15" xfId="35054" xr:uid="{00000000-0005-0000-0000-0000E28A0000}"/>
    <cellStyle name="Note 6 2 2 4 2 15 2" xfId="35055" xr:uid="{00000000-0005-0000-0000-0000E38A0000}"/>
    <cellStyle name="Note 6 2 2 4 2 15 2 2" xfId="35056" xr:uid="{00000000-0005-0000-0000-0000E48A0000}"/>
    <cellStyle name="Note 6 2 2 4 2 15 3" xfId="35057" xr:uid="{00000000-0005-0000-0000-0000E58A0000}"/>
    <cellStyle name="Note 6 2 2 4 2 16" xfId="35058" xr:uid="{00000000-0005-0000-0000-0000E68A0000}"/>
    <cellStyle name="Note 6 2 2 4 2 16 2" xfId="35059" xr:uid="{00000000-0005-0000-0000-0000E78A0000}"/>
    <cellStyle name="Note 6 2 2 4 2 16 2 2" xfId="35060" xr:uid="{00000000-0005-0000-0000-0000E88A0000}"/>
    <cellStyle name="Note 6 2 2 4 2 16 3" xfId="35061" xr:uid="{00000000-0005-0000-0000-0000E98A0000}"/>
    <cellStyle name="Note 6 2 2 4 2 17" xfId="35062" xr:uid="{00000000-0005-0000-0000-0000EA8A0000}"/>
    <cellStyle name="Note 6 2 2 4 2 17 2" xfId="35063" xr:uid="{00000000-0005-0000-0000-0000EB8A0000}"/>
    <cellStyle name="Note 6 2 2 4 2 17 2 2" xfId="35064" xr:uid="{00000000-0005-0000-0000-0000EC8A0000}"/>
    <cellStyle name="Note 6 2 2 4 2 17 3" xfId="35065" xr:uid="{00000000-0005-0000-0000-0000ED8A0000}"/>
    <cellStyle name="Note 6 2 2 4 2 18" xfId="35066" xr:uid="{00000000-0005-0000-0000-0000EE8A0000}"/>
    <cellStyle name="Note 6 2 2 4 2 18 2" xfId="35067" xr:uid="{00000000-0005-0000-0000-0000EF8A0000}"/>
    <cellStyle name="Note 6 2 2 4 2 18 2 2" xfId="35068" xr:uid="{00000000-0005-0000-0000-0000F08A0000}"/>
    <cellStyle name="Note 6 2 2 4 2 18 3" xfId="35069" xr:uid="{00000000-0005-0000-0000-0000F18A0000}"/>
    <cellStyle name="Note 6 2 2 4 2 19" xfId="35070" xr:uid="{00000000-0005-0000-0000-0000F28A0000}"/>
    <cellStyle name="Note 6 2 2 4 2 19 2" xfId="35071" xr:uid="{00000000-0005-0000-0000-0000F38A0000}"/>
    <cellStyle name="Note 6 2 2 4 2 19 2 2" xfId="35072" xr:uid="{00000000-0005-0000-0000-0000F48A0000}"/>
    <cellStyle name="Note 6 2 2 4 2 19 3" xfId="35073" xr:uid="{00000000-0005-0000-0000-0000F58A0000}"/>
    <cellStyle name="Note 6 2 2 4 2 2" xfId="35074" xr:uid="{00000000-0005-0000-0000-0000F68A0000}"/>
    <cellStyle name="Note 6 2 2 4 2 2 2" xfId="35075" xr:uid="{00000000-0005-0000-0000-0000F78A0000}"/>
    <cellStyle name="Note 6 2 2 4 2 2 2 2" xfId="35076" xr:uid="{00000000-0005-0000-0000-0000F88A0000}"/>
    <cellStyle name="Note 6 2 2 4 2 2 3" xfId="35077" xr:uid="{00000000-0005-0000-0000-0000F98A0000}"/>
    <cellStyle name="Note 6 2 2 4 2 2 4" xfId="35078" xr:uid="{00000000-0005-0000-0000-0000FA8A0000}"/>
    <cellStyle name="Note 6 2 2 4 2 20" xfId="35079" xr:uid="{00000000-0005-0000-0000-0000FB8A0000}"/>
    <cellStyle name="Note 6 2 2 4 2 20 2" xfId="35080" xr:uid="{00000000-0005-0000-0000-0000FC8A0000}"/>
    <cellStyle name="Note 6 2 2 4 2 20 2 2" xfId="35081" xr:uid="{00000000-0005-0000-0000-0000FD8A0000}"/>
    <cellStyle name="Note 6 2 2 4 2 20 3" xfId="35082" xr:uid="{00000000-0005-0000-0000-0000FE8A0000}"/>
    <cellStyle name="Note 6 2 2 4 2 21" xfId="35083" xr:uid="{00000000-0005-0000-0000-0000FF8A0000}"/>
    <cellStyle name="Note 6 2 2 4 2 21 2" xfId="35084" xr:uid="{00000000-0005-0000-0000-0000008B0000}"/>
    <cellStyle name="Note 6 2 2 4 2 22" xfId="35085" xr:uid="{00000000-0005-0000-0000-0000018B0000}"/>
    <cellStyle name="Note 6 2 2 4 2 23" xfId="35086" xr:uid="{00000000-0005-0000-0000-0000028B0000}"/>
    <cellStyle name="Note 6 2 2 4 2 3" xfId="35087" xr:uid="{00000000-0005-0000-0000-0000038B0000}"/>
    <cellStyle name="Note 6 2 2 4 2 3 2" xfId="35088" xr:uid="{00000000-0005-0000-0000-0000048B0000}"/>
    <cellStyle name="Note 6 2 2 4 2 3 2 2" xfId="35089" xr:uid="{00000000-0005-0000-0000-0000058B0000}"/>
    <cellStyle name="Note 6 2 2 4 2 3 3" xfId="35090" xr:uid="{00000000-0005-0000-0000-0000068B0000}"/>
    <cellStyle name="Note 6 2 2 4 2 4" xfId="35091" xr:uid="{00000000-0005-0000-0000-0000078B0000}"/>
    <cellStyle name="Note 6 2 2 4 2 4 2" xfId="35092" xr:uid="{00000000-0005-0000-0000-0000088B0000}"/>
    <cellStyle name="Note 6 2 2 4 2 4 2 2" xfId="35093" xr:uid="{00000000-0005-0000-0000-0000098B0000}"/>
    <cellStyle name="Note 6 2 2 4 2 4 3" xfId="35094" xr:uid="{00000000-0005-0000-0000-00000A8B0000}"/>
    <cellStyle name="Note 6 2 2 4 2 5" xfId="35095" xr:uid="{00000000-0005-0000-0000-00000B8B0000}"/>
    <cellStyle name="Note 6 2 2 4 2 5 2" xfId="35096" xr:uid="{00000000-0005-0000-0000-00000C8B0000}"/>
    <cellStyle name="Note 6 2 2 4 2 5 2 2" xfId="35097" xr:uid="{00000000-0005-0000-0000-00000D8B0000}"/>
    <cellStyle name="Note 6 2 2 4 2 5 3" xfId="35098" xr:uid="{00000000-0005-0000-0000-00000E8B0000}"/>
    <cellStyle name="Note 6 2 2 4 2 6" xfId="35099" xr:uid="{00000000-0005-0000-0000-00000F8B0000}"/>
    <cellStyle name="Note 6 2 2 4 2 6 2" xfId="35100" xr:uid="{00000000-0005-0000-0000-0000108B0000}"/>
    <cellStyle name="Note 6 2 2 4 2 6 2 2" xfId="35101" xr:uid="{00000000-0005-0000-0000-0000118B0000}"/>
    <cellStyle name="Note 6 2 2 4 2 6 3" xfId="35102" xr:uid="{00000000-0005-0000-0000-0000128B0000}"/>
    <cellStyle name="Note 6 2 2 4 2 7" xfId="35103" xr:uid="{00000000-0005-0000-0000-0000138B0000}"/>
    <cellStyle name="Note 6 2 2 4 2 7 2" xfId="35104" xr:uid="{00000000-0005-0000-0000-0000148B0000}"/>
    <cellStyle name="Note 6 2 2 4 2 7 2 2" xfId="35105" xr:uid="{00000000-0005-0000-0000-0000158B0000}"/>
    <cellStyle name="Note 6 2 2 4 2 7 3" xfId="35106" xr:uid="{00000000-0005-0000-0000-0000168B0000}"/>
    <cellStyle name="Note 6 2 2 4 2 8" xfId="35107" xr:uid="{00000000-0005-0000-0000-0000178B0000}"/>
    <cellStyle name="Note 6 2 2 4 2 8 2" xfId="35108" xr:uid="{00000000-0005-0000-0000-0000188B0000}"/>
    <cellStyle name="Note 6 2 2 4 2 8 2 2" xfId="35109" xr:uid="{00000000-0005-0000-0000-0000198B0000}"/>
    <cellStyle name="Note 6 2 2 4 2 8 3" xfId="35110" xr:uid="{00000000-0005-0000-0000-00001A8B0000}"/>
    <cellStyle name="Note 6 2 2 4 2 9" xfId="35111" xr:uid="{00000000-0005-0000-0000-00001B8B0000}"/>
    <cellStyle name="Note 6 2 2 4 2 9 2" xfId="35112" xr:uid="{00000000-0005-0000-0000-00001C8B0000}"/>
    <cellStyle name="Note 6 2 2 4 2 9 2 2" xfId="35113" xr:uid="{00000000-0005-0000-0000-00001D8B0000}"/>
    <cellStyle name="Note 6 2 2 4 2 9 3" xfId="35114" xr:uid="{00000000-0005-0000-0000-00001E8B0000}"/>
    <cellStyle name="Note 6 2 2 4 20" xfId="35115" xr:uid="{00000000-0005-0000-0000-00001F8B0000}"/>
    <cellStyle name="Note 6 2 2 4 20 2" xfId="35116" xr:uid="{00000000-0005-0000-0000-0000208B0000}"/>
    <cellStyle name="Note 6 2 2 4 20 2 2" xfId="35117" xr:uid="{00000000-0005-0000-0000-0000218B0000}"/>
    <cellStyle name="Note 6 2 2 4 20 3" xfId="35118" xr:uid="{00000000-0005-0000-0000-0000228B0000}"/>
    <cellStyle name="Note 6 2 2 4 21" xfId="35119" xr:uid="{00000000-0005-0000-0000-0000238B0000}"/>
    <cellStyle name="Note 6 2 2 4 21 2" xfId="35120" xr:uid="{00000000-0005-0000-0000-0000248B0000}"/>
    <cellStyle name="Note 6 2 2 4 21 2 2" xfId="35121" xr:uid="{00000000-0005-0000-0000-0000258B0000}"/>
    <cellStyle name="Note 6 2 2 4 21 3" xfId="35122" xr:uid="{00000000-0005-0000-0000-0000268B0000}"/>
    <cellStyle name="Note 6 2 2 4 22" xfId="35123" xr:uid="{00000000-0005-0000-0000-0000278B0000}"/>
    <cellStyle name="Note 6 2 2 4 22 2" xfId="35124" xr:uid="{00000000-0005-0000-0000-0000288B0000}"/>
    <cellStyle name="Note 6 2 2 4 23" xfId="35125" xr:uid="{00000000-0005-0000-0000-0000298B0000}"/>
    <cellStyle name="Note 6 2 2 4 24" xfId="35126" xr:uid="{00000000-0005-0000-0000-00002A8B0000}"/>
    <cellStyle name="Note 6 2 2 4 3" xfId="35127" xr:uid="{00000000-0005-0000-0000-00002B8B0000}"/>
    <cellStyle name="Note 6 2 2 4 3 2" xfId="35128" xr:uid="{00000000-0005-0000-0000-00002C8B0000}"/>
    <cellStyle name="Note 6 2 2 4 3 2 2" xfId="35129" xr:uid="{00000000-0005-0000-0000-00002D8B0000}"/>
    <cellStyle name="Note 6 2 2 4 3 3" xfId="35130" xr:uid="{00000000-0005-0000-0000-00002E8B0000}"/>
    <cellStyle name="Note 6 2 2 4 3 4" xfId="35131" xr:uid="{00000000-0005-0000-0000-00002F8B0000}"/>
    <cellStyle name="Note 6 2 2 4 4" xfId="35132" xr:uid="{00000000-0005-0000-0000-0000308B0000}"/>
    <cellStyle name="Note 6 2 2 4 4 2" xfId="35133" xr:uid="{00000000-0005-0000-0000-0000318B0000}"/>
    <cellStyle name="Note 6 2 2 4 4 2 2" xfId="35134" xr:uid="{00000000-0005-0000-0000-0000328B0000}"/>
    <cellStyle name="Note 6 2 2 4 4 3" xfId="35135" xr:uid="{00000000-0005-0000-0000-0000338B0000}"/>
    <cellStyle name="Note 6 2 2 4 4 4" xfId="35136" xr:uid="{00000000-0005-0000-0000-0000348B0000}"/>
    <cellStyle name="Note 6 2 2 4 5" xfId="35137" xr:uid="{00000000-0005-0000-0000-0000358B0000}"/>
    <cellStyle name="Note 6 2 2 4 5 2" xfId="35138" xr:uid="{00000000-0005-0000-0000-0000368B0000}"/>
    <cellStyle name="Note 6 2 2 4 5 2 2" xfId="35139" xr:uid="{00000000-0005-0000-0000-0000378B0000}"/>
    <cellStyle name="Note 6 2 2 4 5 3" xfId="35140" xr:uid="{00000000-0005-0000-0000-0000388B0000}"/>
    <cellStyle name="Note 6 2 2 4 6" xfId="35141" xr:uid="{00000000-0005-0000-0000-0000398B0000}"/>
    <cellStyle name="Note 6 2 2 4 6 2" xfId="35142" xr:uid="{00000000-0005-0000-0000-00003A8B0000}"/>
    <cellStyle name="Note 6 2 2 4 6 2 2" xfId="35143" xr:uid="{00000000-0005-0000-0000-00003B8B0000}"/>
    <cellStyle name="Note 6 2 2 4 6 3" xfId="35144" xr:uid="{00000000-0005-0000-0000-00003C8B0000}"/>
    <cellStyle name="Note 6 2 2 4 7" xfId="35145" xr:uid="{00000000-0005-0000-0000-00003D8B0000}"/>
    <cellStyle name="Note 6 2 2 4 7 2" xfId="35146" xr:uid="{00000000-0005-0000-0000-00003E8B0000}"/>
    <cellStyle name="Note 6 2 2 4 7 2 2" xfId="35147" xr:uid="{00000000-0005-0000-0000-00003F8B0000}"/>
    <cellStyle name="Note 6 2 2 4 7 3" xfId="35148" xr:uid="{00000000-0005-0000-0000-0000408B0000}"/>
    <cellStyle name="Note 6 2 2 4 8" xfId="35149" xr:uid="{00000000-0005-0000-0000-0000418B0000}"/>
    <cellStyle name="Note 6 2 2 4 8 2" xfId="35150" xr:uid="{00000000-0005-0000-0000-0000428B0000}"/>
    <cellStyle name="Note 6 2 2 4 8 2 2" xfId="35151" xr:uid="{00000000-0005-0000-0000-0000438B0000}"/>
    <cellStyle name="Note 6 2 2 4 8 3" xfId="35152" xr:uid="{00000000-0005-0000-0000-0000448B0000}"/>
    <cellStyle name="Note 6 2 2 4 9" xfId="35153" xr:uid="{00000000-0005-0000-0000-0000458B0000}"/>
    <cellStyle name="Note 6 2 2 4 9 2" xfId="35154" xr:uid="{00000000-0005-0000-0000-0000468B0000}"/>
    <cellStyle name="Note 6 2 2 4 9 2 2" xfId="35155" xr:uid="{00000000-0005-0000-0000-0000478B0000}"/>
    <cellStyle name="Note 6 2 2 4 9 3" xfId="35156" xr:uid="{00000000-0005-0000-0000-0000488B0000}"/>
    <cellStyle name="Note 6 2 2 5" xfId="35157" xr:uid="{00000000-0005-0000-0000-0000498B0000}"/>
    <cellStyle name="Note 6 2 2 5 10" xfId="35158" xr:uid="{00000000-0005-0000-0000-00004A8B0000}"/>
    <cellStyle name="Note 6 2 2 5 10 2" xfId="35159" xr:uid="{00000000-0005-0000-0000-00004B8B0000}"/>
    <cellStyle name="Note 6 2 2 5 10 2 2" xfId="35160" xr:uid="{00000000-0005-0000-0000-00004C8B0000}"/>
    <cellStyle name="Note 6 2 2 5 10 3" xfId="35161" xr:uid="{00000000-0005-0000-0000-00004D8B0000}"/>
    <cellStyle name="Note 6 2 2 5 11" xfId="35162" xr:uid="{00000000-0005-0000-0000-00004E8B0000}"/>
    <cellStyle name="Note 6 2 2 5 11 2" xfId="35163" xr:uid="{00000000-0005-0000-0000-00004F8B0000}"/>
    <cellStyle name="Note 6 2 2 5 11 2 2" xfId="35164" xr:uid="{00000000-0005-0000-0000-0000508B0000}"/>
    <cellStyle name="Note 6 2 2 5 11 3" xfId="35165" xr:uid="{00000000-0005-0000-0000-0000518B0000}"/>
    <cellStyle name="Note 6 2 2 5 12" xfId="35166" xr:uid="{00000000-0005-0000-0000-0000528B0000}"/>
    <cellStyle name="Note 6 2 2 5 12 2" xfId="35167" xr:uid="{00000000-0005-0000-0000-0000538B0000}"/>
    <cellStyle name="Note 6 2 2 5 12 2 2" xfId="35168" xr:uid="{00000000-0005-0000-0000-0000548B0000}"/>
    <cellStyle name="Note 6 2 2 5 12 3" xfId="35169" xr:uid="{00000000-0005-0000-0000-0000558B0000}"/>
    <cellStyle name="Note 6 2 2 5 13" xfId="35170" xr:uid="{00000000-0005-0000-0000-0000568B0000}"/>
    <cellStyle name="Note 6 2 2 5 13 2" xfId="35171" xr:uid="{00000000-0005-0000-0000-0000578B0000}"/>
    <cellStyle name="Note 6 2 2 5 13 2 2" xfId="35172" xr:uid="{00000000-0005-0000-0000-0000588B0000}"/>
    <cellStyle name="Note 6 2 2 5 13 3" xfId="35173" xr:uid="{00000000-0005-0000-0000-0000598B0000}"/>
    <cellStyle name="Note 6 2 2 5 14" xfId="35174" xr:uid="{00000000-0005-0000-0000-00005A8B0000}"/>
    <cellStyle name="Note 6 2 2 5 14 2" xfId="35175" xr:uid="{00000000-0005-0000-0000-00005B8B0000}"/>
    <cellStyle name="Note 6 2 2 5 14 2 2" xfId="35176" xr:uid="{00000000-0005-0000-0000-00005C8B0000}"/>
    <cellStyle name="Note 6 2 2 5 14 3" xfId="35177" xr:uid="{00000000-0005-0000-0000-00005D8B0000}"/>
    <cellStyle name="Note 6 2 2 5 15" xfId="35178" xr:uid="{00000000-0005-0000-0000-00005E8B0000}"/>
    <cellStyle name="Note 6 2 2 5 15 2" xfId="35179" xr:uid="{00000000-0005-0000-0000-00005F8B0000}"/>
    <cellStyle name="Note 6 2 2 5 15 2 2" xfId="35180" xr:uid="{00000000-0005-0000-0000-0000608B0000}"/>
    <cellStyle name="Note 6 2 2 5 15 3" xfId="35181" xr:uid="{00000000-0005-0000-0000-0000618B0000}"/>
    <cellStyle name="Note 6 2 2 5 16" xfId="35182" xr:uid="{00000000-0005-0000-0000-0000628B0000}"/>
    <cellStyle name="Note 6 2 2 5 16 2" xfId="35183" xr:uid="{00000000-0005-0000-0000-0000638B0000}"/>
    <cellStyle name="Note 6 2 2 5 16 2 2" xfId="35184" xr:uid="{00000000-0005-0000-0000-0000648B0000}"/>
    <cellStyle name="Note 6 2 2 5 16 3" xfId="35185" xr:uid="{00000000-0005-0000-0000-0000658B0000}"/>
    <cellStyle name="Note 6 2 2 5 17" xfId="35186" xr:uid="{00000000-0005-0000-0000-0000668B0000}"/>
    <cellStyle name="Note 6 2 2 5 17 2" xfId="35187" xr:uid="{00000000-0005-0000-0000-0000678B0000}"/>
    <cellStyle name="Note 6 2 2 5 17 2 2" xfId="35188" xr:uid="{00000000-0005-0000-0000-0000688B0000}"/>
    <cellStyle name="Note 6 2 2 5 17 3" xfId="35189" xr:uid="{00000000-0005-0000-0000-0000698B0000}"/>
    <cellStyle name="Note 6 2 2 5 18" xfId="35190" xr:uid="{00000000-0005-0000-0000-00006A8B0000}"/>
    <cellStyle name="Note 6 2 2 5 18 2" xfId="35191" xr:uid="{00000000-0005-0000-0000-00006B8B0000}"/>
    <cellStyle name="Note 6 2 2 5 18 2 2" xfId="35192" xr:uid="{00000000-0005-0000-0000-00006C8B0000}"/>
    <cellStyle name="Note 6 2 2 5 18 3" xfId="35193" xr:uid="{00000000-0005-0000-0000-00006D8B0000}"/>
    <cellStyle name="Note 6 2 2 5 19" xfId="35194" xr:uid="{00000000-0005-0000-0000-00006E8B0000}"/>
    <cellStyle name="Note 6 2 2 5 19 2" xfId="35195" xr:uid="{00000000-0005-0000-0000-00006F8B0000}"/>
    <cellStyle name="Note 6 2 2 5 19 2 2" xfId="35196" xr:uid="{00000000-0005-0000-0000-0000708B0000}"/>
    <cellStyle name="Note 6 2 2 5 19 3" xfId="35197" xr:uid="{00000000-0005-0000-0000-0000718B0000}"/>
    <cellStyle name="Note 6 2 2 5 2" xfId="35198" xr:uid="{00000000-0005-0000-0000-0000728B0000}"/>
    <cellStyle name="Note 6 2 2 5 2 2" xfId="35199" xr:uid="{00000000-0005-0000-0000-0000738B0000}"/>
    <cellStyle name="Note 6 2 2 5 2 2 2" xfId="35200" xr:uid="{00000000-0005-0000-0000-0000748B0000}"/>
    <cellStyle name="Note 6 2 2 5 2 3" xfId="35201" xr:uid="{00000000-0005-0000-0000-0000758B0000}"/>
    <cellStyle name="Note 6 2 2 5 2 4" xfId="35202" xr:uid="{00000000-0005-0000-0000-0000768B0000}"/>
    <cellStyle name="Note 6 2 2 5 20" xfId="35203" xr:uid="{00000000-0005-0000-0000-0000778B0000}"/>
    <cellStyle name="Note 6 2 2 5 20 2" xfId="35204" xr:uid="{00000000-0005-0000-0000-0000788B0000}"/>
    <cellStyle name="Note 6 2 2 5 20 2 2" xfId="35205" xr:uid="{00000000-0005-0000-0000-0000798B0000}"/>
    <cellStyle name="Note 6 2 2 5 20 3" xfId="35206" xr:uid="{00000000-0005-0000-0000-00007A8B0000}"/>
    <cellStyle name="Note 6 2 2 5 21" xfId="35207" xr:uid="{00000000-0005-0000-0000-00007B8B0000}"/>
    <cellStyle name="Note 6 2 2 5 21 2" xfId="35208" xr:uid="{00000000-0005-0000-0000-00007C8B0000}"/>
    <cellStyle name="Note 6 2 2 5 22" xfId="35209" xr:uid="{00000000-0005-0000-0000-00007D8B0000}"/>
    <cellStyle name="Note 6 2 2 5 23" xfId="35210" xr:uid="{00000000-0005-0000-0000-00007E8B0000}"/>
    <cellStyle name="Note 6 2 2 5 3" xfId="35211" xr:uid="{00000000-0005-0000-0000-00007F8B0000}"/>
    <cellStyle name="Note 6 2 2 5 3 2" xfId="35212" xr:uid="{00000000-0005-0000-0000-0000808B0000}"/>
    <cellStyle name="Note 6 2 2 5 3 2 2" xfId="35213" xr:uid="{00000000-0005-0000-0000-0000818B0000}"/>
    <cellStyle name="Note 6 2 2 5 3 3" xfId="35214" xr:uid="{00000000-0005-0000-0000-0000828B0000}"/>
    <cellStyle name="Note 6 2 2 5 4" xfId="35215" xr:uid="{00000000-0005-0000-0000-0000838B0000}"/>
    <cellStyle name="Note 6 2 2 5 4 2" xfId="35216" xr:uid="{00000000-0005-0000-0000-0000848B0000}"/>
    <cellStyle name="Note 6 2 2 5 4 2 2" xfId="35217" xr:uid="{00000000-0005-0000-0000-0000858B0000}"/>
    <cellStyle name="Note 6 2 2 5 4 3" xfId="35218" xr:uid="{00000000-0005-0000-0000-0000868B0000}"/>
    <cellStyle name="Note 6 2 2 5 5" xfId="35219" xr:uid="{00000000-0005-0000-0000-0000878B0000}"/>
    <cellStyle name="Note 6 2 2 5 5 2" xfId="35220" xr:uid="{00000000-0005-0000-0000-0000888B0000}"/>
    <cellStyle name="Note 6 2 2 5 5 2 2" xfId="35221" xr:uid="{00000000-0005-0000-0000-0000898B0000}"/>
    <cellStyle name="Note 6 2 2 5 5 3" xfId="35222" xr:uid="{00000000-0005-0000-0000-00008A8B0000}"/>
    <cellStyle name="Note 6 2 2 5 6" xfId="35223" xr:uid="{00000000-0005-0000-0000-00008B8B0000}"/>
    <cellStyle name="Note 6 2 2 5 6 2" xfId="35224" xr:uid="{00000000-0005-0000-0000-00008C8B0000}"/>
    <cellStyle name="Note 6 2 2 5 6 2 2" xfId="35225" xr:uid="{00000000-0005-0000-0000-00008D8B0000}"/>
    <cellStyle name="Note 6 2 2 5 6 3" xfId="35226" xr:uid="{00000000-0005-0000-0000-00008E8B0000}"/>
    <cellStyle name="Note 6 2 2 5 7" xfId="35227" xr:uid="{00000000-0005-0000-0000-00008F8B0000}"/>
    <cellStyle name="Note 6 2 2 5 7 2" xfId="35228" xr:uid="{00000000-0005-0000-0000-0000908B0000}"/>
    <cellStyle name="Note 6 2 2 5 7 2 2" xfId="35229" xr:uid="{00000000-0005-0000-0000-0000918B0000}"/>
    <cellStyle name="Note 6 2 2 5 7 3" xfId="35230" xr:uid="{00000000-0005-0000-0000-0000928B0000}"/>
    <cellStyle name="Note 6 2 2 5 8" xfId="35231" xr:uid="{00000000-0005-0000-0000-0000938B0000}"/>
    <cellStyle name="Note 6 2 2 5 8 2" xfId="35232" xr:uid="{00000000-0005-0000-0000-0000948B0000}"/>
    <cellStyle name="Note 6 2 2 5 8 2 2" xfId="35233" xr:uid="{00000000-0005-0000-0000-0000958B0000}"/>
    <cellStyle name="Note 6 2 2 5 8 3" xfId="35234" xr:uid="{00000000-0005-0000-0000-0000968B0000}"/>
    <cellStyle name="Note 6 2 2 5 9" xfId="35235" xr:uid="{00000000-0005-0000-0000-0000978B0000}"/>
    <cellStyle name="Note 6 2 2 5 9 2" xfId="35236" xr:uid="{00000000-0005-0000-0000-0000988B0000}"/>
    <cellStyle name="Note 6 2 2 5 9 2 2" xfId="35237" xr:uid="{00000000-0005-0000-0000-0000998B0000}"/>
    <cellStyle name="Note 6 2 2 5 9 3" xfId="35238" xr:uid="{00000000-0005-0000-0000-00009A8B0000}"/>
    <cellStyle name="Note 6 2 2 6" xfId="35239" xr:uid="{00000000-0005-0000-0000-00009B8B0000}"/>
    <cellStyle name="Note 6 2 2 6 2" xfId="35240" xr:uid="{00000000-0005-0000-0000-00009C8B0000}"/>
    <cellStyle name="Note 6 2 2 6 2 2" xfId="35241" xr:uid="{00000000-0005-0000-0000-00009D8B0000}"/>
    <cellStyle name="Note 6 2 2 6 3" xfId="35242" xr:uid="{00000000-0005-0000-0000-00009E8B0000}"/>
    <cellStyle name="Note 6 2 2 6 4" xfId="35243" xr:uid="{00000000-0005-0000-0000-00009F8B0000}"/>
    <cellStyle name="Note 6 2 2 7" xfId="35244" xr:uid="{00000000-0005-0000-0000-0000A08B0000}"/>
    <cellStyle name="Note 6 2 2 7 2" xfId="35245" xr:uid="{00000000-0005-0000-0000-0000A18B0000}"/>
    <cellStyle name="Note 6 2 2 7 2 2" xfId="35246" xr:uid="{00000000-0005-0000-0000-0000A28B0000}"/>
    <cellStyle name="Note 6 2 2 7 3" xfId="35247" xr:uid="{00000000-0005-0000-0000-0000A38B0000}"/>
    <cellStyle name="Note 6 2 2 8" xfId="35248" xr:uid="{00000000-0005-0000-0000-0000A48B0000}"/>
    <cellStyle name="Note 6 2 2 8 2" xfId="35249" xr:uid="{00000000-0005-0000-0000-0000A58B0000}"/>
    <cellStyle name="Note 6 2 2 8 2 2" xfId="35250" xr:uid="{00000000-0005-0000-0000-0000A68B0000}"/>
    <cellStyle name="Note 6 2 2 8 3" xfId="35251" xr:uid="{00000000-0005-0000-0000-0000A78B0000}"/>
    <cellStyle name="Note 6 2 2 9" xfId="35252" xr:uid="{00000000-0005-0000-0000-0000A88B0000}"/>
    <cellStyle name="Note 6 2 2 9 2" xfId="35253" xr:uid="{00000000-0005-0000-0000-0000A98B0000}"/>
    <cellStyle name="Note 6 2 2 9 2 2" xfId="35254" xr:uid="{00000000-0005-0000-0000-0000AA8B0000}"/>
    <cellStyle name="Note 6 2 2 9 3" xfId="35255" xr:uid="{00000000-0005-0000-0000-0000AB8B0000}"/>
    <cellStyle name="Note 6 2 20" xfId="35256" xr:uid="{00000000-0005-0000-0000-0000AC8B0000}"/>
    <cellStyle name="Note 6 2 20 2" xfId="35257" xr:uid="{00000000-0005-0000-0000-0000AD8B0000}"/>
    <cellStyle name="Note 6 2 20 2 2" xfId="35258" xr:uid="{00000000-0005-0000-0000-0000AE8B0000}"/>
    <cellStyle name="Note 6 2 20 3" xfId="35259" xr:uid="{00000000-0005-0000-0000-0000AF8B0000}"/>
    <cellStyle name="Note 6 2 21" xfId="35260" xr:uid="{00000000-0005-0000-0000-0000B08B0000}"/>
    <cellStyle name="Note 6 2 21 2" xfId="35261" xr:uid="{00000000-0005-0000-0000-0000B18B0000}"/>
    <cellStyle name="Note 6 2 21 2 2" xfId="35262" xr:uid="{00000000-0005-0000-0000-0000B28B0000}"/>
    <cellStyle name="Note 6 2 21 3" xfId="35263" xr:uid="{00000000-0005-0000-0000-0000B38B0000}"/>
    <cellStyle name="Note 6 2 22" xfId="35264" xr:uid="{00000000-0005-0000-0000-0000B48B0000}"/>
    <cellStyle name="Note 6 2 22 2" xfId="35265" xr:uid="{00000000-0005-0000-0000-0000B58B0000}"/>
    <cellStyle name="Note 6 2 23" xfId="35266" xr:uid="{00000000-0005-0000-0000-0000B68B0000}"/>
    <cellStyle name="Note 6 2 24" xfId="35267" xr:uid="{00000000-0005-0000-0000-0000B78B0000}"/>
    <cellStyle name="Note 6 2 25" xfId="35268" xr:uid="{00000000-0005-0000-0000-0000B88B0000}"/>
    <cellStyle name="Note 6 2 26" xfId="35269" xr:uid="{00000000-0005-0000-0000-0000B98B0000}"/>
    <cellStyle name="Note 6 2 27" xfId="35270" xr:uid="{00000000-0005-0000-0000-0000BA8B0000}"/>
    <cellStyle name="Note 6 2 3" xfId="35271" xr:uid="{00000000-0005-0000-0000-0000BB8B0000}"/>
    <cellStyle name="Note 6 2 3 10" xfId="35272" xr:uid="{00000000-0005-0000-0000-0000BC8B0000}"/>
    <cellStyle name="Note 6 2 3 10 2" xfId="35273" xr:uid="{00000000-0005-0000-0000-0000BD8B0000}"/>
    <cellStyle name="Note 6 2 3 10 2 2" xfId="35274" xr:uid="{00000000-0005-0000-0000-0000BE8B0000}"/>
    <cellStyle name="Note 6 2 3 10 3" xfId="35275" xr:uid="{00000000-0005-0000-0000-0000BF8B0000}"/>
    <cellStyle name="Note 6 2 3 11" xfId="35276" xr:uid="{00000000-0005-0000-0000-0000C08B0000}"/>
    <cellStyle name="Note 6 2 3 11 2" xfId="35277" xr:uid="{00000000-0005-0000-0000-0000C18B0000}"/>
    <cellStyle name="Note 6 2 3 11 2 2" xfId="35278" xr:uid="{00000000-0005-0000-0000-0000C28B0000}"/>
    <cellStyle name="Note 6 2 3 11 3" xfId="35279" xr:uid="{00000000-0005-0000-0000-0000C38B0000}"/>
    <cellStyle name="Note 6 2 3 12" xfId="35280" xr:uid="{00000000-0005-0000-0000-0000C48B0000}"/>
    <cellStyle name="Note 6 2 3 12 2" xfId="35281" xr:uid="{00000000-0005-0000-0000-0000C58B0000}"/>
    <cellStyle name="Note 6 2 3 12 2 2" xfId="35282" xr:uid="{00000000-0005-0000-0000-0000C68B0000}"/>
    <cellStyle name="Note 6 2 3 12 3" xfId="35283" xr:uid="{00000000-0005-0000-0000-0000C78B0000}"/>
    <cellStyle name="Note 6 2 3 13" xfId="35284" xr:uid="{00000000-0005-0000-0000-0000C88B0000}"/>
    <cellStyle name="Note 6 2 3 13 2" xfId="35285" xr:uid="{00000000-0005-0000-0000-0000C98B0000}"/>
    <cellStyle name="Note 6 2 3 13 2 2" xfId="35286" xr:uid="{00000000-0005-0000-0000-0000CA8B0000}"/>
    <cellStyle name="Note 6 2 3 13 3" xfId="35287" xr:uid="{00000000-0005-0000-0000-0000CB8B0000}"/>
    <cellStyle name="Note 6 2 3 14" xfId="35288" xr:uid="{00000000-0005-0000-0000-0000CC8B0000}"/>
    <cellStyle name="Note 6 2 3 14 2" xfId="35289" xr:uid="{00000000-0005-0000-0000-0000CD8B0000}"/>
    <cellStyle name="Note 6 2 3 14 2 2" xfId="35290" xr:uid="{00000000-0005-0000-0000-0000CE8B0000}"/>
    <cellStyle name="Note 6 2 3 14 3" xfId="35291" xr:uid="{00000000-0005-0000-0000-0000CF8B0000}"/>
    <cellStyle name="Note 6 2 3 15" xfId="35292" xr:uid="{00000000-0005-0000-0000-0000D08B0000}"/>
    <cellStyle name="Note 6 2 3 15 2" xfId="35293" xr:uid="{00000000-0005-0000-0000-0000D18B0000}"/>
    <cellStyle name="Note 6 2 3 15 2 2" xfId="35294" xr:uid="{00000000-0005-0000-0000-0000D28B0000}"/>
    <cellStyle name="Note 6 2 3 15 3" xfId="35295" xr:uid="{00000000-0005-0000-0000-0000D38B0000}"/>
    <cellStyle name="Note 6 2 3 16" xfId="35296" xr:uid="{00000000-0005-0000-0000-0000D48B0000}"/>
    <cellStyle name="Note 6 2 3 16 2" xfId="35297" xr:uid="{00000000-0005-0000-0000-0000D58B0000}"/>
    <cellStyle name="Note 6 2 3 16 2 2" xfId="35298" xr:uid="{00000000-0005-0000-0000-0000D68B0000}"/>
    <cellStyle name="Note 6 2 3 16 3" xfId="35299" xr:uid="{00000000-0005-0000-0000-0000D78B0000}"/>
    <cellStyle name="Note 6 2 3 17" xfId="35300" xr:uid="{00000000-0005-0000-0000-0000D88B0000}"/>
    <cellStyle name="Note 6 2 3 17 2" xfId="35301" xr:uid="{00000000-0005-0000-0000-0000D98B0000}"/>
    <cellStyle name="Note 6 2 3 17 2 2" xfId="35302" xr:uid="{00000000-0005-0000-0000-0000DA8B0000}"/>
    <cellStyle name="Note 6 2 3 17 3" xfId="35303" xr:uid="{00000000-0005-0000-0000-0000DB8B0000}"/>
    <cellStyle name="Note 6 2 3 18" xfId="35304" xr:uid="{00000000-0005-0000-0000-0000DC8B0000}"/>
    <cellStyle name="Note 6 2 3 18 2" xfId="35305" xr:uid="{00000000-0005-0000-0000-0000DD8B0000}"/>
    <cellStyle name="Note 6 2 3 19" xfId="35306" xr:uid="{00000000-0005-0000-0000-0000DE8B0000}"/>
    <cellStyle name="Note 6 2 3 2" xfId="35307" xr:uid="{00000000-0005-0000-0000-0000DF8B0000}"/>
    <cellStyle name="Note 6 2 3 2 10" xfId="35308" xr:uid="{00000000-0005-0000-0000-0000E08B0000}"/>
    <cellStyle name="Note 6 2 3 2 10 2" xfId="35309" xr:uid="{00000000-0005-0000-0000-0000E18B0000}"/>
    <cellStyle name="Note 6 2 3 2 10 2 2" xfId="35310" xr:uid="{00000000-0005-0000-0000-0000E28B0000}"/>
    <cellStyle name="Note 6 2 3 2 10 3" xfId="35311" xr:uid="{00000000-0005-0000-0000-0000E38B0000}"/>
    <cellStyle name="Note 6 2 3 2 11" xfId="35312" xr:uid="{00000000-0005-0000-0000-0000E48B0000}"/>
    <cellStyle name="Note 6 2 3 2 11 2" xfId="35313" xr:uid="{00000000-0005-0000-0000-0000E58B0000}"/>
    <cellStyle name="Note 6 2 3 2 11 2 2" xfId="35314" xr:uid="{00000000-0005-0000-0000-0000E68B0000}"/>
    <cellStyle name="Note 6 2 3 2 11 3" xfId="35315" xr:uid="{00000000-0005-0000-0000-0000E78B0000}"/>
    <cellStyle name="Note 6 2 3 2 12" xfId="35316" xr:uid="{00000000-0005-0000-0000-0000E88B0000}"/>
    <cellStyle name="Note 6 2 3 2 12 2" xfId="35317" xr:uid="{00000000-0005-0000-0000-0000E98B0000}"/>
    <cellStyle name="Note 6 2 3 2 12 2 2" xfId="35318" xr:uid="{00000000-0005-0000-0000-0000EA8B0000}"/>
    <cellStyle name="Note 6 2 3 2 12 3" xfId="35319" xr:uid="{00000000-0005-0000-0000-0000EB8B0000}"/>
    <cellStyle name="Note 6 2 3 2 13" xfId="35320" xr:uid="{00000000-0005-0000-0000-0000EC8B0000}"/>
    <cellStyle name="Note 6 2 3 2 13 2" xfId="35321" xr:uid="{00000000-0005-0000-0000-0000ED8B0000}"/>
    <cellStyle name="Note 6 2 3 2 13 2 2" xfId="35322" xr:uid="{00000000-0005-0000-0000-0000EE8B0000}"/>
    <cellStyle name="Note 6 2 3 2 13 3" xfId="35323" xr:uid="{00000000-0005-0000-0000-0000EF8B0000}"/>
    <cellStyle name="Note 6 2 3 2 14" xfId="35324" xr:uid="{00000000-0005-0000-0000-0000F08B0000}"/>
    <cellStyle name="Note 6 2 3 2 14 2" xfId="35325" xr:uid="{00000000-0005-0000-0000-0000F18B0000}"/>
    <cellStyle name="Note 6 2 3 2 14 2 2" xfId="35326" xr:uid="{00000000-0005-0000-0000-0000F28B0000}"/>
    <cellStyle name="Note 6 2 3 2 14 3" xfId="35327" xr:uid="{00000000-0005-0000-0000-0000F38B0000}"/>
    <cellStyle name="Note 6 2 3 2 15" xfId="35328" xr:uid="{00000000-0005-0000-0000-0000F48B0000}"/>
    <cellStyle name="Note 6 2 3 2 15 2" xfId="35329" xr:uid="{00000000-0005-0000-0000-0000F58B0000}"/>
    <cellStyle name="Note 6 2 3 2 15 2 2" xfId="35330" xr:uid="{00000000-0005-0000-0000-0000F68B0000}"/>
    <cellStyle name="Note 6 2 3 2 15 3" xfId="35331" xr:uid="{00000000-0005-0000-0000-0000F78B0000}"/>
    <cellStyle name="Note 6 2 3 2 16" xfId="35332" xr:uid="{00000000-0005-0000-0000-0000F88B0000}"/>
    <cellStyle name="Note 6 2 3 2 16 2" xfId="35333" xr:uid="{00000000-0005-0000-0000-0000F98B0000}"/>
    <cellStyle name="Note 6 2 3 2 16 2 2" xfId="35334" xr:uid="{00000000-0005-0000-0000-0000FA8B0000}"/>
    <cellStyle name="Note 6 2 3 2 16 3" xfId="35335" xr:uid="{00000000-0005-0000-0000-0000FB8B0000}"/>
    <cellStyle name="Note 6 2 3 2 17" xfId="35336" xr:uid="{00000000-0005-0000-0000-0000FC8B0000}"/>
    <cellStyle name="Note 6 2 3 2 17 2" xfId="35337" xr:uid="{00000000-0005-0000-0000-0000FD8B0000}"/>
    <cellStyle name="Note 6 2 3 2 17 2 2" xfId="35338" xr:uid="{00000000-0005-0000-0000-0000FE8B0000}"/>
    <cellStyle name="Note 6 2 3 2 17 3" xfId="35339" xr:uid="{00000000-0005-0000-0000-0000FF8B0000}"/>
    <cellStyle name="Note 6 2 3 2 18" xfId="35340" xr:uid="{00000000-0005-0000-0000-0000008C0000}"/>
    <cellStyle name="Note 6 2 3 2 18 2" xfId="35341" xr:uid="{00000000-0005-0000-0000-0000018C0000}"/>
    <cellStyle name="Note 6 2 3 2 18 2 2" xfId="35342" xr:uid="{00000000-0005-0000-0000-0000028C0000}"/>
    <cellStyle name="Note 6 2 3 2 18 3" xfId="35343" xr:uid="{00000000-0005-0000-0000-0000038C0000}"/>
    <cellStyle name="Note 6 2 3 2 19" xfId="35344" xr:uid="{00000000-0005-0000-0000-0000048C0000}"/>
    <cellStyle name="Note 6 2 3 2 19 2" xfId="35345" xr:uid="{00000000-0005-0000-0000-0000058C0000}"/>
    <cellStyle name="Note 6 2 3 2 19 2 2" xfId="35346" xr:uid="{00000000-0005-0000-0000-0000068C0000}"/>
    <cellStyle name="Note 6 2 3 2 19 3" xfId="35347" xr:uid="{00000000-0005-0000-0000-0000078C0000}"/>
    <cellStyle name="Note 6 2 3 2 2" xfId="35348" xr:uid="{00000000-0005-0000-0000-0000088C0000}"/>
    <cellStyle name="Note 6 2 3 2 2 2" xfId="35349" xr:uid="{00000000-0005-0000-0000-0000098C0000}"/>
    <cellStyle name="Note 6 2 3 2 2 2 2" xfId="35350" xr:uid="{00000000-0005-0000-0000-00000A8C0000}"/>
    <cellStyle name="Note 6 2 3 2 2 2 2 2" xfId="35351" xr:uid="{00000000-0005-0000-0000-00000B8C0000}"/>
    <cellStyle name="Note 6 2 3 2 2 2 3" xfId="35352" xr:uid="{00000000-0005-0000-0000-00000C8C0000}"/>
    <cellStyle name="Note 6 2 3 2 2 2 4" xfId="35353" xr:uid="{00000000-0005-0000-0000-00000D8C0000}"/>
    <cellStyle name="Note 6 2 3 2 2 3" xfId="35354" xr:uid="{00000000-0005-0000-0000-00000E8C0000}"/>
    <cellStyle name="Note 6 2 3 2 2 3 2" xfId="35355" xr:uid="{00000000-0005-0000-0000-00000F8C0000}"/>
    <cellStyle name="Note 6 2 3 2 2 4" xfId="35356" xr:uid="{00000000-0005-0000-0000-0000108C0000}"/>
    <cellStyle name="Note 6 2 3 2 2 5" xfId="35357" xr:uid="{00000000-0005-0000-0000-0000118C0000}"/>
    <cellStyle name="Note 6 2 3 2 20" xfId="35358" xr:uid="{00000000-0005-0000-0000-0000128C0000}"/>
    <cellStyle name="Note 6 2 3 2 20 2" xfId="35359" xr:uid="{00000000-0005-0000-0000-0000138C0000}"/>
    <cellStyle name="Note 6 2 3 2 20 2 2" xfId="35360" xr:uid="{00000000-0005-0000-0000-0000148C0000}"/>
    <cellStyle name="Note 6 2 3 2 20 3" xfId="35361" xr:uid="{00000000-0005-0000-0000-0000158C0000}"/>
    <cellStyle name="Note 6 2 3 2 21" xfId="35362" xr:uid="{00000000-0005-0000-0000-0000168C0000}"/>
    <cellStyle name="Note 6 2 3 2 21 2" xfId="35363" xr:uid="{00000000-0005-0000-0000-0000178C0000}"/>
    <cellStyle name="Note 6 2 3 2 22" xfId="35364" xr:uid="{00000000-0005-0000-0000-0000188C0000}"/>
    <cellStyle name="Note 6 2 3 2 23" xfId="35365" xr:uid="{00000000-0005-0000-0000-0000198C0000}"/>
    <cellStyle name="Note 6 2 3 2 3" xfId="35366" xr:uid="{00000000-0005-0000-0000-00001A8C0000}"/>
    <cellStyle name="Note 6 2 3 2 3 2" xfId="35367" xr:uid="{00000000-0005-0000-0000-00001B8C0000}"/>
    <cellStyle name="Note 6 2 3 2 3 2 2" xfId="35368" xr:uid="{00000000-0005-0000-0000-00001C8C0000}"/>
    <cellStyle name="Note 6 2 3 2 3 2 3" xfId="35369" xr:uid="{00000000-0005-0000-0000-00001D8C0000}"/>
    <cellStyle name="Note 6 2 3 2 3 3" xfId="35370" xr:uid="{00000000-0005-0000-0000-00001E8C0000}"/>
    <cellStyle name="Note 6 2 3 2 3 3 2" xfId="35371" xr:uid="{00000000-0005-0000-0000-00001F8C0000}"/>
    <cellStyle name="Note 6 2 3 2 3 4" xfId="35372" xr:uid="{00000000-0005-0000-0000-0000208C0000}"/>
    <cellStyle name="Note 6 2 3 2 4" xfId="35373" xr:uid="{00000000-0005-0000-0000-0000218C0000}"/>
    <cellStyle name="Note 6 2 3 2 4 2" xfId="35374" xr:uid="{00000000-0005-0000-0000-0000228C0000}"/>
    <cellStyle name="Note 6 2 3 2 4 2 2" xfId="35375" xr:uid="{00000000-0005-0000-0000-0000238C0000}"/>
    <cellStyle name="Note 6 2 3 2 4 3" xfId="35376" xr:uid="{00000000-0005-0000-0000-0000248C0000}"/>
    <cellStyle name="Note 6 2 3 2 4 4" xfId="35377" xr:uid="{00000000-0005-0000-0000-0000258C0000}"/>
    <cellStyle name="Note 6 2 3 2 5" xfId="35378" xr:uid="{00000000-0005-0000-0000-0000268C0000}"/>
    <cellStyle name="Note 6 2 3 2 5 2" xfId="35379" xr:uid="{00000000-0005-0000-0000-0000278C0000}"/>
    <cellStyle name="Note 6 2 3 2 5 2 2" xfId="35380" xr:uid="{00000000-0005-0000-0000-0000288C0000}"/>
    <cellStyle name="Note 6 2 3 2 5 3" xfId="35381" xr:uid="{00000000-0005-0000-0000-0000298C0000}"/>
    <cellStyle name="Note 6 2 3 2 5 4" xfId="35382" xr:uid="{00000000-0005-0000-0000-00002A8C0000}"/>
    <cellStyle name="Note 6 2 3 2 6" xfId="35383" xr:uid="{00000000-0005-0000-0000-00002B8C0000}"/>
    <cellStyle name="Note 6 2 3 2 6 2" xfId="35384" xr:uid="{00000000-0005-0000-0000-00002C8C0000}"/>
    <cellStyle name="Note 6 2 3 2 6 2 2" xfId="35385" xr:uid="{00000000-0005-0000-0000-00002D8C0000}"/>
    <cellStyle name="Note 6 2 3 2 6 3" xfId="35386" xr:uid="{00000000-0005-0000-0000-00002E8C0000}"/>
    <cellStyle name="Note 6 2 3 2 7" xfId="35387" xr:uid="{00000000-0005-0000-0000-00002F8C0000}"/>
    <cellStyle name="Note 6 2 3 2 7 2" xfId="35388" xr:uid="{00000000-0005-0000-0000-0000308C0000}"/>
    <cellStyle name="Note 6 2 3 2 7 2 2" xfId="35389" xr:uid="{00000000-0005-0000-0000-0000318C0000}"/>
    <cellStyle name="Note 6 2 3 2 7 3" xfId="35390" xr:uid="{00000000-0005-0000-0000-0000328C0000}"/>
    <cellStyle name="Note 6 2 3 2 8" xfId="35391" xr:uid="{00000000-0005-0000-0000-0000338C0000}"/>
    <cellStyle name="Note 6 2 3 2 8 2" xfId="35392" xr:uid="{00000000-0005-0000-0000-0000348C0000}"/>
    <cellStyle name="Note 6 2 3 2 8 2 2" xfId="35393" xr:uid="{00000000-0005-0000-0000-0000358C0000}"/>
    <cellStyle name="Note 6 2 3 2 8 3" xfId="35394" xr:uid="{00000000-0005-0000-0000-0000368C0000}"/>
    <cellStyle name="Note 6 2 3 2 9" xfId="35395" xr:uid="{00000000-0005-0000-0000-0000378C0000}"/>
    <cellStyle name="Note 6 2 3 2 9 2" xfId="35396" xr:uid="{00000000-0005-0000-0000-0000388C0000}"/>
    <cellStyle name="Note 6 2 3 2 9 2 2" xfId="35397" xr:uid="{00000000-0005-0000-0000-0000398C0000}"/>
    <cellStyle name="Note 6 2 3 2 9 3" xfId="35398" xr:uid="{00000000-0005-0000-0000-00003A8C0000}"/>
    <cellStyle name="Note 6 2 3 20" xfId="35399" xr:uid="{00000000-0005-0000-0000-00003B8C0000}"/>
    <cellStyle name="Note 6 2 3 3" xfId="35400" xr:uid="{00000000-0005-0000-0000-00003C8C0000}"/>
    <cellStyle name="Note 6 2 3 3 2" xfId="35401" xr:uid="{00000000-0005-0000-0000-00003D8C0000}"/>
    <cellStyle name="Note 6 2 3 3 2 2" xfId="35402" xr:uid="{00000000-0005-0000-0000-00003E8C0000}"/>
    <cellStyle name="Note 6 2 3 3 2 2 2" xfId="35403" xr:uid="{00000000-0005-0000-0000-00003F8C0000}"/>
    <cellStyle name="Note 6 2 3 3 2 3" xfId="35404" xr:uid="{00000000-0005-0000-0000-0000408C0000}"/>
    <cellStyle name="Note 6 2 3 3 2 4" xfId="35405" xr:uid="{00000000-0005-0000-0000-0000418C0000}"/>
    <cellStyle name="Note 6 2 3 3 3" xfId="35406" xr:uid="{00000000-0005-0000-0000-0000428C0000}"/>
    <cellStyle name="Note 6 2 3 3 3 2" xfId="35407" xr:uid="{00000000-0005-0000-0000-0000438C0000}"/>
    <cellStyle name="Note 6 2 3 3 4" xfId="35408" xr:uid="{00000000-0005-0000-0000-0000448C0000}"/>
    <cellStyle name="Note 6 2 3 3 5" xfId="35409" xr:uid="{00000000-0005-0000-0000-0000458C0000}"/>
    <cellStyle name="Note 6 2 3 4" xfId="35410" xr:uid="{00000000-0005-0000-0000-0000468C0000}"/>
    <cellStyle name="Note 6 2 3 4 2" xfId="35411" xr:uid="{00000000-0005-0000-0000-0000478C0000}"/>
    <cellStyle name="Note 6 2 3 4 2 2" xfId="35412" xr:uid="{00000000-0005-0000-0000-0000488C0000}"/>
    <cellStyle name="Note 6 2 3 4 2 3" xfId="35413" xr:uid="{00000000-0005-0000-0000-0000498C0000}"/>
    <cellStyle name="Note 6 2 3 4 3" xfId="35414" xr:uid="{00000000-0005-0000-0000-00004A8C0000}"/>
    <cellStyle name="Note 6 2 3 4 3 2" xfId="35415" xr:uid="{00000000-0005-0000-0000-00004B8C0000}"/>
    <cellStyle name="Note 6 2 3 4 4" xfId="35416" xr:uid="{00000000-0005-0000-0000-00004C8C0000}"/>
    <cellStyle name="Note 6 2 3 5" xfId="35417" xr:uid="{00000000-0005-0000-0000-00004D8C0000}"/>
    <cellStyle name="Note 6 2 3 5 2" xfId="35418" xr:uid="{00000000-0005-0000-0000-00004E8C0000}"/>
    <cellStyle name="Note 6 2 3 5 2 2" xfId="35419" xr:uid="{00000000-0005-0000-0000-00004F8C0000}"/>
    <cellStyle name="Note 6 2 3 5 2 3" xfId="35420" xr:uid="{00000000-0005-0000-0000-0000508C0000}"/>
    <cellStyle name="Note 6 2 3 5 3" xfId="35421" xr:uid="{00000000-0005-0000-0000-0000518C0000}"/>
    <cellStyle name="Note 6 2 3 5 4" xfId="35422" xr:uid="{00000000-0005-0000-0000-0000528C0000}"/>
    <cellStyle name="Note 6 2 3 6" xfId="35423" xr:uid="{00000000-0005-0000-0000-0000538C0000}"/>
    <cellStyle name="Note 6 2 3 6 2" xfId="35424" xr:uid="{00000000-0005-0000-0000-0000548C0000}"/>
    <cellStyle name="Note 6 2 3 6 2 2" xfId="35425" xr:uid="{00000000-0005-0000-0000-0000558C0000}"/>
    <cellStyle name="Note 6 2 3 6 3" xfId="35426" xr:uid="{00000000-0005-0000-0000-0000568C0000}"/>
    <cellStyle name="Note 6 2 3 6 4" xfId="35427" xr:uid="{00000000-0005-0000-0000-0000578C0000}"/>
    <cellStyle name="Note 6 2 3 7" xfId="35428" xr:uid="{00000000-0005-0000-0000-0000588C0000}"/>
    <cellStyle name="Note 6 2 3 7 2" xfId="35429" xr:uid="{00000000-0005-0000-0000-0000598C0000}"/>
    <cellStyle name="Note 6 2 3 7 2 2" xfId="35430" xr:uid="{00000000-0005-0000-0000-00005A8C0000}"/>
    <cellStyle name="Note 6 2 3 7 3" xfId="35431" xr:uid="{00000000-0005-0000-0000-00005B8C0000}"/>
    <cellStyle name="Note 6 2 3 8" xfId="35432" xr:uid="{00000000-0005-0000-0000-00005C8C0000}"/>
    <cellStyle name="Note 6 2 3 8 2" xfId="35433" xr:uid="{00000000-0005-0000-0000-00005D8C0000}"/>
    <cellStyle name="Note 6 2 3 8 2 2" xfId="35434" xr:uid="{00000000-0005-0000-0000-00005E8C0000}"/>
    <cellStyle name="Note 6 2 3 8 3" xfId="35435" xr:uid="{00000000-0005-0000-0000-00005F8C0000}"/>
    <cellStyle name="Note 6 2 3 9" xfId="35436" xr:uid="{00000000-0005-0000-0000-0000608C0000}"/>
    <cellStyle name="Note 6 2 3 9 2" xfId="35437" xr:uid="{00000000-0005-0000-0000-0000618C0000}"/>
    <cellStyle name="Note 6 2 3 9 2 2" xfId="35438" xr:uid="{00000000-0005-0000-0000-0000628C0000}"/>
    <cellStyle name="Note 6 2 3 9 3" xfId="35439" xr:uid="{00000000-0005-0000-0000-0000638C0000}"/>
    <cellStyle name="Note 6 2 4" xfId="35440" xr:uid="{00000000-0005-0000-0000-0000648C0000}"/>
    <cellStyle name="Note 6 2 4 10" xfId="35441" xr:uid="{00000000-0005-0000-0000-0000658C0000}"/>
    <cellStyle name="Note 6 2 4 10 2" xfId="35442" xr:uid="{00000000-0005-0000-0000-0000668C0000}"/>
    <cellStyle name="Note 6 2 4 10 2 2" xfId="35443" xr:uid="{00000000-0005-0000-0000-0000678C0000}"/>
    <cellStyle name="Note 6 2 4 10 3" xfId="35444" xr:uid="{00000000-0005-0000-0000-0000688C0000}"/>
    <cellStyle name="Note 6 2 4 11" xfId="35445" xr:uid="{00000000-0005-0000-0000-0000698C0000}"/>
    <cellStyle name="Note 6 2 4 11 2" xfId="35446" xr:uid="{00000000-0005-0000-0000-00006A8C0000}"/>
    <cellStyle name="Note 6 2 4 11 2 2" xfId="35447" xr:uid="{00000000-0005-0000-0000-00006B8C0000}"/>
    <cellStyle name="Note 6 2 4 11 3" xfId="35448" xr:uid="{00000000-0005-0000-0000-00006C8C0000}"/>
    <cellStyle name="Note 6 2 4 12" xfId="35449" xr:uid="{00000000-0005-0000-0000-00006D8C0000}"/>
    <cellStyle name="Note 6 2 4 12 2" xfId="35450" xr:uid="{00000000-0005-0000-0000-00006E8C0000}"/>
    <cellStyle name="Note 6 2 4 12 2 2" xfId="35451" xr:uid="{00000000-0005-0000-0000-00006F8C0000}"/>
    <cellStyle name="Note 6 2 4 12 3" xfId="35452" xr:uid="{00000000-0005-0000-0000-0000708C0000}"/>
    <cellStyle name="Note 6 2 4 13" xfId="35453" xr:uid="{00000000-0005-0000-0000-0000718C0000}"/>
    <cellStyle name="Note 6 2 4 13 2" xfId="35454" xr:uid="{00000000-0005-0000-0000-0000728C0000}"/>
    <cellStyle name="Note 6 2 4 13 2 2" xfId="35455" xr:uid="{00000000-0005-0000-0000-0000738C0000}"/>
    <cellStyle name="Note 6 2 4 13 3" xfId="35456" xr:uid="{00000000-0005-0000-0000-0000748C0000}"/>
    <cellStyle name="Note 6 2 4 14" xfId="35457" xr:uid="{00000000-0005-0000-0000-0000758C0000}"/>
    <cellStyle name="Note 6 2 4 14 2" xfId="35458" xr:uid="{00000000-0005-0000-0000-0000768C0000}"/>
    <cellStyle name="Note 6 2 4 14 2 2" xfId="35459" xr:uid="{00000000-0005-0000-0000-0000778C0000}"/>
    <cellStyle name="Note 6 2 4 14 3" xfId="35460" xr:uid="{00000000-0005-0000-0000-0000788C0000}"/>
    <cellStyle name="Note 6 2 4 15" xfId="35461" xr:uid="{00000000-0005-0000-0000-0000798C0000}"/>
    <cellStyle name="Note 6 2 4 15 2" xfId="35462" xr:uid="{00000000-0005-0000-0000-00007A8C0000}"/>
    <cellStyle name="Note 6 2 4 15 2 2" xfId="35463" xr:uid="{00000000-0005-0000-0000-00007B8C0000}"/>
    <cellStyle name="Note 6 2 4 15 3" xfId="35464" xr:uid="{00000000-0005-0000-0000-00007C8C0000}"/>
    <cellStyle name="Note 6 2 4 16" xfId="35465" xr:uid="{00000000-0005-0000-0000-00007D8C0000}"/>
    <cellStyle name="Note 6 2 4 16 2" xfId="35466" xr:uid="{00000000-0005-0000-0000-00007E8C0000}"/>
    <cellStyle name="Note 6 2 4 16 2 2" xfId="35467" xr:uid="{00000000-0005-0000-0000-00007F8C0000}"/>
    <cellStyle name="Note 6 2 4 16 3" xfId="35468" xr:uid="{00000000-0005-0000-0000-0000808C0000}"/>
    <cellStyle name="Note 6 2 4 17" xfId="35469" xr:uid="{00000000-0005-0000-0000-0000818C0000}"/>
    <cellStyle name="Note 6 2 4 17 2" xfId="35470" xr:uid="{00000000-0005-0000-0000-0000828C0000}"/>
    <cellStyle name="Note 6 2 4 17 2 2" xfId="35471" xr:uid="{00000000-0005-0000-0000-0000838C0000}"/>
    <cellStyle name="Note 6 2 4 17 3" xfId="35472" xr:uid="{00000000-0005-0000-0000-0000848C0000}"/>
    <cellStyle name="Note 6 2 4 18" xfId="35473" xr:uid="{00000000-0005-0000-0000-0000858C0000}"/>
    <cellStyle name="Note 6 2 4 18 2" xfId="35474" xr:uid="{00000000-0005-0000-0000-0000868C0000}"/>
    <cellStyle name="Note 6 2 4 19" xfId="35475" xr:uid="{00000000-0005-0000-0000-0000878C0000}"/>
    <cellStyle name="Note 6 2 4 2" xfId="35476" xr:uid="{00000000-0005-0000-0000-0000888C0000}"/>
    <cellStyle name="Note 6 2 4 2 10" xfId="35477" xr:uid="{00000000-0005-0000-0000-0000898C0000}"/>
    <cellStyle name="Note 6 2 4 2 10 2" xfId="35478" xr:uid="{00000000-0005-0000-0000-00008A8C0000}"/>
    <cellStyle name="Note 6 2 4 2 10 2 2" xfId="35479" xr:uid="{00000000-0005-0000-0000-00008B8C0000}"/>
    <cellStyle name="Note 6 2 4 2 10 3" xfId="35480" xr:uid="{00000000-0005-0000-0000-00008C8C0000}"/>
    <cellStyle name="Note 6 2 4 2 11" xfId="35481" xr:uid="{00000000-0005-0000-0000-00008D8C0000}"/>
    <cellStyle name="Note 6 2 4 2 11 2" xfId="35482" xr:uid="{00000000-0005-0000-0000-00008E8C0000}"/>
    <cellStyle name="Note 6 2 4 2 11 2 2" xfId="35483" xr:uid="{00000000-0005-0000-0000-00008F8C0000}"/>
    <cellStyle name="Note 6 2 4 2 11 3" xfId="35484" xr:uid="{00000000-0005-0000-0000-0000908C0000}"/>
    <cellStyle name="Note 6 2 4 2 12" xfId="35485" xr:uid="{00000000-0005-0000-0000-0000918C0000}"/>
    <cellStyle name="Note 6 2 4 2 12 2" xfId="35486" xr:uid="{00000000-0005-0000-0000-0000928C0000}"/>
    <cellStyle name="Note 6 2 4 2 12 2 2" xfId="35487" xr:uid="{00000000-0005-0000-0000-0000938C0000}"/>
    <cellStyle name="Note 6 2 4 2 12 3" xfId="35488" xr:uid="{00000000-0005-0000-0000-0000948C0000}"/>
    <cellStyle name="Note 6 2 4 2 13" xfId="35489" xr:uid="{00000000-0005-0000-0000-0000958C0000}"/>
    <cellStyle name="Note 6 2 4 2 13 2" xfId="35490" xr:uid="{00000000-0005-0000-0000-0000968C0000}"/>
    <cellStyle name="Note 6 2 4 2 13 2 2" xfId="35491" xr:uid="{00000000-0005-0000-0000-0000978C0000}"/>
    <cellStyle name="Note 6 2 4 2 13 3" xfId="35492" xr:uid="{00000000-0005-0000-0000-0000988C0000}"/>
    <cellStyle name="Note 6 2 4 2 14" xfId="35493" xr:uid="{00000000-0005-0000-0000-0000998C0000}"/>
    <cellStyle name="Note 6 2 4 2 14 2" xfId="35494" xr:uid="{00000000-0005-0000-0000-00009A8C0000}"/>
    <cellStyle name="Note 6 2 4 2 14 2 2" xfId="35495" xr:uid="{00000000-0005-0000-0000-00009B8C0000}"/>
    <cellStyle name="Note 6 2 4 2 14 3" xfId="35496" xr:uid="{00000000-0005-0000-0000-00009C8C0000}"/>
    <cellStyle name="Note 6 2 4 2 15" xfId="35497" xr:uid="{00000000-0005-0000-0000-00009D8C0000}"/>
    <cellStyle name="Note 6 2 4 2 15 2" xfId="35498" xr:uid="{00000000-0005-0000-0000-00009E8C0000}"/>
    <cellStyle name="Note 6 2 4 2 15 2 2" xfId="35499" xr:uid="{00000000-0005-0000-0000-00009F8C0000}"/>
    <cellStyle name="Note 6 2 4 2 15 3" xfId="35500" xr:uid="{00000000-0005-0000-0000-0000A08C0000}"/>
    <cellStyle name="Note 6 2 4 2 16" xfId="35501" xr:uid="{00000000-0005-0000-0000-0000A18C0000}"/>
    <cellStyle name="Note 6 2 4 2 16 2" xfId="35502" xr:uid="{00000000-0005-0000-0000-0000A28C0000}"/>
    <cellStyle name="Note 6 2 4 2 16 2 2" xfId="35503" xr:uid="{00000000-0005-0000-0000-0000A38C0000}"/>
    <cellStyle name="Note 6 2 4 2 16 3" xfId="35504" xr:uid="{00000000-0005-0000-0000-0000A48C0000}"/>
    <cellStyle name="Note 6 2 4 2 17" xfId="35505" xr:uid="{00000000-0005-0000-0000-0000A58C0000}"/>
    <cellStyle name="Note 6 2 4 2 17 2" xfId="35506" xr:uid="{00000000-0005-0000-0000-0000A68C0000}"/>
    <cellStyle name="Note 6 2 4 2 17 2 2" xfId="35507" xr:uid="{00000000-0005-0000-0000-0000A78C0000}"/>
    <cellStyle name="Note 6 2 4 2 17 3" xfId="35508" xr:uid="{00000000-0005-0000-0000-0000A88C0000}"/>
    <cellStyle name="Note 6 2 4 2 18" xfId="35509" xr:uid="{00000000-0005-0000-0000-0000A98C0000}"/>
    <cellStyle name="Note 6 2 4 2 18 2" xfId="35510" xr:uid="{00000000-0005-0000-0000-0000AA8C0000}"/>
    <cellStyle name="Note 6 2 4 2 18 2 2" xfId="35511" xr:uid="{00000000-0005-0000-0000-0000AB8C0000}"/>
    <cellStyle name="Note 6 2 4 2 18 3" xfId="35512" xr:uid="{00000000-0005-0000-0000-0000AC8C0000}"/>
    <cellStyle name="Note 6 2 4 2 19" xfId="35513" xr:uid="{00000000-0005-0000-0000-0000AD8C0000}"/>
    <cellStyle name="Note 6 2 4 2 19 2" xfId="35514" xr:uid="{00000000-0005-0000-0000-0000AE8C0000}"/>
    <cellStyle name="Note 6 2 4 2 19 2 2" xfId="35515" xr:uid="{00000000-0005-0000-0000-0000AF8C0000}"/>
    <cellStyle name="Note 6 2 4 2 19 3" xfId="35516" xr:uid="{00000000-0005-0000-0000-0000B08C0000}"/>
    <cellStyle name="Note 6 2 4 2 2" xfId="35517" xr:uid="{00000000-0005-0000-0000-0000B18C0000}"/>
    <cellStyle name="Note 6 2 4 2 2 2" xfId="35518" xr:uid="{00000000-0005-0000-0000-0000B28C0000}"/>
    <cellStyle name="Note 6 2 4 2 2 2 2" xfId="35519" xr:uid="{00000000-0005-0000-0000-0000B38C0000}"/>
    <cellStyle name="Note 6 2 4 2 2 2 2 2" xfId="35520" xr:uid="{00000000-0005-0000-0000-0000B48C0000}"/>
    <cellStyle name="Note 6 2 4 2 2 2 3" xfId="35521" xr:uid="{00000000-0005-0000-0000-0000B58C0000}"/>
    <cellStyle name="Note 6 2 4 2 2 2 4" xfId="35522" xr:uid="{00000000-0005-0000-0000-0000B68C0000}"/>
    <cellStyle name="Note 6 2 4 2 2 3" xfId="35523" xr:uid="{00000000-0005-0000-0000-0000B78C0000}"/>
    <cellStyle name="Note 6 2 4 2 2 3 2" xfId="35524" xr:uid="{00000000-0005-0000-0000-0000B88C0000}"/>
    <cellStyle name="Note 6 2 4 2 2 4" xfId="35525" xr:uid="{00000000-0005-0000-0000-0000B98C0000}"/>
    <cellStyle name="Note 6 2 4 2 2 5" xfId="35526" xr:uid="{00000000-0005-0000-0000-0000BA8C0000}"/>
    <cellStyle name="Note 6 2 4 2 20" xfId="35527" xr:uid="{00000000-0005-0000-0000-0000BB8C0000}"/>
    <cellStyle name="Note 6 2 4 2 20 2" xfId="35528" xr:uid="{00000000-0005-0000-0000-0000BC8C0000}"/>
    <cellStyle name="Note 6 2 4 2 20 2 2" xfId="35529" xr:uid="{00000000-0005-0000-0000-0000BD8C0000}"/>
    <cellStyle name="Note 6 2 4 2 20 3" xfId="35530" xr:uid="{00000000-0005-0000-0000-0000BE8C0000}"/>
    <cellStyle name="Note 6 2 4 2 21" xfId="35531" xr:uid="{00000000-0005-0000-0000-0000BF8C0000}"/>
    <cellStyle name="Note 6 2 4 2 21 2" xfId="35532" xr:uid="{00000000-0005-0000-0000-0000C08C0000}"/>
    <cellStyle name="Note 6 2 4 2 22" xfId="35533" xr:uid="{00000000-0005-0000-0000-0000C18C0000}"/>
    <cellStyle name="Note 6 2 4 2 23" xfId="35534" xr:uid="{00000000-0005-0000-0000-0000C28C0000}"/>
    <cellStyle name="Note 6 2 4 2 3" xfId="35535" xr:uid="{00000000-0005-0000-0000-0000C38C0000}"/>
    <cellStyle name="Note 6 2 4 2 3 2" xfId="35536" xr:uid="{00000000-0005-0000-0000-0000C48C0000}"/>
    <cellStyle name="Note 6 2 4 2 3 2 2" xfId="35537" xr:uid="{00000000-0005-0000-0000-0000C58C0000}"/>
    <cellStyle name="Note 6 2 4 2 3 2 3" xfId="35538" xr:uid="{00000000-0005-0000-0000-0000C68C0000}"/>
    <cellStyle name="Note 6 2 4 2 3 3" xfId="35539" xr:uid="{00000000-0005-0000-0000-0000C78C0000}"/>
    <cellStyle name="Note 6 2 4 2 3 3 2" xfId="35540" xr:uid="{00000000-0005-0000-0000-0000C88C0000}"/>
    <cellStyle name="Note 6 2 4 2 3 4" xfId="35541" xr:uid="{00000000-0005-0000-0000-0000C98C0000}"/>
    <cellStyle name="Note 6 2 4 2 4" xfId="35542" xr:uid="{00000000-0005-0000-0000-0000CA8C0000}"/>
    <cellStyle name="Note 6 2 4 2 4 2" xfId="35543" xr:uid="{00000000-0005-0000-0000-0000CB8C0000}"/>
    <cellStyle name="Note 6 2 4 2 4 2 2" xfId="35544" xr:uid="{00000000-0005-0000-0000-0000CC8C0000}"/>
    <cellStyle name="Note 6 2 4 2 4 3" xfId="35545" xr:uid="{00000000-0005-0000-0000-0000CD8C0000}"/>
    <cellStyle name="Note 6 2 4 2 4 4" xfId="35546" xr:uid="{00000000-0005-0000-0000-0000CE8C0000}"/>
    <cellStyle name="Note 6 2 4 2 5" xfId="35547" xr:uid="{00000000-0005-0000-0000-0000CF8C0000}"/>
    <cellStyle name="Note 6 2 4 2 5 2" xfId="35548" xr:uid="{00000000-0005-0000-0000-0000D08C0000}"/>
    <cellStyle name="Note 6 2 4 2 5 2 2" xfId="35549" xr:uid="{00000000-0005-0000-0000-0000D18C0000}"/>
    <cellStyle name="Note 6 2 4 2 5 3" xfId="35550" xr:uid="{00000000-0005-0000-0000-0000D28C0000}"/>
    <cellStyle name="Note 6 2 4 2 5 4" xfId="35551" xr:uid="{00000000-0005-0000-0000-0000D38C0000}"/>
    <cellStyle name="Note 6 2 4 2 6" xfId="35552" xr:uid="{00000000-0005-0000-0000-0000D48C0000}"/>
    <cellStyle name="Note 6 2 4 2 6 2" xfId="35553" xr:uid="{00000000-0005-0000-0000-0000D58C0000}"/>
    <cellStyle name="Note 6 2 4 2 6 2 2" xfId="35554" xr:uid="{00000000-0005-0000-0000-0000D68C0000}"/>
    <cellStyle name="Note 6 2 4 2 6 3" xfId="35555" xr:uid="{00000000-0005-0000-0000-0000D78C0000}"/>
    <cellStyle name="Note 6 2 4 2 7" xfId="35556" xr:uid="{00000000-0005-0000-0000-0000D88C0000}"/>
    <cellStyle name="Note 6 2 4 2 7 2" xfId="35557" xr:uid="{00000000-0005-0000-0000-0000D98C0000}"/>
    <cellStyle name="Note 6 2 4 2 7 2 2" xfId="35558" xr:uid="{00000000-0005-0000-0000-0000DA8C0000}"/>
    <cellStyle name="Note 6 2 4 2 7 3" xfId="35559" xr:uid="{00000000-0005-0000-0000-0000DB8C0000}"/>
    <cellStyle name="Note 6 2 4 2 8" xfId="35560" xr:uid="{00000000-0005-0000-0000-0000DC8C0000}"/>
    <cellStyle name="Note 6 2 4 2 8 2" xfId="35561" xr:uid="{00000000-0005-0000-0000-0000DD8C0000}"/>
    <cellStyle name="Note 6 2 4 2 8 2 2" xfId="35562" xr:uid="{00000000-0005-0000-0000-0000DE8C0000}"/>
    <cellStyle name="Note 6 2 4 2 8 3" xfId="35563" xr:uid="{00000000-0005-0000-0000-0000DF8C0000}"/>
    <cellStyle name="Note 6 2 4 2 9" xfId="35564" xr:uid="{00000000-0005-0000-0000-0000E08C0000}"/>
    <cellStyle name="Note 6 2 4 2 9 2" xfId="35565" xr:uid="{00000000-0005-0000-0000-0000E18C0000}"/>
    <cellStyle name="Note 6 2 4 2 9 2 2" xfId="35566" xr:uid="{00000000-0005-0000-0000-0000E28C0000}"/>
    <cellStyle name="Note 6 2 4 2 9 3" xfId="35567" xr:uid="{00000000-0005-0000-0000-0000E38C0000}"/>
    <cellStyle name="Note 6 2 4 20" xfId="35568" xr:uid="{00000000-0005-0000-0000-0000E48C0000}"/>
    <cellStyle name="Note 6 2 4 3" xfId="35569" xr:uid="{00000000-0005-0000-0000-0000E58C0000}"/>
    <cellStyle name="Note 6 2 4 3 2" xfId="35570" xr:uid="{00000000-0005-0000-0000-0000E68C0000}"/>
    <cellStyle name="Note 6 2 4 3 2 2" xfId="35571" xr:uid="{00000000-0005-0000-0000-0000E78C0000}"/>
    <cellStyle name="Note 6 2 4 3 2 2 2" xfId="35572" xr:uid="{00000000-0005-0000-0000-0000E88C0000}"/>
    <cellStyle name="Note 6 2 4 3 2 3" xfId="35573" xr:uid="{00000000-0005-0000-0000-0000E98C0000}"/>
    <cellStyle name="Note 6 2 4 3 2 4" xfId="35574" xr:uid="{00000000-0005-0000-0000-0000EA8C0000}"/>
    <cellStyle name="Note 6 2 4 3 3" xfId="35575" xr:uid="{00000000-0005-0000-0000-0000EB8C0000}"/>
    <cellStyle name="Note 6 2 4 3 3 2" xfId="35576" xr:uid="{00000000-0005-0000-0000-0000EC8C0000}"/>
    <cellStyle name="Note 6 2 4 3 4" xfId="35577" xr:uid="{00000000-0005-0000-0000-0000ED8C0000}"/>
    <cellStyle name="Note 6 2 4 3 5" xfId="35578" xr:uid="{00000000-0005-0000-0000-0000EE8C0000}"/>
    <cellStyle name="Note 6 2 4 4" xfId="35579" xr:uid="{00000000-0005-0000-0000-0000EF8C0000}"/>
    <cellStyle name="Note 6 2 4 4 2" xfId="35580" xr:uid="{00000000-0005-0000-0000-0000F08C0000}"/>
    <cellStyle name="Note 6 2 4 4 2 2" xfId="35581" xr:uid="{00000000-0005-0000-0000-0000F18C0000}"/>
    <cellStyle name="Note 6 2 4 4 2 3" xfId="35582" xr:uid="{00000000-0005-0000-0000-0000F28C0000}"/>
    <cellStyle name="Note 6 2 4 4 3" xfId="35583" xr:uid="{00000000-0005-0000-0000-0000F38C0000}"/>
    <cellStyle name="Note 6 2 4 4 3 2" xfId="35584" xr:uid="{00000000-0005-0000-0000-0000F48C0000}"/>
    <cellStyle name="Note 6 2 4 4 4" xfId="35585" xr:uid="{00000000-0005-0000-0000-0000F58C0000}"/>
    <cellStyle name="Note 6 2 4 5" xfId="35586" xr:uid="{00000000-0005-0000-0000-0000F68C0000}"/>
    <cellStyle name="Note 6 2 4 5 2" xfId="35587" xr:uid="{00000000-0005-0000-0000-0000F78C0000}"/>
    <cellStyle name="Note 6 2 4 5 2 2" xfId="35588" xr:uid="{00000000-0005-0000-0000-0000F88C0000}"/>
    <cellStyle name="Note 6 2 4 5 2 3" xfId="35589" xr:uid="{00000000-0005-0000-0000-0000F98C0000}"/>
    <cellStyle name="Note 6 2 4 5 3" xfId="35590" xr:uid="{00000000-0005-0000-0000-0000FA8C0000}"/>
    <cellStyle name="Note 6 2 4 5 4" xfId="35591" xr:uid="{00000000-0005-0000-0000-0000FB8C0000}"/>
    <cellStyle name="Note 6 2 4 6" xfId="35592" xr:uid="{00000000-0005-0000-0000-0000FC8C0000}"/>
    <cellStyle name="Note 6 2 4 6 2" xfId="35593" xr:uid="{00000000-0005-0000-0000-0000FD8C0000}"/>
    <cellStyle name="Note 6 2 4 6 2 2" xfId="35594" xr:uid="{00000000-0005-0000-0000-0000FE8C0000}"/>
    <cellStyle name="Note 6 2 4 6 3" xfId="35595" xr:uid="{00000000-0005-0000-0000-0000FF8C0000}"/>
    <cellStyle name="Note 6 2 4 6 4" xfId="35596" xr:uid="{00000000-0005-0000-0000-0000008D0000}"/>
    <cellStyle name="Note 6 2 4 7" xfId="35597" xr:uid="{00000000-0005-0000-0000-0000018D0000}"/>
    <cellStyle name="Note 6 2 4 7 2" xfId="35598" xr:uid="{00000000-0005-0000-0000-0000028D0000}"/>
    <cellStyle name="Note 6 2 4 7 2 2" xfId="35599" xr:uid="{00000000-0005-0000-0000-0000038D0000}"/>
    <cellStyle name="Note 6 2 4 7 3" xfId="35600" xr:uid="{00000000-0005-0000-0000-0000048D0000}"/>
    <cellStyle name="Note 6 2 4 8" xfId="35601" xr:uid="{00000000-0005-0000-0000-0000058D0000}"/>
    <cellStyle name="Note 6 2 4 8 2" xfId="35602" xr:uid="{00000000-0005-0000-0000-0000068D0000}"/>
    <cellStyle name="Note 6 2 4 8 2 2" xfId="35603" xr:uid="{00000000-0005-0000-0000-0000078D0000}"/>
    <cellStyle name="Note 6 2 4 8 3" xfId="35604" xr:uid="{00000000-0005-0000-0000-0000088D0000}"/>
    <cellStyle name="Note 6 2 4 9" xfId="35605" xr:uid="{00000000-0005-0000-0000-0000098D0000}"/>
    <cellStyle name="Note 6 2 4 9 2" xfId="35606" xr:uid="{00000000-0005-0000-0000-00000A8D0000}"/>
    <cellStyle name="Note 6 2 4 9 2 2" xfId="35607" xr:uid="{00000000-0005-0000-0000-00000B8D0000}"/>
    <cellStyle name="Note 6 2 4 9 3" xfId="35608" xr:uid="{00000000-0005-0000-0000-00000C8D0000}"/>
    <cellStyle name="Note 6 2 5" xfId="35609" xr:uid="{00000000-0005-0000-0000-00000D8D0000}"/>
    <cellStyle name="Note 6 2 5 10" xfId="35610" xr:uid="{00000000-0005-0000-0000-00000E8D0000}"/>
    <cellStyle name="Note 6 2 5 10 2" xfId="35611" xr:uid="{00000000-0005-0000-0000-00000F8D0000}"/>
    <cellStyle name="Note 6 2 5 10 2 2" xfId="35612" xr:uid="{00000000-0005-0000-0000-0000108D0000}"/>
    <cellStyle name="Note 6 2 5 10 3" xfId="35613" xr:uid="{00000000-0005-0000-0000-0000118D0000}"/>
    <cellStyle name="Note 6 2 5 11" xfId="35614" xr:uid="{00000000-0005-0000-0000-0000128D0000}"/>
    <cellStyle name="Note 6 2 5 11 2" xfId="35615" xr:uid="{00000000-0005-0000-0000-0000138D0000}"/>
    <cellStyle name="Note 6 2 5 11 2 2" xfId="35616" xr:uid="{00000000-0005-0000-0000-0000148D0000}"/>
    <cellStyle name="Note 6 2 5 11 3" xfId="35617" xr:uid="{00000000-0005-0000-0000-0000158D0000}"/>
    <cellStyle name="Note 6 2 5 12" xfId="35618" xr:uid="{00000000-0005-0000-0000-0000168D0000}"/>
    <cellStyle name="Note 6 2 5 12 2" xfId="35619" xr:uid="{00000000-0005-0000-0000-0000178D0000}"/>
    <cellStyle name="Note 6 2 5 12 2 2" xfId="35620" xr:uid="{00000000-0005-0000-0000-0000188D0000}"/>
    <cellStyle name="Note 6 2 5 12 3" xfId="35621" xr:uid="{00000000-0005-0000-0000-0000198D0000}"/>
    <cellStyle name="Note 6 2 5 13" xfId="35622" xr:uid="{00000000-0005-0000-0000-00001A8D0000}"/>
    <cellStyle name="Note 6 2 5 13 2" xfId="35623" xr:uid="{00000000-0005-0000-0000-00001B8D0000}"/>
    <cellStyle name="Note 6 2 5 13 2 2" xfId="35624" xr:uid="{00000000-0005-0000-0000-00001C8D0000}"/>
    <cellStyle name="Note 6 2 5 13 3" xfId="35625" xr:uid="{00000000-0005-0000-0000-00001D8D0000}"/>
    <cellStyle name="Note 6 2 5 14" xfId="35626" xr:uid="{00000000-0005-0000-0000-00001E8D0000}"/>
    <cellStyle name="Note 6 2 5 14 2" xfId="35627" xr:uid="{00000000-0005-0000-0000-00001F8D0000}"/>
    <cellStyle name="Note 6 2 5 14 2 2" xfId="35628" xr:uid="{00000000-0005-0000-0000-0000208D0000}"/>
    <cellStyle name="Note 6 2 5 14 3" xfId="35629" xr:uid="{00000000-0005-0000-0000-0000218D0000}"/>
    <cellStyle name="Note 6 2 5 15" xfId="35630" xr:uid="{00000000-0005-0000-0000-0000228D0000}"/>
    <cellStyle name="Note 6 2 5 15 2" xfId="35631" xr:uid="{00000000-0005-0000-0000-0000238D0000}"/>
    <cellStyle name="Note 6 2 5 15 2 2" xfId="35632" xr:uid="{00000000-0005-0000-0000-0000248D0000}"/>
    <cellStyle name="Note 6 2 5 15 3" xfId="35633" xr:uid="{00000000-0005-0000-0000-0000258D0000}"/>
    <cellStyle name="Note 6 2 5 16" xfId="35634" xr:uid="{00000000-0005-0000-0000-0000268D0000}"/>
    <cellStyle name="Note 6 2 5 16 2" xfId="35635" xr:uid="{00000000-0005-0000-0000-0000278D0000}"/>
    <cellStyle name="Note 6 2 5 16 2 2" xfId="35636" xr:uid="{00000000-0005-0000-0000-0000288D0000}"/>
    <cellStyle name="Note 6 2 5 16 3" xfId="35637" xr:uid="{00000000-0005-0000-0000-0000298D0000}"/>
    <cellStyle name="Note 6 2 5 17" xfId="35638" xr:uid="{00000000-0005-0000-0000-00002A8D0000}"/>
    <cellStyle name="Note 6 2 5 17 2" xfId="35639" xr:uid="{00000000-0005-0000-0000-00002B8D0000}"/>
    <cellStyle name="Note 6 2 5 17 2 2" xfId="35640" xr:uid="{00000000-0005-0000-0000-00002C8D0000}"/>
    <cellStyle name="Note 6 2 5 17 3" xfId="35641" xr:uid="{00000000-0005-0000-0000-00002D8D0000}"/>
    <cellStyle name="Note 6 2 5 18" xfId="35642" xr:uid="{00000000-0005-0000-0000-00002E8D0000}"/>
    <cellStyle name="Note 6 2 5 18 2" xfId="35643" xr:uid="{00000000-0005-0000-0000-00002F8D0000}"/>
    <cellStyle name="Note 6 2 5 18 2 2" xfId="35644" xr:uid="{00000000-0005-0000-0000-0000308D0000}"/>
    <cellStyle name="Note 6 2 5 18 3" xfId="35645" xr:uid="{00000000-0005-0000-0000-0000318D0000}"/>
    <cellStyle name="Note 6 2 5 19" xfId="35646" xr:uid="{00000000-0005-0000-0000-0000328D0000}"/>
    <cellStyle name="Note 6 2 5 19 2" xfId="35647" xr:uid="{00000000-0005-0000-0000-0000338D0000}"/>
    <cellStyle name="Note 6 2 5 19 2 2" xfId="35648" xr:uid="{00000000-0005-0000-0000-0000348D0000}"/>
    <cellStyle name="Note 6 2 5 19 3" xfId="35649" xr:uid="{00000000-0005-0000-0000-0000358D0000}"/>
    <cellStyle name="Note 6 2 5 2" xfId="35650" xr:uid="{00000000-0005-0000-0000-0000368D0000}"/>
    <cellStyle name="Note 6 2 5 2 10" xfId="35651" xr:uid="{00000000-0005-0000-0000-0000378D0000}"/>
    <cellStyle name="Note 6 2 5 2 10 2" xfId="35652" xr:uid="{00000000-0005-0000-0000-0000388D0000}"/>
    <cellStyle name="Note 6 2 5 2 10 2 2" xfId="35653" xr:uid="{00000000-0005-0000-0000-0000398D0000}"/>
    <cellStyle name="Note 6 2 5 2 10 3" xfId="35654" xr:uid="{00000000-0005-0000-0000-00003A8D0000}"/>
    <cellStyle name="Note 6 2 5 2 11" xfId="35655" xr:uid="{00000000-0005-0000-0000-00003B8D0000}"/>
    <cellStyle name="Note 6 2 5 2 11 2" xfId="35656" xr:uid="{00000000-0005-0000-0000-00003C8D0000}"/>
    <cellStyle name="Note 6 2 5 2 11 2 2" xfId="35657" xr:uid="{00000000-0005-0000-0000-00003D8D0000}"/>
    <cellStyle name="Note 6 2 5 2 11 3" xfId="35658" xr:uid="{00000000-0005-0000-0000-00003E8D0000}"/>
    <cellStyle name="Note 6 2 5 2 12" xfId="35659" xr:uid="{00000000-0005-0000-0000-00003F8D0000}"/>
    <cellStyle name="Note 6 2 5 2 12 2" xfId="35660" xr:uid="{00000000-0005-0000-0000-0000408D0000}"/>
    <cellStyle name="Note 6 2 5 2 12 2 2" xfId="35661" xr:uid="{00000000-0005-0000-0000-0000418D0000}"/>
    <cellStyle name="Note 6 2 5 2 12 3" xfId="35662" xr:uid="{00000000-0005-0000-0000-0000428D0000}"/>
    <cellStyle name="Note 6 2 5 2 13" xfId="35663" xr:uid="{00000000-0005-0000-0000-0000438D0000}"/>
    <cellStyle name="Note 6 2 5 2 13 2" xfId="35664" xr:uid="{00000000-0005-0000-0000-0000448D0000}"/>
    <cellStyle name="Note 6 2 5 2 13 2 2" xfId="35665" xr:uid="{00000000-0005-0000-0000-0000458D0000}"/>
    <cellStyle name="Note 6 2 5 2 13 3" xfId="35666" xr:uid="{00000000-0005-0000-0000-0000468D0000}"/>
    <cellStyle name="Note 6 2 5 2 14" xfId="35667" xr:uid="{00000000-0005-0000-0000-0000478D0000}"/>
    <cellStyle name="Note 6 2 5 2 14 2" xfId="35668" xr:uid="{00000000-0005-0000-0000-0000488D0000}"/>
    <cellStyle name="Note 6 2 5 2 14 2 2" xfId="35669" xr:uid="{00000000-0005-0000-0000-0000498D0000}"/>
    <cellStyle name="Note 6 2 5 2 14 3" xfId="35670" xr:uid="{00000000-0005-0000-0000-00004A8D0000}"/>
    <cellStyle name="Note 6 2 5 2 15" xfId="35671" xr:uid="{00000000-0005-0000-0000-00004B8D0000}"/>
    <cellStyle name="Note 6 2 5 2 15 2" xfId="35672" xr:uid="{00000000-0005-0000-0000-00004C8D0000}"/>
    <cellStyle name="Note 6 2 5 2 15 2 2" xfId="35673" xr:uid="{00000000-0005-0000-0000-00004D8D0000}"/>
    <cellStyle name="Note 6 2 5 2 15 3" xfId="35674" xr:uid="{00000000-0005-0000-0000-00004E8D0000}"/>
    <cellStyle name="Note 6 2 5 2 16" xfId="35675" xr:uid="{00000000-0005-0000-0000-00004F8D0000}"/>
    <cellStyle name="Note 6 2 5 2 16 2" xfId="35676" xr:uid="{00000000-0005-0000-0000-0000508D0000}"/>
    <cellStyle name="Note 6 2 5 2 16 2 2" xfId="35677" xr:uid="{00000000-0005-0000-0000-0000518D0000}"/>
    <cellStyle name="Note 6 2 5 2 16 3" xfId="35678" xr:uid="{00000000-0005-0000-0000-0000528D0000}"/>
    <cellStyle name="Note 6 2 5 2 17" xfId="35679" xr:uid="{00000000-0005-0000-0000-0000538D0000}"/>
    <cellStyle name="Note 6 2 5 2 17 2" xfId="35680" xr:uid="{00000000-0005-0000-0000-0000548D0000}"/>
    <cellStyle name="Note 6 2 5 2 17 2 2" xfId="35681" xr:uid="{00000000-0005-0000-0000-0000558D0000}"/>
    <cellStyle name="Note 6 2 5 2 17 3" xfId="35682" xr:uid="{00000000-0005-0000-0000-0000568D0000}"/>
    <cellStyle name="Note 6 2 5 2 18" xfId="35683" xr:uid="{00000000-0005-0000-0000-0000578D0000}"/>
    <cellStyle name="Note 6 2 5 2 18 2" xfId="35684" xr:uid="{00000000-0005-0000-0000-0000588D0000}"/>
    <cellStyle name="Note 6 2 5 2 18 2 2" xfId="35685" xr:uid="{00000000-0005-0000-0000-0000598D0000}"/>
    <cellStyle name="Note 6 2 5 2 18 3" xfId="35686" xr:uid="{00000000-0005-0000-0000-00005A8D0000}"/>
    <cellStyle name="Note 6 2 5 2 19" xfId="35687" xr:uid="{00000000-0005-0000-0000-00005B8D0000}"/>
    <cellStyle name="Note 6 2 5 2 19 2" xfId="35688" xr:uid="{00000000-0005-0000-0000-00005C8D0000}"/>
    <cellStyle name="Note 6 2 5 2 19 2 2" xfId="35689" xr:uid="{00000000-0005-0000-0000-00005D8D0000}"/>
    <cellStyle name="Note 6 2 5 2 19 3" xfId="35690" xr:uid="{00000000-0005-0000-0000-00005E8D0000}"/>
    <cellStyle name="Note 6 2 5 2 2" xfId="35691" xr:uid="{00000000-0005-0000-0000-00005F8D0000}"/>
    <cellStyle name="Note 6 2 5 2 2 2" xfId="35692" xr:uid="{00000000-0005-0000-0000-0000608D0000}"/>
    <cellStyle name="Note 6 2 5 2 2 2 2" xfId="35693" xr:uid="{00000000-0005-0000-0000-0000618D0000}"/>
    <cellStyle name="Note 6 2 5 2 2 2 3" xfId="35694" xr:uid="{00000000-0005-0000-0000-0000628D0000}"/>
    <cellStyle name="Note 6 2 5 2 2 3" xfId="35695" xr:uid="{00000000-0005-0000-0000-0000638D0000}"/>
    <cellStyle name="Note 6 2 5 2 2 3 2" xfId="35696" xr:uid="{00000000-0005-0000-0000-0000648D0000}"/>
    <cellStyle name="Note 6 2 5 2 2 4" xfId="35697" xr:uid="{00000000-0005-0000-0000-0000658D0000}"/>
    <cellStyle name="Note 6 2 5 2 20" xfId="35698" xr:uid="{00000000-0005-0000-0000-0000668D0000}"/>
    <cellStyle name="Note 6 2 5 2 20 2" xfId="35699" xr:uid="{00000000-0005-0000-0000-0000678D0000}"/>
    <cellStyle name="Note 6 2 5 2 20 2 2" xfId="35700" xr:uid="{00000000-0005-0000-0000-0000688D0000}"/>
    <cellStyle name="Note 6 2 5 2 20 3" xfId="35701" xr:uid="{00000000-0005-0000-0000-0000698D0000}"/>
    <cellStyle name="Note 6 2 5 2 21" xfId="35702" xr:uid="{00000000-0005-0000-0000-00006A8D0000}"/>
    <cellStyle name="Note 6 2 5 2 21 2" xfId="35703" xr:uid="{00000000-0005-0000-0000-00006B8D0000}"/>
    <cellStyle name="Note 6 2 5 2 22" xfId="35704" xr:uid="{00000000-0005-0000-0000-00006C8D0000}"/>
    <cellStyle name="Note 6 2 5 2 23" xfId="35705" xr:uid="{00000000-0005-0000-0000-00006D8D0000}"/>
    <cellStyle name="Note 6 2 5 2 3" xfId="35706" xr:uid="{00000000-0005-0000-0000-00006E8D0000}"/>
    <cellStyle name="Note 6 2 5 2 3 2" xfId="35707" xr:uid="{00000000-0005-0000-0000-00006F8D0000}"/>
    <cellStyle name="Note 6 2 5 2 3 2 2" xfId="35708" xr:uid="{00000000-0005-0000-0000-0000708D0000}"/>
    <cellStyle name="Note 6 2 5 2 3 3" xfId="35709" xr:uid="{00000000-0005-0000-0000-0000718D0000}"/>
    <cellStyle name="Note 6 2 5 2 3 4" xfId="35710" xr:uid="{00000000-0005-0000-0000-0000728D0000}"/>
    <cellStyle name="Note 6 2 5 2 4" xfId="35711" xr:uid="{00000000-0005-0000-0000-0000738D0000}"/>
    <cellStyle name="Note 6 2 5 2 4 2" xfId="35712" xr:uid="{00000000-0005-0000-0000-0000748D0000}"/>
    <cellStyle name="Note 6 2 5 2 4 2 2" xfId="35713" xr:uid="{00000000-0005-0000-0000-0000758D0000}"/>
    <cellStyle name="Note 6 2 5 2 4 3" xfId="35714" xr:uid="{00000000-0005-0000-0000-0000768D0000}"/>
    <cellStyle name="Note 6 2 5 2 4 4" xfId="35715" xr:uid="{00000000-0005-0000-0000-0000778D0000}"/>
    <cellStyle name="Note 6 2 5 2 5" xfId="35716" xr:uid="{00000000-0005-0000-0000-0000788D0000}"/>
    <cellStyle name="Note 6 2 5 2 5 2" xfId="35717" xr:uid="{00000000-0005-0000-0000-0000798D0000}"/>
    <cellStyle name="Note 6 2 5 2 5 2 2" xfId="35718" xr:uid="{00000000-0005-0000-0000-00007A8D0000}"/>
    <cellStyle name="Note 6 2 5 2 5 3" xfId="35719" xr:uid="{00000000-0005-0000-0000-00007B8D0000}"/>
    <cellStyle name="Note 6 2 5 2 6" xfId="35720" xr:uid="{00000000-0005-0000-0000-00007C8D0000}"/>
    <cellStyle name="Note 6 2 5 2 6 2" xfId="35721" xr:uid="{00000000-0005-0000-0000-00007D8D0000}"/>
    <cellStyle name="Note 6 2 5 2 6 2 2" xfId="35722" xr:uid="{00000000-0005-0000-0000-00007E8D0000}"/>
    <cellStyle name="Note 6 2 5 2 6 3" xfId="35723" xr:uid="{00000000-0005-0000-0000-00007F8D0000}"/>
    <cellStyle name="Note 6 2 5 2 7" xfId="35724" xr:uid="{00000000-0005-0000-0000-0000808D0000}"/>
    <cellStyle name="Note 6 2 5 2 7 2" xfId="35725" xr:uid="{00000000-0005-0000-0000-0000818D0000}"/>
    <cellStyle name="Note 6 2 5 2 7 2 2" xfId="35726" xr:uid="{00000000-0005-0000-0000-0000828D0000}"/>
    <cellStyle name="Note 6 2 5 2 7 3" xfId="35727" xr:uid="{00000000-0005-0000-0000-0000838D0000}"/>
    <cellStyle name="Note 6 2 5 2 8" xfId="35728" xr:uid="{00000000-0005-0000-0000-0000848D0000}"/>
    <cellStyle name="Note 6 2 5 2 8 2" xfId="35729" xr:uid="{00000000-0005-0000-0000-0000858D0000}"/>
    <cellStyle name="Note 6 2 5 2 8 2 2" xfId="35730" xr:uid="{00000000-0005-0000-0000-0000868D0000}"/>
    <cellStyle name="Note 6 2 5 2 8 3" xfId="35731" xr:uid="{00000000-0005-0000-0000-0000878D0000}"/>
    <cellStyle name="Note 6 2 5 2 9" xfId="35732" xr:uid="{00000000-0005-0000-0000-0000888D0000}"/>
    <cellStyle name="Note 6 2 5 2 9 2" xfId="35733" xr:uid="{00000000-0005-0000-0000-0000898D0000}"/>
    <cellStyle name="Note 6 2 5 2 9 2 2" xfId="35734" xr:uid="{00000000-0005-0000-0000-00008A8D0000}"/>
    <cellStyle name="Note 6 2 5 2 9 3" xfId="35735" xr:uid="{00000000-0005-0000-0000-00008B8D0000}"/>
    <cellStyle name="Note 6 2 5 20" xfId="35736" xr:uid="{00000000-0005-0000-0000-00008C8D0000}"/>
    <cellStyle name="Note 6 2 5 20 2" xfId="35737" xr:uid="{00000000-0005-0000-0000-00008D8D0000}"/>
    <cellStyle name="Note 6 2 5 20 2 2" xfId="35738" xr:uid="{00000000-0005-0000-0000-00008E8D0000}"/>
    <cellStyle name="Note 6 2 5 20 3" xfId="35739" xr:uid="{00000000-0005-0000-0000-00008F8D0000}"/>
    <cellStyle name="Note 6 2 5 21" xfId="35740" xr:uid="{00000000-0005-0000-0000-0000908D0000}"/>
    <cellStyle name="Note 6 2 5 21 2" xfId="35741" xr:uid="{00000000-0005-0000-0000-0000918D0000}"/>
    <cellStyle name="Note 6 2 5 21 2 2" xfId="35742" xr:uid="{00000000-0005-0000-0000-0000928D0000}"/>
    <cellStyle name="Note 6 2 5 21 3" xfId="35743" xr:uid="{00000000-0005-0000-0000-0000938D0000}"/>
    <cellStyle name="Note 6 2 5 22" xfId="35744" xr:uid="{00000000-0005-0000-0000-0000948D0000}"/>
    <cellStyle name="Note 6 2 5 22 2" xfId="35745" xr:uid="{00000000-0005-0000-0000-0000958D0000}"/>
    <cellStyle name="Note 6 2 5 23" xfId="35746" xr:uid="{00000000-0005-0000-0000-0000968D0000}"/>
    <cellStyle name="Note 6 2 5 24" xfId="35747" xr:uid="{00000000-0005-0000-0000-0000978D0000}"/>
    <cellStyle name="Note 6 2 5 3" xfId="35748" xr:uid="{00000000-0005-0000-0000-0000988D0000}"/>
    <cellStyle name="Note 6 2 5 3 2" xfId="35749" xr:uid="{00000000-0005-0000-0000-0000998D0000}"/>
    <cellStyle name="Note 6 2 5 3 2 2" xfId="35750" xr:uid="{00000000-0005-0000-0000-00009A8D0000}"/>
    <cellStyle name="Note 6 2 5 3 2 3" xfId="35751" xr:uid="{00000000-0005-0000-0000-00009B8D0000}"/>
    <cellStyle name="Note 6 2 5 3 3" xfId="35752" xr:uid="{00000000-0005-0000-0000-00009C8D0000}"/>
    <cellStyle name="Note 6 2 5 3 3 2" xfId="35753" xr:uid="{00000000-0005-0000-0000-00009D8D0000}"/>
    <cellStyle name="Note 6 2 5 3 4" xfId="35754" xr:uid="{00000000-0005-0000-0000-00009E8D0000}"/>
    <cellStyle name="Note 6 2 5 4" xfId="35755" xr:uid="{00000000-0005-0000-0000-00009F8D0000}"/>
    <cellStyle name="Note 6 2 5 4 2" xfId="35756" xr:uid="{00000000-0005-0000-0000-0000A08D0000}"/>
    <cellStyle name="Note 6 2 5 4 2 2" xfId="35757" xr:uid="{00000000-0005-0000-0000-0000A18D0000}"/>
    <cellStyle name="Note 6 2 5 4 3" xfId="35758" xr:uid="{00000000-0005-0000-0000-0000A28D0000}"/>
    <cellStyle name="Note 6 2 5 4 4" xfId="35759" xr:uid="{00000000-0005-0000-0000-0000A38D0000}"/>
    <cellStyle name="Note 6 2 5 5" xfId="35760" xr:uid="{00000000-0005-0000-0000-0000A48D0000}"/>
    <cellStyle name="Note 6 2 5 5 2" xfId="35761" xr:uid="{00000000-0005-0000-0000-0000A58D0000}"/>
    <cellStyle name="Note 6 2 5 5 2 2" xfId="35762" xr:uid="{00000000-0005-0000-0000-0000A68D0000}"/>
    <cellStyle name="Note 6 2 5 5 3" xfId="35763" xr:uid="{00000000-0005-0000-0000-0000A78D0000}"/>
    <cellStyle name="Note 6 2 5 5 4" xfId="35764" xr:uid="{00000000-0005-0000-0000-0000A88D0000}"/>
    <cellStyle name="Note 6 2 5 6" xfId="35765" xr:uid="{00000000-0005-0000-0000-0000A98D0000}"/>
    <cellStyle name="Note 6 2 5 6 2" xfId="35766" xr:uid="{00000000-0005-0000-0000-0000AA8D0000}"/>
    <cellStyle name="Note 6 2 5 6 2 2" xfId="35767" xr:uid="{00000000-0005-0000-0000-0000AB8D0000}"/>
    <cellStyle name="Note 6 2 5 6 3" xfId="35768" xr:uid="{00000000-0005-0000-0000-0000AC8D0000}"/>
    <cellStyle name="Note 6 2 5 7" xfId="35769" xr:uid="{00000000-0005-0000-0000-0000AD8D0000}"/>
    <cellStyle name="Note 6 2 5 7 2" xfId="35770" xr:uid="{00000000-0005-0000-0000-0000AE8D0000}"/>
    <cellStyle name="Note 6 2 5 7 2 2" xfId="35771" xr:uid="{00000000-0005-0000-0000-0000AF8D0000}"/>
    <cellStyle name="Note 6 2 5 7 3" xfId="35772" xr:uid="{00000000-0005-0000-0000-0000B08D0000}"/>
    <cellStyle name="Note 6 2 5 8" xfId="35773" xr:uid="{00000000-0005-0000-0000-0000B18D0000}"/>
    <cellStyle name="Note 6 2 5 8 2" xfId="35774" xr:uid="{00000000-0005-0000-0000-0000B28D0000}"/>
    <cellStyle name="Note 6 2 5 8 2 2" xfId="35775" xr:uid="{00000000-0005-0000-0000-0000B38D0000}"/>
    <cellStyle name="Note 6 2 5 8 3" xfId="35776" xr:uid="{00000000-0005-0000-0000-0000B48D0000}"/>
    <cellStyle name="Note 6 2 5 9" xfId="35777" xr:uid="{00000000-0005-0000-0000-0000B58D0000}"/>
    <cellStyle name="Note 6 2 5 9 2" xfId="35778" xr:uid="{00000000-0005-0000-0000-0000B68D0000}"/>
    <cellStyle name="Note 6 2 5 9 2 2" xfId="35779" xr:uid="{00000000-0005-0000-0000-0000B78D0000}"/>
    <cellStyle name="Note 6 2 5 9 3" xfId="35780" xr:uid="{00000000-0005-0000-0000-0000B88D0000}"/>
    <cellStyle name="Note 6 2 6" xfId="35781" xr:uid="{00000000-0005-0000-0000-0000B98D0000}"/>
    <cellStyle name="Note 6 2 6 10" xfId="35782" xr:uid="{00000000-0005-0000-0000-0000BA8D0000}"/>
    <cellStyle name="Note 6 2 6 10 2" xfId="35783" xr:uid="{00000000-0005-0000-0000-0000BB8D0000}"/>
    <cellStyle name="Note 6 2 6 10 2 2" xfId="35784" xr:uid="{00000000-0005-0000-0000-0000BC8D0000}"/>
    <cellStyle name="Note 6 2 6 10 3" xfId="35785" xr:uid="{00000000-0005-0000-0000-0000BD8D0000}"/>
    <cellStyle name="Note 6 2 6 11" xfId="35786" xr:uid="{00000000-0005-0000-0000-0000BE8D0000}"/>
    <cellStyle name="Note 6 2 6 11 2" xfId="35787" xr:uid="{00000000-0005-0000-0000-0000BF8D0000}"/>
    <cellStyle name="Note 6 2 6 11 2 2" xfId="35788" xr:uid="{00000000-0005-0000-0000-0000C08D0000}"/>
    <cellStyle name="Note 6 2 6 11 3" xfId="35789" xr:uid="{00000000-0005-0000-0000-0000C18D0000}"/>
    <cellStyle name="Note 6 2 6 12" xfId="35790" xr:uid="{00000000-0005-0000-0000-0000C28D0000}"/>
    <cellStyle name="Note 6 2 6 12 2" xfId="35791" xr:uid="{00000000-0005-0000-0000-0000C38D0000}"/>
    <cellStyle name="Note 6 2 6 12 2 2" xfId="35792" xr:uid="{00000000-0005-0000-0000-0000C48D0000}"/>
    <cellStyle name="Note 6 2 6 12 3" xfId="35793" xr:uid="{00000000-0005-0000-0000-0000C58D0000}"/>
    <cellStyle name="Note 6 2 6 13" xfId="35794" xr:uid="{00000000-0005-0000-0000-0000C68D0000}"/>
    <cellStyle name="Note 6 2 6 13 2" xfId="35795" xr:uid="{00000000-0005-0000-0000-0000C78D0000}"/>
    <cellStyle name="Note 6 2 6 13 2 2" xfId="35796" xr:uid="{00000000-0005-0000-0000-0000C88D0000}"/>
    <cellStyle name="Note 6 2 6 13 3" xfId="35797" xr:uid="{00000000-0005-0000-0000-0000C98D0000}"/>
    <cellStyle name="Note 6 2 6 14" xfId="35798" xr:uid="{00000000-0005-0000-0000-0000CA8D0000}"/>
    <cellStyle name="Note 6 2 6 14 2" xfId="35799" xr:uid="{00000000-0005-0000-0000-0000CB8D0000}"/>
    <cellStyle name="Note 6 2 6 14 2 2" xfId="35800" xr:uid="{00000000-0005-0000-0000-0000CC8D0000}"/>
    <cellStyle name="Note 6 2 6 14 3" xfId="35801" xr:uid="{00000000-0005-0000-0000-0000CD8D0000}"/>
    <cellStyle name="Note 6 2 6 15" xfId="35802" xr:uid="{00000000-0005-0000-0000-0000CE8D0000}"/>
    <cellStyle name="Note 6 2 6 15 2" xfId="35803" xr:uid="{00000000-0005-0000-0000-0000CF8D0000}"/>
    <cellStyle name="Note 6 2 6 15 2 2" xfId="35804" xr:uid="{00000000-0005-0000-0000-0000D08D0000}"/>
    <cellStyle name="Note 6 2 6 15 3" xfId="35805" xr:uid="{00000000-0005-0000-0000-0000D18D0000}"/>
    <cellStyle name="Note 6 2 6 16" xfId="35806" xr:uid="{00000000-0005-0000-0000-0000D28D0000}"/>
    <cellStyle name="Note 6 2 6 16 2" xfId="35807" xr:uid="{00000000-0005-0000-0000-0000D38D0000}"/>
    <cellStyle name="Note 6 2 6 16 2 2" xfId="35808" xr:uid="{00000000-0005-0000-0000-0000D48D0000}"/>
    <cellStyle name="Note 6 2 6 16 3" xfId="35809" xr:uid="{00000000-0005-0000-0000-0000D58D0000}"/>
    <cellStyle name="Note 6 2 6 17" xfId="35810" xr:uid="{00000000-0005-0000-0000-0000D68D0000}"/>
    <cellStyle name="Note 6 2 6 17 2" xfId="35811" xr:uid="{00000000-0005-0000-0000-0000D78D0000}"/>
    <cellStyle name="Note 6 2 6 17 2 2" xfId="35812" xr:uid="{00000000-0005-0000-0000-0000D88D0000}"/>
    <cellStyle name="Note 6 2 6 17 3" xfId="35813" xr:uid="{00000000-0005-0000-0000-0000D98D0000}"/>
    <cellStyle name="Note 6 2 6 18" xfId="35814" xr:uid="{00000000-0005-0000-0000-0000DA8D0000}"/>
    <cellStyle name="Note 6 2 6 18 2" xfId="35815" xr:uid="{00000000-0005-0000-0000-0000DB8D0000}"/>
    <cellStyle name="Note 6 2 6 18 2 2" xfId="35816" xr:uid="{00000000-0005-0000-0000-0000DC8D0000}"/>
    <cellStyle name="Note 6 2 6 18 3" xfId="35817" xr:uid="{00000000-0005-0000-0000-0000DD8D0000}"/>
    <cellStyle name="Note 6 2 6 19" xfId="35818" xr:uid="{00000000-0005-0000-0000-0000DE8D0000}"/>
    <cellStyle name="Note 6 2 6 19 2" xfId="35819" xr:uid="{00000000-0005-0000-0000-0000DF8D0000}"/>
    <cellStyle name="Note 6 2 6 19 2 2" xfId="35820" xr:uid="{00000000-0005-0000-0000-0000E08D0000}"/>
    <cellStyle name="Note 6 2 6 19 3" xfId="35821" xr:uid="{00000000-0005-0000-0000-0000E18D0000}"/>
    <cellStyle name="Note 6 2 6 2" xfId="35822" xr:uid="{00000000-0005-0000-0000-0000E28D0000}"/>
    <cellStyle name="Note 6 2 6 2 2" xfId="35823" xr:uid="{00000000-0005-0000-0000-0000E38D0000}"/>
    <cellStyle name="Note 6 2 6 2 2 2" xfId="35824" xr:uid="{00000000-0005-0000-0000-0000E48D0000}"/>
    <cellStyle name="Note 6 2 6 2 2 3" xfId="35825" xr:uid="{00000000-0005-0000-0000-0000E58D0000}"/>
    <cellStyle name="Note 6 2 6 2 3" xfId="35826" xr:uid="{00000000-0005-0000-0000-0000E68D0000}"/>
    <cellStyle name="Note 6 2 6 2 3 2" xfId="35827" xr:uid="{00000000-0005-0000-0000-0000E78D0000}"/>
    <cellStyle name="Note 6 2 6 2 4" xfId="35828" xr:uid="{00000000-0005-0000-0000-0000E88D0000}"/>
    <cellStyle name="Note 6 2 6 20" xfId="35829" xr:uid="{00000000-0005-0000-0000-0000E98D0000}"/>
    <cellStyle name="Note 6 2 6 20 2" xfId="35830" xr:uid="{00000000-0005-0000-0000-0000EA8D0000}"/>
    <cellStyle name="Note 6 2 6 20 2 2" xfId="35831" xr:uid="{00000000-0005-0000-0000-0000EB8D0000}"/>
    <cellStyle name="Note 6 2 6 20 3" xfId="35832" xr:uid="{00000000-0005-0000-0000-0000EC8D0000}"/>
    <cellStyle name="Note 6 2 6 21" xfId="35833" xr:uid="{00000000-0005-0000-0000-0000ED8D0000}"/>
    <cellStyle name="Note 6 2 6 21 2" xfId="35834" xr:uid="{00000000-0005-0000-0000-0000EE8D0000}"/>
    <cellStyle name="Note 6 2 6 22" xfId="35835" xr:uid="{00000000-0005-0000-0000-0000EF8D0000}"/>
    <cellStyle name="Note 6 2 6 23" xfId="35836" xr:uid="{00000000-0005-0000-0000-0000F08D0000}"/>
    <cellStyle name="Note 6 2 6 3" xfId="35837" xr:uid="{00000000-0005-0000-0000-0000F18D0000}"/>
    <cellStyle name="Note 6 2 6 3 2" xfId="35838" xr:uid="{00000000-0005-0000-0000-0000F28D0000}"/>
    <cellStyle name="Note 6 2 6 3 2 2" xfId="35839" xr:uid="{00000000-0005-0000-0000-0000F38D0000}"/>
    <cellStyle name="Note 6 2 6 3 3" xfId="35840" xr:uid="{00000000-0005-0000-0000-0000F48D0000}"/>
    <cellStyle name="Note 6 2 6 3 4" xfId="35841" xr:uid="{00000000-0005-0000-0000-0000F58D0000}"/>
    <cellStyle name="Note 6 2 6 4" xfId="35842" xr:uid="{00000000-0005-0000-0000-0000F68D0000}"/>
    <cellStyle name="Note 6 2 6 4 2" xfId="35843" xr:uid="{00000000-0005-0000-0000-0000F78D0000}"/>
    <cellStyle name="Note 6 2 6 4 2 2" xfId="35844" xr:uid="{00000000-0005-0000-0000-0000F88D0000}"/>
    <cellStyle name="Note 6 2 6 4 3" xfId="35845" xr:uid="{00000000-0005-0000-0000-0000F98D0000}"/>
    <cellStyle name="Note 6 2 6 4 4" xfId="35846" xr:uid="{00000000-0005-0000-0000-0000FA8D0000}"/>
    <cellStyle name="Note 6 2 6 5" xfId="35847" xr:uid="{00000000-0005-0000-0000-0000FB8D0000}"/>
    <cellStyle name="Note 6 2 6 5 2" xfId="35848" xr:uid="{00000000-0005-0000-0000-0000FC8D0000}"/>
    <cellStyle name="Note 6 2 6 5 2 2" xfId="35849" xr:uid="{00000000-0005-0000-0000-0000FD8D0000}"/>
    <cellStyle name="Note 6 2 6 5 3" xfId="35850" xr:uid="{00000000-0005-0000-0000-0000FE8D0000}"/>
    <cellStyle name="Note 6 2 6 6" xfId="35851" xr:uid="{00000000-0005-0000-0000-0000FF8D0000}"/>
    <cellStyle name="Note 6 2 6 6 2" xfId="35852" xr:uid="{00000000-0005-0000-0000-0000008E0000}"/>
    <cellStyle name="Note 6 2 6 6 2 2" xfId="35853" xr:uid="{00000000-0005-0000-0000-0000018E0000}"/>
    <cellStyle name="Note 6 2 6 6 3" xfId="35854" xr:uid="{00000000-0005-0000-0000-0000028E0000}"/>
    <cellStyle name="Note 6 2 6 7" xfId="35855" xr:uid="{00000000-0005-0000-0000-0000038E0000}"/>
    <cellStyle name="Note 6 2 6 7 2" xfId="35856" xr:uid="{00000000-0005-0000-0000-0000048E0000}"/>
    <cellStyle name="Note 6 2 6 7 2 2" xfId="35857" xr:uid="{00000000-0005-0000-0000-0000058E0000}"/>
    <cellStyle name="Note 6 2 6 7 3" xfId="35858" xr:uid="{00000000-0005-0000-0000-0000068E0000}"/>
    <cellStyle name="Note 6 2 6 8" xfId="35859" xr:uid="{00000000-0005-0000-0000-0000078E0000}"/>
    <cellStyle name="Note 6 2 6 8 2" xfId="35860" xr:uid="{00000000-0005-0000-0000-0000088E0000}"/>
    <cellStyle name="Note 6 2 6 8 2 2" xfId="35861" xr:uid="{00000000-0005-0000-0000-0000098E0000}"/>
    <cellStyle name="Note 6 2 6 8 3" xfId="35862" xr:uid="{00000000-0005-0000-0000-00000A8E0000}"/>
    <cellStyle name="Note 6 2 6 9" xfId="35863" xr:uid="{00000000-0005-0000-0000-00000B8E0000}"/>
    <cellStyle name="Note 6 2 6 9 2" xfId="35864" xr:uid="{00000000-0005-0000-0000-00000C8E0000}"/>
    <cellStyle name="Note 6 2 6 9 2 2" xfId="35865" xr:uid="{00000000-0005-0000-0000-00000D8E0000}"/>
    <cellStyle name="Note 6 2 6 9 3" xfId="35866" xr:uid="{00000000-0005-0000-0000-00000E8E0000}"/>
    <cellStyle name="Note 6 2 7" xfId="35867" xr:uid="{00000000-0005-0000-0000-00000F8E0000}"/>
    <cellStyle name="Note 6 2 7 2" xfId="35868" xr:uid="{00000000-0005-0000-0000-0000108E0000}"/>
    <cellStyle name="Note 6 2 7 2 2" xfId="35869" xr:uid="{00000000-0005-0000-0000-0000118E0000}"/>
    <cellStyle name="Note 6 2 7 2 3" xfId="35870" xr:uid="{00000000-0005-0000-0000-0000128E0000}"/>
    <cellStyle name="Note 6 2 7 3" xfId="35871" xr:uid="{00000000-0005-0000-0000-0000138E0000}"/>
    <cellStyle name="Note 6 2 7 3 2" xfId="35872" xr:uid="{00000000-0005-0000-0000-0000148E0000}"/>
    <cellStyle name="Note 6 2 7 4" xfId="35873" xr:uid="{00000000-0005-0000-0000-0000158E0000}"/>
    <cellStyle name="Note 6 2 8" xfId="35874" xr:uid="{00000000-0005-0000-0000-0000168E0000}"/>
    <cellStyle name="Note 6 2 8 2" xfId="35875" xr:uid="{00000000-0005-0000-0000-0000178E0000}"/>
    <cellStyle name="Note 6 2 8 2 2" xfId="35876" xr:uid="{00000000-0005-0000-0000-0000188E0000}"/>
    <cellStyle name="Note 6 2 8 2 3" xfId="35877" xr:uid="{00000000-0005-0000-0000-0000198E0000}"/>
    <cellStyle name="Note 6 2 8 3" xfId="35878" xr:uid="{00000000-0005-0000-0000-00001A8E0000}"/>
    <cellStyle name="Note 6 2 8 4" xfId="35879" xr:uid="{00000000-0005-0000-0000-00001B8E0000}"/>
    <cellStyle name="Note 6 2 9" xfId="35880" xr:uid="{00000000-0005-0000-0000-00001C8E0000}"/>
    <cellStyle name="Note 6 2 9 2" xfId="35881" xr:uid="{00000000-0005-0000-0000-00001D8E0000}"/>
    <cellStyle name="Note 6 2 9 2 2" xfId="35882" xr:uid="{00000000-0005-0000-0000-00001E8E0000}"/>
    <cellStyle name="Note 6 2 9 3" xfId="35883" xr:uid="{00000000-0005-0000-0000-00001F8E0000}"/>
    <cellStyle name="Note 6 2 9 4" xfId="35884" xr:uid="{00000000-0005-0000-0000-0000208E0000}"/>
    <cellStyle name="Note 6 20" xfId="35885" xr:uid="{00000000-0005-0000-0000-0000218E0000}"/>
    <cellStyle name="Note 6 20 2" xfId="35886" xr:uid="{00000000-0005-0000-0000-0000228E0000}"/>
    <cellStyle name="Note 6 20 2 2" xfId="35887" xr:uid="{00000000-0005-0000-0000-0000238E0000}"/>
    <cellStyle name="Note 6 20 3" xfId="35888" xr:uid="{00000000-0005-0000-0000-0000248E0000}"/>
    <cellStyle name="Note 6 21" xfId="35889" xr:uid="{00000000-0005-0000-0000-0000258E0000}"/>
    <cellStyle name="Note 6 21 2" xfId="35890" xr:uid="{00000000-0005-0000-0000-0000268E0000}"/>
    <cellStyle name="Note 6 21 2 2" xfId="35891" xr:uid="{00000000-0005-0000-0000-0000278E0000}"/>
    <cellStyle name="Note 6 21 3" xfId="35892" xr:uid="{00000000-0005-0000-0000-0000288E0000}"/>
    <cellStyle name="Note 6 22" xfId="35893" xr:uid="{00000000-0005-0000-0000-0000298E0000}"/>
    <cellStyle name="Note 6 22 2" xfId="35894" xr:uid="{00000000-0005-0000-0000-00002A8E0000}"/>
    <cellStyle name="Note 6 22 2 2" xfId="35895" xr:uid="{00000000-0005-0000-0000-00002B8E0000}"/>
    <cellStyle name="Note 6 22 3" xfId="35896" xr:uid="{00000000-0005-0000-0000-00002C8E0000}"/>
    <cellStyle name="Note 6 23" xfId="35897" xr:uid="{00000000-0005-0000-0000-00002D8E0000}"/>
    <cellStyle name="Note 6 23 2" xfId="35898" xr:uid="{00000000-0005-0000-0000-00002E8E0000}"/>
    <cellStyle name="Note 6 24" xfId="35899" xr:uid="{00000000-0005-0000-0000-00002F8E0000}"/>
    <cellStyle name="Note 6 25" xfId="35900" xr:uid="{00000000-0005-0000-0000-0000308E0000}"/>
    <cellStyle name="Note 6 26" xfId="35901" xr:uid="{00000000-0005-0000-0000-0000318E0000}"/>
    <cellStyle name="Note 6 27" xfId="35902" xr:uid="{00000000-0005-0000-0000-0000328E0000}"/>
    <cellStyle name="Note 6 28" xfId="35903" xr:uid="{00000000-0005-0000-0000-0000338E0000}"/>
    <cellStyle name="Note 6 3" xfId="35904" xr:uid="{00000000-0005-0000-0000-0000348E0000}"/>
    <cellStyle name="Note 6 3 10" xfId="35905" xr:uid="{00000000-0005-0000-0000-0000358E0000}"/>
    <cellStyle name="Note 6 3 10 2" xfId="35906" xr:uid="{00000000-0005-0000-0000-0000368E0000}"/>
    <cellStyle name="Note 6 3 10 2 2" xfId="35907" xr:uid="{00000000-0005-0000-0000-0000378E0000}"/>
    <cellStyle name="Note 6 3 10 3" xfId="35908" xr:uid="{00000000-0005-0000-0000-0000388E0000}"/>
    <cellStyle name="Note 6 3 11" xfId="35909" xr:uid="{00000000-0005-0000-0000-0000398E0000}"/>
    <cellStyle name="Note 6 3 11 2" xfId="35910" xr:uid="{00000000-0005-0000-0000-00003A8E0000}"/>
    <cellStyle name="Note 6 3 11 2 2" xfId="35911" xr:uid="{00000000-0005-0000-0000-00003B8E0000}"/>
    <cellStyle name="Note 6 3 11 3" xfId="35912" xr:uid="{00000000-0005-0000-0000-00003C8E0000}"/>
    <cellStyle name="Note 6 3 12" xfId="35913" xr:uid="{00000000-0005-0000-0000-00003D8E0000}"/>
    <cellStyle name="Note 6 3 12 2" xfId="35914" xr:uid="{00000000-0005-0000-0000-00003E8E0000}"/>
    <cellStyle name="Note 6 3 12 2 2" xfId="35915" xr:uid="{00000000-0005-0000-0000-00003F8E0000}"/>
    <cellStyle name="Note 6 3 12 3" xfId="35916" xr:uid="{00000000-0005-0000-0000-0000408E0000}"/>
    <cellStyle name="Note 6 3 13" xfId="35917" xr:uid="{00000000-0005-0000-0000-0000418E0000}"/>
    <cellStyle name="Note 6 3 13 2" xfId="35918" xr:uid="{00000000-0005-0000-0000-0000428E0000}"/>
    <cellStyle name="Note 6 3 13 2 2" xfId="35919" xr:uid="{00000000-0005-0000-0000-0000438E0000}"/>
    <cellStyle name="Note 6 3 13 3" xfId="35920" xr:uid="{00000000-0005-0000-0000-0000448E0000}"/>
    <cellStyle name="Note 6 3 14" xfId="35921" xr:uid="{00000000-0005-0000-0000-0000458E0000}"/>
    <cellStyle name="Note 6 3 14 2" xfId="35922" xr:uid="{00000000-0005-0000-0000-0000468E0000}"/>
    <cellStyle name="Note 6 3 14 2 2" xfId="35923" xr:uid="{00000000-0005-0000-0000-0000478E0000}"/>
    <cellStyle name="Note 6 3 14 3" xfId="35924" xr:uid="{00000000-0005-0000-0000-0000488E0000}"/>
    <cellStyle name="Note 6 3 15" xfId="35925" xr:uid="{00000000-0005-0000-0000-0000498E0000}"/>
    <cellStyle name="Note 6 3 15 2" xfId="35926" xr:uid="{00000000-0005-0000-0000-00004A8E0000}"/>
    <cellStyle name="Note 6 3 15 2 2" xfId="35927" xr:uid="{00000000-0005-0000-0000-00004B8E0000}"/>
    <cellStyle name="Note 6 3 15 3" xfId="35928" xr:uid="{00000000-0005-0000-0000-00004C8E0000}"/>
    <cellStyle name="Note 6 3 16" xfId="35929" xr:uid="{00000000-0005-0000-0000-00004D8E0000}"/>
    <cellStyle name="Note 6 3 16 2" xfId="35930" xr:uid="{00000000-0005-0000-0000-00004E8E0000}"/>
    <cellStyle name="Note 6 3 16 2 2" xfId="35931" xr:uid="{00000000-0005-0000-0000-00004F8E0000}"/>
    <cellStyle name="Note 6 3 16 3" xfId="35932" xr:uid="{00000000-0005-0000-0000-0000508E0000}"/>
    <cellStyle name="Note 6 3 17" xfId="35933" xr:uid="{00000000-0005-0000-0000-0000518E0000}"/>
    <cellStyle name="Note 6 3 17 2" xfId="35934" xr:uid="{00000000-0005-0000-0000-0000528E0000}"/>
    <cellStyle name="Note 6 3 17 2 2" xfId="35935" xr:uid="{00000000-0005-0000-0000-0000538E0000}"/>
    <cellStyle name="Note 6 3 17 3" xfId="35936" xr:uid="{00000000-0005-0000-0000-0000548E0000}"/>
    <cellStyle name="Note 6 3 18" xfId="35937" xr:uid="{00000000-0005-0000-0000-0000558E0000}"/>
    <cellStyle name="Note 6 3 18 2" xfId="35938" xr:uid="{00000000-0005-0000-0000-0000568E0000}"/>
    <cellStyle name="Note 6 3 18 2 2" xfId="35939" xr:uid="{00000000-0005-0000-0000-0000578E0000}"/>
    <cellStyle name="Note 6 3 18 3" xfId="35940" xr:uid="{00000000-0005-0000-0000-0000588E0000}"/>
    <cellStyle name="Note 6 3 19" xfId="35941" xr:uid="{00000000-0005-0000-0000-0000598E0000}"/>
    <cellStyle name="Note 6 3 19 2" xfId="35942" xr:uid="{00000000-0005-0000-0000-00005A8E0000}"/>
    <cellStyle name="Note 6 3 19 2 2" xfId="35943" xr:uid="{00000000-0005-0000-0000-00005B8E0000}"/>
    <cellStyle name="Note 6 3 19 3" xfId="35944" xr:uid="{00000000-0005-0000-0000-00005C8E0000}"/>
    <cellStyle name="Note 6 3 2" xfId="35945" xr:uid="{00000000-0005-0000-0000-00005D8E0000}"/>
    <cellStyle name="Note 6 3 2 10" xfId="35946" xr:uid="{00000000-0005-0000-0000-00005E8E0000}"/>
    <cellStyle name="Note 6 3 2 10 2" xfId="35947" xr:uid="{00000000-0005-0000-0000-00005F8E0000}"/>
    <cellStyle name="Note 6 3 2 10 2 2" xfId="35948" xr:uid="{00000000-0005-0000-0000-0000608E0000}"/>
    <cellStyle name="Note 6 3 2 10 3" xfId="35949" xr:uid="{00000000-0005-0000-0000-0000618E0000}"/>
    <cellStyle name="Note 6 3 2 11" xfId="35950" xr:uid="{00000000-0005-0000-0000-0000628E0000}"/>
    <cellStyle name="Note 6 3 2 11 2" xfId="35951" xr:uid="{00000000-0005-0000-0000-0000638E0000}"/>
    <cellStyle name="Note 6 3 2 11 2 2" xfId="35952" xr:uid="{00000000-0005-0000-0000-0000648E0000}"/>
    <cellStyle name="Note 6 3 2 11 3" xfId="35953" xr:uid="{00000000-0005-0000-0000-0000658E0000}"/>
    <cellStyle name="Note 6 3 2 12" xfId="35954" xr:uid="{00000000-0005-0000-0000-0000668E0000}"/>
    <cellStyle name="Note 6 3 2 12 2" xfId="35955" xr:uid="{00000000-0005-0000-0000-0000678E0000}"/>
    <cellStyle name="Note 6 3 2 12 2 2" xfId="35956" xr:uid="{00000000-0005-0000-0000-0000688E0000}"/>
    <cellStyle name="Note 6 3 2 12 3" xfId="35957" xr:uid="{00000000-0005-0000-0000-0000698E0000}"/>
    <cellStyle name="Note 6 3 2 13" xfId="35958" xr:uid="{00000000-0005-0000-0000-00006A8E0000}"/>
    <cellStyle name="Note 6 3 2 13 2" xfId="35959" xr:uid="{00000000-0005-0000-0000-00006B8E0000}"/>
    <cellStyle name="Note 6 3 2 13 2 2" xfId="35960" xr:uid="{00000000-0005-0000-0000-00006C8E0000}"/>
    <cellStyle name="Note 6 3 2 13 3" xfId="35961" xr:uid="{00000000-0005-0000-0000-00006D8E0000}"/>
    <cellStyle name="Note 6 3 2 14" xfId="35962" xr:uid="{00000000-0005-0000-0000-00006E8E0000}"/>
    <cellStyle name="Note 6 3 2 14 2" xfId="35963" xr:uid="{00000000-0005-0000-0000-00006F8E0000}"/>
    <cellStyle name="Note 6 3 2 14 2 2" xfId="35964" xr:uid="{00000000-0005-0000-0000-0000708E0000}"/>
    <cellStyle name="Note 6 3 2 14 3" xfId="35965" xr:uid="{00000000-0005-0000-0000-0000718E0000}"/>
    <cellStyle name="Note 6 3 2 15" xfId="35966" xr:uid="{00000000-0005-0000-0000-0000728E0000}"/>
    <cellStyle name="Note 6 3 2 15 2" xfId="35967" xr:uid="{00000000-0005-0000-0000-0000738E0000}"/>
    <cellStyle name="Note 6 3 2 15 2 2" xfId="35968" xr:uid="{00000000-0005-0000-0000-0000748E0000}"/>
    <cellStyle name="Note 6 3 2 15 3" xfId="35969" xr:uid="{00000000-0005-0000-0000-0000758E0000}"/>
    <cellStyle name="Note 6 3 2 16" xfId="35970" xr:uid="{00000000-0005-0000-0000-0000768E0000}"/>
    <cellStyle name="Note 6 3 2 16 2" xfId="35971" xr:uid="{00000000-0005-0000-0000-0000778E0000}"/>
    <cellStyle name="Note 6 3 2 16 2 2" xfId="35972" xr:uid="{00000000-0005-0000-0000-0000788E0000}"/>
    <cellStyle name="Note 6 3 2 16 3" xfId="35973" xr:uid="{00000000-0005-0000-0000-0000798E0000}"/>
    <cellStyle name="Note 6 3 2 17" xfId="35974" xr:uid="{00000000-0005-0000-0000-00007A8E0000}"/>
    <cellStyle name="Note 6 3 2 17 2" xfId="35975" xr:uid="{00000000-0005-0000-0000-00007B8E0000}"/>
    <cellStyle name="Note 6 3 2 17 2 2" xfId="35976" xr:uid="{00000000-0005-0000-0000-00007C8E0000}"/>
    <cellStyle name="Note 6 3 2 17 3" xfId="35977" xr:uid="{00000000-0005-0000-0000-00007D8E0000}"/>
    <cellStyle name="Note 6 3 2 18" xfId="35978" xr:uid="{00000000-0005-0000-0000-00007E8E0000}"/>
    <cellStyle name="Note 6 3 2 18 2" xfId="35979" xr:uid="{00000000-0005-0000-0000-00007F8E0000}"/>
    <cellStyle name="Note 6 3 2 19" xfId="35980" xr:uid="{00000000-0005-0000-0000-0000808E0000}"/>
    <cellStyle name="Note 6 3 2 2" xfId="35981" xr:uid="{00000000-0005-0000-0000-0000818E0000}"/>
    <cellStyle name="Note 6 3 2 2 10" xfId="35982" xr:uid="{00000000-0005-0000-0000-0000828E0000}"/>
    <cellStyle name="Note 6 3 2 2 10 2" xfId="35983" xr:uid="{00000000-0005-0000-0000-0000838E0000}"/>
    <cellStyle name="Note 6 3 2 2 10 2 2" xfId="35984" xr:uid="{00000000-0005-0000-0000-0000848E0000}"/>
    <cellStyle name="Note 6 3 2 2 10 3" xfId="35985" xr:uid="{00000000-0005-0000-0000-0000858E0000}"/>
    <cellStyle name="Note 6 3 2 2 11" xfId="35986" xr:uid="{00000000-0005-0000-0000-0000868E0000}"/>
    <cellStyle name="Note 6 3 2 2 11 2" xfId="35987" xr:uid="{00000000-0005-0000-0000-0000878E0000}"/>
    <cellStyle name="Note 6 3 2 2 11 2 2" xfId="35988" xr:uid="{00000000-0005-0000-0000-0000888E0000}"/>
    <cellStyle name="Note 6 3 2 2 11 3" xfId="35989" xr:uid="{00000000-0005-0000-0000-0000898E0000}"/>
    <cellStyle name="Note 6 3 2 2 12" xfId="35990" xr:uid="{00000000-0005-0000-0000-00008A8E0000}"/>
    <cellStyle name="Note 6 3 2 2 12 2" xfId="35991" xr:uid="{00000000-0005-0000-0000-00008B8E0000}"/>
    <cellStyle name="Note 6 3 2 2 12 2 2" xfId="35992" xr:uid="{00000000-0005-0000-0000-00008C8E0000}"/>
    <cellStyle name="Note 6 3 2 2 12 3" xfId="35993" xr:uid="{00000000-0005-0000-0000-00008D8E0000}"/>
    <cellStyle name="Note 6 3 2 2 13" xfId="35994" xr:uid="{00000000-0005-0000-0000-00008E8E0000}"/>
    <cellStyle name="Note 6 3 2 2 13 2" xfId="35995" xr:uid="{00000000-0005-0000-0000-00008F8E0000}"/>
    <cellStyle name="Note 6 3 2 2 13 2 2" xfId="35996" xr:uid="{00000000-0005-0000-0000-0000908E0000}"/>
    <cellStyle name="Note 6 3 2 2 13 3" xfId="35997" xr:uid="{00000000-0005-0000-0000-0000918E0000}"/>
    <cellStyle name="Note 6 3 2 2 14" xfId="35998" xr:uid="{00000000-0005-0000-0000-0000928E0000}"/>
    <cellStyle name="Note 6 3 2 2 14 2" xfId="35999" xr:uid="{00000000-0005-0000-0000-0000938E0000}"/>
    <cellStyle name="Note 6 3 2 2 14 2 2" xfId="36000" xr:uid="{00000000-0005-0000-0000-0000948E0000}"/>
    <cellStyle name="Note 6 3 2 2 14 3" xfId="36001" xr:uid="{00000000-0005-0000-0000-0000958E0000}"/>
    <cellStyle name="Note 6 3 2 2 15" xfId="36002" xr:uid="{00000000-0005-0000-0000-0000968E0000}"/>
    <cellStyle name="Note 6 3 2 2 15 2" xfId="36003" xr:uid="{00000000-0005-0000-0000-0000978E0000}"/>
    <cellStyle name="Note 6 3 2 2 15 2 2" xfId="36004" xr:uid="{00000000-0005-0000-0000-0000988E0000}"/>
    <cellStyle name="Note 6 3 2 2 15 3" xfId="36005" xr:uid="{00000000-0005-0000-0000-0000998E0000}"/>
    <cellStyle name="Note 6 3 2 2 16" xfId="36006" xr:uid="{00000000-0005-0000-0000-00009A8E0000}"/>
    <cellStyle name="Note 6 3 2 2 16 2" xfId="36007" xr:uid="{00000000-0005-0000-0000-00009B8E0000}"/>
    <cellStyle name="Note 6 3 2 2 16 2 2" xfId="36008" xr:uid="{00000000-0005-0000-0000-00009C8E0000}"/>
    <cellStyle name="Note 6 3 2 2 16 3" xfId="36009" xr:uid="{00000000-0005-0000-0000-00009D8E0000}"/>
    <cellStyle name="Note 6 3 2 2 17" xfId="36010" xr:uid="{00000000-0005-0000-0000-00009E8E0000}"/>
    <cellStyle name="Note 6 3 2 2 17 2" xfId="36011" xr:uid="{00000000-0005-0000-0000-00009F8E0000}"/>
    <cellStyle name="Note 6 3 2 2 17 2 2" xfId="36012" xr:uid="{00000000-0005-0000-0000-0000A08E0000}"/>
    <cellStyle name="Note 6 3 2 2 17 3" xfId="36013" xr:uid="{00000000-0005-0000-0000-0000A18E0000}"/>
    <cellStyle name="Note 6 3 2 2 18" xfId="36014" xr:uid="{00000000-0005-0000-0000-0000A28E0000}"/>
    <cellStyle name="Note 6 3 2 2 18 2" xfId="36015" xr:uid="{00000000-0005-0000-0000-0000A38E0000}"/>
    <cellStyle name="Note 6 3 2 2 18 2 2" xfId="36016" xr:uid="{00000000-0005-0000-0000-0000A48E0000}"/>
    <cellStyle name="Note 6 3 2 2 18 3" xfId="36017" xr:uid="{00000000-0005-0000-0000-0000A58E0000}"/>
    <cellStyle name="Note 6 3 2 2 19" xfId="36018" xr:uid="{00000000-0005-0000-0000-0000A68E0000}"/>
    <cellStyle name="Note 6 3 2 2 19 2" xfId="36019" xr:uid="{00000000-0005-0000-0000-0000A78E0000}"/>
    <cellStyle name="Note 6 3 2 2 19 2 2" xfId="36020" xr:uid="{00000000-0005-0000-0000-0000A88E0000}"/>
    <cellStyle name="Note 6 3 2 2 19 3" xfId="36021" xr:uid="{00000000-0005-0000-0000-0000A98E0000}"/>
    <cellStyle name="Note 6 3 2 2 2" xfId="36022" xr:uid="{00000000-0005-0000-0000-0000AA8E0000}"/>
    <cellStyle name="Note 6 3 2 2 2 2" xfId="36023" xr:uid="{00000000-0005-0000-0000-0000AB8E0000}"/>
    <cellStyle name="Note 6 3 2 2 2 2 2" xfId="36024" xr:uid="{00000000-0005-0000-0000-0000AC8E0000}"/>
    <cellStyle name="Note 6 3 2 2 2 2 3" xfId="36025" xr:uid="{00000000-0005-0000-0000-0000AD8E0000}"/>
    <cellStyle name="Note 6 3 2 2 2 3" xfId="36026" xr:uid="{00000000-0005-0000-0000-0000AE8E0000}"/>
    <cellStyle name="Note 6 3 2 2 2 3 2" xfId="36027" xr:uid="{00000000-0005-0000-0000-0000AF8E0000}"/>
    <cellStyle name="Note 6 3 2 2 2 4" xfId="36028" xr:uid="{00000000-0005-0000-0000-0000B08E0000}"/>
    <cellStyle name="Note 6 3 2 2 20" xfId="36029" xr:uid="{00000000-0005-0000-0000-0000B18E0000}"/>
    <cellStyle name="Note 6 3 2 2 20 2" xfId="36030" xr:uid="{00000000-0005-0000-0000-0000B28E0000}"/>
    <cellStyle name="Note 6 3 2 2 20 2 2" xfId="36031" xr:uid="{00000000-0005-0000-0000-0000B38E0000}"/>
    <cellStyle name="Note 6 3 2 2 20 3" xfId="36032" xr:uid="{00000000-0005-0000-0000-0000B48E0000}"/>
    <cellStyle name="Note 6 3 2 2 21" xfId="36033" xr:uid="{00000000-0005-0000-0000-0000B58E0000}"/>
    <cellStyle name="Note 6 3 2 2 21 2" xfId="36034" xr:uid="{00000000-0005-0000-0000-0000B68E0000}"/>
    <cellStyle name="Note 6 3 2 2 22" xfId="36035" xr:uid="{00000000-0005-0000-0000-0000B78E0000}"/>
    <cellStyle name="Note 6 3 2 2 23" xfId="36036" xr:uid="{00000000-0005-0000-0000-0000B88E0000}"/>
    <cellStyle name="Note 6 3 2 2 3" xfId="36037" xr:uid="{00000000-0005-0000-0000-0000B98E0000}"/>
    <cellStyle name="Note 6 3 2 2 3 2" xfId="36038" xr:uid="{00000000-0005-0000-0000-0000BA8E0000}"/>
    <cellStyle name="Note 6 3 2 2 3 2 2" xfId="36039" xr:uid="{00000000-0005-0000-0000-0000BB8E0000}"/>
    <cellStyle name="Note 6 3 2 2 3 3" xfId="36040" xr:uid="{00000000-0005-0000-0000-0000BC8E0000}"/>
    <cellStyle name="Note 6 3 2 2 3 4" xfId="36041" xr:uid="{00000000-0005-0000-0000-0000BD8E0000}"/>
    <cellStyle name="Note 6 3 2 2 4" xfId="36042" xr:uid="{00000000-0005-0000-0000-0000BE8E0000}"/>
    <cellStyle name="Note 6 3 2 2 4 2" xfId="36043" xr:uid="{00000000-0005-0000-0000-0000BF8E0000}"/>
    <cellStyle name="Note 6 3 2 2 4 2 2" xfId="36044" xr:uid="{00000000-0005-0000-0000-0000C08E0000}"/>
    <cellStyle name="Note 6 3 2 2 4 3" xfId="36045" xr:uid="{00000000-0005-0000-0000-0000C18E0000}"/>
    <cellStyle name="Note 6 3 2 2 4 4" xfId="36046" xr:uid="{00000000-0005-0000-0000-0000C28E0000}"/>
    <cellStyle name="Note 6 3 2 2 5" xfId="36047" xr:uid="{00000000-0005-0000-0000-0000C38E0000}"/>
    <cellStyle name="Note 6 3 2 2 5 2" xfId="36048" xr:uid="{00000000-0005-0000-0000-0000C48E0000}"/>
    <cellStyle name="Note 6 3 2 2 5 2 2" xfId="36049" xr:uid="{00000000-0005-0000-0000-0000C58E0000}"/>
    <cellStyle name="Note 6 3 2 2 5 3" xfId="36050" xr:uid="{00000000-0005-0000-0000-0000C68E0000}"/>
    <cellStyle name="Note 6 3 2 2 6" xfId="36051" xr:uid="{00000000-0005-0000-0000-0000C78E0000}"/>
    <cellStyle name="Note 6 3 2 2 6 2" xfId="36052" xr:uid="{00000000-0005-0000-0000-0000C88E0000}"/>
    <cellStyle name="Note 6 3 2 2 6 2 2" xfId="36053" xr:uid="{00000000-0005-0000-0000-0000C98E0000}"/>
    <cellStyle name="Note 6 3 2 2 6 3" xfId="36054" xr:uid="{00000000-0005-0000-0000-0000CA8E0000}"/>
    <cellStyle name="Note 6 3 2 2 7" xfId="36055" xr:uid="{00000000-0005-0000-0000-0000CB8E0000}"/>
    <cellStyle name="Note 6 3 2 2 7 2" xfId="36056" xr:uid="{00000000-0005-0000-0000-0000CC8E0000}"/>
    <cellStyle name="Note 6 3 2 2 7 2 2" xfId="36057" xr:uid="{00000000-0005-0000-0000-0000CD8E0000}"/>
    <cellStyle name="Note 6 3 2 2 7 3" xfId="36058" xr:uid="{00000000-0005-0000-0000-0000CE8E0000}"/>
    <cellStyle name="Note 6 3 2 2 8" xfId="36059" xr:uid="{00000000-0005-0000-0000-0000CF8E0000}"/>
    <cellStyle name="Note 6 3 2 2 8 2" xfId="36060" xr:uid="{00000000-0005-0000-0000-0000D08E0000}"/>
    <cellStyle name="Note 6 3 2 2 8 2 2" xfId="36061" xr:uid="{00000000-0005-0000-0000-0000D18E0000}"/>
    <cellStyle name="Note 6 3 2 2 8 3" xfId="36062" xr:uid="{00000000-0005-0000-0000-0000D28E0000}"/>
    <cellStyle name="Note 6 3 2 2 9" xfId="36063" xr:uid="{00000000-0005-0000-0000-0000D38E0000}"/>
    <cellStyle name="Note 6 3 2 2 9 2" xfId="36064" xr:uid="{00000000-0005-0000-0000-0000D48E0000}"/>
    <cellStyle name="Note 6 3 2 2 9 2 2" xfId="36065" xr:uid="{00000000-0005-0000-0000-0000D58E0000}"/>
    <cellStyle name="Note 6 3 2 2 9 3" xfId="36066" xr:uid="{00000000-0005-0000-0000-0000D68E0000}"/>
    <cellStyle name="Note 6 3 2 20" xfId="36067" xr:uid="{00000000-0005-0000-0000-0000D78E0000}"/>
    <cellStyle name="Note 6 3 2 3" xfId="36068" xr:uid="{00000000-0005-0000-0000-0000D88E0000}"/>
    <cellStyle name="Note 6 3 2 3 2" xfId="36069" xr:uid="{00000000-0005-0000-0000-0000D98E0000}"/>
    <cellStyle name="Note 6 3 2 3 2 2" xfId="36070" xr:uid="{00000000-0005-0000-0000-0000DA8E0000}"/>
    <cellStyle name="Note 6 3 2 3 2 3" xfId="36071" xr:uid="{00000000-0005-0000-0000-0000DB8E0000}"/>
    <cellStyle name="Note 6 3 2 3 3" xfId="36072" xr:uid="{00000000-0005-0000-0000-0000DC8E0000}"/>
    <cellStyle name="Note 6 3 2 3 3 2" xfId="36073" xr:uid="{00000000-0005-0000-0000-0000DD8E0000}"/>
    <cellStyle name="Note 6 3 2 3 4" xfId="36074" xr:uid="{00000000-0005-0000-0000-0000DE8E0000}"/>
    <cellStyle name="Note 6 3 2 4" xfId="36075" xr:uid="{00000000-0005-0000-0000-0000DF8E0000}"/>
    <cellStyle name="Note 6 3 2 4 2" xfId="36076" xr:uid="{00000000-0005-0000-0000-0000E08E0000}"/>
    <cellStyle name="Note 6 3 2 4 2 2" xfId="36077" xr:uid="{00000000-0005-0000-0000-0000E18E0000}"/>
    <cellStyle name="Note 6 3 2 4 3" xfId="36078" xr:uid="{00000000-0005-0000-0000-0000E28E0000}"/>
    <cellStyle name="Note 6 3 2 4 4" xfId="36079" xr:uid="{00000000-0005-0000-0000-0000E38E0000}"/>
    <cellStyle name="Note 6 3 2 5" xfId="36080" xr:uid="{00000000-0005-0000-0000-0000E48E0000}"/>
    <cellStyle name="Note 6 3 2 5 2" xfId="36081" xr:uid="{00000000-0005-0000-0000-0000E58E0000}"/>
    <cellStyle name="Note 6 3 2 5 2 2" xfId="36082" xr:uid="{00000000-0005-0000-0000-0000E68E0000}"/>
    <cellStyle name="Note 6 3 2 5 3" xfId="36083" xr:uid="{00000000-0005-0000-0000-0000E78E0000}"/>
    <cellStyle name="Note 6 3 2 5 4" xfId="36084" xr:uid="{00000000-0005-0000-0000-0000E88E0000}"/>
    <cellStyle name="Note 6 3 2 6" xfId="36085" xr:uid="{00000000-0005-0000-0000-0000E98E0000}"/>
    <cellStyle name="Note 6 3 2 6 2" xfId="36086" xr:uid="{00000000-0005-0000-0000-0000EA8E0000}"/>
    <cellStyle name="Note 6 3 2 6 2 2" xfId="36087" xr:uid="{00000000-0005-0000-0000-0000EB8E0000}"/>
    <cellStyle name="Note 6 3 2 6 3" xfId="36088" xr:uid="{00000000-0005-0000-0000-0000EC8E0000}"/>
    <cellStyle name="Note 6 3 2 7" xfId="36089" xr:uid="{00000000-0005-0000-0000-0000ED8E0000}"/>
    <cellStyle name="Note 6 3 2 7 2" xfId="36090" xr:uid="{00000000-0005-0000-0000-0000EE8E0000}"/>
    <cellStyle name="Note 6 3 2 7 2 2" xfId="36091" xr:uid="{00000000-0005-0000-0000-0000EF8E0000}"/>
    <cellStyle name="Note 6 3 2 7 3" xfId="36092" xr:uid="{00000000-0005-0000-0000-0000F08E0000}"/>
    <cellStyle name="Note 6 3 2 8" xfId="36093" xr:uid="{00000000-0005-0000-0000-0000F18E0000}"/>
    <cellStyle name="Note 6 3 2 8 2" xfId="36094" xr:uid="{00000000-0005-0000-0000-0000F28E0000}"/>
    <cellStyle name="Note 6 3 2 8 2 2" xfId="36095" xr:uid="{00000000-0005-0000-0000-0000F38E0000}"/>
    <cellStyle name="Note 6 3 2 8 3" xfId="36096" xr:uid="{00000000-0005-0000-0000-0000F48E0000}"/>
    <cellStyle name="Note 6 3 2 9" xfId="36097" xr:uid="{00000000-0005-0000-0000-0000F58E0000}"/>
    <cellStyle name="Note 6 3 2 9 2" xfId="36098" xr:uid="{00000000-0005-0000-0000-0000F68E0000}"/>
    <cellStyle name="Note 6 3 2 9 2 2" xfId="36099" xr:uid="{00000000-0005-0000-0000-0000F78E0000}"/>
    <cellStyle name="Note 6 3 2 9 3" xfId="36100" xr:uid="{00000000-0005-0000-0000-0000F88E0000}"/>
    <cellStyle name="Note 6 3 20" xfId="36101" xr:uid="{00000000-0005-0000-0000-0000F98E0000}"/>
    <cellStyle name="Note 6 3 20 2" xfId="36102" xr:uid="{00000000-0005-0000-0000-0000FA8E0000}"/>
    <cellStyle name="Note 6 3 20 2 2" xfId="36103" xr:uid="{00000000-0005-0000-0000-0000FB8E0000}"/>
    <cellStyle name="Note 6 3 20 3" xfId="36104" xr:uid="{00000000-0005-0000-0000-0000FC8E0000}"/>
    <cellStyle name="Note 6 3 21" xfId="36105" xr:uid="{00000000-0005-0000-0000-0000FD8E0000}"/>
    <cellStyle name="Note 6 3 21 2" xfId="36106" xr:uid="{00000000-0005-0000-0000-0000FE8E0000}"/>
    <cellStyle name="Note 6 3 22" xfId="36107" xr:uid="{00000000-0005-0000-0000-0000FF8E0000}"/>
    <cellStyle name="Note 6 3 23" xfId="36108" xr:uid="{00000000-0005-0000-0000-0000008F0000}"/>
    <cellStyle name="Note 6 3 3" xfId="36109" xr:uid="{00000000-0005-0000-0000-0000018F0000}"/>
    <cellStyle name="Note 6 3 3 10" xfId="36110" xr:uid="{00000000-0005-0000-0000-0000028F0000}"/>
    <cellStyle name="Note 6 3 3 10 2" xfId="36111" xr:uid="{00000000-0005-0000-0000-0000038F0000}"/>
    <cellStyle name="Note 6 3 3 10 2 2" xfId="36112" xr:uid="{00000000-0005-0000-0000-0000048F0000}"/>
    <cellStyle name="Note 6 3 3 10 3" xfId="36113" xr:uid="{00000000-0005-0000-0000-0000058F0000}"/>
    <cellStyle name="Note 6 3 3 11" xfId="36114" xr:uid="{00000000-0005-0000-0000-0000068F0000}"/>
    <cellStyle name="Note 6 3 3 11 2" xfId="36115" xr:uid="{00000000-0005-0000-0000-0000078F0000}"/>
    <cellStyle name="Note 6 3 3 11 2 2" xfId="36116" xr:uid="{00000000-0005-0000-0000-0000088F0000}"/>
    <cellStyle name="Note 6 3 3 11 3" xfId="36117" xr:uid="{00000000-0005-0000-0000-0000098F0000}"/>
    <cellStyle name="Note 6 3 3 12" xfId="36118" xr:uid="{00000000-0005-0000-0000-00000A8F0000}"/>
    <cellStyle name="Note 6 3 3 12 2" xfId="36119" xr:uid="{00000000-0005-0000-0000-00000B8F0000}"/>
    <cellStyle name="Note 6 3 3 12 2 2" xfId="36120" xr:uid="{00000000-0005-0000-0000-00000C8F0000}"/>
    <cellStyle name="Note 6 3 3 12 3" xfId="36121" xr:uid="{00000000-0005-0000-0000-00000D8F0000}"/>
    <cellStyle name="Note 6 3 3 13" xfId="36122" xr:uid="{00000000-0005-0000-0000-00000E8F0000}"/>
    <cellStyle name="Note 6 3 3 13 2" xfId="36123" xr:uid="{00000000-0005-0000-0000-00000F8F0000}"/>
    <cellStyle name="Note 6 3 3 13 2 2" xfId="36124" xr:uid="{00000000-0005-0000-0000-0000108F0000}"/>
    <cellStyle name="Note 6 3 3 13 3" xfId="36125" xr:uid="{00000000-0005-0000-0000-0000118F0000}"/>
    <cellStyle name="Note 6 3 3 14" xfId="36126" xr:uid="{00000000-0005-0000-0000-0000128F0000}"/>
    <cellStyle name="Note 6 3 3 14 2" xfId="36127" xr:uid="{00000000-0005-0000-0000-0000138F0000}"/>
    <cellStyle name="Note 6 3 3 14 2 2" xfId="36128" xr:uid="{00000000-0005-0000-0000-0000148F0000}"/>
    <cellStyle name="Note 6 3 3 14 3" xfId="36129" xr:uid="{00000000-0005-0000-0000-0000158F0000}"/>
    <cellStyle name="Note 6 3 3 15" xfId="36130" xr:uid="{00000000-0005-0000-0000-0000168F0000}"/>
    <cellStyle name="Note 6 3 3 15 2" xfId="36131" xr:uid="{00000000-0005-0000-0000-0000178F0000}"/>
    <cellStyle name="Note 6 3 3 15 2 2" xfId="36132" xr:uid="{00000000-0005-0000-0000-0000188F0000}"/>
    <cellStyle name="Note 6 3 3 15 3" xfId="36133" xr:uid="{00000000-0005-0000-0000-0000198F0000}"/>
    <cellStyle name="Note 6 3 3 16" xfId="36134" xr:uid="{00000000-0005-0000-0000-00001A8F0000}"/>
    <cellStyle name="Note 6 3 3 16 2" xfId="36135" xr:uid="{00000000-0005-0000-0000-00001B8F0000}"/>
    <cellStyle name="Note 6 3 3 16 2 2" xfId="36136" xr:uid="{00000000-0005-0000-0000-00001C8F0000}"/>
    <cellStyle name="Note 6 3 3 16 3" xfId="36137" xr:uid="{00000000-0005-0000-0000-00001D8F0000}"/>
    <cellStyle name="Note 6 3 3 17" xfId="36138" xr:uid="{00000000-0005-0000-0000-00001E8F0000}"/>
    <cellStyle name="Note 6 3 3 17 2" xfId="36139" xr:uid="{00000000-0005-0000-0000-00001F8F0000}"/>
    <cellStyle name="Note 6 3 3 17 2 2" xfId="36140" xr:uid="{00000000-0005-0000-0000-0000208F0000}"/>
    <cellStyle name="Note 6 3 3 17 3" xfId="36141" xr:uid="{00000000-0005-0000-0000-0000218F0000}"/>
    <cellStyle name="Note 6 3 3 18" xfId="36142" xr:uid="{00000000-0005-0000-0000-0000228F0000}"/>
    <cellStyle name="Note 6 3 3 18 2" xfId="36143" xr:uid="{00000000-0005-0000-0000-0000238F0000}"/>
    <cellStyle name="Note 6 3 3 19" xfId="36144" xr:uid="{00000000-0005-0000-0000-0000248F0000}"/>
    <cellStyle name="Note 6 3 3 2" xfId="36145" xr:uid="{00000000-0005-0000-0000-0000258F0000}"/>
    <cellStyle name="Note 6 3 3 2 10" xfId="36146" xr:uid="{00000000-0005-0000-0000-0000268F0000}"/>
    <cellStyle name="Note 6 3 3 2 10 2" xfId="36147" xr:uid="{00000000-0005-0000-0000-0000278F0000}"/>
    <cellStyle name="Note 6 3 3 2 10 2 2" xfId="36148" xr:uid="{00000000-0005-0000-0000-0000288F0000}"/>
    <cellStyle name="Note 6 3 3 2 10 3" xfId="36149" xr:uid="{00000000-0005-0000-0000-0000298F0000}"/>
    <cellStyle name="Note 6 3 3 2 11" xfId="36150" xr:uid="{00000000-0005-0000-0000-00002A8F0000}"/>
    <cellStyle name="Note 6 3 3 2 11 2" xfId="36151" xr:uid="{00000000-0005-0000-0000-00002B8F0000}"/>
    <cellStyle name="Note 6 3 3 2 11 2 2" xfId="36152" xr:uid="{00000000-0005-0000-0000-00002C8F0000}"/>
    <cellStyle name="Note 6 3 3 2 11 3" xfId="36153" xr:uid="{00000000-0005-0000-0000-00002D8F0000}"/>
    <cellStyle name="Note 6 3 3 2 12" xfId="36154" xr:uid="{00000000-0005-0000-0000-00002E8F0000}"/>
    <cellStyle name="Note 6 3 3 2 12 2" xfId="36155" xr:uid="{00000000-0005-0000-0000-00002F8F0000}"/>
    <cellStyle name="Note 6 3 3 2 12 2 2" xfId="36156" xr:uid="{00000000-0005-0000-0000-0000308F0000}"/>
    <cellStyle name="Note 6 3 3 2 12 3" xfId="36157" xr:uid="{00000000-0005-0000-0000-0000318F0000}"/>
    <cellStyle name="Note 6 3 3 2 13" xfId="36158" xr:uid="{00000000-0005-0000-0000-0000328F0000}"/>
    <cellStyle name="Note 6 3 3 2 13 2" xfId="36159" xr:uid="{00000000-0005-0000-0000-0000338F0000}"/>
    <cellStyle name="Note 6 3 3 2 13 2 2" xfId="36160" xr:uid="{00000000-0005-0000-0000-0000348F0000}"/>
    <cellStyle name="Note 6 3 3 2 13 3" xfId="36161" xr:uid="{00000000-0005-0000-0000-0000358F0000}"/>
    <cellStyle name="Note 6 3 3 2 14" xfId="36162" xr:uid="{00000000-0005-0000-0000-0000368F0000}"/>
    <cellStyle name="Note 6 3 3 2 14 2" xfId="36163" xr:uid="{00000000-0005-0000-0000-0000378F0000}"/>
    <cellStyle name="Note 6 3 3 2 14 2 2" xfId="36164" xr:uid="{00000000-0005-0000-0000-0000388F0000}"/>
    <cellStyle name="Note 6 3 3 2 14 3" xfId="36165" xr:uid="{00000000-0005-0000-0000-0000398F0000}"/>
    <cellStyle name="Note 6 3 3 2 15" xfId="36166" xr:uid="{00000000-0005-0000-0000-00003A8F0000}"/>
    <cellStyle name="Note 6 3 3 2 15 2" xfId="36167" xr:uid="{00000000-0005-0000-0000-00003B8F0000}"/>
    <cellStyle name="Note 6 3 3 2 15 2 2" xfId="36168" xr:uid="{00000000-0005-0000-0000-00003C8F0000}"/>
    <cellStyle name="Note 6 3 3 2 15 3" xfId="36169" xr:uid="{00000000-0005-0000-0000-00003D8F0000}"/>
    <cellStyle name="Note 6 3 3 2 16" xfId="36170" xr:uid="{00000000-0005-0000-0000-00003E8F0000}"/>
    <cellStyle name="Note 6 3 3 2 16 2" xfId="36171" xr:uid="{00000000-0005-0000-0000-00003F8F0000}"/>
    <cellStyle name="Note 6 3 3 2 16 2 2" xfId="36172" xr:uid="{00000000-0005-0000-0000-0000408F0000}"/>
    <cellStyle name="Note 6 3 3 2 16 3" xfId="36173" xr:uid="{00000000-0005-0000-0000-0000418F0000}"/>
    <cellStyle name="Note 6 3 3 2 17" xfId="36174" xr:uid="{00000000-0005-0000-0000-0000428F0000}"/>
    <cellStyle name="Note 6 3 3 2 17 2" xfId="36175" xr:uid="{00000000-0005-0000-0000-0000438F0000}"/>
    <cellStyle name="Note 6 3 3 2 17 2 2" xfId="36176" xr:uid="{00000000-0005-0000-0000-0000448F0000}"/>
    <cellStyle name="Note 6 3 3 2 17 3" xfId="36177" xr:uid="{00000000-0005-0000-0000-0000458F0000}"/>
    <cellStyle name="Note 6 3 3 2 18" xfId="36178" xr:uid="{00000000-0005-0000-0000-0000468F0000}"/>
    <cellStyle name="Note 6 3 3 2 18 2" xfId="36179" xr:uid="{00000000-0005-0000-0000-0000478F0000}"/>
    <cellStyle name="Note 6 3 3 2 18 2 2" xfId="36180" xr:uid="{00000000-0005-0000-0000-0000488F0000}"/>
    <cellStyle name="Note 6 3 3 2 18 3" xfId="36181" xr:uid="{00000000-0005-0000-0000-0000498F0000}"/>
    <cellStyle name="Note 6 3 3 2 19" xfId="36182" xr:uid="{00000000-0005-0000-0000-00004A8F0000}"/>
    <cellStyle name="Note 6 3 3 2 19 2" xfId="36183" xr:uid="{00000000-0005-0000-0000-00004B8F0000}"/>
    <cellStyle name="Note 6 3 3 2 19 2 2" xfId="36184" xr:uid="{00000000-0005-0000-0000-00004C8F0000}"/>
    <cellStyle name="Note 6 3 3 2 19 3" xfId="36185" xr:uid="{00000000-0005-0000-0000-00004D8F0000}"/>
    <cellStyle name="Note 6 3 3 2 2" xfId="36186" xr:uid="{00000000-0005-0000-0000-00004E8F0000}"/>
    <cellStyle name="Note 6 3 3 2 2 2" xfId="36187" xr:uid="{00000000-0005-0000-0000-00004F8F0000}"/>
    <cellStyle name="Note 6 3 3 2 2 2 2" xfId="36188" xr:uid="{00000000-0005-0000-0000-0000508F0000}"/>
    <cellStyle name="Note 6 3 3 2 2 3" xfId="36189" xr:uid="{00000000-0005-0000-0000-0000518F0000}"/>
    <cellStyle name="Note 6 3 3 2 2 4" xfId="36190" xr:uid="{00000000-0005-0000-0000-0000528F0000}"/>
    <cellStyle name="Note 6 3 3 2 20" xfId="36191" xr:uid="{00000000-0005-0000-0000-0000538F0000}"/>
    <cellStyle name="Note 6 3 3 2 20 2" xfId="36192" xr:uid="{00000000-0005-0000-0000-0000548F0000}"/>
    <cellStyle name="Note 6 3 3 2 20 2 2" xfId="36193" xr:uid="{00000000-0005-0000-0000-0000558F0000}"/>
    <cellStyle name="Note 6 3 3 2 20 3" xfId="36194" xr:uid="{00000000-0005-0000-0000-0000568F0000}"/>
    <cellStyle name="Note 6 3 3 2 21" xfId="36195" xr:uid="{00000000-0005-0000-0000-0000578F0000}"/>
    <cellStyle name="Note 6 3 3 2 21 2" xfId="36196" xr:uid="{00000000-0005-0000-0000-0000588F0000}"/>
    <cellStyle name="Note 6 3 3 2 22" xfId="36197" xr:uid="{00000000-0005-0000-0000-0000598F0000}"/>
    <cellStyle name="Note 6 3 3 2 23" xfId="36198" xr:uid="{00000000-0005-0000-0000-00005A8F0000}"/>
    <cellStyle name="Note 6 3 3 2 3" xfId="36199" xr:uid="{00000000-0005-0000-0000-00005B8F0000}"/>
    <cellStyle name="Note 6 3 3 2 3 2" xfId="36200" xr:uid="{00000000-0005-0000-0000-00005C8F0000}"/>
    <cellStyle name="Note 6 3 3 2 3 2 2" xfId="36201" xr:uid="{00000000-0005-0000-0000-00005D8F0000}"/>
    <cellStyle name="Note 6 3 3 2 3 3" xfId="36202" xr:uid="{00000000-0005-0000-0000-00005E8F0000}"/>
    <cellStyle name="Note 6 3 3 2 3 4" xfId="36203" xr:uid="{00000000-0005-0000-0000-00005F8F0000}"/>
    <cellStyle name="Note 6 3 3 2 4" xfId="36204" xr:uid="{00000000-0005-0000-0000-0000608F0000}"/>
    <cellStyle name="Note 6 3 3 2 4 2" xfId="36205" xr:uid="{00000000-0005-0000-0000-0000618F0000}"/>
    <cellStyle name="Note 6 3 3 2 4 2 2" xfId="36206" xr:uid="{00000000-0005-0000-0000-0000628F0000}"/>
    <cellStyle name="Note 6 3 3 2 4 3" xfId="36207" xr:uid="{00000000-0005-0000-0000-0000638F0000}"/>
    <cellStyle name="Note 6 3 3 2 5" xfId="36208" xr:uid="{00000000-0005-0000-0000-0000648F0000}"/>
    <cellStyle name="Note 6 3 3 2 5 2" xfId="36209" xr:uid="{00000000-0005-0000-0000-0000658F0000}"/>
    <cellStyle name="Note 6 3 3 2 5 2 2" xfId="36210" xr:uid="{00000000-0005-0000-0000-0000668F0000}"/>
    <cellStyle name="Note 6 3 3 2 5 3" xfId="36211" xr:uid="{00000000-0005-0000-0000-0000678F0000}"/>
    <cellStyle name="Note 6 3 3 2 6" xfId="36212" xr:uid="{00000000-0005-0000-0000-0000688F0000}"/>
    <cellStyle name="Note 6 3 3 2 6 2" xfId="36213" xr:uid="{00000000-0005-0000-0000-0000698F0000}"/>
    <cellStyle name="Note 6 3 3 2 6 2 2" xfId="36214" xr:uid="{00000000-0005-0000-0000-00006A8F0000}"/>
    <cellStyle name="Note 6 3 3 2 6 3" xfId="36215" xr:uid="{00000000-0005-0000-0000-00006B8F0000}"/>
    <cellStyle name="Note 6 3 3 2 7" xfId="36216" xr:uid="{00000000-0005-0000-0000-00006C8F0000}"/>
    <cellStyle name="Note 6 3 3 2 7 2" xfId="36217" xr:uid="{00000000-0005-0000-0000-00006D8F0000}"/>
    <cellStyle name="Note 6 3 3 2 7 2 2" xfId="36218" xr:uid="{00000000-0005-0000-0000-00006E8F0000}"/>
    <cellStyle name="Note 6 3 3 2 7 3" xfId="36219" xr:uid="{00000000-0005-0000-0000-00006F8F0000}"/>
    <cellStyle name="Note 6 3 3 2 8" xfId="36220" xr:uid="{00000000-0005-0000-0000-0000708F0000}"/>
    <cellStyle name="Note 6 3 3 2 8 2" xfId="36221" xr:uid="{00000000-0005-0000-0000-0000718F0000}"/>
    <cellStyle name="Note 6 3 3 2 8 2 2" xfId="36222" xr:uid="{00000000-0005-0000-0000-0000728F0000}"/>
    <cellStyle name="Note 6 3 3 2 8 3" xfId="36223" xr:uid="{00000000-0005-0000-0000-0000738F0000}"/>
    <cellStyle name="Note 6 3 3 2 9" xfId="36224" xr:uid="{00000000-0005-0000-0000-0000748F0000}"/>
    <cellStyle name="Note 6 3 3 2 9 2" xfId="36225" xr:uid="{00000000-0005-0000-0000-0000758F0000}"/>
    <cellStyle name="Note 6 3 3 2 9 2 2" xfId="36226" xr:uid="{00000000-0005-0000-0000-0000768F0000}"/>
    <cellStyle name="Note 6 3 3 2 9 3" xfId="36227" xr:uid="{00000000-0005-0000-0000-0000778F0000}"/>
    <cellStyle name="Note 6 3 3 20" xfId="36228" xr:uid="{00000000-0005-0000-0000-0000788F0000}"/>
    <cellStyle name="Note 6 3 3 3" xfId="36229" xr:uid="{00000000-0005-0000-0000-0000798F0000}"/>
    <cellStyle name="Note 6 3 3 3 2" xfId="36230" xr:uid="{00000000-0005-0000-0000-00007A8F0000}"/>
    <cellStyle name="Note 6 3 3 3 2 2" xfId="36231" xr:uid="{00000000-0005-0000-0000-00007B8F0000}"/>
    <cellStyle name="Note 6 3 3 3 3" xfId="36232" xr:uid="{00000000-0005-0000-0000-00007C8F0000}"/>
    <cellStyle name="Note 6 3 3 3 4" xfId="36233" xr:uid="{00000000-0005-0000-0000-00007D8F0000}"/>
    <cellStyle name="Note 6 3 3 4" xfId="36234" xr:uid="{00000000-0005-0000-0000-00007E8F0000}"/>
    <cellStyle name="Note 6 3 3 4 2" xfId="36235" xr:uid="{00000000-0005-0000-0000-00007F8F0000}"/>
    <cellStyle name="Note 6 3 3 4 2 2" xfId="36236" xr:uid="{00000000-0005-0000-0000-0000808F0000}"/>
    <cellStyle name="Note 6 3 3 4 3" xfId="36237" xr:uid="{00000000-0005-0000-0000-0000818F0000}"/>
    <cellStyle name="Note 6 3 3 4 4" xfId="36238" xr:uid="{00000000-0005-0000-0000-0000828F0000}"/>
    <cellStyle name="Note 6 3 3 5" xfId="36239" xr:uid="{00000000-0005-0000-0000-0000838F0000}"/>
    <cellStyle name="Note 6 3 3 5 2" xfId="36240" xr:uid="{00000000-0005-0000-0000-0000848F0000}"/>
    <cellStyle name="Note 6 3 3 5 2 2" xfId="36241" xr:uid="{00000000-0005-0000-0000-0000858F0000}"/>
    <cellStyle name="Note 6 3 3 5 3" xfId="36242" xr:uid="{00000000-0005-0000-0000-0000868F0000}"/>
    <cellStyle name="Note 6 3 3 6" xfId="36243" xr:uid="{00000000-0005-0000-0000-0000878F0000}"/>
    <cellStyle name="Note 6 3 3 6 2" xfId="36244" xr:uid="{00000000-0005-0000-0000-0000888F0000}"/>
    <cellStyle name="Note 6 3 3 6 2 2" xfId="36245" xr:uid="{00000000-0005-0000-0000-0000898F0000}"/>
    <cellStyle name="Note 6 3 3 6 3" xfId="36246" xr:uid="{00000000-0005-0000-0000-00008A8F0000}"/>
    <cellStyle name="Note 6 3 3 7" xfId="36247" xr:uid="{00000000-0005-0000-0000-00008B8F0000}"/>
    <cellStyle name="Note 6 3 3 7 2" xfId="36248" xr:uid="{00000000-0005-0000-0000-00008C8F0000}"/>
    <cellStyle name="Note 6 3 3 7 2 2" xfId="36249" xr:uid="{00000000-0005-0000-0000-00008D8F0000}"/>
    <cellStyle name="Note 6 3 3 7 3" xfId="36250" xr:uid="{00000000-0005-0000-0000-00008E8F0000}"/>
    <cellStyle name="Note 6 3 3 8" xfId="36251" xr:uid="{00000000-0005-0000-0000-00008F8F0000}"/>
    <cellStyle name="Note 6 3 3 8 2" xfId="36252" xr:uid="{00000000-0005-0000-0000-0000908F0000}"/>
    <cellStyle name="Note 6 3 3 8 2 2" xfId="36253" xr:uid="{00000000-0005-0000-0000-0000918F0000}"/>
    <cellStyle name="Note 6 3 3 8 3" xfId="36254" xr:uid="{00000000-0005-0000-0000-0000928F0000}"/>
    <cellStyle name="Note 6 3 3 9" xfId="36255" xr:uid="{00000000-0005-0000-0000-0000938F0000}"/>
    <cellStyle name="Note 6 3 3 9 2" xfId="36256" xr:uid="{00000000-0005-0000-0000-0000948F0000}"/>
    <cellStyle name="Note 6 3 3 9 2 2" xfId="36257" xr:uid="{00000000-0005-0000-0000-0000958F0000}"/>
    <cellStyle name="Note 6 3 3 9 3" xfId="36258" xr:uid="{00000000-0005-0000-0000-0000968F0000}"/>
    <cellStyle name="Note 6 3 4" xfId="36259" xr:uid="{00000000-0005-0000-0000-0000978F0000}"/>
    <cellStyle name="Note 6 3 4 10" xfId="36260" xr:uid="{00000000-0005-0000-0000-0000988F0000}"/>
    <cellStyle name="Note 6 3 4 10 2" xfId="36261" xr:uid="{00000000-0005-0000-0000-0000998F0000}"/>
    <cellStyle name="Note 6 3 4 10 2 2" xfId="36262" xr:uid="{00000000-0005-0000-0000-00009A8F0000}"/>
    <cellStyle name="Note 6 3 4 10 3" xfId="36263" xr:uid="{00000000-0005-0000-0000-00009B8F0000}"/>
    <cellStyle name="Note 6 3 4 11" xfId="36264" xr:uid="{00000000-0005-0000-0000-00009C8F0000}"/>
    <cellStyle name="Note 6 3 4 11 2" xfId="36265" xr:uid="{00000000-0005-0000-0000-00009D8F0000}"/>
    <cellStyle name="Note 6 3 4 11 2 2" xfId="36266" xr:uid="{00000000-0005-0000-0000-00009E8F0000}"/>
    <cellStyle name="Note 6 3 4 11 3" xfId="36267" xr:uid="{00000000-0005-0000-0000-00009F8F0000}"/>
    <cellStyle name="Note 6 3 4 12" xfId="36268" xr:uid="{00000000-0005-0000-0000-0000A08F0000}"/>
    <cellStyle name="Note 6 3 4 12 2" xfId="36269" xr:uid="{00000000-0005-0000-0000-0000A18F0000}"/>
    <cellStyle name="Note 6 3 4 12 2 2" xfId="36270" xr:uid="{00000000-0005-0000-0000-0000A28F0000}"/>
    <cellStyle name="Note 6 3 4 12 3" xfId="36271" xr:uid="{00000000-0005-0000-0000-0000A38F0000}"/>
    <cellStyle name="Note 6 3 4 13" xfId="36272" xr:uid="{00000000-0005-0000-0000-0000A48F0000}"/>
    <cellStyle name="Note 6 3 4 13 2" xfId="36273" xr:uid="{00000000-0005-0000-0000-0000A58F0000}"/>
    <cellStyle name="Note 6 3 4 13 2 2" xfId="36274" xr:uid="{00000000-0005-0000-0000-0000A68F0000}"/>
    <cellStyle name="Note 6 3 4 13 3" xfId="36275" xr:uid="{00000000-0005-0000-0000-0000A78F0000}"/>
    <cellStyle name="Note 6 3 4 14" xfId="36276" xr:uid="{00000000-0005-0000-0000-0000A88F0000}"/>
    <cellStyle name="Note 6 3 4 14 2" xfId="36277" xr:uid="{00000000-0005-0000-0000-0000A98F0000}"/>
    <cellStyle name="Note 6 3 4 14 2 2" xfId="36278" xr:uid="{00000000-0005-0000-0000-0000AA8F0000}"/>
    <cellStyle name="Note 6 3 4 14 3" xfId="36279" xr:uid="{00000000-0005-0000-0000-0000AB8F0000}"/>
    <cellStyle name="Note 6 3 4 15" xfId="36280" xr:uid="{00000000-0005-0000-0000-0000AC8F0000}"/>
    <cellStyle name="Note 6 3 4 15 2" xfId="36281" xr:uid="{00000000-0005-0000-0000-0000AD8F0000}"/>
    <cellStyle name="Note 6 3 4 15 2 2" xfId="36282" xr:uid="{00000000-0005-0000-0000-0000AE8F0000}"/>
    <cellStyle name="Note 6 3 4 15 3" xfId="36283" xr:uid="{00000000-0005-0000-0000-0000AF8F0000}"/>
    <cellStyle name="Note 6 3 4 16" xfId="36284" xr:uid="{00000000-0005-0000-0000-0000B08F0000}"/>
    <cellStyle name="Note 6 3 4 16 2" xfId="36285" xr:uid="{00000000-0005-0000-0000-0000B18F0000}"/>
    <cellStyle name="Note 6 3 4 16 2 2" xfId="36286" xr:uid="{00000000-0005-0000-0000-0000B28F0000}"/>
    <cellStyle name="Note 6 3 4 16 3" xfId="36287" xr:uid="{00000000-0005-0000-0000-0000B38F0000}"/>
    <cellStyle name="Note 6 3 4 17" xfId="36288" xr:uid="{00000000-0005-0000-0000-0000B48F0000}"/>
    <cellStyle name="Note 6 3 4 17 2" xfId="36289" xr:uid="{00000000-0005-0000-0000-0000B58F0000}"/>
    <cellStyle name="Note 6 3 4 17 2 2" xfId="36290" xr:uid="{00000000-0005-0000-0000-0000B68F0000}"/>
    <cellStyle name="Note 6 3 4 17 3" xfId="36291" xr:uid="{00000000-0005-0000-0000-0000B78F0000}"/>
    <cellStyle name="Note 6 3 4 18" xfId="36292" xr:uid="{00000000-0005-0000-0000-0000B88F0000}"/>
    <cellStyle name="Note 6 3 4 18 2" xfId="36293" xr:uid="{00000000-0005-0000-0000-0000B98F0000}"/>
    <cellStyle name="Note 6 3 4 18 2 2" xfId="36294" xr:uid="{00000000-0005-0000-0000-0000BA8F0000}"/>
    <cellStyle name="Note 6 3 4 18 3" xfId="36295" xr:uid="{00000000-0005-0000-0000-0000BB8F0000}"/>
    <cellStyle name="Note 6 3 4 19" xfId="36296" xr:uid="{00000000-0005-0000-0000-0000BC8F0000}"/>
    <cellStyle name="Note 6 3 4 19 2" xfId="36297" xr:uid="{00000000-0005-0000-0000-0000BD8F0000}"/>
    <cellStyle name="Note 6 3 4 19 2 2" xfId="36298" xr:uid="{00000000-0005-0000-0000-0000BE8F0000}"/>
    <cellStyle name="Note 6 3 4 19 3" xfId="36299" xr:uid="{00000000-0005-0000-0000-0000BF8F0000}"/>
    <cellStyle name="Note 6 3 4 2" xfId="36300" xr:uid="{00000000-0005-0000-0000-0000C08F0000}"/>
    <cellStyle name="Note 6 3 4 2 10" xfId="36301" xr:uid="{00000000-0005-0000-0000-0000C18F0000}"/>
    <cellStyle name="Note 6 3 4 2 10 2" xfId="36302" xr:uid="{00000000-0005-0000-0000-0000C28F0000}"/>
    <cellStyle name="Note 6 3 4 2 10 2 2" xfId="36303" xr:uid="{00000000-0005-0000-0000-0000C38F0000}"/>
    <cellStyle name="Note 6 3 4 2 10 3" xfId="36304" xr:uid="{00000000-0005-0000-0000-0000C48F0000}"/>
    <cellStyle name="Note 6 3 4 2 11" xfId="36305" xr:uid="{00000000-0005-0000-0000-0000C58F0000}"/>
    <cellStyle name="Note 6 3 4 2 11 2" xfId="36306" xr:uid="{00000000-0005-0000-0000-0000C68F0000}"/>
    <cellStyle name="Note 6 3 4 2 11 2 2" xfId="36307" xr:uid="{00000000-0005-0000-0000-0000C78F0000}"/>
    <cellStyle name="Note 6 3 4 2 11 3" xfId="36308" xr:uid="{00000000-0005-0000-0000-0000C88F0000}"/>
    <cellStyle name="Note 6 3 4 2 12" xfId="36309" xr:uid="{00000000-0005-0000-0000-0000C98F0000}"/>
    <cellStyle name="Note 6 3 4 2 12 2" xfId="36310" xr:uid="{00000000-0005-0000-0000-0000CA8F0000}"/>
    <cellStyle name="Note 6 3 4 2 12 2 2" xfId="36311" xr:uid="{00000000-0005-0000-0000-0000CB8F0000}"/>
    <cellStyle name="Note 6 3 4 2 12 3" xfId="36312" xr:uid="{00000000-0005-0000-0000-0000CC8F0000}"/>
    <cellStyle name="Note 6 3 4 2 13" xfId="36313" xr:uid="{00000000-0005-0000-0000-0000CD8F0000}"/>
    <cellStyle name="Note 6 3 4 2 13 2" xfId="36314" xr:uid="{00000000-0005-0000-0000-0000CE8F0000}"/>
    <cellStyle name="Note 6 3 4 2 13 2 2" xfId="36315" xr:uid="{00000000-0005-0000-0000-0000CF8F0000}"/>
    <cellStyle name="Note 6 3 4 2 13 3" xfId="36316" xr:uid="{00000000-0005-0000-0000-0000D08F0000}"/>
    <cellStyle name="Note 6 3 4 2 14" xfId="36317" xr:uid="{00000000-0005-0000-0000-0000D18F0000}"/>
    <cellStyle name="Note 6 3 4 2 14 2" xfId="36318" xr:uid="{00000000-0005-0000-0000-0000D28F0000}"/>
    <cellStyle name="Note 6 3 4 2 14 2 2" xfId="36319" xr:uid="{00000000-0005-0000-0000-0000D38F0000}"/>
    <cellStyle name="Note 6 3 4 2 14 3" xfId="36320" xr:uid="{00000000-0005-0000-0000-0000D48F0000}"/>
    <cellStyle name="Note 6 3 4 2 15" xfId="36321" xr:uid="{00000000-0005-0000-0000-0000D58F0000}"/>
    <cellStyle name="Note 6 3 4 2 15 2" xfId="36322" xr:uid="{00000000-0005-0000-0000-0000D68F0000}"/>
    <cellStyle name="Note 6 3 4 2 15 2 2" xfId="36323" xr:uid="{00000000-0005-0000-0000-0000D78F0000}"/>
    <cellStyle name="Note 6 3 4 2 15 3" xfId="36324" xr:uid="{00000000-0005-0000-0000-0000D88F0000}"/>
    <cellStyle name="Note 6 3 4 2 16" xfId="36325" xr:uid="{00000000-0005-0000-0000-0000D98F0000}"/>
    <cellStyle name="Note 6 3 4 2 16 2" xfId="36326" xr:uid="{00000000-0005-0000-0000-0000DA8F0000}"/>
    <cellStyle name="Note 6 3 4 2 16 2 2" xfId="36327" xr:uid="{00000000-0005-0000-0000-0000DB8F0000}"/>
    <cellStyle name="Note 6 3 4 2 16 3" xfId="36328" xr:uid="{00000000-0005-0000-0000-0000DC8F0000}"/>
    <cellStyle name="Note 6 3 4 2 17" xfId="36329" xr:uid="{00000000-0005-0000-0000-0000DD8F0000}"/>
    <cellStyle name="Note 6 3 4 2 17 2" xfId="36330" xr:uid="{00000000-0005-0000-0000-0000DE8F0000}"/>
    <cellStyle name="Note 6 3 4 2 17 2 2" xfId="36331" xr:uid="{00000000-0005-0000-0000-0000DF8F0000}"/>
    <cellStyle name="Note 6 3 4 2 17 3" xfId="36332" xr:uid="{00000000-0005-0000-0000-0000E08F0000}"/>
    <cellStyle name="Note 6 3 4 2 18" xfId="36333" xr:uid="{00000000-0005-0000-0000-0000E18F0000}"/>
    <cellStyle name="Note 6 3 4 2 18 2" xfId="36334" xr:uid="{00000000-0005-0000-0000-0000E28F0000}"/>
    <cellStyle name="Note 6 3 4 2 18 2 2" xfId="36335" xr:uid="{00000000-0005-0000-0000-0000E38F0000}"/>
    <cellStyle name="Note 6 3 4 2 18 3" xfId="36336" xr:uid="{00000000-0005-0000-0000-0000E48F0000}"/>
    <cellStyle name="Note 6 3 4 2 19" xfId="36337" xr:uid="{00000000-0005-0000-0000-0000E58F0000}"/>
    <cellStyle name="Note 6 3 4 2 19 2" xfId="36338" xr:uid="{00000000-0005-0000-0000-0000E68F0000}"/>
    <cellStyle name="Note 6 3 4 2 19 2 2" xfId="36339" xr:uid="{00000000-0005-0000-0000-0000E78F0000}"/>
    <cellStyle name="Note 6 3 4 2 19 3" xfId="36340" xr:uid="{00000000-0005-0000-0000-0000E88F0000}"/>
    <cellStyle name="Note 6 3 4 2 2" xfId="36341" xr:uid="{00000000-0005-0000-0000-0000E98F0000}"/>
    <cellStyle name="Note 6 3 4 2 2 2" xfId="36342" xr:uid="{00000000-0005-0000-0000-0000EA8F0000}"/>
    <cellStyle name="Note 6 3 4 2 2 2 2" xfId="36343" xr:uid="{00000000-0005-0000-0000-0000EB8F0000}"/>
    <cellStyle name="Note 6 3 4 2 2 3" xfId="36344" xr:uid="{00000000-0005-0000-0000-0000EC8F0000}"/>
    <cellStyle name="Note 6 3 4 2 2 4" xfId="36345" xr:uid="{00000000-0005-0000-0000-0000ED8F0000}"/>
    <cellStyle name="Note 6 3 4 2 20" xfId="36346" xr:uid="{00000000-0005-0000-0000-0000EE8F0000}"/>
    <cellStyle name="Note 6 3 4 2 20 2" xfId="36347" xr:uid="{00000000-0005-0000-0000-0000EF8F0000}"/>
    <cellStyle name="Note 6 3 4 2 20 2 2" xfId="36348" xr:uid="{00000000-0005-0000-0000-0000F08F0000}"/>
    <cellStyle name="Note 6 3 4 2 20 3" xfId="36349" xr:uid="{00000000-0005-0000-0000-0000F18F0000}"/>
    <cellStyle name="Note 6 3 4 2 21" xfId="36350" xr:uid="{00000000-0005-0000-0000-0000F28F0000}"/>
    <cellStyle name="Note 6 3 4 2 21 2" xfId="36351" xr:uid="{00000000-0005-0000-0000-0000F38F0000}"/>
    <cellStyle name="Note 6 3 4 2 22" xfId="36352" xr:uid="{00000000-0005-0000-0000-0000F48F0000}"/>
    <cellStyle name="Note 6 3 4 2 23" xfId="36353" xr:uid="{00000000-0005-0000-0000-0000F58F0000}"/>
    <cellStyle name="Note 6 3 4 2 3" xfId="36354" xr:uid="{00000000-0005-0000-0000-0000F68F0000}"/>
    <cellStyle name="Note 6 3 4 2 3 2" xfId="36355" xr:uid="{00000000-0005-0000-0000-0000F78F0000}"/>
    <cellStyle name="Note 6 3 4 2 3 2 2" xfId="36356" xr:uid="{00000000-0005-0000-0000-0000F88F0000}"/>
    <cellStyle name="Note 6 3 4 2 3 3" xfId="36357" xr:uid="{00000000-0005-0000-0000-0000F98F0000}"/>
    <cellStyle name="Note 6 3 4 2 4" xfId="36358" xr:uid="{00000000-0005-0000-0000-0000FA8F0000}"/>
    <cellStyle name="Note 6 3 4 2 4 2" xfId="36359" xr:uid="{00000000-0005-0000-0000-0000FB8F0000}"/>
    <cellStyle name="Note 6 3 4 2 4 2 2" xfId="36360" xr:uid="{00000000-0005-0000-0000-0000FC8F0000}"/>
    <cellStyle name="Note 6 3 4 2 4 3" xfId="36361" xr:uid="{00000000-0005-0000-0000-0000FD8F0000}"/>
    <cellStyle name="Note 6 3 4 2 5" xfId="36362" xr:uid="{00000000-0005-0000-0000-0000FE8F0000}"/>
    <cellStyle name="Note 6 3 4 2 5 2" xfId="36363" xr:uid="{00000000-0005-0000-0000-0000FF8F0000}"/>
    <cellStyle name="Note 6 3 4 2 5 2 2" xfId="36364" xr:uid="{00000000-0005-0000-0000-000000900000}"/>
    <cellStyle name="Note 6 3 4 2 5 3" xfId="36365" xr:uid="{00000000-0005-0000-0000-000001900000}"/>
    <cellStyle name="Note 6 3 4 2 6" xfId="36366" xr:uid="{00000000-0005-0000-0000-000002900000}"/>
    <cellStyle name="Note 6 3 4 2 6 2" xfId="36367" xr:uid="{00000000-0005-0000-0000-000003900000}"/>
    <cellStyle name="Note 6 3 4 2 6 2 2" xfId="36368" xr:uid="{00000000-0005-0000-0000-000004900000}"/>
    <cellStyle name="Note 6 3 4 2 6 3" xfId="36369" xr:uid="{00000000-0005-0000-0000-000005900000}"/>
    <cellStyle name="Note 6 3 4 2 7" xfId="36370" xr:uid="{00000000-0005-0000-0000-000006900000}"/>
    <cellStyle name="Note 6 3 4 2 7 2" xfId="36371" xr:uid="{00000000-0005-0000-0000-000007900000}"/>
    <cellStyle name="Note 6 3 4 2 7 2 2" xfId="36372" xr:uid="{00000000-0005-0000-0000-000008900000}"/>
    <cellStyle name="Note 6 3 4 2 7 3" xfId="36373" xr:uid="{00000000-0005-0000-0000-000009900000}"/>
    <cellStyle name="Note 6 3 4 2 8" xfId="36374" xr:uid="{00000000-0005-0000-0000-00000A900000}"/>
    <cellStyle name="Note 6 3 4 2 8 2" xfId="36375" xr:uid="{00000000-0005-0000-0000-00000B900000}"/>
    <cellStyle name="Note 6 3 4 2 8 2 2" xfId="36376" xr:uid="{00000000-0005-0000-0000-00000C900000}"/>
    <cellStyle name="Note 6 3 4 2 8 3" xfId="36377" xr:uid="{00000000-0005-0000-0000-00000D900000}"/>
    <cellStyle name="Note 6 3 4 2 9" xfId="36378" xr:uid="{00000000-0005-0000-0000-00000E900000}"/>
    <cellStyle name="Note 6 3 4 2 9 2" xfId="36379" xr:uid="{00000000-0005-0000-0000-00000F900000}"/>
    <cellStyle name="Note 6 3 4 2 9 2 2" xfId="36380" xr:uid="{00000000-0005-0000-0000-000010900000}"/>
    <cellStyle name="Note 6 3 4 2 9 3" xfId="36381" xr:uid="{00000000-0005-0000-0000-000011900000}"/>
    <cellStyle name="Note 6 3 4 20" xfId="36382" xr:uid="{00000000-0005-0000-0000-000012900000}"/>
    <cellStyle name="Note 6 3 4 20 2" xfId="36383" xr:uid="{00000000-0005-0000-0000-000013900000}"/>
    <cellStyle name="Note 6 3 4 20 2 2" xfId="36384" xr:uid="{00000000-0005-0000-0000-000014900000}"/>
    <cellStyle name="Note 6 3 4 20 3" xfId="36385" xr:uid="{00000000-0005-0000-0000-000015900000}"/>
    <cellStyle name="Note 6 3 4 21" xfId="36386" xr:uid="{00000000-0005-0000-0000-000016900000}"/>
    <cellStyle name="Note 6 3 4 21 2" xfId="36387" xr:uid="{00000000-0005-0000-0000-000017900000}"/>
    <cellStyle name="Note 6 3 4 21 2 2" xfId="36388" xr:uid="{00000000-0005-0000-0000-000018900000}"/>
    <cellStyle name="Note 6 3 4 21 3" xfId="36389" xr:uid="{00000000-0005-0000-0000-000019900000}"/>
    <cellStyle name="Note 6 3 4 22" xfId="36390" xr:uid="{00000000-0005-0000-0000-00001A900000}"/>
    <cellStyle name="Note 6 3 4 22 2" xfId="36391" xr:uid="{00000000-0005-0000-0000-00001B900000}"/>
    <cellStyle name="Note 6 3 4 23" xfId="36392" xr:uid="{00000000-0005-0000-0000-00001C900000}"/>
    <cellStyle name="Note 6 3 4 24" xfId="36393" xr:uid="{00000000-0005-0000-0000-00001D900000}"/>
    <cellStyle name="Note 6 3 4 3" xfId="36394" xr:uid="{00000000-0005-0000-0000-00001E900000}"/>
    <cellStyle name="Note 6 3 4 3 2" xfId="36395" xr:uid="{00000000-0005-0000-0000-00001F900000}"/>
    <cellStyle name="Note 6 3 4 3 2 2" xfId="36396" xr:uid="{00000000-0005-0000-0000-000020900000}"/>
    <cellStyle name="Note 6 3 4 3 3" xfId="36397" xr:uid="{00000000-0005-0000-0000-000021900000}"/>
    <cellStyle name="Note 6 3 4 3 4" xfId="36398" xr:uid="{00000000-0005-0000-0000-000022900000}"/>
    <cellStyle name="Note 6 3 4 4" xfId="36399" xr:uid="{00000000-0005-0000-0000-000023900000}"/>
    <cellStyle name="Note 6 3 4 4 2" xfId="36400" xr:uid="{00000000-0005-0000-0000-000024900000}"/>
    <cellStyle name="Note 6 3 4 4 2 2" xfId="36401" xr:uid="{00000000-0005-0000-0000-000025900000}"/>
    <cellStyle name="Note 6 3 4 4 3" xfId="36402" xr:uid="{00000000-0005-0000-0000-000026900000}"/>
    <cellStyle name="Note 6 3 4 4 4" xfId="36403" xr:uid="{00000000-0005-0000-0000-000027900000}"/>
    <cellStyle name="Note 6 3 4 5" xfId="36404" xr:uid="{00000000-0005-0000-0000-000028900000}"/>
    <cellStyle name="Note 6 3 4 5 2" xfId="36405" xr:uid="{00000000-0005-0000-0000-000029900000}"/>
    <cellStyle name="Note 6 3 4 5 2 2" xfId="36406" xr:uid="{00000000-0005-0000-0000-00002A900000}"/>
    <cellStyle name="Note 6 3 4 5 3" xfId="36407" xr:uid="{00000000-0005-0000-0000-00002B900000}"/>
    <cellStyle name="Note 6 3 4 6" xfId="36408" xr:uid="{00000000-0005-0000-0000-00002C900000}"/>
    <cellStyle name="Note 6 3 4 6 2" xfId="36409" xr:uid="{00000000-0005-0000-0000-00002D900000}"/>
    <cellStyle name="Note 6 3 4 6 2 2" xfId="36410" xr:uid="{00000000-0005-0000-0000-00002E900000}"/>
    <cellStyle name="Note 6 3 4 6 3" xfId="36411" xr:uid="{00000000-0005-0000-0000-00002F900000}"/>
    <cellStyle name="Note 6 3 4 7" xfId="36412" xr:uid="{00000000-0005-0000-0000-000030900000}"/>
    <cellStyle name="Note 6 3 4 7 2" xfId="36413" xr:uid="{00000000-0005-0000-0000-000031900000}"/>
    <cellStyle name="Note 6 3 4 7 2 2" xfId="36414" xr:uid="{00000000-0005-0000-0000-000032900000}"/>
    <cellStyle name="Note 6 3 4 7 3" xfId="36415" xr:uid="{00000000-0005-0000-0000-000033900000}"/>
    <cellStyle name="Note 6 3 4 8" xfId="36416" xr:uid="{00000000-0005-0000-0000-000034900000}"/>
    <cellStyle name="Note 6 3 4 8 2" xfId="36417" xr:uid="{00000000-0005-0000-0000-000035900000}"/>
    <cellStyle name="Note 6 3 4 8 2 2" xfId="36418" xr:uid="{00000000-0005-0000-0000-000036900000}"/>
    <cellStyle name="Note 6 3 4 8 3" xfId="36419" xr:uid="{00000000-0005-0000-0000-000037900000}"/>
    <cellStyle name="Note 6 3 4 9" xfId="36420" xr:uid="{00000000-0005-0000-0000-000038900000}"/>
    <cellStyle name="Note 6 3 4 9 2" xfId="36421" xr:uid="{00000000-0005-0000-0000-000039900000}"/>
    <cellStyle name="Note 6 3 4 9 2 2" xfId="36422" xr:uid="{00000000-0005-0000-0000-00003A900000}"/>
    <cellStyle name="Note 6 3 4 9 3" xfId="36423" xr:uid="{00000000-0005-0000-0000-00003B900000}"/>
    <cellStyle name="Note 6 3 5" xfId="36424" xr:uid="{00000000-0005-0000-0000-00003C900000}"/>
    <cellStyle name="Note 6 3 5 10" xfId="36425" xr:uid="{00000000-0005-0000-0000-00003D900000}"/>
    <cellStyle name="Note 6 3 5 10 2" xfId="36426" xr:uid="{00000000-0005-0000-0000-00003E900000}"/>
    <cellStyle name="Note 6 3 5 10 2 2" xfId="36427" xr:uid="{00000000-0005-0000-0000-00003F900000}"/>
    <cellStyle name="Note 6 3 5 10 3" xfId="36428" xr:uid="{00000000-0005-0000-0000-000040900000}"/>
    <cellStyle name="Note 6 3 5 11" xfId="36429" xr:uid="{00000000-0005-0000-0000-000041900000}"/>
    <cellStyle name="Note 6 3 5 11 2" xfId="36430" xr:uid="{00000000-0005-0000-0000-000042900000}"/>
    <cellStyle name="Note 6 3 5 11 2 2" xfId="36431" xr:uid="{00000000-0005-0000-0000-000043900000}"/>
    <cellStyle name="Note 6 3 5 11 3" xfId="36432" xr:uid="{00000000-0005-0000-0000-000044900000}"/>
    <cellStyle name="Note 6 3 5 12" xfId="36433" xr:uid="{00000000-0005-0000-0000-000045900000}"/>
    <cellStyle name="Note 6 3 5 12 2" xfId="36434" xr:uid="{00000000-0005-0000-0000-000046900000}"/>
    <cellStyle name="Note 6 3 5 12 2 2" xfId="36435" xr:uid="{00000000-0005-0000-0000-000047900000}"/>
    <cellStyle name="Note 6 3 5 12 3" xfId="36436" xr:uid="{00000000-0005-0000-0000-000048900000}"/>
    <cellStyle name="Note 6 3 5 13" xfId="36437" xr:uid="{00000000-0005-0000-0000-000049900000}"/>
    <cellStyle name="Note 6 3 5 13 2" xfId="36438" xr:uid="{00000000-0005-0000-0000-00004A900000}"/>
    <cellStyle name="Note 6 3 5 13 2 2" xfId="36439" xr:uid="{00000000-0005-0000-0000-00004B900000}"/>
    <cellStyle name="Note 6 3 5 13 3" xfId="36440" xr:uid="{00000000-0005-0000-0000-00004C900000}"/>
    <cellStyle name="Note 6 3 5 14" xfId="36441" xr:uid="{00000000-0005-0000-0000-00004D900000}"/>
    <cellStyle name="Note 6 3 5 14 2" xfId="36442" xr:uid="{00000000-0005-0000-0000-00004E900000}"/>
    <cellStyle name="Note 6 3 5 14 2 2" xfId="36443" xr:uid="{00000000-0005-0000-0000-00004F900000}"/>
    <cellStyle name="Note 6 3 5 14 3" xfId="36444" xr:uid="{00000000-0005-0000-0000-000050900000}"/>
    <cellStyle name="Note 6 3 5 15" xfId="36445" xr:uid="{00000000-0005-0000-0000-000051900000}"/>
    <cellStyle name="Note 6 3 5 15 2" xfId="36446" xr:uid="{00000000-0005-0000-0000-000052900000}"/>
    <cellStyle name="Note 6 3 5 15 2 2" xfId="36447" xr:uid="{00000000-0005-0000-0000-000053900000}"/>
    <cellStyle name="Note 6 3 5 15 3" xfId="36448" xr:uid="{00000000-0005-0000-0000-000054900000}"/>
    <cellStyle name="Note 6 3 5 16" xfId="36449" xr:uid="{00000000-0005-0000-0000-000055900000}"/>
    <cellStyle name="Note 6 3 5 16 2" xfId="36450" xr:uid="{00000000-0005-0000-0000-000056900000}"/>
    <cellStyle name="Note 6 3 5 16 2 2" xfId="36451" xr:uid="{00000000-0005-0000-0000-000057900000}"/>
    <cellStyle name="Note 6 3 5 16 3" xfId="36452" xr:uid="{00000000-0005-0000-0000-000058900000}"/>
    <cellStyle name="Note 6 3 5 17" xfId="36453" xr:uid="{00000000-0005-0000-0000-000059900000}"/>
    <cellStyle name="Note 6 3 5 17 2" xfId="36454" xr:uid="{00000000-0005-0000-0000-00005A900000}"/>
    <cellStyle name="Note 6 3 5 17 2 2" xfId="36455" xr:uid="{00000000-0005-0000-0000-00005B900000}"/>
    <cellStyle name="Note 6 3 5 17 3" xfId="36456" xr:uid="{00000000-0005-0000-0000-00005C900000}"/>
    <cellStyle name="Note 6 3 5 18" xfId="36457" xr:uid="{00000000-0005-0000-0000-00005D900000}"/>
    <cellStyle name="Note 6 3 5 18 2" xfId="36458" xr:uid="{00000000-0005-0000-0000-00005E900000}"/>
    <cellStyle name="Note 6 3 5 18 2 2" xfId="36459" xr:uid="{00000000-0005-0000-0000-00005F900000}"/>
    <cellStyle name="Note 6 3 5 18 3" xfId="36460" xr:uid="{00000000-0005-0000-0000-000060900000}"/>
    <cellStyle name="Note 6 3 5 19" xfId="36461" xr:uid="{00000000-0005-0000-0000-000061900000}"/>
    <cellStyle name="Note 6 3 5 19 2" xfId="36462" xr:uid="{00000000-0005-0000-0000-000062900000}"/>
    <cellStyle name="Note 6 3 5 19 2 2" xfId="36463" xr:uid="{00000000-0005-0000-0000-000063900000}"/>
    <cellStyle name="Note 6 3 5 19 3" xfId="36464" xr:uid="{00000000-0005-0000-0000-000064900000}"/>
    <cellStyle name="Note 6 3 5 2" xfId="36465" xr:uid="{00000000-0005-0000-0000-000065900000}"/>
    <cellStyle name="Note 6 3 5 2 2" xfId="36466" xr:uid="{00000000-0005-0000-0000-000066900000}"/>
    <cellStyle name="Note 6 3 5 2 2 2" xfId="36467" xr:uid="{00000000-0005-0000-0000-000067900000}"/>
    <cellStyle name="Note 6 3 5 2 3" xfId="36468" xr:uid="{00000000-0005-0000-0000-000068900000}"/>
    <cellStyle name="Note 6 3 5 2 4" xfId="36469" xr:uid="{00000000-0005-0000-0000-000069900000}"/>
    <cellStyle name="Note 6 3 5 20" xfId="36470" xr:uid="{00000000-0005-0000-0000-00006A900000}"/>
    <cellStyle name="Note 6 3 5 20 2" xfId="36471" xr:uid="{00000000-0005-0000-0000-00006B900000}"/>
    <cellStyle name="Note 6 3 5 20 2 2" xfId="36472" xr:uid="{00000000-0005-0000-0000-00006C900000}"/>
    <cellStyle name="Note 6 3 5 20 3" xfId="36473" xr:uid="{00000000-0005-0000-0000-00006D900000}"/>
    <cellStyle name="Note 6 3 5 21" xfId="36474" xr:uid="{00000000-0005-0000-0000-00006E900000}"/>
    <cellStyle name="Note 6 3 5 21 2" xfId="36475" xr:uid="{00000000-0005-0000-0000-00006F900000}"/>
    <cellStyle name="Note 6 3 5 22" xfId="36476" xr:uid="{00000000-0005-0000-0000-000070900000}"/>
    <cellStyle name="Note 6 3 5 23" xfId="36477" xr:uid="{00000000-0005-0000-0000-000071900000}"/>
    <cellStyle name="Note 6 3 5 3" xfId="36478" xr:uid="{00000000-0005-0000-0000-000072900000}"/>
    <cellStyle name="Note 6 3 5 3 2" xfId="36479" xr:uid="{00000000-0005-0000-0000-000073900000}"/>
    <cellStyle name="Note 6 3 5 3 2 2" xfId="36480" xr:uid="{00000000-0005-0000-0000-000074900000}"/>
    <cellStyle name="Note 6 3 5 3 3" xfId="36481" xr:uid="{00000000-0005-0000-0000-000075900000}"/>
    <cellStyle name="Note 6 3 5 4" xfId="36482" xr:uid="{00000000-0005-0000-0000-000076900000}"/>
    <cellStyle name="Note 6 3 5 4 2" xfId="36483" xr:uid="{00000000-0005-0000-0000-000077900000}"/>
    <cellStyle name="Note 6 3 5 4 2 2" xfId="36484" xr:uid="{00000000-0005-0000-0000-000078900000}"/>
    <cellStyle name="Note 6 3 5 4 3" xfId="36485" xr:uid="{00000000-0005-0000-0000-000079900000}"/>
    <cellStyle name="Note 6 3 5 5" xfId="36486" xr:uid="{00000000-0005-0000-0000-00007A900000}"/>
    <cellStyle name="Note 6 3 5 5 2" xfId="36487" xr:uid="{00000000-0005-0000-0000-00007B900000}"/>
    <cellStyle name="Note 6 3 5 5 2 2" xfId="36488" xr:uid="{00000000-0005-0000-0000-00007C900000}"/>
    <cellStyle name="Note 6 3 5 5 3" xfId="36489" xr:uid="{00000000-0005-0000-0000-00007D900000}"/>
    <cellStyle name="Note 6 3 5 6" xfId="36490" xr:uid="{00000000-0005-0000-0000-00007E900000}"/>
    <cellStyle name="Note 6 3 5 6 2" xfId="36491" xr:uid="{00000000-0005-0000-0000-00007F900000}"/>
    <cellStyle name="Note 6 3 5 6 2 2" xfId="36492" xr:uid="{00000000-0005-0000-0000-000080900000}"/>
    <cellStyle name="Note 6 3 5 6 3" xfId="36493" xr:uid="{00000000-0005-0000-0000-000081900000}"/>
    <cellStyle name="Note 6 3 5 7" xfId="36494" xr:uid="{00000000-0005-0000-0000-000082900000}"/>
    <cellStyle name="Note 6 3 5 7 2" xfId="36495" xr:uid="{00000000-0005-0000-0000-000083900000}"/>
    <cellStyle name="Note 6 3 5 7 2 2" xfId="36496" xr:uid="{00000000-0005-0000-0000-000084900000}"/>
    <cellStyle name="Note 6 3 5 7 3" xfId="36497" xr:uid="{00000000-0005-0000-0000-000085900000}"/>
    <cellStyle name="Note 6 3 5 8" xfId="36498" xr:uid="{00000000-0005-0000-0000-000086900000}"/>
    <cellStyle name="Note 6 3 5 8 2" xfId="36499" xr:uid="{00000000-0005-0000-0000-000087900000}"/>
    <cellStyle name="Note 6 3 5 8 2 2" xfId="36500" xr:uid="{00000000-0005-0000-0000-000088900000}"/>
    <cellStyle name="Note 6 3 5 8 3" xfId="36501" xr:uid="{00000000-0005-0000-0000-000089900000}"/>
    <cellStyle name="Note 6 3 5 9" xfId="36502" xr:uid="{00000000-0005-0000-0000-00008A900000}"/>
    <cellStyle name="Note 6 3 5 9 2" xfId="36503" xr:uid="{00000000-0005-0000-0000-00008B900000}"/>
    <cellStyle name="Note 6 3 5 9 2 2" xfId="36504" xr:uid="{00000000-0005-0000-0000-00008C900000}"/>
    <cellStyle name="Note 6 3 5 9 3" xfId="36505" xr:uid="{00000000-0005-0000-0000-00008D900000}"/>
    <cellStyle name="Note 6 3 6" xfId="36506" xr:uid="{00000000-0005-0000-0000-00008E900000}"/>
    <cellStyle name="Note 6 3 6 2" xfId="36507" xr:uid="{00000000-0005-0000-0000-00008F900000}"/>
    <cellStyle name="Note 6 3 6 2 2" xfId="36508" xr:uid="{00000000-0005-0000-0000-000090900000}"/>
    <cellStyle name="Note 6 3 6 3" xfId="36509" xr:uid="{00000000-0005-0000-0000-000091900000}"/>
    <cellStyle name="Note 6 3 6 4" xfId="36510" xr:uid="{00000000-0005-0000-0000-000092900000}"/>
    <cellStyle name="Note 6 3 7" xfId="36511" xr:uid="{00000000-0005-0000-0000-000093900000}"/>
    <cellStyle name="Note 6 3 7 2" xfId="36512" xr:uid="{00000000-0005-0000-0000-000094900000}"/>
    <cellStyle name="Note 6 3 7 2 2" xfId="36513" xr:uid="{00000000-0005-0000-0000-000095900000}"/>
    <cellStyle name="Note 6 3 7 3" xfId="36514" xr:uid="{00000000-0005-0000-0000-000096900000}"/>
    <cellStyle name="Note 6 3 8" xfId="36515" xr:uid="{00000000-0005-0000-0000-000097900000}"/>
    <cellStyle name="Note 6 3 8 2" xfId="36516" xr:uid="{00000000-0005-0000-0000-000098900000}"/>
    <cellStyle name="Note 6 3 8 2 2" xfId="36517" xr:uid="{00000000-0005-0000-0000-000099900000}"/>
    <cellStyle name="Note 6 3 8 3" xfId="36518" xr:uid="{00000000-0005-0000-0000-00009A900000}"/>
    <cellStyle name="Note 6 3 9" xfId="36519" xr:uid="{00000000-0005-0000-0000-00009B900000}"/>
    <cellStyle name="Note 6 3 9 2" xfId="36520" xr:uid="{00000000-0005-0000-0000-00009C900000}"/>
    <cellStyle name="Note 6 3 9 2 2" xfId="36521" xr:uid="{00000000-0005-0000-0000-00009D900000}"/>
    <cellStyle name="Note 6 3 9 3" xfId="36522" xr:uid="{00000000-0005-0000-0000-00009E900000}"/>
    <cellStyle name="Note 6 4" xfId="36523" xr:uid="{00000000-0005-0000-0000-00009F900000}"/>
    <cellStyle name="Note 6 4 10" xfId="36524" xr:uid="{00000000-0005-0000-0000-0000A0900000}"/>
    <cellStyle name="Note 6 4 10 2" xfId="36525" xr:uid="{00000000-0005-0000-0000-0000A1900000}"/>
    <cellStyle name="Note 6 4 10 2 2" xfId="36526" xr:uid="{00000000-0005-0000-0000-0000A2900000}"/>
    <cellStyle name="Note 6 4 10 3" xfId="36527" xr:uid="{00000000-0005-0000-0000-0000A3900000}"/>
    <cellStyle name="Note 6 4 11" xfId="36528" xr:uid="{00000000-0005-0000-0000-0000A4900000}"/>
    <cellStyle name="Note 6 4 11 2" xfId="36529" xr:uid="{00000000-0005-0000-0000-0000A5900000}"/>
    <cellStyle name="Note 6 4 11 2 2" xfId="36530" xr:uid="{00000000-0005-0000-0000-0000A6900000}"/>
    <cellStyle name="Note 6 4 11 3" xfId="36531" xr:uid="{00000000-0005-0000-0000-0000A7900000}"/>
    <cellStyle name="Note 6 4 12" xfId="36532" xr:uid="{00000000-0005-0000-0000-0000A8900000}"/>
    <cellStyle name="Note 6 4 12 2" xfId="36533" xr:uid="{00000000-0005-0000-0000-0000A9900000}"/>
    <cellStyle name="Note 6 4 12 2 2" xfId="36534" xr:uid="{00000000-0005-0000-0000-0000AA900000}"/>
    <cellStyle name="Note 6 4 12 3" xfId="36535" xr:uid="{00000000-0005-0000-0000-0000AB900000}"/>
    <cellStyle name="Note 6 4 13" xfId="36536" xr:uid="{00000000-0005-0000-0000-0000AC900000}"/>
    <cellStyle name="Note 6 4 13 2" xfId="36537" xr:uid="{00000000-0005-0000-0000-0000AD900000}"/>
    <cellStyle name="Note 6 4 13 2 2" xfId="36538" xr:uid="{00000000-0005-0000-0000-0000AE900000}"/>
    <cellStyle name="Note 6 4 13 3" xfId="36539" xr:uid="{00000000-0005-0000-0000-0000AF900000}"/>
    <cellStyle name="Note 6 4 14" xfId="36540" xr:uid="{00000000-0005-0000-0000-0000B0900000}"/>
    <cellStyle name="Note 6 4 14 2" xfId="36541" xr:uid="{00000000-0005-0000-0000-0000B1900000}"/>
    <cellStyle name="Note 6 4 14 2 2" xfId="36542" xr:uid="{00000000-0005-0000-0000-0000B2900000}"/>
    <cellStyle name="Note 6 4 14 3" xfId="36543" xr:uid="{00000000-0005-0000-0000-0000B3900000}"/>
    <cellStyle name="Note 6 4 15" xfId="36544" xr:uid="{00000000-0005-0000-0000-0000B4900000}"/>
    <cellStyle name="Note 6 4 15 2" xfId="36545" xr:uid="{00000000-0005-0000-0000-0000B5900000}"/>
    <cellStyle name="Note 6 4 15 2 2" xfId="36546" xr:uid="{00000000-0005-0000-0000-0000B6900000}"/>
    <cellStyle name="Note 6 4 15 3" xfId="36547" xr:uid="{00000000-0005-0000-0000-0000B7900000}"/>
    <cellStyle name="Note 6 4 16" xfId="36548" xr:uid="{00000000-0005-0000-0000-0000B8900000}"/>
    <cellStyle name="Note 6 4 16 2" xfId="36549" xr:uid="{00000000-0005-0000-0000-0000B9900000}"/>
    <cellStyle name="Note 6 4 16 2 2" xfId="36550" xr:uid="{00000000-0005-0000-0000-0000BA900000}"/>
    <cellStyle name="Note 6 4 16 3" xfId="36551" xr:uid="{00000000-0005-0000-0000-0000BB900000}"/>
    <cellStyle name="Note 6 4 17" xfId="36552" xr:uid="{00000000-0005-0000-0000-0000BC900000}"/>
    <cellStyle name="Note 6 4 17 2" xfId="36553" xr:uid="{00000000-0005-0000-0000-0000BD900000}"/>
    <cellStyle name="Note 6 4 17 2 2" xfId="36554" xr:uid="{00000000-0005-0000-0000-0000BE900000}"/>
    <cellStyle name="Note 6 4 17 3" xfId="36555" xr:uid="{00000000-0005-0000-0000-0000BF900000}"/>
    <cellStyle name="Note 6 4 18" xfId="36556" xr:uid="{00000000-0005-0000-0000-0000C0900000}"/>
    <cellStyle name="Note 6 4 18 2" xfId="36557" xr:uid="{00000000-0005-0000-0000-0000C1900000}"/>
    <cellStyle name="Note 6 4 19" xfId="36558" xr:uid="{00000000-0005-0000-0000-0000C2900000}"/>
    <cellStyle name="Note 6 4 2" xfId="36559" xr:uid="{00000000-0005-0000-0000-0000C3900000}"/>
    <cellStyle name="Note 6 4 2 10" xfId="36560" xr:uid="{00000000-0005-0000-0000-0000C4900000}"/>
    <cellStyle name="Note 6 4 2 10 2" xfId="36561" xr:uid="{00000000-0005-0000-0000-0000C5900000}"/>
    <cellStyle name="Note 6 4 2 10 2 2" xfId="36562" xr:uid="{00000000-0005-0000-0000-0000C6900000}"/>
    <cellStyle name="Note 6 4 2 10 3" xfId="36563" xr:uid="{00000000-0005-0000-0000-0000C7900000}"/>
    <cellStyle name="Note 6 4 2 11" xfId="36564" xr:uid="{00000000-0005-0000-0000-0000C8900000}"/>
    <cellStyle name="Note 6 4 2 11 2" xfId="36565" xr:uid="{00000000-0005-0000-0000-0000C9900000}"/>
    <cellStyle name="Note 6 4 2 11 2 2" xfId="36566" xr:uid="{00000000-0005-0000-0000-0000CA900000}"/>
    <cellStyle name="Note 6 4 2 11 3" xfId="36567" xr:uid="{00000000-0005-0000-0000-0000CB900000}"/>
    <cellStyle name="Note 6 4 2 12" xfId="36568" xr:uid="{00000000-0005-0000-0000-0000CC900000}"/>
    <cellStyle name="Note 6 4 2 12 2" xfId="36569" xr:uid="{00000000-0005-0000-0000-0000CD900000}"/>
    <cellStyle name="Note 6 4 2 12 2 2" xfId="36570" xr:uid="{00000000-0005-0000-0000-0000CE900000}"/>
    <cellStyle name="Note 6 4 2 12 3" xfId="36571" xr:uid="{00000000-0005-0000-0000-0000CF900000}"/>
    <cellStyle name="Note 6 4 2 13" xfId="36572" xr:uid="{00000000-0005-0000-0000-0000D0900000}"/>
    <cellStyle name="Note 6 4 2 13 2" xfId="36573" xr:uid="{00000000-0005-0000-0000-0000D1900000}"/>
    <cellStyle name="Note 6 4 2 13 2 2" xfId="36574" xr:uid="{00000000-0005-0000-0000-0000D2900000}"/>
    <cellStyle name="Note 6 4 2 13 3" xfId="36575" xr:uid="{00000000-0005-0000-0000-0000D3900000}"/>
    <cellStyle name="Note 6 4 2 14" xfId="36576" xr:uid="{00000000-0005-0000-0000-0000D4900000}"/>
    <cellStyle name="Note 6 4 2 14 2" xfId="36577" xr:uid="{00000000-0005-0000-0000-0000D5900000}"/>
    <cellStyle name="Note 6 4 2 14 2 2" xfId="36578" xr:uid="{00000000-0005-0000-0000-0000D6900000}"/>
    <cellStyle name="Note 6 4 2 14 3" xfId="36579" xr:uid="{00000000-0005-0000-0000-0000D7900000}"/>
    <cellStyle name="Note 6 4 2 15" xfId="36580" xr:uid="{00000000-0005-0000-0000-0000D8900000}"/>
    <cellStyle name="Note 6 4 2 15 2" xfId="36581" xr:uid="{00000000-0005-0000-0000-0000D9900000}"/>
    <cellStyle name="Note 6 4 2 15 2 2" xfId="36582" xr:uid="{00000000-0005-0000-0000-0000DA900000}"/>
    <cellStyle name="Note 6 4 2 15 3" xfId="36583" xr:uid="{00000000-0005-0000-0000-0000DB900000}"/>
    <cellStyle name="Note 6 4 2 16" xfId="36584" xr:uid="{00000000-0005-0000-0000-0000DC900000}"/>
    <cellStyle name="Note 6 4 2 16 2" xfId="36585" xr:uid="{00000000-0005-0000-0000-0000DD900000}"/>
    <cellStyle name="Note 6 4 2 16 2 2" xfId="36586" xr:uid="{00000000-0005-0000-0000-0000DE900000}"/>
    <cellStyle name="Note 6 4 2 16 3" xfId="36587" xr:uid="{00000000-0005-0000-0000-0000DF900000}"/>
    <cellStyle name="Note 6 4 2 17" xfId="36588" xr:uid="{00000000-0005-0000-0000-0000E0900000}"/>
    <cellStyle name="Note 6 4 2 17 2" xfId="36589" xr:uid="{00000000-0005-0000-0000-0000E1900000}"/>
    <cellStyle name="Note 6 4 2 17 2 2" xfId="36590" xr:uid="{00000000-0005-0000-0000-0000E2900000}"/>
    <cellStyle name="Note 6 4 2 17 3" xfId="36591" xr:uid="{00000000-0005-0000-0000-0000E3900000}"/>
    <cellStyle name="Note 6 4 2 18" xfId="36592" xr:uid="{00000000-0005-0000-0000-0000E4900000}"/>
    <cellStyle name="Note 6 4 2 18 2" xfId="36593" xr:uid="{00000000-0005-0000-0000-0000E5900000}"/>
    <cellStyle name="Note 6 4 2 18 2 2" xfId="36594" xr:uid="{00000000-0005-0000-0000-0000E6900000}"/>
    <cellStyle name="Note 6 4 2 18 3" xfId="36595" xr:uid="{00000000-0005-0000-0000-0000E7900000}"/>
    <cellStyle name="Note 6 4 2 19" xfId="36596" xr:uid="{00000000-0005-0000-0000-0000E8900000}"/>
    <cellStyle name="Note 6 4 2 19 2" xfId="36597" xr:uid="{00000000-0005-0000-0000-0000E9900000}"/>
    <cellStyle name="Note 6 4 2 19 2 2" xfId="36598" xr:uid="{00000000-0005-0000-0000-0000EA900000}"/>
    <cellStyle name="Note 6 4 2 19 3" xfId="36599" xr:uid="{00000000-0005-0000-0000-0000EB900000}"/>
    <cellStyle name="Note 6 4 2 2" xfId="36600" xr:uid="{00000000-0005-0000-0000-0000EC900000}"/>
    <cellStyle name="Note 6 4 2 2 2" xfId="36601" xr:uid="{00000000-0005-0000-0000-0000ED900000}"/>
    <cellStyle name="Note 6 4 2 2 2 2" xfId="36602" xr:uid="{00000000-0005-0000-0000-0000EE900000}"/>
    <cellStyle name="Note 6 4 2 2 2 2 2" xfId="36603" xr:uid="{00000000-0005-0000-0000-0000EF900000}"/>
    <cellStyle name="Note 6 4 2 2 2 3" xfId="36604" xr:uid="{00000000-0005-0000-0000-0000F0900000}"/>
    <cellStyle name="Note 6 4 2 2 2 4" xfId="36605" xr:uid="{00000000-0005-0000-0000-0000F1900000}"/>
    <cellStyle name="Note 6 4 2 2 3" xfId="36606" xr:uid="{00000000-0005-0000-0000-0000F2900000}"/>
    <cellStyle name="Note 6 4 2 2 3 2" xfId="36607" xr:uid="{00000000-0005-0000-0000-0000F3900000}"/>
    <cellStyle name="Note 6 4 2 2 4" xfId="36608" xr:uid="{00000000-0005-0000-0000-0000F4900000}"/>
    <cellStyle name="Note 6 4 2 2 5" xfId="36609" xr:uid="{00000000-0005-0000-0000-0000F5900000}"/>
    <cellStyle name="Note 6 4 2 20" xfId="36610" xr:uid="{00000000-0005-0000-0000-0000F6900000}"/>
    <cellStyle name="Note 6 4 2 20 2" xfId="36611" xr:uid="{00000000-0005-0000-0000-0000F7900000}"/>
    <cellStyle name="Note 6 4 2 20 2 2" xfId="36612" xr:uid="{00000000-0005-0000-0000-0000F8900000}"/>
    <cellStyle name="Note 6 4 2 20 3" xfId="36613" xr:uid="{00000000-0005-0000-0000-0000F9900000}"/>
    <cellStyle name="Note 6 4 2 21" xfId="36614" xr:uid="{00000000-0005-0000-0000-0000FA900000}"/>
    <cellStyle name="Note 6 4 2 21 2" xfId="36615" xr:uid="{00000000-0005-0000-0000-0000FB900000}"/>
    <cellStyle name="Note 6 4 2 22" xfId="36616" xr:uid="{00000000-0005-0000-0000-0000FC900000}"/>
    <cellStyle name="Note 6 4 2 23" xfId="36617" xr:uid="{00000000-0005-0000-0000-0000FD900000}"/>
    <cellStyle name="Note 6 4 2 3" xfId="36618" xr:uid="{00000000-0005-0000-0000-0000FE900000}"/>
    <cellStyle name="Note 6 4 2 3 2" xfId="36619" xr:uid="{00000000-0005-0000-0000-0000FF900000}"/>
    <cellStyle name="Note 6 4 2 3 2 2" xfId="36620" xr:uid="{00000000-0005-0000-0000-000000910000}"/>
    <cellStyle name="Note 6 4 2 3 2 3" xfId="36621" xr:uid="{00000000-0005-0000-0000-000001910000}"/>
    <cellStyle name="Note 6 4 2 3 3" xfId="36622" xr:uid="{00000000-0005-0000-0000-000002910000}"/>
    <cellStyle name="Note 6 4 2 3 3 2" xfId="36623" xr:uid="{00000000-0005-0000-0000-000003910000}"/>
    <cellStyle name="Note 6 4 2 3 4" xfId="36624" xr:uid="{00000000-0005-0000-0000-000004910000}"/>
    <cellStyle name="Note 6 4 2 4" xfId="36625" xr:uid="{00000000-0005-0000-0000-000005910000}"/>
    <cellStyle name="Note 6 4 2 4 2" xfId="36626" xr:uid="{00000000-0005-0000-0000-000006910000}"/>
    <cellStyle name="Note 6 4 2 4 2 2" xfId="36627" xr:uid="{00000000-0005-0000-0000-000007910000}"/>
    <cellStyle name="Note 6 4 2 4 3" xfId="36628" xr:uid="{00000000-0005-0000-0000-000008910000}"/>
    <cellStyle name="Note 6 4 2 4 4" xfId="36629" xr:uid="{00000000-0005-0000-0000-000009910000}"/>
    <cellStyle name="Note 6 4 2 5" xfId="36630" xr:uid="{00000000-0005-0000-0000-00000A910000}"/>
    <cellStyle name="Note 6 4 2 5 2" xfId="36631" xr:uid="{00000000-0005-0000-0000-00000B910000}"/>
    <cellStyle name="Note 6 4 2 5 2 2" xfId="36632" xr:uid="{00000000-0005-0000-0000-00000C910000}"/>
    <cellStyle name="Note 6 4 2 5 3" xfId="36633" xr:uid="{00000000-0005-0000-0000-00000D910000}"/>
    <cellStyle name="Note 6 4 2 5 4" xfId="36634" xr:uid="{00000000-0005-0000-0000-00000E910000}"/>
    <cellStyle name="Note 6 4 2 6" xfId="36635" xr:uid="{00000000-0005-0000-0000-00000F910000}"/>
    <cellStyle name="Note 6 4 2 6 2" xfId="36636" xr:uid="{00000000-0005-0000-0000-000010910000}"/>
    <cellStyle name="Note 6 4 2 6 2 2" xfId="36637" xr:uid="{00000000-0005-0000-0000-000011910000}"/>
    <cellStyle name="Note 6 4 2 6 3" xfId="36638" xr:uid="{00000000-0005-0000-0000-000012910000}"/>
    <cellStyle name="Note 6 4 2 7" xfId="36639" xr:uid="{00000000-0005-0000-0000-000013910000}"/>
    <cellStyle name="Note 6 4 2 7 2" xfId="36640" xr:uid="{00000000-0005-0000-0000-000014910000}"/>
    <cellStyle name="Note 6 4 2 7 2 2" xfId="36641" xr:uid="{00000000-0005-0000-0000-000015910000}"/>
    <cellStyle name="Note 6 4 2 7 3" xfId="36642" xr:uid="{00000000-0005-0000-0000-000016910000}"/>
    <cellStyle name="Note 6 4 2 8" xfId="36643" xr:uid="{00000000-0005-0000-0000-000017910000}"/>
    <cellStyle name="Note 6 4 2 8 2" xfId="36644" xr:uid="{00000000-0005-0000-0000-000018910000}"/>
    <cellStyle name="Note 6 4 2 8 2 2" xfId="36645" xr:uid="{00000000-0005-0000-0000-000019910000}"/>
    <cellStyle name="Note 6 4 2 8 3" xfId="36646" xr:uid="{00000000-0005-0000-0000-00001A910000}"/>
    <cellStyle name="Note 6 4 2 9" xfId="36647" xr:uid="{00000000-0005-0000-0000-00001B910000}"/>
    <cellStyle name="Note 6 4 2 9 2" xfId="36648" xr:uid="{00000000-0005-0000-0000-00001C910000}"/>
    <cellStyle name="Note 6 4 2 9 2 2" xfId="36649" xr:uid="{00000000-0005-0000-0000-00001D910000}"/>
    <cellStyle name="Note 6 4 2 9 3" xfId="36650" xr:uid="{00000000-0005-0000-0000-00001E910000}"/>
    <cellStyle name="Note 6 4 20" xfId="36651" xr:uid="{00000000-0005-0000-0000-00001F910000}"/>
    <cellStyle name="Note 6 4 3" xfId="36652" xr:uid="{00000000-0005-0000-0000-000020910000}"/>
    <cellStyle name="Note 6 4 3 2" xfId="36653" xr:uid="{00000000-0005-0000-0000-000021910000}"/>
    <cellStyle name="Note 6 4 3 2 2" xfId="36654" xr:uid="{00000000-0005-0000-0000-000022910000}"/>
    <cellStyle name="Note 6 4 3 2 2 2" xfId="36655" xr:uid="{00000000-0005-0000-0000-000023910000}"/>
    <cellStyle name="Note 6 4 3 2 3" xfId="36656" xr:uid="{00000000-0005-0000-0000-000024910000}"/>
    <cellStyle name="Note 6 4 3 2 4" xfId="36657" xr:uid="{00000000-0005-0000-0000-000025910000}"/>
    <cellStyle name="Note 6 4 3 3" xfId="36658" xr:uid="{00000000-0005-0000-0000-000026910000}"/>
    <cellStyle name="Note 6 4 3 3 2" xfId="36659" xr:uid="{00000000-0005-0000-0000-000027910000}"/>
    <cellStyle name="Note 6 4 3 4" xfId="36660" xr:uid="{00000000-0005-0000-0000-000028910000}"/>
    <cellStyle name="Note 6 4 3 5" xfId="36661" xr:uid="{00000000-0005-0000-0000-000029910000}"/>
    <cellStyle name="Note 6 4 4" xfId="36662" xr:uid="{00000000-0005-0000-0000-00002A910000}"/>
    <cellStyle name="Note 6 4 4 2" xfId="36663" xr:uid="{00000000-0005-0000-0000-00002B910000}"/>
    <cellStyle name="Note 6 4 4 2 2" xfId="36664" xr:uid="{00000000-0005-0000-0000-00002C910000}"/>
    <cellStyle name="Note 6 4 4 2 3" xfId="36665" xr:uid="{00000000-0005-0000-0000-00002D910000}"/>
    <cellStyle name="Note 6 4 4 3" xfId="36666" xr:uid="{00000000-0005-0000-0000-00002E910000}"/>
    <cellStyle name="Note 6 4 4 3 2" xfId="36667" xr:uid="{00000000-0005-0000-0000-00002F910000}"/>
    <cellStyle name="Note 6 4 4 4" xfId="36668" xr:uid="{00000000-0005-0000-0000-000030910000}"/>
    <cellStyle name="Note 6 4 5" xfId="36669" xr:uid="{00000000-0005-0000-0000-000031910000}"/>
    <cellStyle name="Note 6 4 5 2" xfId="36670" xr:uid="{00000000-0005-0000-0000-000032910000}"/>
    <cellStyle name="Note 6 4 5 2 2" xfId="36671" xr:uid="{00000000-0005-0000-0000-000033910000}"/>
    <cellStyle name="Note 6 4 5 2 3" xfId="36672" xr:uid="{00000000-0005-0000-0000-000034910000}"/>
    <cellStyle name="Note 6 4 5 3" xfId="36673" xr:uid="{00000000-0005-0000-0000-000035910000}"/>
    <cellStyle name="Note 6 4 5 4" xfId="36674" xr:uid="{00000000-0005-0000-0000-000036910000}"/>
    <cellStyle name="Note 6 4 6" xfId="36675" xr:uid="{00000000-0005-0000-0000-000037910000}"/>
    <cellStyle name="Note 6 4 6 2" xfId="36676" xr:uid="{00000000-0005-0000-0000-000038910000}"/>
    <cellStyle name="Note 6 4 6 2 2" xfId="36677" xr:uid="{00000000-0005-0000-0000-000039910000}"/>
    <cellStyle name="Note 6 4 6 3" xfId="36678" xr:uid="{00000000-0005-0000-0000-00003A910000}"/>
    <cellStyle name="Note 6 4 6 4" xfId="36679" xr:uid="{00000000-0005-0000-0000-00003B910000}"/>
    <cellStyle name="Note 6 4 7" xfId="36680" xr:uid="{00000000-0005-0000-0000-00003C910000}"/>
    <cellStyle name="Note 6 4 7 2" xfId="36681" xr:uid="{00000000-0005-0000-0000-00003D910000}"/>
    <cellStyle name="Note 6 4 7 2 2" xfId="36682" xr:uid="{00000000-0005-0000-0000-00003E910000}"/>
    <cellStyle name="Note 6 4 7 3" xfId="36683" xr:uid="{00000000-0005-0000-0000-00003F910000}"/>
    <cellStyle name="Note 6 4 8" xfId="36684" xr:uid="{00000000-0005-0000-0000-000040910000}"/>
    <cellStyle name="Note 6 4 8 2" xfId="36685" xr:uid="{00000000-0005-0000-0000-000041910000}"/>
    <cellStyle name="Note 6 4 8 2 2" xfId="36686" xr:uid="{00000000-0005-0000-0000-000042910000}"/>
    <cellStyle name="Note 6 4 8 3" xfId="36687" xr:uid="{00000000-0005-0000-0000-000043910000}"/>
    <cellStyle name="Note 6 4 9" xfId="36688" xr:uid="{00000000-0005-0000-0000-000044910000}"/>
    <cellStyle name="Note 6 4 9 2" xfId="36689" xr:uid="{00000000-0005-0000-0000-000045910000}"/>
    <cellStyle name="Note 6 4 9 2 2" xfId="36690" xr:uid="{00000000-0005-0000-0000-000046910000}"/>
    <cellStyle name="Note 6 4 9 3" xfId="36691" xr:uid="{00000000-0005-0000-0000-000047910000}"/>
    <cellStyle name="Note 6 5" xfId="36692" xr:uid="{00000000-0005-0000-0000-000048910000}"/>
    <cellStyle name="Note 6 5 10" xfId="36693" xr:uid="{00000000-0005-0000-0000-000049910000}"/>
    <cellStyle name="Note 6 5 10 2" xfId="36694" xr:uid="{00000000-0005-0000-0000-00004A910000}"/>
    <cellStyle name="Note 6 5 10 2 2" xfId="36695" xr:uid="{00000000-0005-0000-0000-00004B910000}"/>
    <cellStyle name="Note 6 5 10 3" xfId="36696" xr:uid="{00000000-0005-0000-0000-00004C910000}"/>
    <cellStyle name="Note 6 5 11" xfId="36697" xr:uid="{00000000-0005-0000-0000-00004D910000}"/>
    <cellStyle name="Note 6 5 11 2" xfId="36698" xr:uid="{00000000-0005-0000-0000-00004E910000}"/>
    <cellStyle name="Note 6 5 11 2 2" xfId="36699" xr:uid="{00000000-0005-0000-0000-00004F910000}"/>
    <cellStyle name="Note 6 5 11 3" xfId="36700" xr:uid="{00000000-0005-0000-0000-000050910000}"/>
    <cellStyle name="Note 6 5 12" xfId="36701" xr:uid="{00000000-0005-0000-0000-000051910000}"/>
    <cellStyle name="Note 6 5 12 2" xfId="36702" xr:uid="{00000000-0005-0000-0000-000052910000}"/>
    <cellStyle name="Note 6 5 12 2 2" xfId="36703" xr:uid="{00000000-0005-0000-0000-000053910000}"/>
    <cellStyle name="Note 6 5 12 3" xfId="36704" xr:uid="{00000000-0005-0000-0000-000054910000}"/>
    <cellStyle name="Note 6 5 13" xfId="36705" xr:uid="{00000000-0005-0000-0000-000055910000}"/>
    <cellStyle name="Note 6 5 13 2" xfId="36706" xr:uid="{00000000-0005-0000-0000-000056910000}"/>
    <cellStyle name="Note 6 5 13 2 2" xfId="36707" xr:uid="{00000000-0005-0000-0000-000057910000}"/>
    <cellStyle name="Note 6 5 13 3" xfId="36708" xr:uid="{00000000-0005-0000-0000-000058910000}"/>
    <cellStyle name="Note 6 5 14" xfId="36709" xr:uid="{00000000-0005-0000-0000-000059910000}"/>
    <cellStyle name="Note 6 5 14 2" xfId="36710" xr:uid="{00000000-0005-0000-0000-00005A910000}"/>
    <cellStyle name="Note 6 5 14 2 2" xfId="36711" xr:uid="{00000000-0005-0000-0000-00005B910000}"/>
    <cellStyle name="Note 6 5 14 3" xfId="36712" xr:uid="{00000000-0005-0000-0000-00005C910000}"/>
    <cellStyle name="Note 6 5 15" xfId="36713" xr:uid="{00000000-0005-0000-0000-00005D910000}"/>
    <cellStyle name="Note 6 5 15 2" xfId="36714" xr:uid="{00000000-0005-0000-0000-00005E910000}"/>
    <cellStyle name="Note 6 5 15 2 2" xfId="36715" xr:uid="{00000000-0005-0000-0000-00005F910000}"/>
    <cellStyle name="Note 6 5 15 3" xfId="36716" xr:uid="{00000000-0005-0000-0000-000060910000}"/>
    <cellStyle name="Note 6 5 16" xfId="36717" xr:uid="{00000000-0005-0000-0000-000061910000}"/>
    <cellStyle name="Note 6 5 16 2" xfId="36718" xr:uid="{00000000-0005-0000-0000-000062910000}"/>
    <cellStyle name="Note 6 5 16 2 2" xfId="36719" xr:uid="{00000000-0005-0000-0000-000063910000}"/>
    <cellStyle name="Note 6 5 16 3" xfId="36720" xr:uid="{00000000-0005-0000-0000-000064910000}"/>
    <cellStyle name="Note 6 5 17" xfId="36721" xr:uid="{00000000-0005-0000-0000-000065910000}"/>
    <cellStyle name="Note 6 5 17 2" xfId="36722" xr:uid="{00000000-0005-0000-0000-000066910000}"/>
    <cellStyle name="Note 6 5 17 2 2" xfId="36723" xr:uid="{00000000-0005-0000-0000-000067910000}"/>
    <cellStyle name="Note 6 5 17 3" xfId="36724" xr:uid="{00000000-0005-0000-0000-000068910000}"/>
    <cellStyle name="Note 6 5 18" xfId="36725" xr:uid="{00000000-0005-0000-0000-000069910000}"/>
    <cellStyle name="Note 6 5 18 2" xfId="36726" xr:uid="{00000000-0005-0000-0000-00006A910000}"/>
    <cellStyle name="Note 6 5 19" xfId="36727" xr:uid="{00000000-0005-0000-0000-00006B910000}"/>
    <cellStyle name="Note 6 5 2" xfId="36728" xr:uid="{00000000-0005-0000-0000-00006C910000}"/>
    <cellStyle name="Note 6 5 2 10" xfId="36729" xr:uid="{00000000-0005-0000-0000-00006D910000}"/>
    <cellStyle name="Note 6 5 2 10 2" xfId="36730" xr:uid="{00000000-0005-0000-0000-00006E910000}"/>
    <cellStyle name="Note 6 5 2 10 2 2" xfId="36731" xr:uid="{00000000-0005-0000-0000-00006F910000}"/>
    <cellStyle name="Note 6 5 2 10 3" xfId="36732" xr:uid="{00000000-0005-0000-0000-000070910000}"/>
    <cellStyle name="Note 6 5 2 11" xfId="36733" xr:uid="{00000000-0005-0000-0000-000071910000}"/>
    <cellStyle name="Note 6 5 2 11 2" xfId="36734" xr:uid="{00000000-0005-0000-0000-000072910000}"/>
    <cellStyle name="Note 6 5 2 11 2 2" xfId="36735" xr:uid="{00000000-0005-0000-0000-000073910000}"/>
    <cellStyle name="Note 6 5 2 11 3" xfId="36736" xr:uid="{00000000-0005-0000-0000-000074910000}"/>
    <cellStyle name="Note 6 5 2 12" xfId="36737" xr:uid="{00000000-0005-0000-0000-000075910000}"/>
    <cellStyle name="Note 6 5 2 12 2" xfId="36738" xr:uid="{00000000-0005-0000-0000-000076910000}"/>
    <cellStyle name="Note 6 5 2 12 2 2" xfId="36739" xr:uid="{00000000-0005-0000-0000-000077910000}"/>
    <cellStyle name="Note 6 5 2 12 3" xfId="36740" xr:uid="{00000000-0005-0000-0000-000078910000}"/>
    <cellStyle name="Note 6 5 2 13" xfId="36741" xr:uid="{00000000-0005-0000-0000-000079910000}"/>
    <cellStyle name="Note 6 5 2 13 2" xfId="36742" xr:uid="{00000000-0005-0000-0000-00007A910000}"/>
    <cellStyle name="Note 6 5 2 13 2 2" xfId="36743" xr:uid="{00000000-0005-0000-0000-00007B910000}"/>
    <cellStyle name="Note 6 5 2 13 3" xfId="36744" xr:uid="{00000000-0005-0000-0000-00007C910000}"/>
    <cellStyle name="Note 6 5 2 14" xfId="36745" xr:uid="{00000000-0005-0000-0000-00007D910000}"/>
    <cellStyle name="Note 6 5 2 14 2" xfId="36746" xr:uid="{00000000-0005-0000-0000-00007E910000}"/>
    <cellStyle name="Note 6 5 2 14 2 2" xfId="36747" xr:uid="{00000000-0005-0000-0000-00007F910000}"/>
    <cellStyle name="Note 6 5 2 14 3" xfId="36748" xr:uid="{00000000-0005-0000-0000-000080910000}"/>
    <cellStyle name="Note 6 5 2 15" xfId="36749" xr:uid="{00000000-0005-0000-0000-000081910000}"/>
    <cellStyle name="Note 6 5 2 15 2" xfId="36750" xr:uid="{00000000-0005-0000-0000-000082910000}"/>
    <cellStyle name="Note 6 5 2 15 2 2" xfId="36751" xr:uid="{00000000-0005-0000-0000-000083910000}"/>
    <cellStyle name="Note 6 5 2 15 3" xfId="36752" xr:uid="{00000000-0005-0000-0000-000084910000}"/>
    <cellStyle name="Note 6 5 2 16" xfId="36753" xr:uid="{00000000-0005-0000-0000-000085910000}"/>
    <cellStyle name="Note 6 5 2 16 2" xfId="36754" xr:uid="{00000000-0005-0000-0000-000086910000}"/>
    <cellStyle name="Note 6 5 2 16 2 2" xfId="36755" xr:uid="{00000000-0005-0000-0000-000087910000}"/>
    <cellStyle name="Note 6 5 2 16 3" xfId="36756" xr:uid="{00000000-0005-0000-0000-000088910000}"/>
    <cellStyle name="Note 6 5 2 17" xfId="36757" xr:uid="{00000000-0005-0000-0000-000089910000}"/>
    <cellStyle name="Note 6 5 2 17 2" xfId="36758" xr:uid="{00000000-0005-0000-0000-00008A910000}"/>
    <cellStyle name="Note 6 5 2 17 2 2" xfId="36759" xr:uid="{00000000-0005-0000-0000-00008B910000}"/>
    <cellStyle name="Note 6 5 2 17 3" xfId="36760" xr:uid="{00000000-0005-0000-0000-00008C910000}"/>
    <cellStyle name="Note 6 5 2 18" xfId="36761" xr:uid="{00000000-0005-0000-0000-00008D910000}"/>
    <cellStyle name="Note 6 5 2 18 2" xfId="36762" xr:uid="{00000000-0005-0000-0000-00008E910000}"/>
    <cellStyle name="Note 6 5 2 18 2 2" xfId="36763" xr:uid="{00000000-0005-0000-0000-00008F910000}"/>
    <cellStyle name="Note 6 5 2 18 3" xfId="36764" xr:uid="{00000000-0005-0000-0000-000090910000}"/>
    <cellStyle name="Note 6 5 2 19" xfId="36765" xr:uid="{00000000-0005-0000-0000-000091910000}"/>
    <cellStyle name="Note 6 5 2 19 2" xfId="36766" xr:uid="{00000000-0005-0000-0000-000092910000}"/>
    <cellStyle name="Note 6 5 2 19 2 2" xfId="36767" xr:uid="{00000000-0005-0000-0000-000093910000}"/>
    <cellStyle name="Note 6 5 2 19 3" xfId="36768" xr:uid="{00000000-0005-0000-0000-000094910000}"/>
    <cellStyle name="Note 6 5 2 2" xfId="36769" xr:uid="{00000000-0005-0000-0000-000095910000}"/>
    <cellStyle name="Note 6 5 2 2 2" xfId="36770" xr:uid="{00000000-0005-0000-0000-000096910000}"/>
    <cellStyle name="Note 6 5 2 2 2 2" xfId="36771" xr:uid="{00000000-0005-0000-0000-000097910000}"/>
    <cellStyle name="Note 6 5 2 2 2 2 2" xfId="36772" xr:uid="{00000000-0005-0000-0000-000098910000}"/>
    <cellStyle name="Note 6 5 2 2 2 3" xfId="36773" xr:uid="{00000000-0005-0000-0000-000099910000}"/>
    <cellStyle name="Note 6 5 2 2 2 4" xfId="36774" xr:uid="{00000000-0005-0000-0000-00009A910000}"/>
    <cellStyle name="Note 6 5 2 2 3" xfId="36775" xr:uid="{00000000-0005-0000-0000-00009B910000}"/>
    <cellStyle name="Note 6 5 2 2 3 2" xfId="36776" xr:uid="{00000000-0005-0000-0000-00009C910000}"/>
    <cellStyle name="Note 6 5 2 2 4" xfId="36777" xr:uid="{00000000-0005-0000-0000-00009D910000}"/>
    <cellStyle name="Note 6 5 2 2 5" xfId="36778" xr:uid="{00000000-0005-0000-0000-00009E910000}"/>
    <cellStyle name="Note 6 5 2 20" xfId="36779" xr:uid="{00000000-0005-0000-0000-00009F910000}"/>
    <cellStyle name="Note 6 5 2 20 2" xfId="36780" xr:uid="{00000000-0005-0000-0000-0000A0910000}"/>
    <cellStyle name="Note 6 5 2 20 2 2" xfId="36781" xr:uid="{00000000-0005-0000-0000-0000A1910000}"/>
    <cellStyle name="Note 6 5 2 20 3" xfId="36782" xr:uid="{00000000-0005-0000-0000-0000A2910000}"/>
    <cellStyle name="Note 6 5 2 21" xfId="36783" xr:uid="{00000000-0005-0000-0000-0000A3910000}"/>
    <cellStyle name="Note 6 5 2 21 2" xfId="36784" xr:uid="{00000000-0005-0000-0000-0000A4910000}"/>
    <cellStyle name="Note 6 5 2 22" xfId="36785" xr:uid="{00000000-0005-0000-0000-0000A5910000}"/>
    <cellStyle name="Note 6 5 2 23" xfId="36786" xr:uid="{00000000-0005-0000-0000-0000A6910000}"/>
    <cellStyle name="Note 6 5 2 3" xfId="36787" xr:uid="{00000000-0005-0000-0000-0000A7910000}"/>
    <cellStyle name="Note 6 5 2 3 2" xfId="36788" xr:uid="{00000000-0005-0000-0000-0000A8910000}"/>
    <cellStyle name="Note 6 5 2 3 2 2" xfId="36789" xr:uid="{00000000-0005-0000-0000-0000A9910000}"/>
    <cellStyle name="Note 6 5 2 3 2 3" xfId="36790" xr:uid="{00000000-0005-0000-0000-0000AA910000}"/>
    <cellStyle name="Note 6 5 2 3 3" xfId="36791" xr:uid="{00000000-0005-0000-0000-0000AB910000}"/>
    <cellStyle name="Note 6 5 2 3 3 2" xfId="36792" xr:uid="{00000000-0005-0000-0000-0000AC910000}"/>
    <cellStyle name="Note 6 5 2 3 4" xfId="36793" xr:uid="{00000000-0005-0000-0000-0000AD910000}"/>
    <cellStyle name="Note 6 5 2 4" xfId="36794" xr:uid="{00000000-0005-0000-0000-0000AE910000}"/>
    <cellStyle name="Note 6 5 2 4 2" xfId="36795" xr:uid="{00000000-0005-0000-0000-0000AF910000}"/>
    <cellStyle name="Note 6 5 2 4 2 2" xfId="36796" xr:uid="{00000000-0005-0000-0000-0000B0910000}"/>
    <cellStyle name="Note 6 5 2 4 3" xfId="36797" xr:uid="{00000000-0005-0000-0000-0000B1910000}"/>
    <cellStyle name="Note 6 5 2 4 4" xfId="36798" xr:uid="{00000000-0005-0000-0000-0000B2910000}"/>
    <cellStyle name="Note 6 5 2 5" xfId="36799" xr:uid="{00000000-0005-0000-0000-0000B3910000}"/>
    <cellStyle name="Note 6 5 2 5 2" xfId="36800" xr:uid="{00000000-0005-0000-0000-0000B4910000}"/>
    <cellStyle name="Note 6 5 2 5 2 2" xfId="36801" xr:uid="{00000000-0005-0000-0000-0000B5910000}"/>
    <cellStyle name="Note 6 5 2 5 3" xfId="36802" xr:uid="{00000000-0005-0000-0000-0000B6910000}"/>
    <cellStyle name="Note 6 5 2 5 4" xfId="36803" xr:uid="{00000000-0005-0000-0000-0000B7910000}"/>
    <cellStyle name="Note 6 5 2 6" xfId="36804" xr:uid="{00000000-0005-0000-0000-0000B8910000}"/>
    <cellStyle name="Note 6 5 2 6 2" xfId="36805" xr:uid="{00000000-0005-0000-0000-0000B9910000}"/>
    <cellStyle name="Note 6 5 2 6 2 2" xfId="36806" xr:uid="{00000000-0005-0000-0000-0000BA910000}"/>
    <cellStyle name="Note 6 5 2 6 3" xfId="36807" xr:uid="{00000000-0005-0000-0000-0000BB910000}"/>
    <cellStyle name="Note 6 5 2 7" xfId="36808" xr:uid="{00000000-0005-0000-0000-0000BC910000}"/>
    <cellStyle name="Note 6 5 2 7 2" xfId="36809" xr:uid="{00000000-0005-0000-0000-0000BD910000}"/>
    <cellStyle name="Note 6 5 2 7 2 2" xfId="36810" xr:uid="{00000000-0005-0000-0000-0000BE910000}"/>
    <cellStyle name="Note 6 5 2 7 3" xfId="36811" xr:uid="{00000000-0005-0000-0000-0000BF910000}"/>
    <cellStyle name="Note 6 5 2 8" xfId="36812" xr:uid="{00000000-0005-0000-0000-0000C0910000}"/>
    <cellStyle name="Note 6 5 2 8 2" xfId="36813" xr:uid="{00000000-0005-0000-0000-0000C1910000}"/>
    <cellStyle name="Note 6 5 2 8 2 2" xfId="36814" xr:uid="{00000000-0005-0000-0000-0000C2910000}"/>
    <cellStyle name="Note 6 5 2 8 3" xfId="36815" xr:uid="{00000000-0005-0000-0000-0000C3910000}"/>
    <cellStyle name="Note 6 5 2 9" xfId="36816" xr:uid="{00000000-0005-0000-0000-0000C4910000}"/>
    <cellStyle name="Note 6 5 2 9 2" xfId="36817" xr:uid="{00000000-0005-0000-0000-0000C5910000}"/>
    <cellStyle name="Note 6 5 2 9 2 2" xfId="36818" xr:uid="{00000000-0005-0000-0000-0000C6910000}"/>
    <cellStyle name="Note 6 5 2 9 3" xfId="36819" xr:uid="{00000000-0005-0000-0000-0000C7910000}"/>
    <cellStyle name="Note 6 5 20" xfId="36820" xr:uid="{00000000-0005-0000-0000-0000C8910000}"/>
    <cellStyle name="Note 6 5 3" xfId="36821" xr:uid="{00000000-0005-0000-0000-0000C9910000}"/>
    <cellStyle name="Note 6 5 3 2" xfId="36822" xr:uid="{00000000-0005-0000-0000-0000CA910000}"/>
    <cellStyle name="Note 6 5 3 2 2" xfId="36823" xr:uid="{00000000-0005-0000-0000-0000CB910000}"/>
    <cellStyle name="Note 6 5 3 2 2 2" xfId="36824" xr:uid="{00000000-0005-0000-0000-0000CC910000}"/>
    <cellStyle name="Note 6 5 3 2 3" xfId="36825" xr:uid="{00000000-0005-0000-0000-0000CD910000}"/>
    <cellStyle name="Note 6 5 3 2 4" xfId="36826" xr:uid="{00000000-0005-0000-0000-0000CE910000}"/>
    <cellStyle name="Note 6 5 3 3" xfId="36827" xr:uid="{00000000-0005-0000-0000-0000CF910000}"/>
    <cellStyle name="Note 6 5 3 3 2" xfId="36828" xr:uid="{00000000-0005-0000-0000-0000D0910000}"/>
    <cellStyle name="Note 6 5 3 4" xfId="36829" xr:uid="{00000000-0005-0000-0000-0000D1910000}"/>
    <cellStyle name="Note 6 5 3 5" xfId="36830" xr:uid="{00000000-0005-0000-0000-0000D2910000}"/>
    <cellStyle name="Note 6 5 4" xfId="36831" xr:uid="{00000000-0005-0000-0000-0000D3910000}"/>
    <cellStyle name="Note 6 5 4 2" xfId="36832" xr:uid="{00000000-0005-0000-0000-0000D4910000}"/>
    <cellStyle name="Note 6 5 4 2 2" xfId="36833" xr:uid="{00000000-0005-0000-0000-0000D5910000}"/>
    <cellStyle name="Note 6 5 4 2 3" xfId="36834" xr:uid="{00000000-0005-0000-0000-0000D6910000}"/>
    <cellStyle name="Note 6 5 4 3" xfId="36835" xr:uid="{00000000-0005-0000-0000-0000D7910000}"/>
    <cellStyle name="Note 6 5 4 3 2" xfId="36836" xr:uid="{00000000-0005-0000-0000-0000D8910000}"/>
    <cellStyle name="Note 6 5 4 4" xfId="36837" xr:uid="{00000000-0005-0000-0000-0000D9910000}"/>
    <cellStyle name="Note 6 5 5" xfId="36838" xr:uid="{00000000-0005-0000-0000-0000DA910000}"/>
    <cellStyle name="Note 6 5 5 2" xfId="36839" xr:uid="{00000000-0005-0000-0000-0000DB910000}"/>
    <cellStyle name="Note 6 5 5 2 2" xfId="36840" xr:uid="{00000000-0005-0000-0000-0000DC910000}"/>
    <cellStyle name="Note 6 5 5 2 3" xfId="36841" xr:uid="{00000000-0005-0000-0000-0000DD910000}"/>
    <cellStyle name="Note 6 5 5 3" xfId="36842" xr:uid="{00000000-0005-0000-0000-0000DE910000}"/>
    <cellStyle name="Note 6 5 5 4" xfId="36843" xr:uid="{00000000-0005-0000-0000-0000DF910000}"/>
    <cellStyle name="Note 6 5 6" xfId="36844" xr:uid="{00000000-0005-0000-0000-0000E0910000}"/>
    <cellStyle name="Note 6 5 6 2" xfId="36845" xr:uid="{00000000-0005-0000-0000-0000E1910000}"/>
    <cellStyle name="Note 6 5 6 2 2" xfId="36846" xr:uid="{00000000-0005-0000-0000-0000E2910000}"/>
    <cellStyle name="Note 6 5 6 3" xfId="36847" xr:uid="{00000000-0005-0000-0000-0000E3910000}"/>
    <cellStyle name="Note 6 5 6 4" xfId="36848" xr:uid="{00000000-0005-0000-0000-0000E4910000}"/>
    <cellStyle name="Note 6 5 7" xfId="36849" xr:uid="{00000000-0005-0000-0000-0000E5910000}"/>
    <cellStyle name="Note 6 5 7 2" xfId="36850" xr:uid="{00000000-0005-0000-0000-0000E6910000}"/>
    <cellStyle name="Note 6 5 7 2 2" xfId="36851" xr:uid="{00000000-0005-0000-0000-0000E7910000}"/>
    <cellStyle name="Note 6 5 7 3" xfId="36852" xr:uid="{00000000-0005-0000-0000-0000E8910000}"/>
    <cellStyle name="Note 6 5 8" xfId="36853" xr:uid="{00000000-0005-0000-0000-0000E9910000}"/>
    <cellStyle name="Note 6 5 8 2" xfId="36854" xr:uid="{00000000-0005-0000-0000-0000EA910000}"/>
    <cellStyle name="Note 6 5 8 2 2" xfId="36855" xr:uid="{00000000-0005-0000-0000-0000EB910000}"/>
    <cellStyle name="Note 6 5 8 3" xfId="36856" xr:uid="{00000000-0005-0000-0000-0000EC910000}"/>
    <cellStyle name="Note 6 5 9" xfId="36857" xr:uid="{00000000-0005-0000-0000-0000ED910000}"/>
    <cellStyle name="Note 6 5 9 2" xfId="36858" xr:uid="{00000000-0005-0000-0000-0000EE910000}"/>
    <cellStyle name="Note 6 5 9 2 2" xfId="36859" xr:uid="{00000000-0005-0000-0000-0000EF910000}"/>
    <cellStyle name="Note 6 5 9 3" xfId="36860" xr:uid="{00000000-0005-0000-0000-0000F0910000}"/>
    <cellStyle name="Note 6 6" xfId="36861" xr:uid="{00000000-0005-0000-0000-0000F1910000}"/>
    <cellStyle name="Note 6 6 10" xfId="36862" xr:uid="{00000000-0005-0000-0000-0000F2910000}"/>
    <cellStyle name="Note 6 6 10 2" xfId="36863" xr:uid="{00000000-0005-0000-0000-0000F3910000}"/>
    <cellStyle name="Note 6 6 10 2 2" xfId="36864" xr:uid="{00000000-0005-0000-0000-0000F4910000}"/>
    <cellStyle name="Note 6 6 10 3" xfId="36865" xr:uid="{00000000-0005-0000-0000-0000F5910000}"/>
    <cellStyle name="Note 6 6 11" xfId="36866" xr:uid="{00000000-0005-0000-0000-0000F6910000}"/>
    <cellStyle name="Note 6 6 11 2" xfId="36867" xr:uid="{00000000-0005-0000-0000-0000F7910000}"/>
    <cellStyle name="Note 6 6 11 2 2" xfId="36868" xr:uid="{00000000-0005-0000-0000-0000F8910000}"/>
    <cellStyle name="Note 6 6 11 3" xfId="36869" xr:uid="{00000000-0005-0000-0000-0000F9910000}"/>
    <cellStyle name="Note 6 6 12" xfId="36870" xr:uid="{00000000-0005-0000-0000-0000FA910000}"/>
    <cellStyle name="Note 6 6 12 2" xfId="36871" xr:uid="{00000000-0005-0000-0000-0000FB910000}"/>
    <cellStyle name="Note 6 6 12 2 2" xfId="36872" xr:uid="{00000000-0005-0000-0000-0000FC910000}"/>
    <cellStyle name="Note 6 6 12 3" xfId="36873" xr:uid="{00000000-0005-0000-0000-0000FD910000}"/>
    <cellStyle name="Note 6 6 13" xfId="36874" xr:uid="{00000000-0005-0000-0000-0000FE910000}"/>
    <cellStyle name="Note 6 6 13 2" xfId="36875" xr:uid="{00000000-0005-0000-0000-0000FF910000}"/>
    <cellStyle name="Note 6 6 13 2 2" xfId="36876" xr:uid="{00000000-0005-0000-0000-000000920000}"/>
    <cellStyle name="Note 6 6 13 3" xfId="36877" xr:uid="{00000000-0005-0000-0000-000001920000}"/>
    <cellStyle name="Note 6 6 14" xfId="36878" xr:uid="{00000000-0005-0000-0000-000002920000}"/>
    <cellStyle name="Note 6 6 14 2" xfId="36879" xr:uid="{00000000-0005-0000-0000-000003920000}"/>
    <cellStyle name="Note 6 6 14 2 2" xfId="36880" xr:uid="{00000000-0005-0000-0000-000004920000}"/>
    <cellStyle name="Note 6 6 14 3" xfId="36881" xr:uid="{00000000-0005-0000-0000-000005920000}"/>
    <cellStyle name="Note 6 6 15" xfId="36882" xr:uid="{00000000-0005-0000-0000-000006920000}"/>
    <cellStyle name="Note 6 6 15 2" xfId="36883" xr:uid="{00000000-0005-0000-0000-000007920000}"/>
    <cellStyle name="Note 6 6 15 2 2" xfId="36884" xr:uid="{00000000-0005-0000-0000-000008920000}"/>
    <cellStyle name="Note 6 6 15 3" xfId="36885" xr:uid="{00000000-0005-0000-0000-000009920000}"/>
    <cellStyle name="Note 6 6 16" xfId="36886" xr:uid="{00000000-0005-0000-0000-00000A920000}"/>
    <cellStyle name="Note 6 6 16 2" xfId="36887" xr:uid="{00000000-0005-0000-0000-00000B920000}"/>
    <cellStyle name="Note 6 6 16 2 2" xfId="36888" xr:uid="{00000000-0005-0000-0000-00000C920000}"/>
    <cellStyle name="Note 6 6 16 3" xfId="36889" xr:uid="{00000000-0005-0000-0000-00000D920000}"/>
    <cellStyle name="Note 6 6 17" xfId="36890" xr:uid="{00000000-0005-0000-0000-00000E920000}"/>
    <cellStyle name="Note 6 6 17 2" xfId="36891" xr:uid="{00000000-0005-0000-0000-00000F920000}"/>
    <cellStyle name="Note 6 6 17 2 2" xfId="36892" xr:uid="{00000000-0005-0000-0000-000010920000}"/>
    <cellStyle name="Note 6 6 17 3" xfId="36893" xr:uid="{00000000-0005-0000-0000-000011920000}"/>
    <cellStyle name="Note 6 6 18" xfId="36894" xr:uid="{00000000-0005-0000-0000-000012920000}"/>
    <cellStyle name="Note 6 6 18 2" xfId="36895" xr:uid="{00000000-0005-0000-0000-000013920000}"/>
    <cellStyle name="Note 6 6 18 2 2" xfId="36896" xr:uid="{00000000-0005-0000-0000-000014920000}"/>
    <cellStyle name="Note 6 6 18 3" xfId="36897" xr:uid="{00000000-0005-0000-0000-000015920000}"/>
    <cellStyle name="Note 6 6 19" xfId="36898" xr:uid="{00000000-0005-0000-0000-000016920000}"/>
    <cellStyle name="Note 6 6 19 2" xfId="36899" xr:uid="{00000000-0005-0000-0000-000017920000}"/>
    <cellStyle name="Note 6 6 19 2 2" xfId="36900" xr:uid="{00000000-0005-0000-0000-000018920000}"/>
    <cellStyle name="Note 6 6 19 3" xfId="36901" xr:uid="{00000000-0005-0000-0000-000019920000}"/>
    <cellStyle name="Note 6 6 2" xfId="36902" xr:uid="{00000000-0005-0000-0000-00001A920000}"/>
    <cellStyle name="Note 6 6 2 10" xfId="36903" xr:uid="{00000000-0005-0000-0000-00001B920000}"/>
    <cellStyle name="Note 6 6 2 10 2" xfId="36904" xr:uid="{00000000-0005-0000-0000-00001C920000}"/>
    <cellStyle name="Note 6 6 2 10 2 2" xfId="36905" xr:uid="{00000000-0005-0000-0000-00001D920000}"/>
    <cellStyle name="Note 6 6 2 10 3" xfId="36906" xr:uid="{00000000-0005-0000-0000-00001E920000}"/>
    <cellStyle name="Note 6 6 2 11" xfId="36907" xr:uid="{00000000-0005-0000-0000-00001F920000}"/>
    <cellStyle name="Note 6 6 2 11 2" xfId="36908" xr:uid="{00000000-0005-0000-0000-000020920000}"/>
    <cellStyle name="Note 6 6 2 11 2 2" xfId="36909" xr:uid="{00000000-0005-0000-0000-000021920000}"/>
    <cellStyle name="Note 6 6 2 11 3" xfId="36910" xr:uid="{00000000-0005-0000-0000-000022920000}"/>
    <cellStyle name="Note 6 6 2 12" xfId="36911" xr:uid="{00000000-0005-0000-0000-000023920000}"/>
    <cellStyle name="Note 6 6 2 12 2" xfId="36912" xr:uid="{00000000-0005-0000-0000-000024920000}"/>
    <cellStyle name="Note 6 6 2 12 2 2" xfId="36913" xr:uid="{00000000-0005-0000-0000-000025920000}"/>
    <cellStyle name="Note 6 6 2 12 3" xfId="36914" xr:uid="{00000000-0005-0000-0000-000026920000}"/>
    <cellStyle name="Note 6 6 2 13" xfId="36915" xr:uid="{00000000-0005-0000-0000-000027920000}"/>
    <cellStyle name="Note 6 6 2 13 2" xfId="36916" xr:uid="{00000000-0005-0000-0000-000028920000}"/>
    <cellStyle name="Note 6 6 2 13 2 2" xfId="36917" xr:uid="{00000000-0005-0000-0000-000029920000}"/>
    <cellStyle name="Note 6 6 2 13 3" xfId="36918" xr:uid="{00000000-0005-0000-0000-00002A920000}"/>
    <cellStyle name="Note 6 6 2 14" xfId="36919" xr:uid="{00000000-0005-0000-0000-00002B920000}"/>
    <cellStyle name="Note 6 6 2 14 2" xfId="36920" xr:uid="{00000000-0005-0000-0000-00002C920000}"/>
    <cellStyle name="Note 6 6 2 14 2 2" xfId="36921" xr:uid="{00000000-0005-0000-0000-00002D920000}"/>
    <cellStyle name="Note 6 6 2 14 3" xfId="36922" xr:uid="{00000000-0005-0000-0000-00002E920000}"/>
    <cellStyle name="Note 6 6 2 15" xfId="36923" xr:uid="{00000000-0005-0000-0000-00002F920000}"/>
    <cellStyle name="Note 6 6 2 15 2" xfId="36924" xr:uid="{00000000-0005-0000-0000-000030920000}"/>
    <cellStyle name="Note 6 6 2 15 2 2" xfId="36925" xr:uid="{00000000-0005-0000-0000-000031920000}"/>
    <cellStyle name="Note 6 6 2 15 3" xfId="36926" xr:uid="{00000000-0005-0000-0000-000032920000}"/>
    <cellStyle name="Note 6 6 2 16" xfId="36927" xr:uid="{00000000-0005-0000-0000-000033920000}"/>
    <cellStyle name="Note 6 6 2 16 2" xfId="36928" xr:uid="{00000000-0005-0000-0000-000034920000}"/>
    <cellStyle name="Note 6 6 2 16 2 2" xfId="36929" xr:uid="{00000000-0005-0000-0000-000035920000}"/>
    <cellStyle name="Note 6 6 2 16 3" xfId="36930" xr:uid="{00000000-0005-0000-0000-000036920000}"/>
    <cellStyle name="Note 6 6 2 17" xfId="36931" xr:uid="{00000000-0005-0000-0000-000037920000}"/>
    <cellStyle name="Note 6 6 2 17 2" xfId="36932" xr:uid="{00000000-0005-0000-0000-000038920000}"/>
    <cellStyle name="Note 6 6 2 17 2 2" xfId="36933" xr:uid="{00000000-0005-0000-0000-000039920000}"/>
    <cellStyle name="Note 6 6 2 17 3" xfId="36934" xr:uid="{00000000-0005-0000-0000-00003A920000}"/>
    <cellStyle name="Note 6 6 2 18" xfId="36935" xr:uid="{00000000-0005-0000-0000-00003B920000}"/>
    <cellStyle name="Note 6 6 2 18 2" xfId="36936" xr:uid="{00000000-0005-0000-0000-00003C920000}"/>
    <cellStyle name="Note 6 6 2 18 2 2" xfId="36937" xr:uid="{00000000-0005-0000-0000-00003D920000}"/>
    <cellStyle name="Note 6 6 2 18 3" xfId="36938" xr:uid="{00000000-0005-0000-0000-00003E920000}"/>
    <cellStyle name="Note 6 6 2 19" xfId="36939" xr:uid="{00000000-0005-0000-0000-00003F920000}"/>
    <cellStyle name="Note 6 6 2 19 2" xfId="36940" xr:uid="{00000000-0005-0000-0000-000040920000}"/>
    <cellStyle name="Note 6 6 2 19 2 2" xfId="36941" xr:uid="{00000000-0005-0000-0000-000041920000}"/>
    <cellStyle name="Note 6 6 2 19 3" xfId="36942" xr:uid="{00000000-0005-0000-0000-000042920000}"/>
    <cellStyle name="Note 6 6 2 2" xfId="36943" xr:uid="{00000000-0005-0000-0000-000043920000}"/>
    <cellStyle name="Note 6 6 2 2 2" xfId="36944" xr:uid="{00000000-0005-0000-0000-000044920000}"/>
    <cellStyle name="Note 6 6 2 2 2 2" xfId="36945" xr:uid="{00000000-0005-0000-0000-000045920000}"/>
    <cellStyle name="Note 6 6 2 2 2 3" xfId="36946" xr:uid="{00000000-0005-0000-0000-000046920000}"/>
    <cellStyle name="Note 6 6 2 2 3" xfId="36947" xr:uid="{00000000-0005-0000-0000-000047920000}"/>
    <cellStyle name="Note 6 6 2 2 3 2" xfId="36948" xr:uid="{00000000-0005-0000-0000-000048920000}"/>
    <cellStyle name="Note 6 6 2 2 4" xfId="36949" xr:uid="{00000000-0005-0000-0000-000049920000}"/>
    <cellStyle name="Note 6 6 2 20" xfId="36950" xr:uid="{00000000-0005-0000-0000-00004A920000}"/>
    <cellStyle name="Note 6 6 2 20 2" xfId="36951" xr:uid="{00000000-0005-0000-0000-00004B920000}"/>
    <cellStyle name="Note 6 6 2 20 2 2" xfId="36952" xr:uid="{00000000-0005-0000-0000-00004C920000}"/>
    <cellStyle name="Note 6 6 2 20 3" xfId="36953" xr:uid="{00000000-0005-0000-0000-00004D920000}"/>
    <cellStyle name="Note 6 6 2 21" xfId="36954" xr:uid="{00000000-0005-0000-0000-00004E920000}"/>
    <cellStyle name="Note 6 6 2 21 2" xfId="36955" xr:uid="{00000000-0005-0000-0000-00004F920000}"/>
    <cellStyle name="Note 6 6 2 22" xfId="36956" xr:uid="{00000000-0005-0000-0000-000050920000}"/>
    <cellStyle name="Note 6 6 2 23" xfId="36957" xr:uid="{00000000-0005-0000-0000-000051920000}"/>
    <cellStyle name="Note 6 6 2 3" xfId="36958" xr:uid="{00000000-0005-0000-0000-000052920000}"/>
    <cellStyle name="Note 6 6 2 3 2" xfId="36959" xr:uid="{00000000-0005-0000-0000-000053920000}"/>
    <cellStyle name="Note 6 6 2 3 2 2" xfId="36960" xr:uid="{00000000-0005-0000-0000-000054920000}"/>
    <cellStyle name="Note 6 6 2 3 3" xfId="36961" xr:uid="{00000000-0005-0000-0000-000055920000}"/>
    <cellStyle name="Note 6 6 2 3 4" xfId="36962" xr:uid="{00000000-0005-0000-0000-000056920000}"/>
    <cellStyle name="Note 6 6 2 4" xfId="36963" xr:uid="{00000000-0005-0000-0000-000057920000}"/>
    <cellStyle name="Note 6 6 2 4 2" xfId="36964" xr:uid="{00000000-0005-0000-0000-000058920000}"/>
    <cellStyle name="Note 6 6 2 4 2 2" xfId="36965" xr:uid="{00000000-0005-0000-0000-000059920000}"/>
    <cellStyle name="Note 6 6 2 4 3" xfId="36966" xr:uid="{00000000-0005-0000-0000-00005A920000}"/>
    <cellStyle name="Note 6 6 2 4 4" xfId="36967" xr:uid="{00000000-0005-0000-0000-00005B920000}"/>
    <cellStyle name="Note 6 6 2 5" xfId="36968" xr:uid="{00000000-0005-0000-0000-00005C920000}"/>
    <cellStyle name="Note 6 6 2 5 2" xfId="36969" xr:uid="{00000000-0005-0000-0000-00005D920000}"/>
    <cellStyle name="Note 6 6 2 5 2 2" xfId="36970" xr:uid="{00000000-0005-0000-0000-00005E920000}"/>
    <cellStyle name="Note 6 6 2 5 3" xfId="36971" xr:uid="{00000000-0005-0000-0000-00005F920000}"/>
    <cellStyle name="Note 6 6 2 6" xfId="36972" xr:uid="{00000000-0005-0000-0000-000060920000}"/>
    <cellStyle name="Note 6 6 2 6 2" xfId="36973" xr:uid="{00000000-0005-0000-0000-000061920000}"/>
    <cellStyle name="Note 6 6 2 6 2 2" xfId="36974" xr:uid="{00000000-0005-0000-0000-000062920000}"/>
    <cellStyle name="Note 6 6 2 6 3" xfId="36975" xr:uid="{00000000-0005-0000-0000-000063920000}"/>
    <cellStyle name="Note 6 6 2 7" xfId="36976" xr:uid="{00000000-0005-0000-0000-000064920000}"/>
    <cellStyle name="Note 6 6 2 7 2" xfId="36977" xr:uid="{00000000-0005-0000-0000-000065920000}"/>
    <cellStyle name="Note 6 6 2 7 2 2" xfId="36978" xr:uid="{00000000-0005-0000-0000-000066920000}"/>
    <cellStyle name="Note 6 6 2 7 3" xfId="36979" xr:uid="{00000000-0005-0000-0000-000067920000}"/>
    <cellStyle name="Note 6 6 2 8" xfId="36980" xr:uid="{00000000-0005-0000-0000-000068920000}"/>
    <cellStyle name="Note 6 6 2 8 2" xfId="36981" xr:uid="{00000000-0005-0000-0000-000069920000}"/>
    <cellStyle name="Note 6 6 2 8 2 2" xfId="36982" xr:uid="{00000000-0005-0000-0000-00006A920000}"/>
    <cellStyle name="Note 6 6 2 8 3" xfId="36983" xr:uid="{00000000-0005-0000-0000-00006B920000}"/>
    <cellStyle name="Note 6 6 2 9" xfId="36984" xr:uid="{00000000-0005-0000-0000-00006C920000}"/>
    <cellStyle name="Note 6 6 2 9 2" xfId="36985" xr:uid="{00000000-0005-0000-0000-00006D920000}"/>
    <cellStyle name="Note 6 6 2 9 2 2" xfId="36986" xr:uid="{00000000-0005-0000-0000-00006E920000}"/>
    <cellStyle name="Note 6 6 2 9 3" xfId="36987" xr:uid="{00000000-0005-0000-0000-00006F920000}"/>
    <cellStyle name="Note 6 6 20" xfId="36988" xr:uid="{00000000-0005-0000-0000-000070920000}"/>
    <cellStyle name="Note 6 6 20 2" xfId="36989" xr:uid="{00000000-0005-0000-0000-000071920000}"/>
    <cellStyle name="Note 6 6 20 2 2" xfId="36990" xr:uid="{00000000-0005-0000-0000-000072920000}"/>
    <cellStyle name="Note 6 6 20 3" xfId="36991" xr:uid="{00000000-0005-0000-0000-000073920000}"/>
    <cellStyle name="Note 6 6 21" xfId="36992" xr:uid="{00000000-0005-0000-0000-000074920000}"/>
    <cellStyle name="Note 6 6 21 2" xfId="36993" xr:uid="{00000000-0005-0000-0000-000075920000}"/>
    <cellStyle name="Note 6 6 21 2 2" xfId="36994" xr:uid="{00000000-0005-0000-0000-000076920000}"/>
    <cellStyle name="Note 6 6 21 3" xfId="36995" xr:uid="{00000000-0005-0000-0000-000077920000}"/>
    <cellStyle name="Note 6 6 22" xfId="36996" xr:uid="{00000000-0005-0000-0000-000078920000}"/>
    <cellStyle name="Note 6 6 22 2" xfId="36997" xr:uid="{00000000-0005-0000-0000-000079920000}"/>
    <cellStyle name="Note 6 6 23" xfId="36998" xr:uid="{00000000-0005-0000-0000-00007A920000}"/>
    <cellStyle name="Note 6 6 24" xfId="36999" xr:uid="{00000000-0005-0000-0000-00007B920000}"/>
    <cellStyle name="Note 6 6 3" xfId="37000" xr:uid="{00000000-0005-0000-0000-00007C920000}"/>
    <cellStyle name="Note 6 6 3 2" xfId="37001" xr:uid="{00000000-0005-0000-0000-00007D920000}"/>
    <cellStyle name="Note 6 6 3 2 2" xfId="37002" xr:uid="{00000000-0005-0000-0000-00007E920000}"/>
    <cellStyle name="Note 6 6 3 2 3" xfId="37003" xr:uid="{00000000-0005-0000-0000-00007F920000}"/>
    <cellStyle name="Note 6 6 3 3" xfId="37004" xr:uid="{00000000-0005-0000-0000-000080920000}"/>
    <cellStyle name="Note 6 6 3 3 2" xfId="37005" xr:uid="{00000000-0005-0000-0000-000081920000}"/>
    <cellStyle name="Note 6 6 3 4" xfId="37006" xr:uid="{00000000-0005-0000-0000-000082920000}"/>
    <cellStyle name="Note 6 6 4" xfId="37007" xr:uid="{00000000-0005-0000-0000-000083920000}"/>
    <cellStyle name="Note 6 6 4 2" xfId="37008" xr:uid="{00000000-0005-0000-0000-000084920000}"/>
    <cellStyle name="Note 6 6 4 2 2" xfId="37009" xr:uid="{00000000-0005-0000-0000-000085920000}"/>
    <cellStyle name="Note 6 6 4 3" xfId="37010" xr:uid="{00000000-0005-0000-0000-000086920000}"/>
    <cellStyle name="Note 6 6 4 4" xfId="37011" xr:uid="{00000000-0005-0000-0000-000087920000}"/>
    <cellStyle name="Note 6 6 5" xfId="37012" xr:uid="{00000000-0005-0000-0000-000088920000}"/>
    <cellStyle name="Note 6 6 5 2" xfId="37013" xr:uid="{00000000-0005-0000-0000-000089920000}"/>
    <cellStyle name="Note 6 6 5 2 2" xfId="37014" xr:uid="{00000000-0005-0000-0000-00008A920000}"/>
    <cellStyle name="Note 6 6 5 3" xfId="37015" xr:uid="{00000000-0005-0000-0000-00008B920000}"/>
    <cellStyle name="Note 6 6 5 4" xfId="37016" xr:uid="{00000000-0005-0000-0000-00008C920000}"/>
    <cellStyle name="Note 6 6 6" xfId="37017" xr:uid="{00000000-0005-0000-0000-00008D920000}"/>
    <cellStyle name="Note 6 6 6 2" xfId="37018" xr:uid="{00000000-0005-0000-0000-00008E920000}"/>
    <cellStyle name="Note 6 6 6 2 2" xfId="37019" xr:uid="{00000000-0005-0000-0000-00008F920000}"/>
    <cellStyle name="Note 6 6 6 3" xfId="37020" xr:uid="{00000000-0005-0000-0000-000090920000}"/>
    <cellStyle name="Note 6 6 7" xfId="37021" xr:uid="{00000000-0005-0000-0000-000091920000}"/>
    <cellStyle name="Note 6 6 7 2" xfId="37022" xr:uid="{00000000-0005-0000-0000-000092920000}"/>
    <cellStyle name="Note 6 6 7 2 2" xfId="37023" xr:uid="{00000000-0005-0000-0000-000093920000}"/>
    <cellStyle name="Note 6 6 7 3" xfId="37024" xr:uid="{00000000-0005-0000-0000-000094920000}"/>
    <cellStyle name="Note 6 6 8" xfId="37025" xr:uid="{00000000-0005-0000-0000-000095920000}"/>
    <cellStyle name="Note 6 6 8 2" xfId="37026" xr:uid="{00000000-0005-0000-0000-000096920000}"/>
    <cellStyle name="Note 6 6 8 2 2" xfId="37027" xr:uid="{00000000-0005-0000-0000-000097920000}"/>
    <cellStyle name="Note 6 6 8 3" xfId="37028" xr:uid="{00000000-0005-0000-0000-000098920000}"/>
    <cellStyle name="Note 6 6 9" xfId="37029" xr:uid="{00000000-0005-0000-0000-000099920000}"/>
    <cellStyle name="Note 6 6 9 2" xfId="37030" xr:uid="{00000000-0005-0000-0000-00009A920000}"/>
    <cellStyle name="Note 6 6 9 2 2" xfId="37031" xr:uid="{00000000-0005-0000-0000-00009B920000}"/>
    <cellStyle name="Note 6 6 9 3" xfId="37032" xr:uid="{00000000-0005-0000-0000-00009C920000}"/>
    <cellStyle name="Note 6 7" xfId="37033" xr:uid="{00000000-0005-0000-0000-00009D920000}"/>
    <cellStyle name="Note 6 7 10" xfId="37034" xr:uid="{00000000-0005-0000-0000-00009E920000}"/>
    <cellStyle name="Note 6 7 10 2" xfId="37035" xr:uid="{00000000-0005-0000-0000-00009F920000}"/>
    <cellStyle name="Note 6 7 10 2 2" xfId="37036" xr:uid="{00000000-0005-0000-0000-0000A0920000}"/>
    <cellStyle name="Note 6 7 10 3" xfId="37037" xr:uid="{00000000-0005-0000-0000-0000A1920000}"/>
    <cellStyle name="Note 6 7 11" xfId="37038" xr:uid="{00000000-0005-0000-0000-0000A2920000}"/>
    <cellStyle name="Note 6 7 11 2" xfId="37039" xr:uid="{00000000-0005-0000-0000-0000A3920000}"/>
    <cellStyle name="Note 6 7 11 2 2" xfId="37040" xr:uid="{00000000-0005-0000-0000-0000A4920000}"/>
    <cellStyle name="Note 6 7 11 3" xfId="37041" xr:uid="{00000000-0005-0000-0000-0000A5920000}"/>
    <cellStyle name="Note 6 7 12" xfId="37042" xr:uid="{00000000-0005-0000-0000-0000A6920000}"/>
    <cellStyle name="Note 6 7 12 2" xfId="37043" xr:uid="{00000000-0005-0000-0000-0000A7920000}"/>
    <cellStyle name="Note 6 7 12 2 2" xfId="37044" xr:uid="{00000000-0005-0000-0000-0000A8920000}"/>
    <cellStyle name="Note 6 7 12 3" xfId="37045" xr:uid="{00000000-0005-0000-0000-0000A9920000}"/>
    <cellStyle name="Note 6 7 13" xfId="37046" xr:uid="{00000000-0005-0000-0000-0000AA920000}"/>
    <cellStyle name="Note 6 7 13 2" xfId="37047" xr:uid="{00000000-0005-0000-0000-0000AB920000}"/>
    <cellStyle name="Note 6 7 13 2 2" xfId="37048" xr:uid="{00000000-0005-0000-0000-0000AC920000}"/>
    <cellStyle name="Note 6 7 13 3" xfId="37049" xr:uid="{00000000-0005-0000-0000-0000AD920000}"/>
    <cellStyle name="Note 6 7 14" xfId="37050" xr:uid="{00000000-0005-0000-0000-0000AE920000}"/>
    <cellStyle name="Note 6 7 14 2" xfId="37051" xr:uid="{00000000-0005-0000-0000-0000AF920000}"/>
    <cellStyle name="Note 6 7 14 2 2" xfId="37052" xr:uid="{00000000-0005-0000-0000-0000B0920000}"/>
    <cellStyle name="Note 6 7 14 3" xfId="37053" xr:uid="{00000000-0005-0000-0000-0000B1920000}"/>
    <cellStyle name="Note 6 7 15" xfId="37054" xr:uid="{00000000-0005-0000-0000-0000B2920000}"/>
    <cellStyle name="Note 6 7 15 2" xfId="37055" xr:uid="{00000000-0005-0000-0000-0000B3920000}"/>
    <cellStyle name="Note 6 7 15 2 2" xfId="37056" xr:uid="{00000000-0005-0000-0000-0000B4920000}"/>
    <cellStyle name="Note 6 7 15 3" xfId="37057" xr:uid="{00000000-0005-0000-0000-0000B5920000}"/>
    <cellStyle name="Note 6 7 16" xfId="37058" xr:uid="{00000000-0005-0000-0000-0000B6920000}"/>
    <cellStyle name="Note 6 7 16 2" xfId="37059" xr:uid="{00000000-0005-0000-0000-0000B7920000}"/>
    <cellStyle name="Note 6 7 16 2 2" xfId="37060" xr:uid="{00000000-0005-0000-0000-0000B8920000}"/>
    <cellStyle name="Note 6 7 16 3" xfId="37061" xr:uid="{00000000-0005-0000-0000-0000B9920000}"/>
    <cellStyle name="Note 6 7 17" xfId="37062" xr:uid="{00000000-0005-0000-0000-0000BA920000}"/>
    <cellStyle name="Note 6 7 17 2" xfId="37063" xr:uid="{00000000-0005-0000-0000-0000BB920000}"/>
    <cellStyle name="Note 6 7 17 2 2" xfId="37064" xr:uid="{00000000-0005-0000-0000-0000BC920000}"/>
    <cellStyle name="Note 6 7 17 3" xfId="37065" xr:uid="{00000000-0005-0000-0000-0000BD920000}"/>
    <cellStyle name="Note 6 7 18" xfId="37066" xr:uid="{00000000-0005-0000-0000-0000BE920000}"/>
    <cellStyle name="Note 6 7 18 2" xfId="37067" xr:uid="{00000000-0005-0000-0000-0000BF920000}"/>
    <cellStyle name="Note 6 7 18 2 2" xfId="37068" xr:uid="{00000000-0005-0000-0000-0000C0920000}"/>
    <cellStyle name="Note 6 7 18 3" xfId="37069" xr:uid="{00000000-0005-0000-0000-0000C1920000}"/>
    <cellStyle name="Note 6 7 19" xfId="37070" xr:uid="{00000000-0005-0000-0000-0000C2920000}"/>
    <cellStyle name="Note 6 7 19 2" xfId="37071" xr:uid="{00000000-0005-0000-0000-0000C3920000}"/>
    <cellStyle name="Note 6 7 19 2 2" xfId="37072" xr:uid="{00000000-0005-0000-0000-0000C4920000}"/>
    <cellStyle name="Note 6 7 19 3" xfId="37073" xr:uid="{00000000-0005-0000-0000-0000C5920000}"/>
    <cellStyle name="Note 6 7 2" xfId="37074" xr:uid="{00000000-0005-0000-0000-0000C6920000}"/>
    <cellStyle name="Note 6 7 2 2" xfId="37075" xr:uid="{00000000-0005-0000-0000-0000C7920000}"/>
    <cellStyle name="Note 6 7 2 2 2" xfId="37076" xr:uid="{00000000-0005-0000-0000-0000C8920000}"/>
    <cellStyle name="Note 6 7 2 2 3" xfId="37077" xr:uid="{00000000-0005-0000-0000-0000C9920000}"/>
    <cellStyle name="Note 6 7 2 3" xfId="37078" xr:uid="{00000000-0005-0000-0000-0000CA920000}"/>
    <cellStyle name="Note 6 7 2 3 2" xfId="37079" xr:uid="{00000000-0005-0000-0000-0000CB920000}"/>
    <cellStyle name="Note 6 7 2 4" xfId="37080" xr:uid="{00000000-0005-0000-0000-0000CC920000}"/>
    <cellStyle name="Note 6 7 20" xfId="37081" xr:uid="{00000000-0005-0000-0000-0000CD920000}"/>
    <cellStyle name="Note 6 7 20 2" xfId="37082" xr:uid="{00000000-0005-0000-0000-0000CE920000}"/>
    <cellStyle name="Note 6 7 20 2 2" xfId="37083" xr:uid="{00000000-0005-0000-0000-0000CF920000}"/>
    <cellStyle name="Note 6 7 20 3" xfId="37084" xr:uid="{00000000-0005-0000-0000-0000D0920000}"/>
    <cellStyle name="Note 6 7 21" xfId="37085" xr:uid="{00000000-0005-0000-0000-0000D1920000}"/>
    <cellStyle name="Note 6 7 21 2" xfId="37086" xr:uid="{00000000-0005-0000-0000-0000D2920000}"/>
    <cellStyle name="Note 6 7 22" xfId="37087" xr:uid="{00000000-0005-0000-0000-0000D3920000}"/>
    <cellStyle name="Note 6 7 23" xfId="37088" xr:uid="{00000000-0005-0000-0000-0000D4920000}"/>
    <cellStyle name="Note 6 7 3" xfId="37089" xr:uid="{00000000-0005-0000-0000-0000D5920000}"/>
    <cellStyle name="Note 6 7 3 2" xfId="37090" xr:uid="{00000000-0005-0000-0000-0000D6920000}"/>
    <cellStyle name="Note 6 7 3 2 2" xfId="37091" xr:uid="{00000000-0005-0000-0000-0000D7920000}"/>
    <cellStyle name="Note 6 7 3 3" xfId="37092" xr:uid="{00000000-0005-0000-0000-0000D8920000}"/>
    <cellStyle name="Note 6 7 3 4" xfId="37093" xr:uid="{00000000-0005-0000-0000-0000D9920000}"/>
    <cellStyle name="Note 6 7 4" xfId="37094" xr:uid="{00000000-0005-0000-0000-0000DA920000}"/>
    <cellStyle name="Note 6 7 4 2" xfId="37095" xr:uid="{00000000-0005-0000-0000-0000DB920000}"/>
    <cellStyle name="Note 6 7 4 2 2" xfId="37096" xr:uid="{00000000-0005-0000-0000-0000DC920000}"/>
    <cellStyle name="Note 6 7 4 3" xfId="37097" xr:uid="{00000000-0005-0000-0000-0000DD920000}"/>
    <cellStyle name="Note 6 7 4 4" xfId="37098" xr:uid="{00000000-0005-0000-0000-0000DE920000}"/>
    <cellStyle name="Note 6 7 5" xfId="37099" xr:uid="{00000000-0005-0000-0000-0000DF920000}"/>
    <cellStyle name="Note 6 7 5 2" xfId="37100" xr:uid="{00000000-0005-0000-0000-0000E0920000}"/>
    <cellStyle name="Note 6 7 5 2 2" xfId="37101" xr:uid="{00000000-0005-0000-0000-0000E1920000}"/>
    <cellStyle name="Note 6 7 5 3" xfId="37102" xr:uid="{00000000-0005-0000-0000-0000E2920000}"/>
    <cellStyle name="Note 6 7 6" xfId="37103" xr:uid="{00000000-0005-0000-0000-0000E3920000}"/>
    <cellStyle name="Note 6 7 6 2" xfId="37104" xr:uid="{00000000-0005-0000-0000-0000E4920000}"/>
    <cellStyle name="Note 6 7 6 2 2" xfId="37105" xr:uid="{00000000-0005-0000-0000-0000E5920000}"/>
    <cellStyle name="Note 6 7 6 3" xfId="37106" xr:uid="{00000000-0005-0000-0000-0000E6920000}"/>
    <cellStyle name="Note 6 7 7" xfId="37107" xr:uid="{00000000-0005-0000-0000-0000E7920000}"/>
    <cellStyle name="Note 6 7 7 2" xfId="37108" xr:uid="{00000000-0005-0000-0000-0000E8920000}"/>
    <cellStyle name="Note 6 7 7 2 2" xfId="37109" xr:uid="{00000000-0005-0000-0000-0000E9920000}"/>
    <cellStyle name="Note 6 7 7 3" xfId="37110" xr:uid="{00000000-0005-0000-0000-0000EA920000}"/>
    <cellStyle name="Note 6 7 8" xfId="37111" xr:uid="{00000000-0005-0000-0000-0000EB920000}"/>
    <cellStyle name="Note 6 7 8 2" xfId="37112" xr:uid="{00000000-0005-0000-0000-0000EC920000}"/>
    <cellStyle name="Note 6 7 8 2 2" xfId="37113" xr:uid="{00000000-0005-0000-0000-0000ED920000}"/>
    <cellStyle name="Note 6 7 8 3" xfId="37114" xr:uid="{00000000-0005-0000-0000-0000EE920000}"/>
    <cellStyle name="Note 6 7 9" xfId="37115" xr:uid="{00000000-0005-0000-0000-0000EF920000}"/>
    <cellStyle name="Note 6 7 9 2" xfId="37116" xr:uid="{00000000-0005-0000-0000-0000F0920000}"/>
    <cellStyle name="Note 6 7 9 2 2" xfId="37117" xr:uid="{00000000-0005-0000-0000-0000F1920000}"/>
    <cellStyle name="Note 6 7 9 3" xfId="37118" xr:uid="{00000000-0005-0000-0000-0000F2920000}"/>
    <cellStyle name="Note 6 8" xfId="37119" xr:uid="{00000000-0005-0000-0000-0000F3920000}"/>
    <cellStyle name="Note 6 8 2" xfId="37120" xr:uid="{00000000-0005-0000-0000-0000F4920000}"/>
    <cellStyle name="Note 6 8 2 2" xfId="37121" xr:uid="{00000000-0005-0000-0000-0000F5920000}"/>
    <cellStyle name="Note 6 8 2 3" xfId="37122" xr:uid="{00000000-0005-0000-0000-0000F6920000}"/>
    <cellStyle name="Note 6 8 3" xfId="37123" xr:uid="{00000000-0005-0000-0000-0000F7920000}"/>
    <cellStyle name="Note 6 8 3 2" xfId="37124" xr:uid="{00000000-0005-0000-0000-0000F8920000}"/>
    <cellStyle name="Note 6 8 4" xfId="37125" xr:uid="{00000000-0005-0000-0000-0000F9920000}"/>
    <cellStyle name="Note 6 9" xfId="37126" xr:uid="{00000000-0005-0000-0000-0000FA920000}"/>
    <cellStyle name="Note 6 9 2" xfId="37127" xr:uid="{00000000-0005-0000-0000-0000FB920000}"/>
    <cellStyle name="Note 6 9 2 2" xfId="37128" xr:uid="{00000000-0005-0000-0000-0000FC920000}"/>
    <cellStyle name="Note 6 9 2 3" xfId="37129" xr:uid="{00000000-0005-0000-0000-0000FD920000}"/>
    <cellStyle name="Note 6 9 3" xfId="37130" xr:uid="{00000000-0005-0000-0000-0000FE920000}"/>
    <cellStyle name="Note 6 9 4" xfId="37131" xr:uid="{00000000-0005-0000-0000-0000FF920000}"/>
    <cellStyle name="Note 7" xfId="37132" xr:uid="{00000000-0005-0000-0000-000000930000}"/>
    <cellStyle name="Note 7 2" xfId="37133" xr:uid="{00000000-0005-0000-0000-000001930000}"/>
    <cellStyle name="Note 7 2 2" xfId="37134" xr:uid="{00000000-0005-0000-0000-000002930000}"/>
    <cellStyle name="Note 7 2 3" xfId="37135" xr:uid="{00000000-0005-0000-0000-000003930000}"/>
    <cellStyle name="Note 7 3" xfId="37136" xr:uid="{00000000-0005-0000-0000-000004930000}"/>
    <cellStyle name="Note 7 3 2" xfId="37137" xr:uid="{00000000-0005-0000-0000-000005930000}"/>
    <cellStyle name="Note 7 3 3" xfId="37138" xr:uid="{00000000-0005-0000-0000-000006930000}"/>
    <cellStyle name="Note 7 4" xfId="37139" xr:uid="{00000000-0005-0000-0000-000007930000}"/>
    <cellStyle name="Note 7 5" xfId="37140" xr:uid="{00000000-0005-0000-0000-000008930000}"/>
    <cellStyle name="Note 8" xfId="37141" xr:uid="{00000000-0005-0000-0000-000009930000}"/>
    <cellStyle name="Note 8 2" xfId="37142" xr:uid="{00000000-0005-0000-0000-00000A930000}"/>
    <cellStyle name="Note 8 3" xfId="37143" xr:uid="{00000000-0005-0000-0000-00000B930000}"/>
    <cellStyle name="Note 9" xfId="37144" xr:uid="{00000000-0005-0000-0000-00000C930000}"/>
    <cellStyle name="Note 9 2" xfId="37145" xr:uid="{00000000-0005-0000-0000-00000D930000}"/>
    <cellStyle name="Note 9 3" xfId="37146" xr:uid="{00000000-0005-0000-0000-00000E930000}"/>
    <cellStyle name="NoteHeading" xfId="37147" xr:uid="{00000000-0005-0000-0000-00000F930000}"/>
    <cellStyle name="NoteItem" xfId="37148" xr:uid="{00000000-0005-0000-0000-000010930000}"/>
    <cellStyle name="NoteNum" xfId="37149" xr:uid="{00000000-0005-0000-0000-000011930000}"/>
    <cellStyle name="notes" xfId="37150" xr:uid="{00000000-0005-0000-0000-000012930000}"/>
    <cellStyle name="NoteSection" xfId="37151" xr:uid="{00000000-0005-0000-0000-000013930000}"/>
    <cellStyle name="NoteSubItem" xfId="37152" xr:uid="{00000000-0005-0000-0000-000014930000}"/>
    <cellStyle name="NoteSubTotal" xfId="37153" xr:uid="{00000000-0005-0000-0000-000015930000}"/>
    <cellStyle name="Number" xfId="37154" xr:uid="{00000000-0005-0000-0000-000016930000}"/>
    <cellStyle name="NumResAccts" xfId="37155" xr:uid="{00000000-0005-0000-0000-000017930000}"/>
    <cellStyle name="OpSub" xfId="37156" xr:uid="{00000000-0005-0000-0000-000018930000}"/>
    <cellStyle name="Option" xfId="37157" xr:uid="{00000000-0005-0000-0000-000019930000}"/>
    <cellStyle name="OptionHeading" xfId="37158" xr:uid="{00000000-0005-0000-0000-00001A930000}"/>
    <cellStyle name="OptionHeading2" xfId="37159" xr:uid="{00000000-0005-0000-0000-00001B930000}"/>
    <cellStyle name="Output 2" xfId="37160" xr:uid="{00000000-0005-0000-0000-00001C930000}"/>
    <cellStyle name="Output 2 10" xfId="37161" xr:uid="{00000000-0005-0000-0000-00001D930000}"/>
    <cellStyle name="Output 2 10 2" xfId="37162" xr:uid="{00000000-0005-0000-0000-00001E930000}"/>
    <cellStyle name="Output 2 10 2 2" xfId="37163" xr:uid="{00000000-0005-0000-0000-00001F930000}"/>
    <cellStyle name="Output 2 10 3" xfId="37164" xr:uid="{00000000-0005-0000-0000-000020930000}"/>
    <cellStyle name="Output 2 11" xfId="37165" xr:uid="{00000000-0005-0000-0000-000021930000}"/>
    <cellStyle name="Output 2 11 2" xfId="37166" xr:uid="{00000000-0005-0000-0000-000022930000}"/>
    <cellStyle name="Output 2 11 2 2" xfId="37167" xr:uid="{00000000-0005-0000-0000-000023930000}"/>
    <cellStyle name="Output 2 11 3" xfId="37168" xr:uid="{00000000-0005-0000-0000-000024930000}"/>
    <cellStyle name="Output 2 12" xfId="37169" xr:uid="{00000000-0005-0000-0000-000025930000}"/>
    <cellStyle name="Output 2 12 2" xfId="37170" xr:uid="{00000000-0005-0000-0000-000026930000}"/>
    <cellStyle name="Output 2 12 2 2" xfId="37171" xr:uid="{00000000-0005-0000-0000-000027930000}"/>
    <cellStyle name="Output 2 12 3" xfId="37172" xr:uid="{00000000-0005-0000-0000-000028930000}"/>
    <cellStyle name="Output 2 13" xfId="37173" xr:uid="{00000000-0005-0000-0000-000029930000}"/>
    <cellStyle name="Output 2 13 2" xfId="37174" xr:uid="{00000000-0005-0000-0000-00002A930000}"/>
    <cellStyle name="Output 2 13 2 2" xfId="37175" xr:uid="{00000000-0005-0000-0000-00002B930000}"/>
    <cellStyle name="Output 2 13 3" xfId="37176" xr:uid="{00000000-0005-0000-0000-00002C930000}"/>
    <cellStyle name="Output 2 14" xfId="37177" xr:uid="{00000000-0005-0000-0000-00002D930000}"/>
    <cellStyle name="Output 2 14 2" xfId="37178" xr:uid="{00000000-0005-0000-0000-00002E930000}"/>
    <cellStyle name="Output 2 14 2 2" xfId="37179" xr:uid="{00000000-0005-0000-0000-00002F930000}"/>
    <cellStyle name="Output 2 14 3" xfId="37180" xr:uid="{00000000-0005-0000-0000-000030930000}"/>
    <cellStyle name="Output 2 15" xfId="37181" xr:uid="{00000000-0005-0000-0000-000031930000}"/>
    <cellStyle name="Output 2 15 2" xfId="37182" xr:uid="{00000000-0005-0000-0000-000032930000}"/>
    <cellStyle name="Output 2 15 2 2" xfId="37183" xr:uid="{00000000-0005-0000-0000-000033930000}"/>
    <cellStyle name="Output 2 15 3" xfId="37184" xr:uid="{00000000-0005-0000-0000-000034930000}"/>
    <cellStyle name="Output 2 16" xfId="37185" xr:uid="{00000000-0005-0000-0000-000035930000}"/>
    <cellStyle name="Output 2 16 2" xfId="37186" xr:uid="{00000000-0005-0000-0000-000036930000}"/>
    <cellStyle name="Output 2 16 2 2" xfId="37187" xr:uid="{00000000-0005-0000-0000-000037930000}"/>
    <cellStyle name="Output 2 16 3" xfId="37188" xr:uid="{00000000-0005-0000-0000-000038930000}"/>
    <cellStyle name="Output 2 17" xfId="37189" xr:uid="{00000000-0005-0000-0000-000039930000}"/>
    <cellStyle name="Output 2 17 2" xfId="37190" xr:uid="{00000000-0005-0000-0000-00003A930000}"/>
    <cellStyle name="Output 2 17 2 2" xfId="37191" xr:uid="{00000000-0005-0000-0000-00003B930000}"/>
    <cellStyle name="Output 2 17 3" xfId="37192" xr:uid="{00000000-0005-0000-0000-00003C930000}"/>
    <cellStyle name="Output 2 18" xfId="37193" xr:uid="{00000000-0005-0000-0000-00003D930000}"/>
    <cellStyle name="Output 2 18 2" xfId="37194" xr:uid="{00000000-0005-0000-0000-00003E930000}"/>
    <cellStyle name="Output 2 18 2 2" xfId="37195" xr:uid="{00000000-0005-0000-0000-00003F930000}"/>
    <cellStyle name="Output 2 18 3" xfId="37196" xr:uid="{00000000-0005-0000-0000-000040930000}"/>
    <cellStyle name="Output 2 19" xfId="37197" xr:uid="{00000000-0005-0000-0000-000041930000}"/>
    <cellStyle name="Output 2 19 2" xfId="37198" xr:uid="{00000000-0005-0000-0000-000042930000}"/>
    <cellStyle name="Output 2 19 2 2" xfId="37199" xr:uid="{00000000-0005-0000-0000-000043930000}"/>
    <cellStyle name="Output 2 19 3" xfId="37200" xr:uid="{00000000-0005-0000-0000-000044930000}"/>
    <cellStyle name="Output 2 2" xfId="37201" xr:uid="{00000000-0005-0000-0000-000045930000}"/>
    <cellStyle name="Output 2 2 10" xfId="37202" xr:uid="{00000000-0005-0000-0000-000046930000}"/>
    <cellStyle name="Output 2 2 10 2" xfId="37203" xr:uid="{00000000-0005-0000-0000-000047930000}"/>
    <cellStyle name="Output 2 2 10 2 2" xfId="37204" xr:uid="{00000000-0005-0000-0000-000048930000}"/>
    <cellStyle name="Output 2 2 10 3" xfId="37205" xr:uid="{00000000-0005-0000-0000-000049930000}"/>
    <cellStyle name="Output 2 2 11" xfId="37206" xr:uid="{00000000-0005-0000-0000-00004A930000}"/>
    <cellStyle name="Output 2 2 11 2" xfId="37207" xr:uid="{00000000-0005-0000-0000-00004B930000}"/>
    <cellStyle name="Output 2 2 11 2 2" xfId="37208" xr:uid="{00000000-0005-0000-0000-00004C930000}"/>
    <cellStyle name="Output 2 2 11 3" xfId="37209" xr:uid="{00000000-0005-0000-0000-00004D930000}"/>
    <cellStyle name="Output 2 2 12" xfId="37210" xr:uid="{00000000-0005-0000-0000-00004E930000}"/>
    <cellStyle name="Output 2 2 12 2" xfId="37211" xr:uid="{00000000-0005-0000-0000-00004F930000}"/>
    <cellStyle name="Output 2 2 12 2 2" xfId="37212" xr:uid="{00000000-0005-0000-0000-000050930000}"/>
    <cellStyle name="Output 2 2 12 3" xfId="37213" xr:uid="{00000000-0005-0000-0000-000051930000}"/>
    <cellStyle name="Output 2 2 13" xfId="37214" xr:uid="{00000000-0005-0000-0000-000052930000}"/>
    <cellStyle name="Output 2 2 13 2" xfId="37215" xr:uid="{00000000-0005-0000-0000-000053930000}"/>
    <cellStyle name="Output 2 2 13 2 2" xfId="37216" xr:uid="{00000000-0005-0000-0000-000054930000}"/>
    <cellStyle name="Output 2 2 13 3" xfId="37217" xr:uid="{00000000-0005-0000-0000-000055930000}"/>
    <cellStyle name="Output 2 2 14" xfId="37218" xr:uid="{00000000-0005-0000-0000-000056930000}"/>
    <cellStyle name="Output 2 2 14 2" xfId="37219" xr:uid="{00000000-0005-0000-0000-000057930000}"/>
    <cellStyle name="Output 2 2 14 2 2" xfId="37220" xr:uid="{00000000-0005-0000-0000-000058930000}"/>
    <cellStyle name="Output 2 2 14 3" xfId="37221" xr:uid="{00000000-0005-0000-0000-000059930000}"/>
    <cellStyle name="Output 2 2 15" xfId="37222" xr:uid="{00000000-0005-0000-0000-00005A930000}"/>
    <cellStyle name="Output 2 2 15 2" xfId="37223" xr:uid="{00000000-0005-0000-0000-00005B930000}"/>
    <cellStyle name="Output 2 2 15 2 2" xfId="37224" xr:uid="{00000000-0005-0000-0000-00005C930000}"/>
    <cellStyle name="Output 2 2 15 3" xfId="37225" xr:uid="{00000000-0005-0000-0000-00005D930000}"/>
    <cellStyle name="Output 2 2 16" xfId="37226" xr:uid="{00000000-0005-0000-0000-00005E930000}"/>
    <cellStyle name="Output 2 2 16 2" xfId="37227" xr:uid="{00000000-0005-0000-0000-00005F930000}"/>
    <cellStyle name="Output 2 2 16 2 2" xfId="37228" xr:uid="{00000000-0005-0000-0000-000060930000}"/>
    <cellStyle name="Output 2 2 16 3" xfId="37229" xr:uid="{00000000-0005-0000-0000-000061930000}"/>
    <cellStyle name="Output 2 2 17" xfId="37230" xr:uid="{00000000-0005-0000-0000-000062930000}"/>
    <cellStyle name="Output 2 2 17 2" xfId="37231" xr:uid="{00000000-0005-0000-0000-000063930000}"/>
    <cellStyle name="Output 2 2 17 2 2" xfId="37232" xr:uid="{00000000-0005-0000-0000-000064930000}"/>
    <cellStyle name="Output 2 2 17 3" xfId="37233" xr:uid="{00000000-0005-0000-0000-000065930000}"/>
    <cellStyle name="Output 2 2 18" xfId="37234" xr:uid="{00000000-0005-0000-0000-000066930000}"/>
    <cellStyle name="Output 2 2 18 2" xfId="37235" xr:uid="{00000000-0005-0000-0000-000067930000}"/>
    <cellStyle name="Output 2 2 18 2 2" xfId="37236" xr:uid="{00000000-0005-0000-0000-000068930000}"/>
    <cellStyle name="Output 2 2 18 3" xfId="37237" xr:uid="{00000000-0005-0000-0000-000069930000}"/>
    <cellStyle name="Output 2 2 19" xfId="37238" xr:uid="{00000000-0005-0000-0000-00006A930000}"/>
    <cellStyle name="Output 2 2 19 2" xfId="37239" xr:uid="{00000000-0005-0000-0000-00006B930000}"/>
    <cellStyle name="Output 2 2 19 2 2" xfId="37240" xr:uid="{00000000-0005-0000-0000-00006C930000}"/>
    <cellStyle name="Output 2 2 19 3" xfId="37241" xr:uid="{00000000-0005-0000-0000-00006D930000}"/>
    <cellStyle name="Output 2 2 2" xfId="37242" xr:uid="{00000000-0005-0000-0000-00006E930000}"/>
    <cellStyle name="Output 2 2 2 10" xfId="37243" xr:uid="{00000000-0005-0000-0000-00006F930000}"/>
    <cellStyle name="Output 2 2 2 10 2" xfId="37244" xr:uid="{00000000-0005-0000-0000-000070930000}"/>
    <cellStyle name="Output 2 2 2 10 2 2" xfId="37245" xr:uid="{00000000-0005-0000-0000-000071930000}"/>
    <cellStyle name="Output 2 2 2 10 3" xfId="37246" xr:uid="{00000000-0005-0000-0000-000072930000}"/>
    <cellStyle name="Output 2 2 2 11" xfId="37247" xr:uid="{00000000-0005-0000-0000-000073930000}"/>
    <cellStyle name="Output 2 2 2 11 2" xfId="37248" xr:uid="{00000000-0005-0000-0000-000074930000}"/>
    <cellStyle name="Output 2 2 2 11 2 2" xfId="37249" xr:uid="{00000000-0005-0000-0000-000075930000}"/>
    <cellStyle name="Output 2 2 2 11 3" xfId="37250" xr:uid="{00000000-0005-0000-0000-000076930000}"/>
    <cellStyle name="Output 2 2 2 12" xfId="37251" xr:uid="{00000000-0005-0000-0000-000077930000}"/>
    <cellStyle name="Output 2 2 2 12 2" xfId="37252" xr:uid="{00000000-0005-0000-0000-000078930000}"/>
    <cellStyle name="Output 2 2 2 12 2 2" xfId="37253" xr:uid="{00000000-0005-0000-0000-000079930000}"/>
    <cellStyle name="Output 2 2 2 12 3" xfId="37254" xr:uid="{00000000-0005-0000-0000-00007A930000}"/>
    <cellStyle name="Output 2 2 2 13" xfId="37255" xr:uid="{00000000-0005-0000-0000-00007B930000}"/>
    <cellStyle name="Output 2 2 2 13 2" xfId="37256" xr:uid="{00000000-0005-0000-0000-00007C930000}"/>
    <cellStyle name="Output 2 2 2 13 2 2" xfId="37257" xr:uid="{00000000-0005-0000-0000-00007D930000}"/>
    <cellStyle name="Output 2 2 2 13 3" xfId="37258" xr:uid="{00000000-0005-0000-0000-00007E930000}"/>
    <cellStyle name="Output 2 2 2 14" xfId="37259" xr:uid="{00000000-0005-0000-0000-00007F930000}"/>
    <cellStyle name="Output 2 2 2 14 2" xfId="37260" xr:uid="{00000000-0005-0000-0000-000080930000}"/>
    <cellStyle name="Output 2 2 2 14 2 2" xfId="37261" xr:uid="{00000000-0005-0000-0000-000081930000}"/>
    <cellStyle name="Output 2 2 2 14 3" xfId="37262" xr:uid="{00000000-0005-0000-0000-000082930000}"/>
    <cellStyle name="Output 2 2 2 15" xfId="37263" xr:uid="{00000000-0005-0000-0000-000083930000}"/>
    <cellStyle name="Output 2 2 2 15 2" xfId="37264" xr:uid="{00000000-0005-0000-0000-000084930000}"/>
    <cellStyle name="Output 2 2 2 15 2 2" xfId="37265" xr:uid="{00000000-0005-0000-0000-000085930000}"/>
    <cellStyle name="Output 2 2 2 15 3" xfId="37266" xr:uid="{00000000-0005-0000-0000-000086930000}"/>
    <cellStyle name="Output 2 2 2 16" xfId="37267" xr:uid="{00000000-0005-0000-0000-000087930000}"/>
    <cellStyle name="Output 2 2 2 16 2" xfId="37268" xr:uid="{00000000-0005-0000-0000-000088930000}"/>
    <cellStyle name="Output 2 2 2 16 2 2" xfId="37269" xr:uid="{00000000-0005-0000-0000-000089930000}"/>
    <cellStyle name="Output 2 2 2 16 3" xfId="37270" xr:uid="{00000000-0005-0000-0000-00008A930000}"/>
    <cellStyle name="Output 2 2 2 17" xfId="37271" xr:uid="{00000000-0005-0000-0000-00008B930000}"/>
    <cellStyle name="Output 2 2 2 17 2" xfId="37272" xr:uid="{00000000-0005-0000-0000-00008C930000}"/>
    <cellStyle name="Output 2 2 2 17 2 2" xfId="37273" xr:uid="{00000000-0005-0000-0000-00008D930000}"/>
    <cellStyle name="Output 2 2 2 17 3" xfId="37274" xr:uid="{00000000-0005-0000-0000-00008E930000}"/>
    <cellStyle name="Output 2 2 2 18" xfId="37275" xr:uid="{00000000-0005-0000-0000-00008F930000}"/>
    <cellStyle name="Output 2 2 2 18 2" xfId="37276" xr:uid="{00000000-0005-0000-0000-000090930000}"/>
    <cellStyle name="Output 2 2 2 19" xfId="37277" xr:uid="{00000000-0005-0000-0000-000091930000}"/>
    <cellStyle name="Output 2 2 2 2" xfId="37278" xr:uid="{00000000-0005-0000-0000-000092930000}"/>
    <cellStyle name="Output 2 2 2 2 10" xfId="37279" xr:uid="{00000000-0005-0000-0000-000093930000}"/>
    <cellStyle name="Output 2 2 2 2 10 2" xfId="37280" xr:uid="{00000000-0005-0000-0000-000094930000}"/>
    <cellStyle name="Output 2 2 2 2 10 2 2" xfId="37281" xr:uid="{00000000-0005-0000-0000-000095930000}"/>
    <cellStyle name="Output 2 2 2 2 10 3" xfId="37282" xr:uid="{00000000-0005-0000-0000-000096930000}"/>
    <cellStyle name="Output 2 2 2 2 11" xfId="37283" xr:uid="{00000000-0005-0000-0000-000097930000}"/>
    <cellStyle name="Output 2 2 2 2 11 2" xfId="37284" xr:uid="{00000000-0005-0000-0000-000098930000}"/>
    <cellStyle name="Output 2 2 2 2 11 2 2" xfId="37285" xr:uid="{00000000-0005-0000-0000-000099930000}"/>
    <cellStyle name="Output 2 2 2 2 11 3" xfId="37286" xr:uid="{00000000-0005-0000-0000-00009A930000}"/>
    <cellStyle name="Output 2 2 2 2 12" xfId="37287" xr:uid="{00000000-0005-0000-0000-00009B930000}"/>
    <cellStyle name="Output 2 2 2 2 12 2" xfId="37288" xr:uid="{00000000-0005-0000-0000-00009C930000}"/>
    <cellStyle name="Output 2 2 2 2 12 2 2" xfId="37289" xr:uid="{00000000-0005-0000-0000-00009D930000}"/>
    <cellStyle name="Output 2 2 2 2 12 3" xfId="37290" xr:uid="{00000000-0005-0000-0000-00009E930000}"/>
    <cellStyle name="Output 2 2 2 2 13" xfId="37291" xr:uid="{00000000-0005-0000-0000-00009F930000}"/>
    <cellStyle name="Output 2 2 2 2 13 2" xfId="37292" xr:uid="{00000000-0005-0000-0000-0000A0930000}"/>
    <cellStyle name="Output 2 2 2 2 13 2 2" xfId="37293" xr:uid="{00000000-0005-0000-0000-0000A1930000}"/>
    <cellStyle name="Output 2 2 2 2 13 3" xfId="37294" xr:uid="{00000000-0005-0000-0000-0000A2930000}"/>
    <cellStyle name="Output 2 2 2 2 14" xfId="37295" xr:uid="{00000000-0005-0000-0000-0000A3930000}"/>
    <cellStyle name="Output 2 2 2 2 14 2" xfId="37296" xr:uid="{00000000-0005-0000-0000-0000A4930000}"/>
    <cellStyle name="Output 2 2 2 2 14 2 2" xfId="37297" xr:uid="{00000000-0005-0000-0000-0000A5930000}"/>
    <cellStyle name="Output 2 2 2 2 14 3" xfId="37298" xr:uid="{00000000-0005-0000-0000-0000A6930000}"/>
    <cellStyle name="Output 2 2 2 2 15" xfId="37299" xr:uid="{00000000-0005-0000-0000-0000A7930000}"/>
    <cellStyle name="Output 2 2 2 2 15 2" xfId="37300" xr:uid="{00000000-0005-0000-0000-0000A8930000}"/>
    <cellStyle name="Output 2 2 2 2 15 2 2" xfId="37301" xr:uid="{00000000-0005-0000-0000-0000A9930000}"/>
    <cellStyle name="Output 2 2 2 2 15 3" xfId="37302" xr:uid="{00000000-0005-0000-0000-0000AA930000}"/>
    <cellStyle name="Output 2 2 2 2 16" xfId="37303" xr:uid="{00000000-0005-0000-0000-0000AB930000}"/>
    <cellStyle name="Output 2 2 2 2 16 2" xfId="37304" xr:uid="{00000000-0005-0000-0000-0000AC930000}"/>
    <cellStyle name="Output 2 2 2 2 16 2 2" xfId="37305" xr:uid="{00000000-0005-0000-0000-0000AD930000}"/>
    <cellStyle name="Output 2 2 2 2 16 3" xfId="37306" xr:uid="{00000000-0005-0000-0000-0000AE930000}"/>
    <cellStyle name="Output 2 2 2 2 17" xfId="37307" xr:uid="{00000000-0005-0000-0000-0000AF930000}"/>
    <cellStyle name="Output 2 2 2 2 17 2" xfId="37308" xr:uid="{00000000-0005-0000-0000-0000B0930000}"/>
    <cellStyle name="Output 2 2 2 2 17 2 2" xfId="37309" xr:uid="{00000000-0005-0000-0000-0000B1930000}"/>
    <cellStyle name="Output 2 2 2 2 17 3" xfId="37310" xr:uid="{00000000-0005-0000-0000-0000B2930000}"/>
    <cellStyle name="Output 2 2 2 2 18" xfId="37311" xr:uid="{00000000-0005-0000-0000-0000B3930000}"/>
    <cellStyle name="Output 2 2 2 2 18 2" xfId="37312" xr:uid="{00000000-0005-0000-0000-0000B4930000}"/>
    <cellStyle name="Output 2 2 2 2 18 2 2" xfId="37313" xr:uid="{00000000-0005-0000-0000-0000B5930000}"/>
    <cellStyle name="Output 2 2 2 2 18 3" xfId="37314" xr:uid="{00000000-0005-0000-0000-0000B6930000}"/>
    <cellStyle name="Output 2 2 2 2 19" xfId="37315" xr:uid="{00000000-0005-0000-0000-0000B7930000}"/>
    <cellStyle name="Output 2 2 2 2 19 2" xfId="37316" xr:uid="{00000000-0005-0000-0000-0000B8930000}"/>
    <cellStyle name="Output 2 2 2 2 19 2 2" xfId="37317" xr:uid="{00000000-0005-0000-0000-0000B9930000}"/>
    <cellStyle name="Output 2 2 2 2 19 3" xfId="37318" xr:uid="{00000000-0005-0000-0000-0000BA930000}"/>
    <cellStyle name="Output 2 2 2 2 2" xfId="37319" xr:uid="{00000000-0005-0000-0000-0000BB930000}"/>
    <cellStyle name="Output 2 2 2 2 2 2" xfId="37320" xr:uid="{00000000-0005-0000-0000-0000BC930000}"/>
    <cellStyle name="Output 2 2 2 2 2 2 2" xfId="37321" xr:uid="{00000000-0005-0000-0000-0000BD930000}"/>
    <cellStyle name="Output 2 2 2 2 2 2 3" xfId="37322" xr:uid="{00000000-0005-0000-0000-0000BE930000}"/>
    <cellStyle name="Output 2 2 2 2 2 3" xfId="37323" xr:uid="{00000000-0005-0000-0000-0000BF930000}"/>
    <cellStyle name="Output 2 2 2 2 2 3 2" xfId="37324" xr:uid="{00000000-0005-0000-0000-0000C0930000}"/>
    <cellStyle name="Output 2 2 2 2 2 4" xfId="37325" xr:uid="{00000000-0005-0000-0000-0000C1930000}"/>
    <cellStyle name="Output 2 2 2 2 20" xfId="37326" xr:uid="{00000000-0005-0000-0000-0000C2930000}"/>
    <cellStyle name="Output 2 2 2 2 20 2" xfId="37327" xr:uid="{00000000-0005-0000-0000-0000C3930000}"/>
    <cellStyle name="Output 2 2 2 2 20 2 2" xfId="37328" xr:uid="{00000000-0005-0000-0000-0000C4930000}"/>
    <cellStyle name="Output 2 2 2 2 20 3" xfId="37329" xr:uid="{00000000-0005-0000-0000-0000C5930000}"/>
    <cellStyle name="Output 2 2 2 2 21" xfId="37330" xr:uid="{00000000-0005-0000-0000-0000C6930000}"/>
    <cellStyle name="Output 2 2 2 2 21 2" xfId="37331" xr:uid="{00000000-0005-0000-0000-0000C7930000}"/>
    <cellStyle name="Output 2 2 2 2 22" xfId="37332" xr:uid="{00000000-0005-0000-0000-0000C8930000}"/>
    <cellStyle name="Output 2 2 2 2 23" xfId="37333" xr:uid="{00000000-0005-0000-0000-0000C9930000}"/>
    <cellStyle name="Output 2 2 2 2 3" xfId="37334" xr:uid="{00000000-0005-0000-0000-0000CA930000}"/>
    <cellStyle name="Output 2 2 2 2 3 2" xfId="37335" xr:uid="{00000000-0005-0000-0000-0000CB930000}"/>
    <cellStyle name="Output 2 2 2 2 3 2 2" xfId="37336" xr:uid="{00000000-0005-0000-0000-0000CC930000}"/>
    <cellStyle name="Output 2 2 2 2 3 3" xfId="37337" xr:uid="{00000000-0005-0000-0000-0000CD930000}"/>
    <cellStyle name="Output 2 2 2 2 3 4" xfId="37338" xr:uid="{00000000-0005-0000-0000-0000CE930000}"/>
    <cellStyle name="Output 2 2 2 2 4" xfId="37339" xr:uid="{00000000-0005-0000-0000-0000CF930000}"/>
    <cellStyle name="Output 2 2 2 2 4 2" xfId="37340" xr:uid="{00000000-0005-0000-0000-0000D0930000}"/>
    <cellStyle name="Output 2 2 2 2 4 2 2" xfId="37341" xr:uid="{00000000-0005-0000-0000-0000D1930000}"/>
    <cellStyle name="Output 2 2 2 2 4 3" xfId="37342" xr:uid="{00000000-0005-0000-0000-0000D2930000}"/>
    <cellStyle name="Output 2 2 2 2 4 4" xfId="37343" xr:uid="{00000000-0005-0000-0000-0000D3930000}"/>
    <cellStyle name="Output 2 2 2 2 5" xfId="37344" xr:uid="{00000000-0005-0000-0000-0000D4930000}"/>
    <cellStyle name="Output 2 2 2 2 5 2" xfId="37345" xr:uid="{00000000-0005-0000-0000-0000D5930000}"/>
    <cellStyle name="Output 2 2 2 2 5 2 2" xfId="37346" xr:uid="{00000000-0005-0000-0000-0000D6930000}"/>
    <cellStyle name="Output 2 2 2 2 5 3" xfId="37347" xr:uid="{00000000-0005-0000-0000-0000D7930000}"/>
    <cellStyle name="Output 2 2 2 2 6" xfId="37348" xr:uid="{00000000-0005-0000-0000-0000D8930000}"/>
    <cellStyle name="Output 2 2 2 2 6 2" xfId="37349" xr:uid="{00000000-0005-0000-0000-0000D9930000}"/>
    <cellStyle name="Output 2 2 2 2 6 2 2" xfId="37350" xr:uid="{00000000-0005-0000-0000-0000DA930000}"/>
    <cellStyle name="Output 2 2 2 2 6 3" xfId="37351" xr:uid="{00000000-0005-0000-0000-0000DB930000}"/>
    <cellStyle name="Output 2 2 2 2 7" xfId="37352" xr:uid="{00000000-0005-0000-0000-0000DC930000}"/>
    <cellStyle name="Output 2 2 2 2 7 2" xfId="37353" xr:uid="{00000000-0005-0000-0000-0000DD930000}"/>
    <cellStyle name="Output 2 2 2 2 7 2 2" xfId="37354" xr:uid="{00000000-0005-0000-0000-0000DE930000}"/>
    <cellStyle name="Output 2 2 2 2 7 3" xfId="37355" xr:uid="{00000000-0005-0000-0000-0000DF930000}"/>
    <cellStyle name="Output 2 2 2 2 8" xfId="37356" xr:uid="{00000000-0005-0000-0000-0000E0930000}"/>
    <cellStyle name="Output 2 2 2 2 8 2" xfId="37357" xr:uid="{00000000-0005-0000-0000-0000E1930000}"/>
    <cellStyle name="Output 2 2 2 2 8 2 2" xfId="37358" xr:uid="{00000000-0005-0000-0000-0000E2930000}"/>
    <cellStyle name="Output 2 2 2 2 8 3" xfId="37359" xr:uid="{00000000-0005-0000-0000-0000E3930000}"/>
    <cellStyle name="Output 2 2 2 2 9" xfId="37360" xr:uid="{00000000-0005-0000-0000-0000E4930000}"/>
    <cellStyle name="Output 2 2 2 2 9 2" xfId="37361" xr:uid="{00000000-0005-0000-0000-0000E5930000}"/>
    <cellStyle name="Output 2 2 2 2 9 2 2" xfId="37362" xr:uid="{00000000-0005-0000-0000-0000E6930000}"/>
    <cellStyle name="Output 2 2 2 2 9 3" xfId="37363" xr:uid="{00000000-0005-0000-0000-0000E7930000}"/>
    <cellStyle name="Output 2 2 2 20" xfId="37364" xr:uid="{00000000-0005-0000-0000-0000E8930000}"/>
    <cellStyle name="Output 2 2 2 3" xfId="37365" xr:uid="{00000000-0005-0000-0000-0000E9930000}"/>
    <cellStyle name="Output 2 2 2 3 2" xfId="37366" xr:uid="{00000000-0005-0000-0000-0000EA930000}"/>
    <cellStyle name="Output 2 2 2 3 2 2" xfId="37367" xr:uid="{00000000-0005-0000-0000-0000EB930000}"/>
    <cellStyle name="Output 2 2 2 3 2 3" xfId="37368" xr:uid="{00000000-0005-0000-0000-0000EC930000}"/>
    <cellStyle name="Output 2 2 2 3 3" xfId="37369" xr:uid="{00000000-0005-0000-0000-0000ED930000}"/>
    <cellStyle name="Output 2 2 2 3 3 2" xfId="37370" xr:uid="{00000000-0005-0000-0000-0000EE930000}"/>
    <cellStyle name="Output 2 2 2 3 4" xfId="37371" xr:uid="{00000000-0005-0000-0000-0000EF930000}"/>
    <cellStyle name="Output 2 2 2 4" xfId="37372" xr:uid="{00000000-0005-0000-0000-0000F0930000}"/>
    <cellStyle name="Output 2 2 2 4 2" xfId="37373" xr:uid="{00000000-0005-0000-0000-0000F1930000}"/>
    <cellStyle name="Output 2 2 2 4 2 2" xfId="37374" xr:uid="{00000000-0005-0000-0000-0000F2930000}"/>
    <cellStyle name="Output 2 2 2 4 3" xfId="37375" xr:uid="{00000000-0005-0000-0000-0000F3930000}"/>
    <cellStyle name="Output 2 2 2 4 4" xfId="37376" xr:uid="{00000000-0005-0000-0000-0000F4930000}"/>
    <cellStyle name="Output 2 2 2 5" xfId="37377" xr:uid="{00000000-0005-0000-0000-0000F5930000}"/>
    <cellStyle name="Output 2 2 2 5 2" xfId="37378" xr:uid="{00000000-0005-0000-0000-0000F6930000}"/>
    <cellStyle name="Output 2 2 2 5 2 2" xfId="37379" xr:uid="{00000000-0005-0000-0000-0000F7930000}"/>
    <cellStyle name="Output 2 2 2 5 3" xfId="37380" xr:uid="{00000000-0005-0000-0000-0000F8930000}"/>
    <cellStyle name="Output 2 2 2 5 4" xfId="37381" xr:uid="{00000000-0005-0000-0000-0000F9930000}"/>
    <cellStyle name="Output 2 2 2 6" xfId="37382" xr:uid="{00000000-0005-0000-0000-0000FA930000}"/>
    <cellStyle name="Output 2 2 2 6 2" xfId="37383" xr:uid="{00000000-0005-0000-0000-0000FB930000}"/>
    <cellStyle name="Output 2 2 2 6 2 2" xfId="37384" xr:uid="{00000000-0005-0000-0000-0000FC930000}"/>
    <cellStyle name="Output 2 2 2 6 3" xfId="37385" xr:uid="{00000000-0005-0000-0000-0000FD930000}"/>
    <cellStyle name="Output 2 2 2 7" xfId="37386" xr:uid="{00000000-0005-0000-0000-0000FE930000}"/>
    <cellStyle name="Output 2 2 2 7 2" xfId="37387" xr:uid="{00000000-0005-0000-0000-0000FF930000}"/>
    <cellStyle name="Output 2 2 2 7 2 2" xfId="37388" xr:uid="{00000000-0005-0000-0000-000000940000}"/>
    <cellStyle name="Output 2 2 2 7 3" xfId="37389" xr:uid="{00000000-0005-0000-0000-000001940000}"/>
    <cellStyle name="Output 2 2 2 8" xfId="37390" xr:uid="{00000000-0005-0000-0000-000002940000}"/>
    <cellStyle name="Output 2 2 2 8 2" xfId="37391" xr:uid="{00000000-0005-0000-0000-000003940000}"/>
    <cellStyle name="Output 2 2 2 8 2 2" xfId="37392" xr:uid="{00000000-0005-0000-0000-000004940000}"/>
    <cellStyle name="Output 2 2 2 8 3" xfId="37393" xr:uid="{00000000-0005-0000-0000-000005940000}"/>
    <cellStyle name="Output 2 2 2 9" xfId="37394" xr:uid="{00000000-0005-0000-0000-000006940000}"/>
    <cellStyle name="Output 2 2 2 9 2" xfId="37395" xr:uid="{00000000-0005-0000-0000-000007940000}"/>
    <cellStyle name="Output 2 2 2 9 2 2" xfId="37396" xr:uid="{00000000-0005-0000-0000-000008940000}"/>
    <cellStyle name="Output 2 2 2 9 3" xfId="37397" xr:uid="{00000000-0005-0000-0000-000009940000}"/>
    <cellStyle name="Output 2 2 20" xfId="37398" xr:uid="{00000000-0005-0000-0000-00000A940000}"/>
    <cellStyle name="Output 2 2 20 2" xfId="37399" xr:uid="{00000000-0005-0000-0000-00000B940000}"/>
    <cellStyle name="Output 2 2 20 2 2" xfId="37400" xr:uid="{00000000-0005-0000-0000-00000C940000}"/>
    <cellStyle name="Output 2 2 20 3" xfId="37401" xr:uid="{00000000-0005-0000-0000-00000D940000}"/>
    <cellStyle name="Output 2 2 21" xfId="37402" xr:uid="{00000000-0005-0000-0000-00000E940000}"/>
    <cellStyle name="Output 2 2 21 2" xfId="37403" xr:uid="{00000000-0005-0000-0000-00000F940000}"/>
    <cellStyle name="Output 2 2 22" xfId="37404" xr:uid="{00000000-0005-0000-0000-000010940000}"/>
    <cellStyle name="Output 2 2 23" xfId="37405" xr:uid="{00000000-0005-0000-0000-000011940000}"/>
    <cellStyle name="Output 2 2 3" xfId="37406" xr:uid="{00000000-0005-0000-0000-000012940000}"/>
    <cellStyle name="Output 2 2 3 10" xfId="37407" xr:uid="{00000000-0005-0000-0000-000013940000}"/>
    <cellStyle name="Output 2 2 3 10 2" xfId="37408" xr:uid="{00000000-0005-0000-0000-000014940000}"/>
    <cellStyle name="Output 2 2 3 10 2 2" xfId="37409" xr:uid="{00000000-0005-0000-0000-000015940000}"/>
    <cellStyle name="Output 2 2 3 10 3" xfId="37410" xr:uid="{00000000-0005-0000-0000-000016940000}"/>
    <cellStyle name="Output 2 2 3 11" xfId="37411" xr:uid="{00000000-0005-0000-0000-000017940000}"/>
    <cellStyle name="Output 2 2 3 11 2" xfId="37412" xr:uid="{00000000-0005-0000-0000-000018940000}"/>
    <cellStyle name="Output 2 2 3 11 2 2" xfId="37413" xr:uid="{00000000-0005-0000-0000-000019940000}"/>
    <cellStyle name="Output 2 2 3 11 3" xfId="37414" xr:uid="{00000000-0005-0000-0000-00001A940000}"/>
    <cellStyle name="Output 2 2 3 12" xfId="37415" xr:uid="{00000000-0005-0000-0000-00001B940000}"/>
    <cellStyle name="Output 2 2 3 12 2" xfId="37416" xr:uid="{00000000-0005-0000-0000-00001C940000}"/>
    <cellStyle name="Output 2 2 3 12 2 2" xfId="37417" xr:uid="{00000000-0005-0000-0000-00001D940000}"/>
    <cellStyle name="Output 2 2 3 12 3" xfId="37418" xr:uid="{00000000-0005-0000-0000-00001E940000}"/>
    <cellStyle name="Output 2 2 3 13" xfId="37419" xr:uid="{00000000-0005-0000-0000-00001F940000}"/>
    <cellStyle name="Output 2 2 3 13 2" xfId="37420" xr:uid="{00000000-0005-0000-0000-000020940000}"/>
    <cellStyle name="Output 2 2 3 13 2 2" xfId="37421" xr:uid="{00000000-0005-0000-0000-000021940000}"/>
    <cellStyle name="Output 2 2 3 13 3" xfId="37422" xr:uid="{00000000-0005-0000-0000-000022940000}"/>
    <cellStyle name="Output 2 2 3 14" xfId="37423" xr:uid="{00000000-0005-0000-0000-000023940000}"/>
    <cellStyle name="Output 2 2 3 14 2" xfId="37424" xr:uid="{00000000-0005-0000-0000-000024940000}"/>
    <cellStyle name="Output 2 2 3 14 2 2" xfId="37425" xr:uid="{00000000-0005-0000-0000-000025940000}"/>
    <cellStyle name="Output 2 2 3 14 3" xfId="37426" xr:uid="{00000000-0005-0000-0000-000026940000}"/>
    <cellStyle name="Output 2 2 3 15" xfId="37427" xr:uid="{00000000-0005-0000-0000-000027940000}"/>
    <cellStyle name="Output 2 2 3 15 2" xfId="37428" xr:uid="{00000000-0005-0000-0000-000028940000}"/>
    <cellStyle name="Output 2 2 3 15 2 2" xfId="37429" xr:uid="{00000000-0005-0000-0000-000029940000}"/>
    <cellStyle name="Output 2 2 3 15 3" xfId="37430" xr:uid="{00000000-0005-0000-0000-00002A940000}"/>
    <cellStyle name="Output 2 2 3 16" xfId="37431" xr:uid="{00000000-0005-0000-0000-00002B940000}"/>
    <cellStyle name="Output 2 2 3 16 2" xfId="37432" xr:uid="{00000000-0005-0000-0000-00002C940000}"/>
    <cellStyle name="Output 2 2 3 16 2 2" xfId="37433" xr:uid="{00000000-0005-0000-0000-00002D940000}"/>
    <cellStyle name="Output 2 2 3 16 3" xfId="37434" xr:uid="{00000000-0005-0000-0000-00002E940000}"/>
    <cellStyle name="Output 2 2 3 17" xfId="37435" xr:uid="{00000000-0005-0000-0000-00002F940000}"/>
    <cellStyle name="Output 2 2 3 17 2" xfId="37436" xr:uid="{00000000-0005-0000-0000-000030940000}"/>
    <cellStyle name="Output 2 2 3 17 2 2" xfId="37437" xr:uid="{00000000-0005-0000-0000-000031940000}"/>
    <cellStyle name="Output 2 2 3 17 3" xfId="37438" xr:uid="{00000000-0005-0000-0000-000032940000}"/>
    <cellStyle name="Output 2 2 3 18" xfId="37439" xr:uid="{00000000-0005-0000-0000-000033940000}"/>
    <cellStyle name="Output 2 2 3 18 2" xfId="37440" xr:uid="{00000000-0005-0000-0000-000034940000}"/>
    <cellStyle name="Output 2 2 3 19" xfId="37441" xr:uid="{00000000-0005-0000-0000-000035940000}"/>
    <cellStyle name="Output 2 2 3 2" xfId="37442" xr:uid="{00000000-0005-0000-0000-000036940000}"/>
    <cellStyle name="Output 2 2 3 2 10" xfId="37443" xr:uid="{00000000-0005-0000-0000-000037940000}"/>
    <cellStyle name="Output 2 2 3 2 10 2" xfId="37444" xr:uid="{00000000-0005-0000-0000-000038940000}"/>
    <cellStyle name="Output 2 2 3 2 10 2 2" xfId="37445" xr:uid="{00000000-0005-0000-0000-000039940000}"/>
    <cellStyle name="Output 2 2 3 2 10 3" xfId="37446" xr:uid="{00000000-0005-0000-0000-00003A940000}"/>
    <cellStyle name="Output 2 2 3 2 11" xfId="37447" xr:uid="{00000000-0005-0000-0000-00003B940000}"/>
    <cellStyle name="Output 2 2 3 2 11 2" xfId="37448" xr:uid="{00000000-0005-0000-0000-00003C940000}"/>
    <cellStyle name="Output 2 2 3 2 11 2 2" xfId="37449" xr:uid="{00000000-0005-0000-0000-00003D940000}"/>
    <cellStyle name="Output 2 2 3 2 11 3" xfId="37450" xr:uid="{00000000-0005-0000-0000-00003E940000}"/>
    <cellStyle name="Output 2 2 3 2 12" xfId="37451" xr:uid="{00000000-0005-0000-0000-00003F940000}"/>
    <cellStyle name="Output 2 2 3 2 12 2" xfId="37452" xr:uid="{00000000-0005-0000-0000-000040940000}"/>
    <cellStyle name="Output 2 2 3 2 12 2 2" xfId="37453" xr:uid="{00000000-0005-0000-0000-000041940000}"/>
    <cellStyle name="Output 2 2 3 2 12 3" xfId="37454" xr:uid="{00000000-0005-0000-0000-000042940000}"/>
    <cellStyle name="Output 2 2 3 2 13" xfId="37455" xr:uid="{00000000-0005-0000-0000-000043940000}"/>
    <cellStyle name="Output 2 2 3 2 13 2" xfId="37456" xr:uid="{00000000-0005-0000-0000-000044940000}"/>
    <cellStyle name="Output 2 2 3 2 13 2 2" xfId="37457" xr:uid="{00000000-0005-0000-0000-000045940000}"/>
    <cellStyle name="Output 2 2 3 2 13 3" xfId="37458" xr:uid="{00000000-0005-0000-0000-000046940000}"/>
    <cellStyle name="Output 2 2 3 2 14" xfId="37459" xr:uid="{00000000-0005-0000-0000-000047940000}"/>
    <cellStyle name="Output 2 2 3 2 14 2" xfId="37460" xr:uid="{00000000-0005-0000-0000-000048940000}"/>
    <cellStyle name="Output 2 2 3 2 14 2 2" xfId="37461" xr:uid="{00000000-0005-0000-0000-000049940000}"/>
    <cellStyle name="Output 2 2 3 2 14 3" xfId="37462" xr:uid="{00000000-0005-0000-0000-00004A940000}"/>
    <cellStyle name="Output 2 2 3 2 15" xfId="37463" xr:uid="{00000000-0005-0000-0000-00004B940000}"/>
    <cellStyle name="Output 2 2 3 2 15 2" xfId="37464" xr:uid="{00000000-0005-0000-0000-00004C940000}"/>
    <cellStyle name="Output 2 2 3 2 15 2 2" xfId="37465" xr:uid="{00000000-0005-0000-0000-00004D940000}"/>
    <cellStyle name="Output 2 2 3 2 15 3" xfId="37466" xr:uid="{00000000-0005-0000-0000-00004E940000}"/>
    <cellStyle name="Output 2 2 3 2 16" xfId="37467" xr:uid="{00000000-0005-0000-0000-00004F940000}"/>
    <cellStyle name="Output 2 2 3 2 16 2" xfId="37468" xr:uid="{00000000-0005-0000-0000-000050940000}"/>
    <cellStyle name="Output 2 2 3 2 16 2 2" xfId="37469" xr:uid="{00000000-0005-0000-0000-000051940000}"/>
    <cellStyle name="Output 2 2 3 2 16 3" xfId="37470" xr:uid="{00000000-0005-0000-0000-000052940000}"/>
    <cellStyle name="Output 2 2 3 2 17" xfId="37471" xr:uid="{00000000-0005-0000-0000-000053940000}"/>
    <cellStyle name="Output 2 2 3 2 17 2" xfId="37472" xr:uid="{00000000-0005-0000-0000-000054940000}"/>
    <cellStyle name="Output 2 2 3 2 17 2 2" xfId="37473" xr:uid="{00000000-0005-0000-0000-000055940000}"/>
    <cellStyle name="Output 2 2 3 2 17 3" xfId="37474" xr:uid="{00000000-0005-0000-0000-000056940000}"/>
    <cellStyle name="Output 2 2 3 2 18" xfId="37475" xr:uid="{00000000-0005-0000-0000-000057940000}"/>
    <cellStyle name="Output 2 2 3 2 18 2" xfId="37476" xr:uid="{00000000-0005-0000-0000-000058940000}"/>
    <cellStyle name="Output 2 2 3 2 18 2 2" xfId="37477" xr:uid="{00000000-0005-0000-0000-000059940000}"/>
    <cellStyle name="Output 2 2 3 2 18 3" xfId="37478" xr:uid="{00000000-0005-0000-0000-00005A940000}"/>
    <cellStyle name="Output 2 2 3 2 19" xfId="37479" xr:uid="{00000000-0005-0000-0000-00005B940000}"/>
    <cellStyle name="Output 2 2 3 2 19 2" xfId="37480" xr:uid="{00000000-0005-0000-0000-00005C940000}"/>
    <cellStyle name="Output 2 2 3 2 19 2 2" xfId="37481" xr:uid="{00000000-0005-0000-0000-00005D940000}"/>
    <cellStyle name="Output 2 2 3 2 19 3" xfId="37482" xr:uid="{00000000-0005-0000-0000-00005E940000}"/>
    <cellStyle name="Output 2 2 3 2 2" xfId="37483" xr:uid="{00000000-0005-0000-0000-00005F940000}"/>
    <cellStyle name="Output 2 2 3 2 2 2" xfId="37484" xr:uid="{00000000-0005-0000-0000-000060940000}"/>
    <cellStyle name="Output 2 2 3 2 2 2 2" xfId="37485" xr:uid="{00000000-0005-0000-0000-000061940000}"/>
    <cellStyle name="Output 2 2 3 2 2 3" xfId="37486" xr:uid="{00000000-0005-0000-0000-000062940000}"/>
    <cellStyle name="Output 2 2 3 2 2 4" xfId="37487" xr:uid="{00000000-0005-0000-0000-000063940000}"/>
    <cellStyle name="Output 2 2 3 2 20" xfId="37488" xr:uid="{00000000-0005-0000-0000-000064940000}"/>
    <cellStyle name="Output 2 2 3 2 20 2" xfId="37489" xr:uid="{00000000-0005-0000-0000-000065940000}"/>
    <cellStyle name="Output 2 2 3 2 20 2 2" xfId="37490" xr:uid="{00000000-0005-0000-0000-000066940000}"/>
    <cellStyle name="Output 2 2 3 2 20 3" xfId="37491" xr:uid="{00000000-0005-0000-0000-000067940000}"/>
    <cellStyle name="Output 2 2 3 2 21" xfId="37492" xr:uid="{00000000-0005-0000-0000-000068940000}"/>
    <cellStyle name="Output 2 2 3 2 21 2" xfId="37493" xr:uid="{00000000-0005-0000-0000-000069940000}"/>
    <cellStyle name="Output 2 2 3 2 22" xfId="37494" xr:uid="{00000000-0005-0000-0000-00006A940000}"/>
    <cellStyle name="Output 2 2 3 2 23" xfId="37495" xr:uid="{00000000-0005-0000-0000-00006B940000}"/>
    <cellStyle name="Output 2 2 3 2 3" xfId="37496" xr:uid="{00000000-0005-0000-0000-00006C940000}"/>
    <cellStyle name="Output 2 2 3 2 3 2" xfId="37497" xr:uid="{00000000-0005-0000-0000-00006D940000}"/>
    <cellStyle name="Output 2 2 3 2 3 2 2" xfId="37498" xr:uid="{00000000-0005-0000-0000-00006E940000}"/>
    <cellStyle name="Output 2 2 3 2 3 3" xfId="37499" xr:uid="{00000000-0005-0000-0000-00006F940000}"/>
    <cellStyle name="Output 2 2 3 2 3 4" xfId="37500" xr:uid="{00000000-0005-0000-0000-000070940000}"/>
    <cellStyle name="Output 2 2 3 2 4" xfId="37501" xr:uid="{00000000-0005-0000-0000-000071940000}"/>
    <cellStyle name="Output 2 2 3 2 4 2" xfId="37502" xr:uid="{00000000-0005-0000-0000-000072940000}"/>
    <cellStyle name="Output 2 2 3 2 4 2 2" xfId="37503" xr:uid="{00000000-0005-0000-0000-000073940000}"/>
    <cellStyle name="Output 2 2 3 2 4 3" xfId="37504" xr:uid="{00000000-0005-0000-0000-000074940000}"/>
    <cellStyle name="Output 2 2 3 2 5" xfId="37505" xr:uid="{00000000-0005-0000-0000-000075940000}"/>
    <cellStyle name="Output 2 2 3 2 5 2" xfId="37506" xr:uid="{00000000-0005-0000-0000-000076940000}"/>
    <cellStyle name="Output 2 2 3 2 5 2 2" xfId="37507" xr:uid="{00000000-0005-0000-0000-000077940000}"/>
    <cellStyle name="Output 2 2 3 2 5 3" xfId="37508" xr:uid="{00000000-0005-0000-0000-000078940000}"/>
    <cellStyle name="Output 2 2 3 2 6" xfId="37509" xr:uid="{00000000-0005-0000-0000-000079940000}"/>
    <cellStyle name="Output 2 2 3 2 6 2" xfId="37510" xr:uid="{00000000-0005-0000-0000-00007A940000}"/>
    <cellStyle name="Output 2 2 3 2 6 2 2" xfId="37511" xr:uid="{00000000-0005-0000-0000-00007B940000}"/>
    <cellStyle name="Output 2 2 3 2 6 3" xfId="37512" xr:uid="{00000000-0005-0000-0000-00007C940000}"/>
    <cellStyle name="Output 2 2 3 2 7" xfId="37513" xr:uid="{00000000-0005-0000-0000-00007D940000}"/>
    <cellStyle name="Output 2 2 3 2 7 2" xfId="37514" xr:uid="{00000000-0005-0000-0000-00007E940000}"/>
    <cellStyle name="Output 2 2 3 2 7 2 2" xfId="37515" xr:uid="{00000000-0005-0000-0000-00007F940000}"/>
    <cellStyle name="Output 2 2 3 2 7 3" xfId="37516" xr:uid="{00000000-0005-0000-0000-000080940000}"/>
    <cellStyle name="Output 2 2 3 2 8" xfId="37517" xr:uid="{00000000-0005-0000-0000-000081940000}"/>
    <cellStyle name="Output 2 2 3 2 8 2" xfId="37518" xr:uid="{00000000-0005-0000-0000-000082940000}"/>
    <cellStyle name="Output 2 2 3 2 8 2 2" xfId="37519" xr:uid="{00000000-0005-0000-0000-000083940000}"/>
    <cellStyle name="Output 2 2 3 2 8 3" xfId="37520" xr:uid="{00000000-0005-0000-0000-000084940000}"/>
    <cellStyle name="Output 2 2 3 2 9" xfId="37521" xr:uid="{00000000-0005-0000-0000-000085940000}"/>
    <cellStyle name="Output 2 2 3 2 9 2" xfId="37522" xr:uid="{00000000-0005-0000-0000-000086940000}"/>
    <cellStyle name="Output 2 2 3 2 9 2 2" xfId="37523" xr:uid="{00000000-0005-0000-0000-000087940000}"/>
    <cellStyle name="Output 2 2 3 2 9 3" xfId="37524" xr:uid="{00000000-0005-0000-0000-000088940000}"/>
    <cellStyle name="Output 2 2 3 20" xfId="37525" xr:uid="{00000000-0005-0000-0000-000089940000}"/>
    <cellStyle name="Output 2 2 3 3" xfId="37526" xr:uid="{00000000-0005-0000-0000-00008A940000}"/>
    <cellStyle name="Output 2 2 3 3 2" xfId="37527" xr:uid="{00000000-0005-0000-0000-00008B940000}"/>
    <cellStyle name="Output 2 2 3 3 2 2" xfId="37528" xr:uid="{00000000-0005-0000-0000-00008C940000}"/>
    <cellStyle name="Output 2 2 3 3 3" xfId="37529" xr:uid="{00000000-0005-0000-0000-00008D940000}"/>
    <cellStyle name="Output 2 2 3 3 4" xfId="37530" xr:uid="{00000000-0005-0000-0000-00008E940000}"/>
    <cellStyle name="Output 2 2 3 4" xfId="37531" xr:uid="{00000000-0005-0000-0000-00008F940000}"/>
    <cellStyle name="Output 2 2 3 4 2" xfId="37532" xr:uid="{00000000-0005-0000-0000-000090940000}"/>
    <cellStyle name="Output 2 2 3 4 2 2" xfId="37533" xr:uid="{00000000-0005-0000-0000-000091940000}"/>
    <cellStyle name="Output 2 2 3 4 3" xfId="37534" xr:uid="{00000000-0005-0000-0000-000092940000}"/>
    <cellStyle name="Output 2 2 3 4 4" xfId="37535" xr:uid="{00000000-0005-0000-0000-000093940000}"/>
    <cellStyle name="Output 2 2 3 5" xfId="37536" xr:uid="{00000000-0005-0000-0000-000094940000}"/>
    <cellStyle name="Output 2 2 3 5 2" xfId="37537" xr:uid="{00000000-0005-0000-0000-000095940000}"/>
    <cellStyle name="Output 2 2 3 5 2 2" xfId="37538" xr:uid="{00000000-0005-0000-0000-000096940000}"/>
    <cellStyle name="Output 2 2 3 5 3" xfId="37539" xr:uid="{00000000-0005-0000-0000-000097940000}"/>
    <cellStyle name="Output 2 2 3 6" xfId="37540" xr:uid="{00000000-0005-0000-0000-000098940000}"/>
    <cellStyle name="Output 2 2 3 6 2" xfId="37541" xr:uid="{00000000-0005-0000-0000-000099940000}"/>
    <cellStyle name="Output 2 2 3 6 2 2" xfId="37542" xr:uid="{00000000-0005-0000-0000-00009A940000}"/>
    <cellStyle name="Output 2 2 3 6 3" xfId="37543" xr:uid="{00000000-0005-0000-0000-00009B940000}"/>
    <cellStyle name="Output 2 2 3 7" xfId="37544" xr:uid="{00000000-0005-0000-0000-00009C940000}"/>
    <cellStyle name="Output 2 2 3 7 2" xfId="37545" xr:uid="{00000000-0005-0000-0000-00009D940000}"/>
    <cellStyle name="Output 2 2 3 7 2 2" xfId="37546" xr:uid="{00000000-0005-0000-0000-00009E940000}"/>
    <cellStyle name="Output 2 2 3 7 3" xfId="37547" xr:uid="{00000000-0005-0000-0000-00009F940000}"/>
    <cellStyle name="Output 2 2 3 8" xfId="37548" xr:uid="{00000000-0005-0000-0000-0000A0940000}"/>
    <cellStyle name="Output 2 2 3 8 2" xfId="37549" xr:uid="{00000000-0005-0000-0000-0000A1940000}"/>
    <cellStyle name="Output 2 2 3 8 2 2" xfId="37550" xr:uid="{00000000-0005-0000-0000-0000A2940000}"/>
    <cellStyle name="Output 2 2 3 8 3" xfId="37551" xr:uid="{00000000-0005-0000-0000-0000A3940000}"/>
    <cellStyle name="Output 2 2 3 9" xfId="37552" xr:uid="{00000000-0005-0000-0000-0000A4940000}"/>
    <cellStyle name="Output 2 2 3 9 2" xfId="37553" xr:uid="{00000000-0005-0000-0000-0000A5940000}"/>
    <cellStyle name="Output 2 2 3 9 2 2" xfId="37554" xr:uid="{00000000-0005-0000-0000-0000A6940000}"/>
    <cellStyle name="Output 2 2 3 9 3" xfId="37555" xr:uid="{00000000-0005-0000-0000-0000A7940000}"/>
    <cellStyle name="Output 2 2 4" xfId="37556" xr:uid="{00000000-0005-0000-0000-0000A8940000}"/>
    <cellStyle name="Output 2 2 4 10" xfId="37557" xr:uid="{00000000-0005-0000-0000-0000A9940000}"/>
    <cellStyle name="Output 2 2 4 10 2" xfId="37558" xr:uid="{00000000-0005-0000-0000-0000AA940000}"/>
    <cellStyle name="Output 2 2 4 10 2 2" xfId="37559" xr:uid="{00000000-0005-0000-0000-0000AB940000}"/>
    <cellStyle name="Output 2 2 4 10 3" xfId="37560" xr:uid="{00000000-0005-0000-0000-0000AC940000}"/>
    <cellStyle name="Output 2 2 4 11" xfId="37561" xr:uid="{00000000-0005-0000-0000-0000AD940000}"/>
    <cellStyle name="Output 2 2 4 11 2" xfId="37562" xr:uid="{00000000-0005-0000-0000-0000AE940000}"/>
    <cellStyle name="Output 2 2 4 11 2 2" xfId="37563" xr:uid="{00000000-0005-0000-0000-0000AF940000}"/>
    <cellStyle name="Output 2 2 4 11 3" xfId="37564" xr:uid="{00000000-0005-0000-0000-0000B0940000}"/>
    <cellStyle name="Output 2 2 4 12" xfId="37565" xr:uid="{00000000-0005-0000-0000-0000B1940000}"/>
    <cellStyle name="Output 2 2 4 12 2" xfId="37566" xr:uid="{00000000-0005-0000-0000-0000B2940000}"/>
    <cellStyle name="Output 2 2 4 12 2 2" xfId="37567" xr:uid="{00000000-0005-0000-0000-0000B3940000}"/>
    <cellStyle name="Output 2 2 4 12 3" xfId="37568" xr:uid="{00000000-0005-0000-0000-0000B4940000}"/>
    <cellStyle name="Output 2 2 4 13" xfId="37569" xr:uid="{00000000-0005-0000-0000-0000B5940000}"/>
    <cellStyle name="Output 2 2 4 13 2" xfId="37570" xr:uid="{00000000-0005-0000-0000-0000B6940000}"/>
    <cellStyle name="Output 2 2 4 13 2 2" xfId="37571" xr:uid="{00000000-0005-0000-0000-0000B7940000}"/>
    <cellStyle name="Output 2 2 4 13 3" xfId="37572" xr:uid="{00000000-0005-0000-0000-0000B8940000}"/>
    <cellStyle name="Output 2 2 4 14" xfId="37573" xr:uid="{00000000-0005-0000-0000-0000B9940000}"/>
    <cellStyle name="Output 2 2 4 14 2" xfId="37574" xr:uid="{00000000-0005-0000-0000-0000BA940000}"/>
    <cellStyle name="Output 2 2 4 14 2 2" xfId="37575" xr:uid="{00000000-0005-0000-0000-0000BB940000}"/>
    <cellStyle name="Output 2 2 4 14 3" xfId="37576" xr:uid="{00000000-0005-0000-0000-0000BC940000}"/>
    <cellStyle name="Output 2 2 4 15" xfId="37577" xr:uid="{00000000-0005-0000-0000-0000BD940000}"/>
    <cellStyle name="Output 2 2 4 15 2" xfId="37578" xr:uid="{00000000-0005-0000-0000-0000BE940000}"/>
    <cellStyle name="Output 2 2 4 15 2 2" xfId="37579" xr:uid="{00000000-0005-0000-0000-0000BF940000}"/>
    <cellStyle name="Output 2 2 4 15 3" xfId="37580" xr:uid="{00000000-0005-0000-0000-0000C0940000}"/>
    <cellStyle name="Output 2 2 4 16" xfId="37581" xr:uid="{00000000-0005-0000-0000-0000C1940000}"/>
    <cellStyle name="Output 2 2 4 16 2" xfId="37582" xr:uid="{00000000-0005-0000-0000-0000C2940000}"/>
    <cellStyle name="Output 2 2 4 16 2 2" xfId="37583" xr:uid="{00000000-0005-0000-0000-0000C3940000}"/>
    <cellStyle name="Output 2 2 4 16 3" xfId="37584" xr:uid="{00000000-0005-0000-0000-0000C4940000}"/>
    <cellStyle name="Output 2 2 4 17" xfId="37585" xr:uid="{00000000-0005-0000-0000-0000C5940000}"/>
    <cellStyle name="Output 2 2 4 17 2" xfId="37586" xr:uid="{00000000-0005-0000-0000-0000C6940000}"/>
    <cellStyle name="Output 2 2 4 17 2 2" xfId="37587" xr:uid="{00000000-0005-0000-0000-0000C7940000}"/>
    <cellStyle name="Output 2 2 4 17 3" xfId="37588" xr:uid="{00000000-0005-0000-0000-0000C8940000}"/>
    <cellStyle name="Output 2 2 4 18" xfId="37589" xr:uid="{00000000-0005-0000-0000-0000C9940000}"/>
    <cellStyle name="Output 2 2 4 18 2" xfId="37590" xr:uid="{00000000-0005-0000-0000-0000CA940000}"/>
    <cellStyle name="Output 2 2 4 18 2 2" xfId="37591" xr:uid="{00000000-0005-0000-0000-0000CB940000}"/>
    <cellStyle name="Output 2 2 4 18 3" xfId="37592" xr:uid="{00000000-0005-0000-0000-0000CC940000}"/>
    <cellStyle name="Output 2 2 4 19" xfId="37593" xr:uid="{00000000-0005-0000-0000-0000CD940000}"/>
    <cellStyle name="Output 2 2 4 19 2" xfId="37594" xr:uid="{00000000-0005-0000-0000-0000CE940000}"/>
    <cellStyle name="Output 2 2 4 19 2 2" xfId="37595" xr:uid="{00000000-0005-0000-0000-0000CF940000}"/>
    <cellStyle name="Output 2 2 4 19 3" xfId="37596" xr:uid="{00000000-0005-0000-0000-0000D0940000}"/>
    <cellStyle name="Output 2 2 4 2" xfId="37597" xr:uid="{00000000-0005-0000-0000-0000D1940000}"/>
    <cellStyle name="Output 2 2 4 2 10" xfId="37598" xr:uid="{00000000-0005-0000-0000-0000D2940000}"/>
    <cellStyle name="Output 2 2 4 2 10 2" xfId="37599" xr:uid="{00000000-0005-0000-0000-0000D3940000}"/>
    <cellStyle name="Output 2 2 4 2 10 2 2" xfId="37600" xr:uid="{00000000-0005-0000-0000-0000D4940000}"/>
    <cellStyle name="Output 2 2 4 2 10 3" xfId="37601" xr:uid="{00000000-0005-0000-0000-0000D5940000}"/>
    <cellStyle name="Output 2 2 4 2 11" xfId="37602" xr:uid="{00000000-0005-0000-0000-0000D6940000}"/>
    <cellStyle name="Output 2 2 4 2 11 2" xfId="37603" xr:uid="{00000000-0005-0000-0000-0000D7940000}"/>
    <cellStyle name="Output 2 2 4 2 11 2 2" xfId="37604" xr:uid="{00000000-0005-0000-0000-0000D8940000}"/>
    <cellStyle name="Output 2 2 4 2 11 3" xfId="37605" xr:uid="{00000000-0005-0000-0000-0000D9940000}"/>
    <cellStyle name="Output 2 2 4 2 12" xfId="37606" xr:uid="{00000000-0005-0000-0000-0000DA940000}"/>
    <cellStyle name="Output 2 2 4 2 12 2" xfId="37607" xr:uid="{00000000-0005-0000-0000-0000DB940000}"/>
    <cellStyle name="Output 2 2 4 2 12 2 2" xfId="37608" xr:uid="{00000000-0005-0000-0000-0000DC940000}"/>
    <cellStyle name="Output 2 2 4 2 12 3" xfId="37609" xr:uid="{00000000-0005-0000-0000-0000DD940000}"/>
    <cellStyle name="Output 2 2 4 2 13" xfId="37610" xr:uid="{00000000-0005-0000-0000-0000DE940000}"/>
    <cellStyle name="Output 2 2 4 2 13 2" xfId="37611" xr:uid="{00000000-0005-0000-0000-0000DF940000}"/>
    <cellStyle name="Output 2 2 4 2 13 2 2" xfId="37612" xr:uid="{00000000-0005-0000-0000-0000E0940000}"/>
    <cellStyle name="Output 2 2 4 2 13 3" xfId="37613" xr:uid="{00000000-0005-0000-0000-0000E1940000}"/>
    <cellStyle name="Output 2 2 4 2 14" xfId="37614" xr:uid="{00000000-0005-0000-0000-0000E2940000}"/>
    <cellStyle name="Output 2 2 4 2 14 2" xfId="37615" xr:uid="{00000000-0005-0000-0000-0000E3940000}"/>
    <cellStyle name="Output 2 2 4 2 14 2 2" xfId="37616" xr:uid="{00000000-0005-0000-0000-0000E4940000}"/>
    <cellStyle name="Output 2 2 4 2 14 3" xfId="37617" xr:uid="{00000000-0005-0000-0000-0000E5940000}"/>
    <cellStyle name="Output 2 2 4 2 15" xfId="37618" xr:uid="{00000000-0005-0000-0000-0000E6940000}"/>
    <cellStyle name="Output 2 2 4 2 15 2" xfId="37619" xr:uid="{00000000-0005-0000-0000-0000E7940000}"/>
    <cellStyle name="Output 2 2 4 2 15 2 2" xfId="37620" xr:uid="{00000000-0005-0000-0000-0000E8940000}"/>
    <cellStyle name="Output 2 2 4 2 15 3" xfId="37621" xr:uid="{00000000-0005-0000-0000-0000E9940000}"/>
    <cellStyle name="Output 2 2 4 2 16" xfId="37622" xr:uid="{00000000-0005-0000-0000-0000EA940000}"/>
    <cellStyle name="Output 2 2 4 2 16 2" xfId="37623" xr:uid="{00000000-0005-0000-0000-0000EB940000}"/>
    <cellStyle name="Output 2 2 4 2 16 2 2" xfId="37624" xr:uid="{00000000-0005-0000-0000-0000EC940000}"/>
    <cellStyle name="Output 2 2 4 2 16 3" xfId="37625" xr:uid="{00000000-0005-0000-0000-0000ED940000}"/>
    <cellStyle name="Output 2 2 4 2 17" xfId="37626" xr:uid="{00000000-0005-0000-0000-0000EE940000}"/>
    <cellStyle name="Output 2 2 4 2 17 2" xfId="37627" xr:uid="{00000000-0005-0000-0000-0000EF940000}"/>
    <cellStyle name="Output 2 2 4 2 17 2 2" xfId="37628" xr:uid="{00000000-0005-0000-0000-0000F0940000}"/>
    <cellStyle name="Output 2 2 4 2 17 3" xfId="37629" xr:uid="{00000000-0005-0000-0000-0000F1940000}"/>
    <cellStyle name="Output 2 2 4 2 18" xfId="37630" xr:uid="{00000000-0005-0000-0000-0000F2940000}"/>
    <cellStyle name="Output 2 2 4 2 18 2" xfId="37631" xr:uid="{00000000-0005-0000-0000-0000F3940000}"/>
    <cellStyle name="Output 2 2 4 2 18 2 2" xfId="37632" xr:uid="{00000000-0005-0000-0000-0000F4940000}"/>
    <cellStyle name="Output 2 2 4 2 18 3" xfId="37633" xr:uid="{00000000-0005-0000-0000-0000F5940000}"/>
    <cellStyle name="Output 2 2 4 2 19" xfId="37634" xr:uid="{00000000-0005-0000-0000-0000F6940000}"/>
    <cellStyle name="Output 2 2 4 2 19 2" xfId="37635" xr:uid="{00000000-0005-0000-0000-0000F7940000}"/>
    <cellStyle name="Output 2 2 4 2 19 2 2" xfId="37636" xr:uid="{00000000-0005-0000-0000-0000F8940000}"/>
    <cellStyle name="Output 2 2 4 2 19 3" xfId="37637" xr:uid="{00000000-0005-0000-0000-0000F9940000}"/>
    <cellStyle name="Output 2 2 4 2 2" xfId="37638" xr:uid="{00000000-0005-0000-0000-0000FA940000}"/>
    <cellStyle name="Output 2 2 4 2 2 2" xfId="37639" xr:uid="{00000000-0005-0000-0000-0000FB940000}"/>
    <cellStyle name="Output 2 2 4 2 2 2 2" xfId="37640" xr:uid="{00000000-0005-0000-0000-0000FC940000}"/>
    <cellStyle name="Output 2 2 4 2 2 3" xfId="37641" xr:uid="{00000000-0005-0000-0000-0000FD940000}"/>
    <cellStyle name="Output 2 2 4 2 2 4" xfId="37642" xr:uid="{00000000-0005-0000-0000-0000FE940000}"/>
    <cellStyle name="Output 2 2 4 2 20" xfId="37643" xr:uid="{00000000-0005-0000-0000-0000FF940000}"/>
    <cellStyle name="Output 2 2 4 2 20 2" xfId="37644" xr:uid="{00000000-0005-0000-0000-000000950000}"/>
    <cellStyle name="Output 2 2 4 2 20 2 2" xfId="37645" xr:uid="{00000000-0005-0000-0000-000001950000}"/>
    <cellStyle name="Output 2 2 4 2 20 3" xfId="37646" xr:uid="{00000000-0005-0000-0000-000002950000}"/>
    <cellStyle name="Output 2 2 4 2 21" xfId="37647" xr:uid="{00000000-0005-0000-0000-000003950000}"/>
    <cellStyle name="Output 2 2 4 2 21 2" xfId="37648" xr:uid="{00000000-0005-0000-0000-000004950000}"/>
    <cellStyle name="Output 2 2 4 2 22" xfId="37649" xr:uid="{00000000-0005-0000-0000-000005950000}"/>
    <cellStyle name="Output 2 2 4 2 23" xfId="37650" xr:uid="{00000000-0005-0000-0000-000006950000}"/>
    <cellStyle name="Output 2 2 4 2 3" xfId="37651" xr:uid="{00000000-0005-0000-0000-000007950000}"/>
    <cellStyle name="Output 2 2 4 2 3 2" xfId="37652" xr:uid="{00000000-0005-0000-0000-000008950000}"/>
    <cellStyle name="Output 2 2 4 2 3 2 2" xfId="37653" xr:uid="{00000000-0005-0000-0000-000009950000}"/>
    <cellStyle name="Output 2 2 4 2 3 3" xfId="37654" xr:uid="{00000000-0005-0000-0000-00000A950000}"/>
    <cellStyle name="Output 2 2 4 2 4" xfId="37655" xr:uid="{00000000-0005-0000-0000-00000B950000}"/>
    <cellStyle name="Output 2 2 4 2 4 2" xfId="37656" xr:uid="{00000000-0005-0000-0000-00000C950000}"/>
    <cellStyle name="Output 2 2 4 2 4 2 2" xfId="37657" xr:uid="{00000000-0005-0000-0000-00000D950000}"/>
    <cellStyle name="Output 2 2 4 2 4 3" xfId="37658" xr:uid="{00000000-0005-0000-0000-00000E950000}"/>
    <cellStyle name="Output 2 2 4 2 5" xfId="37659" xr:uid="{00000000-0005-0000-0000-00000F950000}"/>
    <cellStyle name="Output 2 2 4 2 5 2" xfId="37660" xr:uid="{00000000-0005-0000-0000-000010950000}"/>
    <cellStyle name="Output 2 2 4 2 5 2 2" xfId="37661" xr:uid="{00000000-0005-0000-0000-000011950000}"/>
    <cellStyle name="Output 2 2 4 2 5 3" xfId="37662" xr:uid="{00000000-0005-0000-0000-000012950000}"/>
    <cellStyle name="Output 2 2 4 2 6" xfId="37663" xr:uid="{00000000-0005-0000-0000-000013950000}"/>
    <cellStyle name="Output 2 2 4 2 6 2" xfId="37664" xr:uid="{00000000-0005-0000-0000-000014950000}"/>
    <cellStyle name="Output 2 2 4 2 6 2 2" xfId="37665" xr:uid="{00000000-0005-0000-0000-000015950000}"/>
    <cellStyle name="Output 2 2 4 2 6 3" xfId="37666" xr:uid="{00000000-0005-0000-0000-000016950000}"/>
    <cellStyle name="Output 2 2 4 2 7" xfId="37667" xr:uid="{00000000-0005-0000-0000-000017950000}"/>
    <cellStyle name="Output 2 2 4 2 7 2" xfId="37668" xr:uid="{00000000-0005-0000-0000-000018950000}"/>
    <cellStyle name="Output 2 2 4 2 7 2 2" xfId="37669" xr:uid="{00000000-0005-0000-0000-000019950000}"/>
    <cellStyle name="Output 2 2 4 2 7 3" xfId="37670" xr:uid="{00000000-0005-0000-0000-00001A950000}"/>
    <cellStyle name="Output 2 2 4 2 8" xfId="37671" xr:uid="{00000000-0005-0000-0000-00001B950000}"/>
    <cellStyle name="Output 2 2 4 2 8 2" xfId="37672" xr:uid="{00000000-0005-0000-0000-00001C950000}"/>
    <cellStyle name="Output 2 2 4 2 8 2 2" xfId="37673" xr:uid="{00000000-0005-0000-0000-00001D950000}"/>
    <cellStyle name="Output 2 2 4 2 8 3" xfId="37674" xr:uid="{00000000-0005-0000-0000-00001E950000}"/>
    <cellStyle name="Output 2 2 4 2 9" xfId="37675" xr:uid="{00000000-0005-0000-0000-00001F950000}"/>
    <cellStyle name="Output 2 2 4 2 9 2" xfId="37676" xr:uid="{00000000-0005-0000-0000-000020950000}"/>
    <cellStyle name="Output 2 2 4 2 9 2 2" xfId="37677" xr:uid="{00000000-0005-0000-0000-000021950000}"/>
    <cellStyle name="Output 2 2 4 2 9 3" xfId="37678" xr:uid="{00000000-0005-0000-0000-000022950000}"/>
    <cellStyle name="Output 2 2 4 20" xfId="37679" xr:uid="{00000000-0005-0000-0000-000023950000}"/>
    <cellStyle name="Output 2 2 4 20 2" xfId="37680" xr:uid="{00000000-0005-0000-0000-000024950000}"/>
    <cellStyle name="Output 2 2 4 20 2 2" xfId="37681" xr:uid="{00000000-0005-0000-0000-000025950000}"/>
    <cellStyle name="Output 2 2 4 20 3" xfId="37682" xr:uid="{00000000-0005-0000-0000-000026950000}"/>
    <cellStyle name="Output 2 2 4 21" xfId="37683" xr:uid="{00000000-0005-0000-0000-000027950000}"/>
    <cellStyle name="Output 2 2 4 21 2" xfId="37684" xr:uid="{00000000-0005-0000-0000-000028950000}"/>
    <cellStyle name="Output 2 2 4 21 2 2" xfId="37685" xr:uid="{00000000-0005-0000-0000-000029950000}"/>
    <cellStyle name="Output 2 2 4 21 3" xfId="37686" xr:uid="{00000000-0005-0000-0000-00002A950000}"/>
    <cellStyle name="Output 2 2 4 22" xfId="37687" xr:uid="{00000000-0005-0000-0000-00002B950000}"/>
    <cellStyle name="Output 2 2 4 22 2" xfId="37688" xr:uid="{00000000-0005-0000-0000-00002C950000}"/>
    <cellStyle name="Output 2 2 4 23" xfId="37689" xr:uid="{00000000-0005-0000-0000-00002D950000}"/>
    <cellStyle name="Output 2 2 4 24" xfId="37690" xr:uid="{00000000-0005-0000-0000-00002E950000}"/>
    <cellStyle name="Output 2 2 4 3" xfId="37691" xr:uid="{00000000-0005-0000-0000-00002F950000}"/>
    <cellStyle name="Output 2 2 4 3 2" xfId="37692" xr:uid="{00000000-0005-0000-0000-000030950000}"/>
    <cellStyle name="Output 2 2 4 3 2 2" xfId="37693" xr:uid="{00000000-0005-0000-0000-000031950000}"/>
    <cellStyle name="Output 2 2 4 3 3" xfId="37694" xr:uid="{00000000-0005-0000-0000-000032950000}"/>
    <cellStyle name="Output 2 2 4 3 4" xfId="37695" xr:uid="{00000000-0005-0000-0000-000033950000}"/>
    <cellStyle name="Output 2 2 4 4" xfId="37696" xr:uid="{00000000-0005-0000-0000-000034950000}"/>
    <cellStyle name="Output 2 2 4 4 2" xfId="37697" xr:uid="{00000000-0005-0000-0000-000035950000}"/>
    <cellStyle name="Output 2 2 4 4 2 2" xfId="37698" xr:uid="{00000000-0005-0000-0000-000036950000}"/>
    <cellStyle name="Output 2 2 4 4 3" xfId="37699" xr:uid="{00000000-0005-0000-0000-000037950000}"/>
    <cellStyle name="Output 2 2 4 4 4" xfId="37700" xr:uid="{00000000-0005-0000-0000-000038950000}"/>
    <cellStyle name="Output 2 2 4 5" xfId="37701" xr:uid="{00000000-0005-0000-0000-000039950000}"/>
    <cellStyle name="Output 2 2 4 5 2" xfId="37702" xr:uid="{00000000-0005-0000-0000-00003A950000}"/>
    <cellStyle name="Output 2 2 4 5 2 2" xfId="37703" xr:uid="{00000000-0005-0000-0000-00003B950000}"/>
    <cellStyle name="Output 2 2 4 5 3" xfId="37704" xr:uid="{00000000-0005-0000-0000-00003C950000}"/>
    <cellStyle name="Output 2 2 4 6" xfId="37705" xr:uid="{00000000-0005-0000-0000-00003D950000}"/>
    <cellStyle name="Output 2 2 4 6 2" xfId="37706" xr:uid="{00000000-0005-0000-0000-00003E950000}"/>
    <cellStyle name="Output 2 2 4 6 2 2" xfId="37707" xr:uid="{00000000-0005-0000-0000-00003F950000}"/>
    <cellStyle name="Output 2 2 4 6 3" xfId="37708" xr:uid="{00000000-0005-0000-0000-000040950000}"/>
    <cellStyle name="Output 2 2 4 7" xfId="37709" xr:uid="{00000000-0005-0000-0000-000041950000}"/>
    <cellStyle name="Output 2 2 4 7 2" xfId="37710" xr:uid="{00000000-0005-0000-0000-000042950000}"/>
    <cellStyle name="Output 2 2 4 7 2 2" xfId="37711" xr:uid="{00000000-0005-0000-0000-000043950000}"/>
    <cellStyle name="Output 2 2 4 7 3" xfId="37712" xr:uid="{00000000-0005-0000-0000-000044950000}"/>
    <cellStyle name="Output 2 2 4 8" xfId="37713" xr:uid="{00000000-0005-0000-0000-000045950000}"/>
    <cellStyle name="Output 2 2 4 8 2" xfId="37714" xr:uid="{00000000-0005-0000-0000-000046950000}"/>
    <cellStyle name="Output 2 2 4 8 2 2" xfId="37715" xr:uid="{00000000-0005-0000-0000-000047950000}"/>
    <cellStyle name="Output 2 2 4 8 3" xfId="37716" xr:uid="{00000000-0005-0000-0000-000048950000}"/>
    <cellStyle name="Output 2 2 4 9" xfId="37717" xr:uid="{00000000-0005-0000-0000-000049950000}"/>
    <cellStyle name="Output 2 2 4 9 2" xfId="37718" xr:uid="{00000000-0005-0000-0000-00004A950000}"/>
    <cellStyle name="Output 2 2 4 9 2 2" xfId="37719" xr:uid="{00000000-0005-0000-0000-00004B950000}"/>
    <cellStyle name="Output 2 2 4 9 3" xfId="37720" xr:uid="{00000000-0005-0000-0000-00004C950000}"/>
    <cellStyle name="Output 2 2 5" xfId="37721" xr:uid="{00000000-0005-0000-0000-00004D950000}"/>
    <cellStyle name="Output 2 2 5 10" xfId="37722" xr:uid="{00000000-0005-0000-0000-00004E950000}"/>
    <cellStyle name="Output 2 2 5 10 2" xfId="37723" xr:uid="{00000000-0005-0000-0000-00004F950000}"/>
    <cellStyle name="Output 2 2 5 10 2 2" xfId="37724" xr:uid="{00000000-0005-0000-0000-000050950000}"/>
    <cellStyle name="Output 2 2 5 10 3" xfId="37725" xr:uid="{00000000-0005-0000-0000-000051950000}"/>
    <cellStyle name="Output 2 2 5 11" xfId="37726" xr:uid="{00000000-0005-0000-0000-000052950000}"/>
    <cellStyle name="Output 2 2 5 11 2" xfId="37727" xr:uid="{00000000-0005-0000-0000-000053950000}"/>
    <cellStyle name="Output 2 2 5 11 2 2" xfId="37728" xr:uid="{00000000-0005-0000-0000-000054950000}"/>
    <cellStyle name="Output 2 2 5 11 3" xfId="37729" xr:uid="{00000000-0005-0000-0000-000055950000}"/>
    <cellStyle name="Output 2 2 5 12" xfId="37730" xr:uid="{00000000-0005-0000-0000-000056950000}"/>
    <cellStyle name="Output 2 2 5 12 2" xfId="37731" xr:uid="{00000000-0005-0000-0000-000057950000}"/>
    <cellStyle name="Output 2 2 5 12 2 2" xfId="37732" xr:uid="{00000000-0005-0000-0000-000058950000}"/>
    <cellStyle name="Output 2 2 5 12 3" xfId="37733" xr:uid="{00000000-0005-0000-0000-000059950000}"/>
    <cellStyle name="Output 2 2 5 13" xfId="37734" xr:uid="{00000000-0005-0000-0000-00005A950000}"/>
    <cellStyle name="Output 2 2 5 13 2" xfId="37735" xr:uid="{00000000-0005-0000-0000-00005B950000}"/>
    <cellStyle name="Output 2 2 5 13 2 2" xfId="37736" xr:uid="{00000000-0005-0000-0000-00005C950000}"/>
    <cellStyle name="Output 2 2 5 13 3" xfId="37737" xr:uid="{00000000-0005-0000-0000-00005D950000}"/>
    <cellStyle name="Output 2 2 5 14" xfId="37738" xr:uid="{00000000-0005-0000-0000-00005E950000}"/>
    <cellStyle name="Output 2 2 5 14 2" xfId="37739" xr:uid="{00000000-0005-0000-0000-00005F950000}"/>
    <cellStyle name="Output 2 2 5 14 2 2" xfId="37740" xr:uid="{00000000-0005-0000-0000-000060950000}"/>
    <cellStyle name="Output 2 2 5 14 3" xfId="37741" xr:uid="{00000000-0005-0000-0000-000061950000}"/>
    <cellStyle name="Output 2 2 5 15" xfId="37742" xr:uid="{00000000-0005-0000-0000-000062950000}"/>
    <cellStyle name="Output 2 2 5 15 2" xfId="37743" xr:uid="{00000000-0005-0000-0000-000063950000}"/>
    <cellStyle name="Output 2 2 5 15 2 2" xfId="37744" xr:uid="{00000000-0005-0000-0000-000064950000}"/>
    <cellStyle name="Output 2 2 5 15 3" xfId="37745" xr:uid="{00000000-0005-0000-0000-000065950000}"/>
    <cellStyle name="Output 2 2 5 16" xfId="37746" xr:uid="{00000000-0005-0000-0000-000066950000}"/>
    <cellStyle name="Output 2 2 5 16 2" xfId="37747" xr:uid="{00000000-0005-0000-0000-000067950000}"/>
    <cellStyle name="Output 2 2 5 16 2 2" xfId="37748" xr:uid="{00000000-0005-0000-0000-000068950000}"/>
    <cellStyle name="Output 2 2 5 16 3" xfId="37749" xr:uid="{00000000-0005-0000-0000-000069950000}"/>
    <cellStyle name="Output 2 2 5 17" xfId="37750" xr:uid="{00000000-0005-0000-0000-00006A950000}"/>
    <cellStyle name="Output 2 2 5 17 2" xfId="37751" xr:uid="{00000000-0005-0000-0000-00006B950000}"/>
    <cellStyle name="Output 2 2 5 17 2 2" xfId="37752" xr:uid="{00000000-0005-0000-0000-00006C950000}"/>
    <cellStyle name="Output 2 2 5 17 3" xfId="37753" xr:uid="{00000000-0005-0000-0000-00006D950000}"/>
    <cellStyle name="Output 2 2 5 18" xfId="37754" xr:uid="{00000000-0005-0000-0000-00006E950000}"/>
    <cellStyle name="Output 2 2 5 18 2" xfId="37755" xr:uid="{00000000-0005-0000-0000-00006F950000}"/>
    <cellStyle name="Output 2 2 5 18 2 2" xfId="37756" xr:uid="{00000000-0005-0000-0000-000070950000}"/>
    <cellStyle name="Output 2 2 5 18 3" xfId="37757" xr:uid="{00000000-0005-0000-0000-000071950000}"/>
    <cellStyle name="Output 2 2 5 19" xfId="37758" xr:uid="{00000000-0005-0000-0000-000072950000}"/>
    <cellStyle name="Output 2 2 5 19 2" xfId="37759" xr:uid="{00000000-0005-0000-0000-000073950000}"/>
    <cellStyle name="Output 2 2 5 19 2 2" xfId="37760" xr:uid="{00000000-0005-0000-0000-000074950000}"/>
    <cellStyle name="Output 2 2 5 19 3" xfId="37761" xr:uid="{00000000-0005-0000-0000-000075950000}"/>
    <cellStyle name="Output 2 2 5 2" xfId="37762" xr:uid="{00000000-0005-0000-0000-000076950000}"/>
    <cellStyle name="Output 2 2 5 2 2" xfId="37763" xr:uid="{00000000-0005-0000-0000-000077950000}"/>
    <cellStyle name="Output 2 2 5 2 2 2" xfId="37764" xr:uid="{00000000-0005-0000-0000-000078950000}"/>
    <cellStyle name="Output 2 2 5 2 3" xfId="37765" xr:uid="{00000000-0005-0000-0000-000079950000}"/>
    <cellStyle name="Output 2 2 5 2 4" xfId="37766" xr:uid="{00000000-0005-0000-0000-00007A950000}"/>
    <cellStyle name="Output 2 2 5 20" xfId="37767" xr:uid="{00000000-0005-0000-0000-00007B950000}"/>
    <cellStyle name="Output 2 2 5 20 2" xfId="37768" xr:uid="{00000000-0005-0000-0000-00007C950000}"/>
    <cellStyle name="Output 2 2 5 20 2 2" xfId="37769" xr:uid="{00000000-0005-0000-0000-00007D950000}"/>
    <cellStyle name="Output 2 2 5 20 3" xfId="37770" xr:uid="{00000000-0005-0000-0000-00007E950000}"/>
    <cellStyle name="Output 2 2 5 21" xfId="37771" xr:uid="{00000000-0005-0000-0000-00007F950000}"/>
    <cellStyle name="Output 2 2 5 21 2" xfId="37772" xr:uid="{00000000-0005-0000-0000-000080950000}"/>
    <cellStyle name="Output 2 2 5 22" xfId="37773" xr:uid="{00000000-0005-0000-0000-000081950000}"/>
    <cellStyle name="Output 2 2 5 23" xfId="37774" xr:uid="{00000000-0005-0000-0000-000082950000}"/>
    <cellStyle name="Output 2 2 5 3" xfId="37775" xr:uid="{00000000-0005-0000-0000-000083950000}"/>
    <cellStyle name="Output 2 2 5 3 2" xfId="37776" xr:uid="{00000000-0005-0000-0000-000084950000}"/>
    <cellStyle name="Output 2 2 5 3 2 2" xfId="37777" xr:uid="{00000000-0005-0000-0000-000085950000}"/>
    <cellStyle name="Output 2 2 5 3 3" xfId="37778" xr:uid="{00000000-0005-0000-0000-000086950000}"/>
    <cellStyle name="Output 2 2 5 4" xfId="37779" xr:uid="{00000000-0005-0000-0000-000087950000}"/>
    <cellStyle name="Output 2 2 5 4 2" xfId="37780" xr:uid="{00000000-0005-0000-0000-000088950000}"/>
    <cellStyle name="Output 2 2 5 4 2 2" xfId="37781" xr:uid="{00000000-0005-0000-0000-000089950000}"/>
    <cellStyle name="Output 2 2 5 4 3" xfId="37782" xr:uid="{00000000-0005-0000-0000-00008A950000}"/>
    <cellStyle name="Output 2 2 5 5" xfId="37783" xr:uid="{00000000-0005-0000-0000-00008B950000}"/>
    <cellStyle name="Output 2 2 5 5 2" xfId="37784" xr:uid="{00000000-0005-0000-0000-00008C950000}"/>
    <cellStyle name="Output 2 2 5 5 2 2" xfId="37785" xr:uid="{00000000-0005-0000-0000-00008D950000}"/>
    <cellStyle name="Output 2 2 5 5 3" xfId="37786" xr:uid="{00000000-0005-0000-0000-00008E950000}"/>
    <cellStyle name="Output 2 2 5 6" xfId="37787" xr:uid="{00000000-0005-0000-0000-00008F950000}"/>
    <cellStyle name="Output 2 2 5 6 2" xfId="37788" xr:uid="{00000000-0005-0000-0000-000090950000}"/>
    <cellStyle name="Output 2 2 5 6 2 2" xfId="37789" xr:uid="{00000000-0005-0000-0000-000091950000}"/>
    <cellStyle name="Output 2 2 5 6 3" xfId="37790" xr:uid="{00000000-0005-0000-0000-000092950000}"/>
    <cellStyle name="Output 2 2 5 7" xfId="37791" xr:uid="{00000000-0005-0000-0000-000093950000}"/>
    <cellStyle name="Output 2 2 5 7 2" xfId="37792" xr:uid="{00000000-0005-0000-0000-000094950000}"/>
    <cellStyle name="Output 2 2 5 7 2 2" xfId="37793" xr:uid="{00000000-0005-0000-0000-000095950000}"/>
    <cellStyle name="Output 2 2 5 7 3" xfId="37794" xr:uid="{00000000-0005-0000-0000-000096950000}"/>
    <cellStyle name="Output 2 2 5 8" xfId="37795" xr:uid="{00000000-0005-0000-0000-000097950000}"/>
    <cellStyle name="Output 2 2 5 8 2" xfId="37796" xr:uid="{00000000-0005-0000-0000-000098950000}"/>
    <cellStyle name="Output 2 2 5 8 2 2" xfId="37797" xr:uid="{00000000-0005-0000-0000-000099950000}"/>
    <cellStyle name="Output 2 2 5 8 3" xfId="37798" xr:uid="{00000000-0005-0000-0000-00009A950000}"/>
    <cellStyle name="Output 2 2 5 9" xfId="37799" xr:uid="{00000000-0005-0000-0000-00009B950000}"/>
    <cellStyle name="Output 2 2 5 9 2" xfId="37800" xr:uid="{00000000-0005-0000-0000-00009C950000}"/>
    <cellStyle name="Output 2 2 5 9 2 2" xfId="37801" xr:uid="{00000000-0005-0000-0000-00009D950000}"/>
    <cellStyle name="Output 2 2 5 9 3" xfId="37802" xr:uid="{00000000-0005-0000-0000-00009E950000}"/>
    <cellStyle name="Output 2 2 6" xfId="37803" xr:uid="{00000000-0005-0000-0000-00009F950000}"/>
    <cellStyle name="Output 2 2 6 2" xfId="37804" xr:uid="{00000000-0005-0000-0000-0000A0950000}"/>
    <cellStyle name="Output 2 2 6 2 2" xfId="37805" xr:uid="{00000000-0005-0000-0000-0000A1950000}"/>
    <cellStyle name="Output 2 2 6 3" xfId="37806" xr:uid="{00000000-0005-0000-0000-0000A2950000}"/>
    <cellStyle name="Output 2 2 6 4" xfId="37807" xr:uid="{00000000-0005-0000-0000-0000A3950000}"/>
    <cellStyle name="Output 2 2 7" xfId="37808" xr:uid="{00000000-0005-0000-0000-0000A4950000}"/>
    <cellStyle name="Output 2 2 7 2" xfId="37809" xr:uid="{00000000-0005-0000-0000-0000A5950000}"/>
    <cellStyle name="Output 2 2 7 2 2" xfId="37810" xr:uid="{00000000-0005-0000-0000-0000A6950000}"/>
    <cellStyle name="Output 2 2 7 3" xfId="37811" xr:uid="{00000000-0005-0000-0000-0000A7950000}"/>
    <cellStyle name="Output 2 2 8" xfId="37812" xr:uid="{00000000-0005-0000-0000-0000A8950000}"/>
    <cellStyle name="Output 2 2 8 2" xfId="37813" xr:uid="{00000000-0005-0000-0000-0000A9950000}"/>
    <cellStyle name="Output 2 2 8 2 2" xfId="37814" xr:uid="{00000000-0005-0000-0000-0000AA950000}"/>
    <cellStyle name="Output 2 2 8 3" xfId="37815" xr:uid="{00000000-0005-0000-0000-0000AB950000}"/>
    <cellStyle name="Output 2 2 9" xfId="37816" xr:uid="{00000000-0005-0000-0000-0000AC950000}"/>
    <cellStyle name="Output 2 2 9 2" xfId="37817" xr:uid="{00000000-0005-0000-0000-0000AD950000}"/>
    <cellStyle name="Output 2 2 9 2 2" xfId="37818" xr:uid="{00000000-0005-0000-0000-0000AE950000}"/>
    <cellStyle name="Output 2 2 9 3" xfId="37819" xr:uid="{00000000-0005-0000-0000-0000AF950000}"/>
    <cellStyle name="Output 2 20" xfId="37820" xr:uid="{00000000-0005-0000-0000-0000B0950000}"/>
    <cellStyle name="Output 2 20 2" xfId="37821" xr:uid="{00000000-0005-0000-0000-0000B1950000}"/>
    <cellStyle name="Output 2 20 2 2" xfId="37822" xr:uid="{00000000-0005-0000-0000-0000B2950000}"/>
    <cellStyle name="Output 2 20 3" xfId="37823" xr:uid="{00000000-0005-0000-0000-0000B3950000}"/>
    <cellStyle name="Output 2 21" xfId="37824" xr:uid="{00000000-0005-0000-0000-0000B4950000}"/>
    <cellStyle name="Output 2 21 2" xfId="37825" xr:uid="{00000000-0005-0000-0000-0000B5950000}"/>
    <cellStyle name="Output 2 21 2 2" xfId="37826" xr:uid="{00000000-0005-0000-0000-0000B6950000}"/>
    <cellStyle name="Output 2 21 3" xfId="37827" xr:uid="{00000000-0005-0000-0000-0000B7950000}"/>
    <cellStyle name="Output 2 22" xfId="37828" xr:uid="{00000000-0005-0000-0000-0000B8950000}"/>
    <cellStyle name="Output 2 22 2" xfId="37829" xr:uid="{00000000-0005-0000-0000-0000B9950000}"/>
    <cellStyle name="Output 2 23" xfId="37830" xr:uid="{00000000-0005-0000-0000-0000BA950000}"/>
    <cellStyle name="Output 2 24" xfId="37831" xr:uid="{00000000-0005-0000-0000-0000BB950000}"/>
    <cellStyle name="Output 2 25" xfId="37832" xr:uid="{00000000-0005-0000-0000-0000BC950000}"/>
    <cellStyle name="Output 2 26" xfId="37833" xr:uid="{00000000-0005-0000-0000-0000BD950000}"/>
    <cellStyle name="Output 2 27" xfId="37834" xr:uid="{00000000-0005-0000-0000-0000BE950000}"/>
    <cellStyle name="Output 2 28" xfId="50886" xr:uid="{00000000-0005-0000-0000-0000BF950000}"/>
    <cellStyle name="Output 2 29" xfId="50887" xr:uid="{00000000-0005-0000-0000-0000C0950000}"/>
    <cellStyle name="Output 2 3" xfId="37835" xr:uid="{00000000-0005-0000-0000-0000C1950000}"/>
    <cellStyle name="Output 2 3 10" xfId="37836" xr:uid="{00000000-0005-0000-0000-0000C2950000}"/>
    <cellStyle name="Output 2 3 10 2" xfId="37837" xr:uid="{00000000-0005-0000-0000-0000C3950000}"/>
    <cellStyle name="Output 2 3 10 2 2" xfId="37838" xr:uid="{00000000-0005-0000-0000-0000C4950000}"/>
    <cellStyle name="Output 2 3 10 3" xfId="37839" xr:uid="{00000000-0005-0000-0000-0000C5950000}"/>
    <cellStyle name="Output 2 3 11" xfId="37840" xr:uid="{00000000-0005-0000-0000-0000C6950000}"/>
    <cellStyle name="Output 2 3 11 2" xfId="37841" xr:uid="{00000000-0005-0000-0000-0000C7950000}"/>
    <cellStyle name="Output 2 3 11 2 2" xfId="37842" xr:uid="{00000000-0005-0000-0000-0000C8950000}"/>
    <cellStyle name="Output 2 3 11 3" xfId="37843" xr:uid="{00000000-0005-0000-0000-0000C9950000}"/>
    <cellStyle name="Output 2 3 12" xfId="37844" xr:uid="{00000000-0005-0000-0000-0000CA950000}"/>
    <cellStyle name="Output 2 3 12 2" xfId="37845" xr:uid="{00000000-0005-0000-0000-0000CB950000}"/>
    <cellStyle name="Output 2 3 12 2 2" xfId="37846" xr:uid="{00000000-0005-0000-0000-0000CC950000}"/>
    <cellStyle name="Output 2 3 12 3" xfId="37847" xr:uid="{00000000-0005-0000-0000-0000CD950000}"/>
    <cellStyle name="Output 2 3 13" xfId="37848" xr:uid="{00000000-0005-0000-0000-0000CE950000}"/>
    <cellStyle name="Output 2 3 13 2" xfId="37849" xr:uid="{00000000-0005-0000-0000-0000CF950000}"/>
    <cellStyle name="Output 2 3 13 2 2" xfId="37850" xr:uid="{00000000-0005-0000-0000-0000D0950000}"/>
    <cellStyle name="Output 2 3 13 3" xfId="37851" xr:uid="{00000000-0005-0000-0000-0000D1950000}"/>
    <cellStyle name="Output 2 3 14" xfId="37852" xr:uid="{00000000-0005-0000-0000-0000D2950000}"/>
    <cellStyle name="Output 2 3 14 2" xfId="37853" xr:uid="{00000000-0005-0000-0000-0000D3950000}"/>
    <cellStyle name="Output 2 3 14 2 2" xfId="37854" xr:uid="{00000000-0005-0000-0000-0000D4950000}"/>
    <cellStyle name="Output 2 3 14 3" xfId="37855" xr:uid="{00000000-0005-0000-0000-0000D5950000}"/>
    <cellStyle name="Output 2 3 15" xfId="37856" xr:uid="{00000000-0005-0000-0000-0000D6950000}"/>
    <cellStyle name="Output 2 3 15 2" xfId="37857" xr:uid="{00000000-0005-0000-0000-0000D7950000}"/>
    <cellStyle name="Output 2 3 15 2 2" xfId="37858" xr:uid="{00000000-0005-0000-0000-0000D8950000}"/>
    <cellStyle name="Output 2 3 15 3" xfId="37859" xr:uid="{00000000-0005-0000-0000-0000D9950000}"/>
    <cellStyle name="Output 2 3 16" xfId="37860" xr:uid="{00000000-0005-0000-0000-0000DA950000}"/>
    <cellStyle name="Output 2 3 16 2" xfId="37861" xr:uid="{00000000-0005-0000-0000-0000DB950000}"/>
    <cellStyle name="Output 2 3 16 2 2" xfId="37862" xr:uid="{00000000-0005-0000-0000-0000DC950000}"/>
    <cellStyle name="Output 2 3 16 3" xfId="37863" xr:uid="{00000000-0005-0000-0000-0000DD950000}"/>
    <cellStyle name="Output 2 3 17" xfId="37864" xr:uid="{00000000-0005-0000-0000-0000DE950000}"/>
    <cellStyle name="Output 2 3 17 2" xfId="37865" xr:uid="{00000000-0005-0000-0000-0000DF950000}"/>
    <cellStyle name="Output 2 3 17 2 2" xfId="37866" xr:uid="{00000000-0005-0000-0000-0000E0950000}"/>
    <cellStyle name="Output 2 3 17 3" xfId="37867" xr:uid="{00000000-0005-0000-0000-0000E1950000}"/>
    <cellStyle name="Output 2 3 18" xfId="37868" xr:uid="{00000000-0005-0000-0000-0000E2950000}"/>
    <cellStyle name="Output 2 3 18 2" xfId="37869" xr:uid="{00000000-0005-0000-0000-0000E3950000}"/>
    <cellStyle name="Output 2 3 19" xfId="37870" xr:uid="{00000000-0005-0000-0000-0000E4950000}"/>
    <cellStyle name="Output 2 3 2" xfId="37871" xr:uid="{00000000-0005-0000-0000-0000E5950000}"/>
    <cellStyle name="Output 2 3 2 10" xfId="37872" xr:uid="{00000000-0005-0000-0000-0000E6950000}"/>
    <cellStyle name="Output 2 3 2 10 2" xfId="37873" xr:uid="{00000000-0005-0000-0000-0000E7950000}"/>
    <cellStyle name="Output 2 3 2 10 2 2" xfId="37874" xr:uid="{00000000-0005-0000-0000-0000E8950000}"/>
    <cellStyle name="Output 2 3 2 10 3" xfId="37875" xr:uid="{00000000-0005-0000-0000-0000E9950000}"/>
    <cellStyle name="Output 2 3 2 11" xfId="37876" xr:uid="{00000000-0005-0000-0000-0000EA950000}"/>
    <cellStyle name="Output 2 3 2 11 2" xfId="37877" xr:uid="{00000000-0005-0000-0000-0000EB950000}"/>
    <cellStyle name="Output 2 3 2 11 2 2" xfId="37878" xr:uid="{00000000-0005-0000-0000-0000EC950000}"/>
    <cellStyle name="Output 2 3 2 11 3" xfId="37879" xr:uid="{00000000-0005-0000-0000-0000ED950000}"/>
    <cellStyle name="Output 2 3 2 12" xfId="37880" xr:uid="{00000000-0005-0000-0000-0000EE950000}"/>
    <cellStyle name="Output 2 3 2 12 2" xfId="37881" xr:uid="{00000000-0005-0000-0000-0000EF950000}"/>
    <cellStyle name="Output 2 3 2 12 2 2" xfId="37882" xr:uid="{00000000-0005-0000-0000-0000F0950000}"/>
    <cellStyle name="Output 2 3 2 12 3" xfId="37883" xr:uid="{00000000-0005-0000-0000-0000F1950000}"/>
    <cellStyle name="Output 2 3 2 13" xfId="37884" xr:uid="{00000000-0005-0000-0000-0000F2950000}"/>
    <cellStyle name="Output 2 3 2 13 2" xfId="37885" xr:uid="{00000000-0005-0000-0000-0000F3950000}"/>
    <cellStyle name="Output 2 3 2 13 2 2" xfId="37886" xr:uid="{00000000-0005-0000-0000-0000F4950000}"/>
    <cellStyle name="Output 2 3 2 13 3" xfId="37887" xr:uid="{00000000-0005-0000-0000-0000F5950000}"/>
    <cellStyle name="Output 2 3 2 14" xfId="37888" xr:uid="{00000000-0005-0000-0000-0000F6950000}"/>
    <cellStyle name="Output 2 3 2 14 2" xfId="37889" xr:uid="{00000000-0005-0000-0000-0000F7950000}"/>
    <cellStyle name="Output 2 3 2 14 2 2" xfId="37890" xr:uid="{00000000-0005-0000-0000-0000F8950000}"/>
    <cellStyle name="Output 2 3 2 14 3" xfId="37891" xr:uid="{00000000-0005-0000-0000-0000F9950000}"/>
    <cellStyle name="Output 2 3 2 15" xfId="37892" xr:uid="{00000000-0005-0000-0000-0000FA950000}"/>
    <cellStyle name="Output 2 3 2 15 2" xfId="37893" xr:uid="{00000000-0005-0000-0000-0000FB950000}"/>
    <cellStyle name="Output 2 3 2 15 2 2" xfId="37894" xr:uid="{00000000-0005-0000-0000-0000FC950000}"/>
    <cellStyle name="Output 2 3 2 15 3" xfId="37895" xr:uid="{00000000-0005-0000-0000-0000FD950000}"/>
    <cellStyle name="Output 2 3 2 16" xfId="37896" xr:uid="{00000000-0005-0000-0000-0000FE950000}"/>
    <cellStyle name="Output 2 3 2 16 2" xfId="37897" xr:uid="{00000000-0005-0000-0000-0000FF950000}"/>
    <cellStyle name="Output 2 3 2 16 2 2" xfId="37898" xr:uid="{00000000-0005-0000-0000-000000960000}"/>
    <cellStyle name="Output 2 3 2 16 3" xfId="37899" xr:uid="{00000000-0005-0000-0000-000001960000}"/>
    <cellStyle name="Output 2 3 2 17" xfId="37900" xr:uid="{00000000-0005-0000-0000-000002960000}"/>
    <cellStyle name="Output 2 3 2 17 2" xfId="37901" xr:uid="{00000000-0005-0000-0000-000003960000}"/>
    <cellStyle name="Output 2 3 2 17 2 2" xfId="37902" xr:uid="{00000000-0005-0000-0000-000004960000}"/>
    <cellStyle name="Output 2 3 2 17 3" xfId="37903" xr:uid="{00000000-0005-0000-0000-000005960000}"/>
    <cellStyle name="Output 2 3 2 18" xfId="37904" xr:uid="{00000000-0005-0000-0000-000006960000}"/>
    <cellStyle name="Output 2 3 2 18 2" xfId="37905" xr:uid="{00000000-0005-0000-0000-000007960000}"/>
    <cellStyle name="Output 2 3 2 18 2 2" xfId="37906" xr:uid="{00000000-0005-0000-0000-000008960000}"/>
    <cellStyle name="Output 2 3 2 18 3" xfId="37907" xr:uid="{00000000-0005-0000-0000-000009960000}"/>
    <cellStyle name="Output 2 3 2 19" xfId="37908" xr:uid="{00000000-0005-0000-0000-00000A960000}"/>
    <cellStyle name="Output 2 3 2 19 2" xfId="37909" xr:uid="{00000000-0005-0000-0000-00000B960000}"/>
    <cellStyle name="Output 2 3 2 19 2 2" xfId="37910" xr:uid="{00000000-0005-0000-0000-00000C960000}"/>
    <cellStyle name="Output 2 3 2 19 3" xfId="37911" xr:uid="{00000000-0005-0000-0000-00000D960000}"/>
    <cellStyle name="Output 2 3 2 2" xfId="37912" xr:uid="{00000000-0005-0000-0000-00000E960000}"/>
    <cellStyle name="Output 2 3 2 2 2" xfId="37913" xr:uid="{00000000-0005-0000-0000-00000F960000}"/>
    <cellStyle name="Output 2 3 2 2 2 2" xfId="37914" xr:uid="{00000000-0005-0000-0000-000010960000}"/>
    <cellStyle name="Output 2 3 2 2 2 2 2" xfId="37915" xr:uid="{00000000-0005-0000-0000-000011960000}"/>
    <cellStyle name="Output 2 3 2 2 2 3" xfId="37916" xr:uid="{00000000-0005-0000-0000-000012960000}"/>
    <cellStyle name="Output 2 3 2 2 2 4" xfId="37917" xr:uid="{00000000-0005-0000-0000-000013960000}"/>
    <cellStyle name="Output 2 3 2 2 3" xfId="37918" xr:uid="{00000000-0005-0000-0000-000014960000}"/>
    <cellStyle name="Output 2 3 2 2 3 2" xfId="37919" xr:uid="{00000000-0005-0000-0000-000015960000}"/>
    <cellStyle name="Output 2 3 2 2 4" xfId="37920" xr:uid="{00000000-0005-0000-0000-000016960000}"/>
    <cellStyle name="Output 2 3 2 2 5" xfId="37921" xr:uid="{00000000-0005-0000-0000-000017960000}"/>
    <cellStyle name="Output 2 3 2 20" xfId="37922" xr:uid="{00000000-0005-0000-0000-000018960000}"/>
    <cellStyle name="Output 2 3 2 20 2" xfId="37923" xr:uid="{00000000-0005-0000-0000-000019960000}"/>
    <cellStyle name="Output 2 3 2 20 2 2" xfId="37924" xr:uid="{00000000-0005-0000-0000-00001A960000}"/>
    <cellStyle name="Output 2 3 2 20 3" xfId="37925" xr:uid="{00000000-0005-0000-0000-00001B960000}"/>
    <cellStyle name="Output 2 3 2 21" xfId="37926" xr:uid="{00000000-0005-0000-0000-00001C960000}"/>
    <cellStyle name="Output 2 3 2 21 2" xfId="37927" xr:uid="{00000000-0005-0000-0000-00001D960000}"/>
    <cellStyle name="Output 2 3 2 22" xfId="37928" xr:uid="{00000000-0005-0000-0000-00001E960000}"/>
    <cellStyle name="Output 2 3 2 23" xfId="37929" xr:uid="{00000000-0005-0000-0000-00001F960000}"/>
    <cellStyle name="Output 2 3 2 3" xfId="37930" xr:uid="{00000000-0005-0000-0000-000020960000}"/>
    <cellStyle name="Output 2 3 2 3 2" xfId="37931" xr:uid="{00000000-0005-0000-0000-000021960000}"/>
    <cellStyle name="Output 2 3 2 3 2 2" xfId="37932" xr:uid="{00000000-0005-0000-0000-000022960000}"/>
    <cellStyle name="Output 2 3 2 3 2 3" xfId="37933" xr:uid="{00000000-0005-0000-0000-000023960000}"/>
    <cellStyle name="Output 2 3 2 3 3" xfId="37934" xr:uid="{00000000-0005-0000-0000-000024960000}"/>
    <cellStyle name="Output 2 3 2 3 3 2" xfId="37935" xr:uid="{00000000-0005-0000-0000-000025960000}"/>
    <cellStyle name="Output 2 3 2 3 4" xfId="37936" xr:uid="{00000000-0005-0000-0000-000026960000}"/>
    <cellStyle name="Output 2 3 2 4" xfId="37937" xr:uid="{00000000-0005-0000-0000-000027960000}"/>
    <cellStyle name="Output 2 3 2 4 2" xfId="37938" xr:uid="{00000000-0005-0000-0000-000028960000}"/>
    <cellStyle name="Output 2 3 2 4 2 2" xfId="37939" xr:uid="{00000000-0005-0000-0000-000029960000}"/>
    <cellStyle name="Output 2 3 2 4 3" xfId="37940" xr:uid="{00000000-0005-0000-0000-00002A960000}"/>
    <cellStyle name="Output 2 3 2 4 4" xfId="37941" xr:uid="{00000000-0005-0000-0000-00002B960000}"/>
    <cellStyle name="Output 2 3 2 5" xfId="37942" xr:uid="{00000000-0005-0000-0000-00002C960000}"/>
    <cellStyle name="Output 2 3 2 5 2" xfId="37943" xr:uid="{00000000-0005-0000-0000-00002D960000}"/>
    <cellStyle name="Output 2 3 2 5 2 2" xfId="37944" xr:uid="{00000000-0005-0000-0000-00002E960000}"/>
    <cellStyle name="Output 2 3 2 5 3" xfId="37945" xr:uid="{00000000-0005-0000-0000-00002F960000}"/>
    <cellStyle name="Output 2 3 2 5 4" xfId="37946" xr:uid="{00000000-0005-0000-0000-000030960000}"/>
    <cellStyle name="Output 2 3 2 6" xfId="37947" xr:uid="{00000000-0005-0000-0000-000031960000}"/>
    <cellStyle name="Output 2 3 2 6 2" xfId="37948" xr:uid="{00000000-0005-0000-0000-000032960000}"/>
    <cellStyle name="Output 2 3 2 6 2 2" xfId="37949" xr:uid="{00000000-0005-0000-0000-000033960000}"/>
    <cellStyle name="Output 2 3 2 6 3" xfId="37950" xr:uid="{00000000-0005-0000-0000-000034960000}"/>
    <cellStyle name="Output 2 3 2 7" xfId="37951" xr:uid="{00000000-0005-0000-0000-000035960000}"/>
    <cellStyle name="Output 2 3 2 7 2" xfId="37952" xr:uid="{00000000-0005-0000-0000-000036960000}"/>
    <cellStyle name="Output 2 3 2 7 2 2" xfId="37953" xr:uid="{00000000-0005-0000-0000-000037960000}"/>
    <cellStyle name="Output 2 3 2 7 3" xfId="37954" xr:uid="{00000000-0005-0000-0000-000038960000}"/>
    <cellStyle name="Output 2 3 2 8" xfId="37955" xr:uid="{00000000-0005-0000-0000-000039960000}"/>
    <cellStyle name="Output 2 3 2 8 2" xfId="37956" xr:uid="{00000000-0005-0000-0000-00003A960000}"/>
    <cellStyle name="Output 2 3 2 8 2 2" xfId="37957" xr:uid="{00000000-0005-0000-0000-00003B960000}"/>
    <cellStyle name="Output 2 3 2 8 3" xfId="37958" xr:uid="{00000000-0005-0000-0000-00003C960000}"/>
    <cellStyle name="Output 2 3 2 9" xfId="37959" xr:uid="{00000000-0005-0000-0000-00003D960000}"/>
    <cellStyle name="Output 2 3 2 9 2" xfId="37960" xr:uid="{00000000-0005-0000-0000-00003E960000}"/>
    <cellStyle name="Output 2 3 2 9 2 2" xfId="37961" xr:uid="{00000000-0005-0000-0000-00003F960000}"/>
    <cellStyle name="Output 2 3 2 9 3" xfId="37962" xr:uid="{00000000-0005-0000-0000-000040960000}"/>
    <cellStyle name="Output 2 3 20" xfId="37963" xr:uid="{00000000-0005-0000-0000-000041960000}"/>
    <cellStyle name="Output 2 3 3" xfId="37964" xr:uid="{00000000-0005-0000-0000-000042960000}"/>
    <cellStyle name="Output 2 3 3 2" xfId="37965" xr:uid="{00000000-0005-0000-0000-000043960000}"/>
    <cellStyle name="Output 2 3 3 2 2" xfId="37966" xr:uid="{00000000-0005-0000-0000-000044960000}"/>
    <cellStyle name="Output 2 3 3 2 2 2" xfId="37967" xr:uid="{00000000-0005-0000-0000-000045960000}"/>
    <cellStyle name="Output 2 3 3 2 3" xfId="37968" xr:uid="{00000000-0005-0000-0000-000046960000}"/>
    <cellStyle name="Output 2 3 3 2 4" xfId="37969" xr:uid="{00000000-0005-0000-0000-000047960000}"/>
    <cellStyle name="Output 2 3 3 3" xfId="37970" xr:uid="{00000000-0005-0000-0000-000048960000}"/>
    <cellStyle name="Output 2 3 3 3 2" xfId="37971" xr:uid="{00000000-0005-0000-0000-000049960000}"/>
    <cellStyle name="Output 2 3 3 4" xfId="37972" xr:uid="{00000000-0005-0000-0000-00004A960000}"/>
    <cellStyle name="Output 2 3 3 5" xfId="37973" xr:uid="{00000000-0005-0000-0000-00004B960000}"/>
    <cellStyle name="Output 2 3 4" xfId="37974" xr:uid="{00000000-0005-0000-0000-00004C960000}"/>
    <cellStyle name="Output 2 3 4 2" xfId="37975" xr:uid="{00000000-0005-0000-0000-00004D960000}"/>
    <cellStyle name="Output 2 3 4 2 2" xfId="37976" xr:uid="{00000000-0005-0000-0000-00004E960000}"/>
    <cellStyle name="Output 2 3 4 2 3" xfId="37977" xr:uid="{00000000-0005-0000-0000-00004F960000}"/>
    <cellStyle name="Output 2 3 4 3" xfId="37978" xr:uid="{00000000-0005-0000-0000-000050960000}"/>
    <cellStyle name="Output 2 3 4 3 2" xfId="37979" xr:uid="{00000000-0005-0000-0000-000051960000}"/>
    <cellStyle name="Output 2 3 4 4" xfId="37980" xr:uid="{00000000-0005-0000-0000-000052960000}"/>
    <cellStyle name="Output 2 3 5" xfId="37981" xr:uid="{00000000-0005-0000-0000-000053960000}"/>
    <cellStyle name="Output 2 3 5 2" xfId="37982" xr:uid="{00000000-0005-0000-0000-000054960000}"/>
    <cellStyle name="Output 2 3 5 2 2" xfId="37983" xr:uid="{00000000-0005-0000-0000-000055960000}"/>
    <cellStyle name="Output 2 3 5 2 3" xfId="37984" xr:uid="{00000000-0005-0000-0000-000056960000}"/>
    <cellStyle name="Output 2 3 5 3" xfId="37985" xr:uid="{00000000-0005-0000-0000-000057960000}"/>
    <cellStyle name="Output 2 3 5 4" xfId="37986" xr:uid="{00000000-0005-0000-0000-000058960000}"/>
    <cellStyle name="Output 2 3 6" xfId="37987" xr:uid="{00000000-0005-0000-0000-000059960000}"/>
    <cellStyle name="Output 2 3 6 2" xfId="37988" xr:uid="{00000000-0005-0000-0000-00005A960000}"/>
    <cellStyle name="Output 2 3 6 2 2" xfId="37989" xr:uid="{00000000-0005-0000-0000-00005B960000}"/>
    <cellStyle name="Output 2 3 6 3" xfId="37990" xr:uid="{00000000-0005-0000-0000-00005C960000}"/>
    <cellStyle name="Output 2 3 6 4" xfId="37991" xr:uid="{00000000-0005-0000-0000-00005D960000}"/>
    <cellStyle name="Output 2 3 7" xfId="37992" xr:uid="{00000000-0005-0000-0000-00005E960000}"/>
    <cellStyle name="Output 2 3 7 2" xfId="37993" xr:uid="{00000000-0005-0000-0000-00005F960000}"/>
    <cellStyle name="Output 2 3 7 2 2" xfId="37994" xr:uid="{00000000-0005-0000-0000-000060960000}"/>
    <cellStyle name="Output 2 3 7 3" xfId="37995" xr:uid="{00000000-0005-0000-0000-000061960000}"/>
    <cellStyle name="Output 2 3 8" xfId="37996" xr:uid="{00000000-0005-0000-0000-000062960000}"/>
    <cellStyle name="Output 2 3 8 2" xfId="37997" xr:uid="{00000000-0005-0000-0000-000063960000}"/>
    <cellStyle name="Output 2 3 8 2 2" xfId="37998" xr:uid="{00000000-0005-0000-0000-000064960000}"/>
    <cellStyle name="Output 2 3 8 3" xfId="37999" xr:uid="{00000000-0005-0000-0000-000065960000}"/>
    <cellStyle name="Output 2 3 9" xfId="38000" xr:uid="{00000000-0005-0000-0000-000066960000}"/>
    <cellStyle name="Output 2 3 9 2" xfId="38001" xr:uid="{00000000-0005-0000-0000-000067960000}"/>
    <cellStyle name="Output 2 3 9 2 2" xfId="38002" xr:uid="{00000000-0005-0000-0000-000068960000}"/>
    <cellStyle name="Output 2 3 9 3" xfId="38003" xr:uid="{00000000-0005-0000-0000-000069960000}"/>
    <cellStyle name="Output 2 4" xfId="38004" xr:uid="{00000000-0005-0000-0000-00006A960000}"/>
    <cellStyle name="Output 2 4 10" xfId="38005" xr:uid="{00000000-0005-0000-0000-00006B960000}"/>
    <cellStyle name="Output 2 4 10 2" xfId="38006" xr:uid="{00000000-0005-0000-0000-00006C960000}"/>
    <cellStyle name="Output 2 4 10 2 2" xfId="38007" xr:uid="{00000000-0005-0000-0000-00006D960000}"/>
    <cellStyle name="Output 2 4 10 3" xfId="38008" xr:uid="{00000000-0005-0000-0000-00006E960000}"/>
    <cellStyle name="Output 2 4 11" xfId="38009" xr:uid="{00000000-0005-0000-0000-00006F960000}"/>
    <cellStyle name="Output 2 4 11 2" xfId="38010" xr:uid="{00000000-0005-0000-0000-000070960000}"/>
    <cellStyle name="Output 2 4 11 2 2" xfId="38011" xr:uid="{00000000-0005-0000-0000-000071960000}"/>
    <cellStyle name="Output 2 4 11 3" xfId="38012" xr:uid="{00000000-0005-0000-0000-000072960000}"/>
    <cellStyle name="Output 2 4 12" xfId="38013" xr:uid="{00000000-0005-0000-0000-000073960000}"/>
    <cellStyle name="Output 2 4 12 2" xfId="38014" xr:uid="{00000000-0005-0000-0000-000074960000}"/>
    <cellStyle name="Output 2 4 12 2 2" xfId="38015" xr:uid="{00000000-0005-0000-0000-000075960000}"/>
    <cellStyle name="Output 2 4 12 3" xfId="38016" xr:uid="{00000000-0005-0000-0000-000076960000}"/>
    <cellStyle name="Output 2 4 13" xfId="38017" xr:uid="{00000000-0005-0000-0000-000077960000}"/>
    <cellStyle name="Output 2 4 13 2" xfId="38018" xr:uid="{00000000-0005-0000-0000-000078960000}"/>
    <cellStyle name="Output 2 4 13 2 2" xfId="38019" xr:uid="{00000000-0005-0000-0000-000079960000}"/>
    <cellStyle name="Output 2 4 13 3" xfId="38020" xr:uid="{00000000-0005-0000-0000-00007A960000}"/>
    <cellStyle name="Output 2 4 14" xfId="38021" xr:uid="{00000000-0005-0000-0000-00007B960000}"/>
    <cellStyle name="Output 2 4 14 2" xfId="38022" xr:uid="{00000000-0005-0000-0000-00007C960000}"/>
    <cellStyle name="Output 2 4 14 2 2" xfId="38023" xr:uid="{00000000-0005-0000-0000-00007D960000}"/>
    <cellStyle name="Output 2 4 14 3" xfId="38024" xr:uid="{00000000-0005-0000-0000-00007E960000}"/>
    <cellStyle name="Output 2 4 15" xfId="38025" xr:uid="{00000000-0005-0000-0000-00007F960000}"/>
    <cellStyle name="Output 2 4 15 2" xfId="38026" xr:uid="{00000000-0005-0000-0000-000080960000}"/>
    <cellStyle name="Output 2 4 15 2 2" xfId="38027" xr:uid="{00000000-0005-0000-0000-000081960000}"/>
    <cellStyle name="Output 2 4 15 3" xfId="38028" xr:uid="{00000000-0005-0000-0000-000082960000}"/>
    <cellStyle name="Output 2 4 16" xfId="38029" xr:uid="{00000000-0005-0000-0000-000083960000}"/>
    <cellStyle name="Output 2 4 16 2" xfId="38030" xr:uid="{00000000-0005-0000-0000-000084960000}"/>
    <cellStyle name="Output 2 4 16 2 2" xfId="38031" xr:uid="{00000000-0005-0000-0000-000085960000}"/>
    <cellStyle name="Output 2 4 16 3" xfId="38032" xr:uid="{00000000-0005-0000-0000-000086960000}"/>
    <cellStyle name="Output 2 4 17" xfId="38033" xr:uid="{00000000-0005-0000-0000-000087960000}"/>
    <cellStyle name="Output 2 4 17 2" xfId="38034" xr:uid="{00000000-0005-0000-0000-000088960000}"/>
    <cellStyle name="Output 2 4 17 2 2" xfId="38035" xr:uid="{00000000-0005-0000-0000-000089960000}"/>
    <cellStyle name="Output 2 4 17 3" xfId="38036" xr:uid="{00000000-0005-0000-0000-00008A960000}"/>
    <cellStyle name="Output 2 4 18" xfId="38037" xr:uid="{00000000-0005-0000-0000-00008B960000}"/>
    <cellStyle name="Output 2 4 18 2" xfId="38038" xr:uid="{00000000-0005-0000-0000-00008C960000}"/>
    <cellStyle name="Output 2 4 19" xfId="38039" xr:uid="{00000000-0005-0000-0000-00008D960000}"/>
    <cellStyle name="Output 2 4 2" xfId="38040" xr:uid="{00000000-0005-0000-0000-00008E960000}"/>
    <cellStyle name="Output 2 4 2 10" xfId="38041" xr:uid="{00000000-0005-0000-0000-00008F960000}"/>
    <cellStyle name="Output 2 4 2 10 2" xfId="38042" xr:uid="{00000000-0005-0000-0000-000090960000}"/>
    <cellStyle name="Output 2 4 2 10 2 2" xfId="38043" xr:uid="{00000000-0005-0000-0000-000091960000}"/>
    <cellStyle name="Output 2 4 2 10 3" xfId="38044" xr:uid="{00000000-0005-0000-0000-000092960000}"/>
    <cellStyle name="Output 2 4 2 11" xfId="38045" xr:uid="{00000000-0005-0000-0000-000093960000}"/>
    <cellStyle name="Output 2 4 2 11 2" xfId="38046" xr:uid="{00000000-0005-0000-0000-000094960000}"/>
    <cellStyle name="Output 2 4 2 11 2 2" xfId="38047" xr:uid="{00000000-0005-0000-0000-000095960000}"/>
    <cellStyle name="Output 2 4 2 11 3" xfId="38048" xr:uid="{00000000-0005-0000-0000-000096960000}"/>
    <cellStyle name="Output 2 4 2 12" xfId="38049" xr:uid="{00000000-0005-0000-0000-000097960000}"/>
    <cellStyle name="Output 2 4 2 12 2" xfId="38050" xr:uid="{00000000-0005-0000-0000-000098960000}"/>
    <cellStyle name="Output 2 4 2 12 2 2" xfId="38051" xr:uid="{00000000-0005-0000-0000-000099960000}"/>
    <cellStyle name="Output 2 4 2 12 3" xfId="38052" xr:uid="{00000000-0005-0000-0000-00009A960000}"/>
    <cellStyle name="Output 2 4 2 13" xfId="38053" xr:uid="{00000000-0005-0000-0000-00009B960000}"/>
    <cellStyle name="Output 2 4 2 13 2" xfId="38054" xr:uid="{00000000-0005-0000-0000-00009C960000}"/>
    <cellStyle name="Output 2 4 2 13 2 2" xfId="38055" xr:uid="{00000000-0005-0000-0000-00009D960000}"/>
    <cellStyle name="Output 2 4 2 13 3" xfId="38056" xr:uid="{00000000-0005-0000-0000-00009E960000}"/>
    <cellStyle name="Output 2 4 2 14" xfId="38057" xr:uid="{00000000-0005-0000-0000-00009F960000}"/>
    <cellStyle name="Output 2 4 2 14 2" xfId="38058" xr:uid="{00000000-0005-0000-0000-0000A0960000}"/>
    <cellStyle name="Output 2 4 2 14 2 2" xfId="38059" xr:uid="{00000000-0005-0000-0000-0000A1960000}"/>
    <cellStyle name="Output 2 4 2 14 3" xfId="38060" xr:uid="{00000000-0005-0000-0000-0000A2960000}"/>
    <cellStyle name="Output 2 4 2 15" xfId="38061" xr:uid="{00000000-0005-0000-0000-0000A3960000}"/>
    <cellStyle name="Output 2 4 2 15 2" xfId="38062" xr:uid="{00000000-0005-0000-0000-0000A4960000}"/>
    <cellStyle name="Output 2 4 2 15 2 2" xfId="38063" xr:uid="{00000000-0005-0000-0000-0000A5960000}"/>
    <cellStyle name="Output 2 4 2 15 3" xfId="38064" xr:uid="{00000000-0005-0000-0000-0000A6960000}"/>
    <cellStyle name="Output 2 4 2 16" xfId="38065" xr:uid="{00000000-0005-0000-0000-0000A7960000}"/>
    <cellStyle name="Output 2 4 2 16 2" xfId="38066" xr:uid="{00000000-0005-0000-0000-0000A8960000}"/>
    <cellStyle name="Output 2 4 2 16 2 2" xfId="38067" xr:uid="{00000000-0005-0000-0000-0000A9960000}"/>
    <cellStyle name="Output 2 4 2 16 3" xfId="38068" xr:uid="{00000000-0005-0000-0000-0000AA960000}"/>
    <cellStyle name="Output 2 4 2 17" xfId="38069" xr:uid="{00000000-0005-0000-0000-0000AB960000}"/>
    <cellStyle name="Output 2 4 2 17 2" xfId="38070" xr:uid="{00000000-0005-0000-0000-0000AC960000}"/>
    <cellStyle name="Output 2 4 2 17 2 2" xfId="38071" xr:uid="{00000000-0005-0000-0000-0000AD960000}"/>
    <cellStyle name="Output 2 4 2 17 3" xfId="38072" xr:uid="{00000000-0005-0000-0000-0000AE960000}"/>
    <cellStyle name="Output 2 4 2 18" xfId="38073" xr:uid="{00000000-0005-0000-0000-0000AF960000}"/>
    <cellStyle name="Output 2 4 2 18 2" xfId="38074" xr:uid="{00000000-0005-0000-0000-0000B0960000}"/>
    <cellStyle name="Output 2 4 2 18 2 2" xfId="38075" xr:uid="{00000000-0005-0000-0000-0000B1960000}"/>
    <cellStyle name="Output 2 4 2 18 3" xfId="38076" xr:uid="{00000000-0005-0000-0000-0000B2960000}"/>
    <cellStyle name="Output 2 4 2 19" xfId="38077" xr:uid="{00000000-0005-0000-0000-0000B3960000}"/>
    <cellStyle name="Output 2 4 2 19 2" xfId="38078" xr:uid="{00000000-0005-0000-0000-0000B4960000}"/>
    <cellStyle name="Output 2 4 2 19 2 2" xfId="38079" xr:uid="{00000000-0005-0000-0000-0000B5960000}"/>
    <cellStyle name="Output 2 4 2 19 3" xfId="38080" xr:uid="{00000000-0005-0000-0000-0000B6960000}"/>
    <cellStyle name="Output 2 4 2 2" xfId="38081" xr:uid="{00000000-0005-0000-0000-0000B7960000}"/>
    <cellStyle name="Output 2 4 2 2 2" xfId="38082" xr:uid="{00000000-0005-0000-0000-0000B8960000}"/>
    <cellStyle name="Output 2 4 2 2 2 2" xfId="38083" xr:uid="{00000000-0005-0000-0000-0000B9960000}"/>
    <cellStyle name="Output 2 4 2 2 2 2 2" xfId="38084" xr:uid="{00000000-0005-0000-0000-0000BA960000}"/>
    <cellStyle name="Output 2 4 2 2 2 3" xfId="38085" xr:uid="{00000000-0005-0000-0000-0000BB960000}"/>
    <cellStyle name="Output 2 4 2 2 2 4" xfId="38086" xr:uid="{00000000-0005-0000-0000-0000BC960000}"/>
    <cellStyle name="Output 2 4 2 2 3" xfId="38087" xr:uid="{00000000-0005-0000-0000-0000BD960000}"/>
    <cellStyle name="Output 2 4 2 2 3 2" xfId="38088" xr:uid="{00000000-0005-0000-0000-0000BE960000}"/>
    <cellStyle name="Output 2 4 2 2 4" xfId="38089" xr:uid="{00000000-0005-0000-0000-0000BF960000}"/>
    <cellStyle name="Output 2 4 2 2 5" xfId="38090" xr:uid="{00000000-0005-0000-0000-0000C0960000}"/>
    <cellStyle name="Output 2 4 2 20" xfId="38091" xr:uid="{00000000-0005-0000-0000-0000C1960000}"/>
    <cellStyle name="Output 2 4 2 20 2" xfId="38092" xr:uid="{00000000-0005-0000-0000-0000C2960000}"/>
    <cellStyle name="Output 2 4 2 20 2 2" xfId="38093" xr:uid="{00000000-0005-0000-0000-0000C3960000}"/>
    <cellStyle name="Output 2 4 2 20 3" xfId="38094" xr:uid="{00000000-0005-0000-0000-0000C4960000}"/>
    <cellStyle name="Output 2 4 2 21" xfId="38095" xr:uid="{00000000-0005-0000-0000-0000C5960000}"/>
    <cellStyle name="Output 2 4 2 21 2" xfId="38096" xr:uid="{00000000-0005-0000-0000-0000C6960000}"/>
    <cellStyle name="Output 2 4 2 22" xfId="38097" xr:uid="{00000000-0005-0000-0000-0000C7960000}"/>
    <cellStyle name="Output 2 4 2 23" xfId="38098" xr:uid="{00000000-0005-0000-0000-0000C8960000}"/>
    <cellStyle name="Output 2 4 2 3" xfId="38099" xr:uid="{00000000-0005-0000-0000-0000C9960000}"/>
    <cellStyle name="Output 2 4 2 3 2" xfId="38100" xr:uid="{00000000-0005-0000-0000-0000CA960000}"/>
    <cellStyle name="Output 2 4 2 3 2 2" xfId="38101" xr:uid="{00000000-0005-0000-0000-0000CB960000}"/>
    <cellStyle name="Output 2 4 2 3 2 3" xfId="38102" xr:uid="{00000000-0005-0000-0000-0000CC960000}"/>
    <cellStyle name="Output 2 4 2 3 3" xfId="38103" xr:uid="{00000000-0005-0000-0000-0000CD960000}"/>
    <cellStyle name="Output 2 4 2 3 3 2" xfId="38104" xr:uid="{00000000-0005-0000-0000-0000CE960000}"/>
    <cellStyle name="Output 2 4 2 3 4" xfId="38105" xr:uid="{00000000-0005-0000-0000-0000CF960000}"/>
    <cellStyle name="Output 2 4 2 4" xfId="38106" xr:uid="{00000000-0005-0000-0000-0000D0960000}"/>
    <cellStyle name="Output 2 4 2 4 2" xfId="38107" xr:uid="{00000000-0005-0000-0000-0000D1960000}"/>
    <cellStyle name="Output 2 4 2 4 2 2" xfId="38108" xr:uid="{00000000-0005-0000-0000-0000D2960000}"/>
    <cellStyle name="Output 2 4 2 4 3" xfId="38109" xr:uid="{00000000-0005-0000-0000-0000D3960000}"/>
    <cellStyle name="Output 2 4 2 4 4" xfId="38110" xr:uid="{00000000-0005-0000-0000-0000D4960000}"/>
    <cellStyle name="Output 2 4 2 5" xfId="38111" xr:uid="{00000000-0005-0000-0000-0000D5960000}"/>
    <cellStyle name="Output 2 4 2 5 2" xfId="38112" xr:uid="{00000000-0005-0000-0000-0000D6960000}"/>
    <cellStyle name="Output 2 4 2 5 2 2" xfId="38113" xr:uid="{00000000-0005-0000-0000-0000D7960000}"/>
    <cellStyle name="Output 2 4 2 5 3" xfId="38114" xr:uid="{00000000-0005-0000-0000-0000D8960000}"/>
    <cellStyle name="Output 2 4 2 5 4" xfId="38115" xr:uid="{00000000-0005-0000-0000-0000D9960000}"/>
    <cellStyle name="Output 2 4 2 6" xfId="38116" xr:uid="{00000000-0005-0000-0000-0000DA960000}"/>
    <cellStyle name="Output 2 4 2 6 2" xfId="38117" xr:uid="{00000000-0005-0000-0000-0000DB960000}"/>
    <cellStyle name="Output 2 4 2 6 2 2" xfId="38118" xr:uid="{00000000-0005-0000-0000-0000DC960000}"/>
    <cellStyle name="Output 2 4 2 6 3" xfId="38119" xr:uid="{00000000-0005-0000-0000-0000DD960000}"/>
    <cellStyle name="Output 2 4 2 7" xfId="38120" xr:uid="{00000000-0005-0000-0000-0000DE960000}"/>
    <cellStyle name="Output 2 4 2 7 2" xfId="38121" xr:uid="{00000000-0005-0000-0000-0000DF960000}"/>
    <cellStyle name="Output 2 4 2 7 2 2" xfId="38122" xr:uid="{00000000-0005-0000-0000-0000E0960000}"/>
    <cellStyle name="Output 2 4 2 7 3" xfId="38123" xr:uid="{00000000-0005-0000-0000-0000E1960000}"/>
    <cellStyle name="Output 2 4 2 8" xfId="38124" xr:uid="{00000000-0005-0000-0000-0000E2960000}"/>
    <cellStyle name="Output 2 4 2 8 2" xfId="38125" xr:uid="{00000000-0005-0000-0000-0000E3960000}"/>
    <cellStyle name="Output 2 4 2 8 2 2" xfId="38126" xr:uid="{00000000-0005-0000-0000-0000E4960000}"/>
    <cellStyle name="Output 2 4 2 8 3" xfId="38127" xr:uid="{00000000-0005-0000-0000-0000E5960000}"/>
    <cellStyle name="Output 2 4 2 9" xfId="38128" xr:uid="{00000000-0005-0000-0000-0000E6960000}"/>
    <cellStyle name="Output 2 4 2 9 2" xfId="38129" xr:uid="{00000000-0005-0000-0000-0000E7960000}"/>
    <cellStyle name="Output 2 4 2 9 2 2" xfId="38130" xr:uid="{00000000-0005-0000-0000-0000E8960000}"/>
    <cellStyle name="Output 2 4 2 9 3" xfId="38131" xr:uid="{00000000-0005-0000-0000-0000E9960000}"/>
    <cellStyle name="Output 2 4 20" xfId="38132" xr:uid="{00000000-0005-0000-0000-0000EA960000}"/>
    <cellStyle name="Output 2 4 3" xfId="38133" xr:uid="{00000000-0005-0000-0000-0000EB960000}"/>
    <cellStyle name="Output 2 4 3 2" xfId="38134" xr:uid="{00000000-0005-0000-0000-0000EC960000}"/>
    <cellStyle name="Output 2 4 3 2 2" xfId="38135" xr:uid="{00000000-0005-0000-0000-0000ED960000}"/>
    <cellStyle name="Output 2 4 3 2 2 2" xfId="38136" xr:uid="{00000000-0005-0000-0000-0000EE960000}"/>
    <cellStyle name="Output 2 4 3 2 3" xfId="38137" xr:uid="{00000000-0005-0000-0000-0000EF960000}"/>
    <cellStyle name="Output 2 4 3 2 4" xfId="38138" xr:uid="{00000000-0005-0000-0000-0000F0960000}"/>
    <cellStyle name="Output 2 4 3 3" xfId="38139" xr:uid="{00000000-0005-0000-0000-0000F1960000}"/>
    <cellStyle name="Output 2 4 3 3 2" xfId="38140" xr:uid="{00000000-0005-0000-0000-0000F2960000}"/>
    <cellStyle name="Output 2 4 3 4" xfId="38141" xr:uid="{00000000-0005-0000-0000-0000F3960000}"/>
    <cellStyle name="Output 2 4 3 5" xfId="38142" xr:uid="{00000000-0005-0000-0000-0000F4960000}"/>
    <cellStyle name="Output 2 4 4" xfId="38143" xr:uid="{00000000-0005-0000-0000-0000F5960000}"/>
    <cellStyle name="Output 2 4 4 2" xfId="38144" xr:uid="{00000000-0005-0000-0000-0000F6960000}"/>
    <cellStyle name="Output 2 4 4 2 2" xfId="38145" xr:uid="{00000000-0005-0000-0000-0000F7960000}"/>
    <cellStyle name="Output 2 4 4 2 3" xfId="38146" xr:uid="{00000000-0005-0000-0000-0000F8960000}"/>
    <cellStyle name="Output 2 4 4 3" xfId="38147" xr:uid="{00000000-0005-0000-0000-0000F9960000}"/>
    <cellStyle name="Output 2 4 4 3 2" xfId="38148" xr:uid="{00000000-0005-0000-0000-0000FA960000}"/>
    <cellStyle name="Output 2 4 4 4" xfId="38149" xr:uid="{00000000-0005-0000-0000-0000FB960000}"/>
    <cellStyle name="Output 2 4 5" xfId="38150" xr:uid="{00000000-0005-0000-0000-0000FC960000}"/>
    <cellStyle name="Output 2 4 5 2" xfId="38151" xr:uid="{00000000-0005-0000-0000-0000FD960000}"/>
    <cellStyle name="Output 2 4 5 2 2" xfId="38152" xr:uid="{00000000-0005-0000-0000-0000FE960000}"/>
    <cellStyle name="Output 2 4 5 2 3" xfId="38153" xr:uid="{00000000-0005-0000-0000-0000FF960000}"/>
    <cellStyle name="Output 2 4 5 3" xfId="38154" xr:uid="{00000000-0005-0000-0000-000000970000}"/>
    <cellStyle name="Output 2 4 5 4" xfId="38155" xr:uid="{00000000-0005-0000-0000-000001970000}"/>
    <cellStyle name="Output 2 4 6" xfId="38156" xr:uid="{00000000-0005-0000-0000-000002970000}"/>
    <cellStyle name="Output 2 4 6 2" xfId="38157" xr:uid="{00000000-0005-0000-0000-000003970000}"/>
    <cellStyle name="Output 2 4 6 2 2" xfId="38158" xr:uid="{00000000-0005-0000-0000-000004970000}"/>
    <cellStyle name="Output 2 4 6 3" xfId="38159" xr:uid="{00000000-0005-0000-0000-000005970000}"/>
    <cellStyle name="Output 2 4 6 4" xfId="38160" xr:uid="{00000000-0005-0000-0000-000006970000}"/>
    <cellStyle name="Output 2 4 7" xfId="38161" xr:uid="{00000000-0005-0000-0000-000007970000}"/>
    <cellStyle name="Output 2 4 7 2" xfId="38162" xr:uid="{00000000-0005-0000-0000-000008970000}"/>
    <cellStyle name="Output 2 4 7 2 2" xfId="38163" xr:uid="{00000000-0005-0000-0000-000009970000}"/>
    <cellStyle name="Output 2 4 7 3" xfId="38164" xr:uid="{00000000-0005-0000-0000-00000A970000}"/>
    <cellStyle name="Output 2 4 8" xfId="38165" xr:uid="{00000000-0005-0000-0000-00000B970000}"/>
    <cellStyle name="Output 2 4 8 2" xfId="38166" xr:uid="{00000000-0005-0000-0000-00000C970000}"/>
    <cellStyle name="Output 2 4 8 2 2" xfId="38167" xr:uid="{00000000-0005-0000-0000-00000D970000}"/>
    <cellStyle name="Output 2 4 8 3" xfId="38168" xr:uid="{00000000-0005-0000-0000-00000E970000}"/>
    <cellStyle name="Output 2 4 9" xfId="38169" xr:uid="{00000000-0005-0000-0000-00000F970000}"/>
    <cellStyle name="Output 2 4 9 2" xfId="38170" xr:uid="{00000000-0005-0000-0000-000010970000}"/>
    <cellStyle name="Output 2 4 9 2 2" xfId="38171" xr:uid="{00000000-0005-0000-0000-000011970000}"/>
    <cellStyle name="Output 2 4 9 3" xfId="38172" xr:uid="{00000000-0005-0000-0000-000012970000}"/>
    <cellStyle name="Output 2 5" xfId="38173" xr:uid="{00000000-0005-0000-0000-000013970000}"/>
    <cellStyle name="Output 2 5 10" xfId="38174" xr:uid="{00000000-0005-0000-0000-000014970000}"/>
    <cellStyle name="Output 2 5 10 2" xfId="38175" xr:uid="{00000000-0005-0000-0000-000015970000}"/>
    <cellStyle name="Output 2 5 10 2 2" xfId="38176" xr:uid="{00000000-0005-0000-0000-000016970000}"/>
    <cellStyle name="Output 2 5 10 3" xfId="38177" xr:uid="{00000000-0005-0000-0000-000017970000}"/>
    <cellStyle name="Output 2 5 11" xfId="38178" xr:uid="{00000000-0005-0000-0000-000018970000}"/>
    <cellStyle name="Output 2 5 11 2" xfId="38179" xr:uid="{00000000-0005-0000-0000-000019970000}"/>
    <cellStyle name="Output 2 5 11 2 2" xfId="38180" xr:uid="{00000000-0005-0000-0000-00001A970000}"/>
    <cellStyle name="Output 2 5 11 3" xfId="38181" xr:uid="{00000000-0005-0000-0000-00001B970000}"/>
    <cellStyle name="Output 2 5 12" xfId="38182" xr:uid="{00000000-0005-0000-0000-00001C970000}"/>
    <cellStyle name="Output 2 5 12 2" xfId="38183" xr:uid="{00000000-0005-0000-0000-00001D970000}"/>
    <cellStyle name="Output 2 5 12 2 2" xfId="38184" xr:uid="{00000000-0005-0000-0000-00001E970000}"/>
    <cellStyle name="Output 2 5 12 3" xfId="38185" xr:uid="{00000000-0005-0000-0000-00001F970000}"/>
    <cellStyle name="Output 2 5 13" xfId="38186" xr:uid="{00000000-0005-0000-0000-000020970000}"/>
    <cellStyle name="Output 2 5 13 2" xfId="38187" xr:uid="{00000000-0005-0000-0000-000021970000}"/>
    <cellStyle name="Output 2 5 13 2 2" xfId="38188" xr:uid="{00000000-0005-0000-0000-000022970000}"/>
    <cellStyle name="Output 2 5 13 3" xfId="38189" xr:uid="{00000000-0005-0000-0000-000023970000}"/>
    <cellStyle name="Output 2 5 14" xfId="38190" xr:uid="{00000000-0005-0000-0000-000024970000}"/>
    <cellStyle name="Output 2 5 14 2" xfId="38191" xr:uid="{00000000-0005-0000-0000-000025970000}"/>
    <cellStyle name="Output 2 5 14 2 2" xfId="38192" xr:uid="{00000000-0005-0000-0000-000026970000}"/>
    <cellStyle name="Output 2 5 14 3" xfId="38193" xr:uid="{00000000-0005-0000-0000-000027970000}"/>
    <cellStyle name="Output 2 5 15" xfId="38194" xr:uid="{00000000-0005-0000-0000-000028970000}"/>
    <cellStyle name="Output 2 5 15 2" xfId="38195" xr:uid="{00000000-0005-0000-0000-000029970000}"/>
    <cellStyle name="Output 2 5 15 2 2" xfId="38196" xr:uid="{00000000-0005-0000-0000-00002A970000}"/>
    <cellStyle name="Output 2 5 15 3" xfId="38197" xr:uid="{00000000-0005-0000-0000-00002B970000}"/>
    <cellStyle name="Output 2 5 16" xfId="38198" xr:uid="{00000000-0005-0000-0000-00002C970000}"/>
    <cellStyle name="Output 2 5 16 2" xfId="38199" xr:uid="{00000000-0005-0000-0000-00002D970000}"/>
    <cellStyle name="Output 2 5 16 2 2" xfId="38200" xr:uid="{00000000-0005-0000-0000-00002E970000}"/>
    <cellStyle name="Output 2 5 16 3" xfId="38201" xr:uid="{00000000-0005-0000-0000-00002F970000}"/>
    <cellStyle name="Output 2 5 17" xfId="38202" xr:uid="{00000000-0005-0000-0000-000030970000}"/>
    <cellStyle name="Output 2 5 17 2" xfId="38203" xr:uid="{00000000-0005-0000-0000-000031970000}"/>
    <cellStyle name="Output 2 5 17 2 2" xfId="38204" xr:uid="{00000000-0005-0000-0000-000032970000}"/>
    <cellStyle name="Output 2 5 17 3" xfId="38205" xr:uid="{00000000-0005-0000-0000-000033970000}"/>
    <cellStyle name="Output 2 5 18" xfId="38206" xr:uid="{00000000-0005-0000-0000-000034970000}"/>
    <cellStyle name="Output 2 5 18 2" xfId="38207" xr:uid="{00000000-0005-0000-0000-000035970000}"/>
    <cellStyle name="Output 2 5 18 2 2" xfId="38208" xr:uid="{00000000-0005-0000-0000-000036970000}"/>
    <cellStyle name="Output 2 5 18 3" xfId="38209" xr:uid="{00000000-0005-0000-0000-000037970000}"/>
    <cellStyle name="Output 2 5 19" xfId="38210" xr:uid="{00000000-0005-0000-0000-000038970000}"/>
    <cellStyle name="Output 2 5 19 2" xfId="38211" xr:uid="{00000000-0005-0000-0000-000039970000}"/>
    <cellStyle name="Output 2 5 19 2 2" xfId="38212" xr:uid="{00000000-0005-0000-0000-00003A970000}"/>
    <cellStyle name="Output 2 5 19 3" xfId="38213" xr:uid="{00000000-0005-0000-0000-00003B970000}"/>
    <cellStyle name="Output 2 5 2" xfId="38214" xr:uid="{00000000-0005-0000-0000-00003C970000}"/>
    <cellStyle name="Output 2 5 2 10" xfId="38215" xr:uid="{00000000-0005-0000-0000-00003D970000}"/>
    <cellStyle name="Output 2 5 2 10 2" xfId="38216" xr:uid="{00000000-0005-0000-0000-00003E970000}"/>
    <cellStyle name="Output 2 5 2 10 2 2" xfId="38217" xr:uid="{00000000-0005-0000-0000-00003F970000}"/>
    <cellStyle name="Output 2 5 2 10 3" xfId="38218" xr:uid="{00000000-0005-0000-0000-000040970000}"/>
    <cellStyle name="Output 2 5 2 11" xfId="38219" xr:uid="{00000000-0005-0000-0000-000041970000}"/>
    <cellStyle name="Output 2 5 2 11 2" xfId="38220" xr:uid="{00000000-0005-0000-0000-000042970000}"/>
    <cellStyle name="Output 2 5 2 11 2 2" xfId="38221" xr:uid="{00000000-0005-0000-0000-000043970000}"/>
    <cellStyle name="Output 2 5 2 11 3" xfId="38222" xr:uid="{00000000-0005-0000-0000-000044970000}"/>
    <cellStyle name="Output 2 5 2 12" xfId="38223" xr:uid="{00000000-0005-0000-0000-000045970000}"/>
    <cellStyle name="Output 2 5 2 12 2" xfId="38224" xr:uid="{00000000-0005-0000-0000-000046970000}"/>
    <cellStyle name="Output 2 5 2 12 2 2" xfId="38225" xr:uid="{00000000-0005-0000-0000-000047970000}"/>
    <cellStyle name="Output 2 5 2 12 3" xfId="38226" xr:uid="{00000000-0005-0000-0000-000048970000}"/>
    <cellStyle name="Output 2 5 2 13" xfId="38227" xr:uid="{00000000-0005-0000-0000-000049970000}"/>
    <cellStyle name="Output 2 5 2 13 2" xfId="38228" xr:uid="{00000000-0005-0000-0000-00004A970000}"/>
    <cellStyle name="Output 2 5 2 13 2 2" xfId="38229" xr:uid="{00000000-0005-0000-0000-00004B970000}"/>
    <cellStyle name="Output 2 5 2 13 3" xfId="38230" xr:uid="{00000000-0005-0000-0000-00004C970000}"/>
    <cellStyle name="Output 2 5 2 14" xfId="38231" xr:uid="{00000000-0005-0000-0000-00004D970000}"/>
    <cellStyle name="Output 2 5 2 14 2" xfId="38232" xr:uid="{00000000-0005-0000-0000-00004E970000}"/>
    <cellStyle name="Output 2 5 2 14 2 2" xfId="38233" xr:uid="{00000000-0005-0000-0000-00004F970000}"/>
    <cellStyle name="Output 2 5 2 14 3" xfId="38234" xr:uid="{00000000-0005-0000-0000-000050970000}"/>
    <cellStyle name="Output 2 5 2 15" xfId="38235" xr:uid="{00000000-0005-0000-0000-000051970000}"/>
    <cellStyle name="Output 2 5 2 15 2" xfId="38236" xr:uid="{00000000-0005-0000-0000-000052970000}"/>
    <cellStyle name="Output 2 5 2 15 2 2" xfId="38237" xr:uid="{00000000-0005-0000-0000-000053970000}"/>
    <cellStyle name="Output 2 5 2 15 3" xfId="38238" xr:uid="{00000000-0005-0000-0000-000054970000}"/>
    <cellStyle name="Output 2 5 2 16" xfId="38239" xr:uid="{00000000-0005-0000-0000-000055970000}"/>
    <cellStyle name="Output 2 5 2 16 2" xfId="38240" xr:uid="{00000000-0005-0000-0000-000056970000}"/>
    <cellStyle name="Output 2 5 2 16 2 2" xfId="38241" xr:uid="{00000000-0005-0000-0000-000057970000}"/>
    <cellStyle name="Output 2 5 2 16 3" xfId="38242" xr:uid="{00000000-0005-0000-0000-000058970000}"/>
    <cellStyle name="Output 2 5 2 17" xfId="38243" xr:uid="{00000000-0005-0000-0000-000059970000}"/>
    <cellStyle name="Output 2 5 2 17 2" xfId="38244" xr:uid="{00000000-0005-0000-0000-00005A970000}"/>
    <cellStyle name="Output 2 5 2 17 2 2" xfId="38245" xr:uid="{00000000-0005-0000-0000-00005B970000}"/>
    <cellStyle name="Output 2 5 2 17 3" xfId="38246" xr:uid="{00000000-0005-0000-0000-00005C970000}"/>
    <cellStyle name="Output 2 5 2 18" xfId="38247" xr:uid="{00000000-0005-0000-0000-00005D970000}"/>
    <cellStyle name="Output 2 5 2 18 2" xfId="38248" xr:uid="{00000000-0005-0000-0000-00005E970000}"/>
    <cellStyle name="Output 2 5 2 18 2 2" xfId="38249" xr:uid="{00000000-0005-0000-0000-00005F970000}"/>
    <cellStyle name="Output 2 5 2 18 3" xfId="38250" xr:uid="{00000000-0005-0000-0000-000060970000}"/>
    <cellStyle name="Output 2 5 2 19" xfId="38251" xr:uid="{00000000-0005-0000-0000-000061970000}"/>
    <cellStyle name="Output 2 5 2 19 2" xfId="38252" xr:uid="{00000000-0005-0000-0000-000062970000}"/>
    <cellStyle name="Output 2 5 2 19 2 2" xfId="38253" xr:uid="{00000000-0005-0000-0000-000063970000}"/>
    <cellStyle name="Output 2 5 2 19 3" xfId="38254" xr:uid="{00000000-0005-0000-0000-000064970000}"/>
    <cellStyle name="Output 2 5 2 2" xfId="38255" xr:uid="{00000000-0005-0000-0000-000065970000}"/>
    <cellStyle name="Output 2 5 2 2 2" xfId="38256" xr:uid="{00000000-0005-0000-0000-000066970000}"/>
    <cellStyle name="Output 2 5 2 2 2 2" xfId="38257" xr:uid="{00000000-0005-0000-0000-000067970000}"/>
    <cellStyle name="Output 2 5 2 2 2 3" xfId="38258" xr:uid="{00000000-0005-0000-0000-000068970000}"/>
    <cellStyle name="Output 2 5 2 2 3" xfId="38259" xr:uid="{00000000-0005-0000-0000-000069970000}"/>
    <cellStyle name="Output 2 5 2 2 3 2" xfId="38260" xr:uid="{00000000-0005-0000-0000-00006A970000}"/>
    <cellStyle name="Output 2 5 2 2 4" xfId="38261" xr:uid="{00000000-0005-0000-0000-00006B970000}"/>
    <cellStyle name="Output 2 5 2 20" xfId="38262" xr:uid="{00000000-0005-0000-0000-00006C970000}"/>
    <cellStyle name="Output 2 5 2 20 2" xfId="38263" xr:uid="{00000000-0005-0000-0000-00006D970000}"/>
    <cellStyle name="Output 2 5 2 20 2 2" xfId="38264" xr:uid="{00000000-0005-0000-0000-00006E970000}"/>
    <cellStyle name="Output 2 5 2 20 3" xfId="38265" xr:uid="{00000000-0005-0000-0000-00006F970000}"/>
    <cellStyle name="Output 2 5 2 21" xfId="38266" xr:uid="{00000000-0005-0000-0000-000070970000}"/>
    <cellStyle name="Output 2 5 2 21 2" xfId="38267" xr:uid="{00000000-0005-0000-0000-000071970000}"/>
    <cellStyle name="Output 2 5 2 22" xfId="38268" xr:uid="{00000000-0005-0000-0000-000072970000}"/>
    <cellStyle name="Output 2 5 2 23" xfId="38269" xr:uid="{00000000-0005-0000-0000-000073970000}"/>
    <cellStyle name="Output 2 5 2 3" xfId="38270" xr:uid="{00000000-0005-0000-0000-000074970000}"/>
    <cellStyle name="Output 2 5 2 3 2" xfId="38271" xr:uid="{00000000-0005-0000-0000-000075970000}"/>
    <cellStyle name="Output 2 5 2 3 2 2" xfId="38272" xr:uid="{00000000-0005-0000-0000-000076970000}"/>
    <cellStyle name="Output 2 5 2 3 3" xfId="38273" xr:uid="{00000000-0005-0000-0000-000077970000}"/>
    <cellStyle name="Output 2 5 2 3 4" xfId="38274" xr:uid="{00000000-0005-0000-0000-000078970000}"/>
    <cellStyle name="Output 2 5 2 4" xfId="38275" xr:uid="{00000000-0005-0000-0000-000079970000}"/>
    <cellStyle name="Output 2 5 2 4 2" xfId="38276" xr:uid="{00000000-0005-0000-0000-00007A970000}"/>
    <cellStyle name="Output 2 5 2 4 2 2" xfId="38277" xr:uid="{00000000-0005-0000-0000-00007B970000}"/>
    <cellStyle name="Output 2 5 2 4 3" xfId="38278" xr:uid="{00000000-0005-0000-0000-00007C970000}"/>
    <cellStyle name="Output 2 5 2 4 4" xfId="38279" xr:uid="{00000000-0005-0000-0000-00007D970000}"/>
    <cellStyle name="Output 2 5 2 5" xfId="38280" xr:uid="{00000000-0005-0000-0000-00007E970000}"/>
    <cellStyle name="Output 2 5 2 5 2" xfId="38281" xr:uid="{00000000-0005-0000-0000-00007F970000}"/>
    <cellStyle name="Output 2 5 2 5 2 2" xfId="38282" xr:uid="{00000000-0005-0000-0000-000080970000}"/>
    <cellStyle name="Output 2 5 2 5 3" xfId="38283" xr:uid="{00000000-0005-0000-0000-000081970000}"/>
    <cellStyle name="Output 2 5 2 6" xfId="38284" xr:uid="{00000000-0005-0000-0000-000082970000}"/>
    <cellStyle name="Output 2 5 2 6 2" xfId="38285" xr:uid="{00000000-0005-0000-0000-000083970000}"/>
    <cellStyle name="Output 2 5 2 6 2 2" xfId="38286" xr:uid="{00000000-0005-0000-0000-000084970000}"/>
    <cellStyle name="Output 2 5 2 6 3" xfId="38287" xr:uid="{00000000-0005-0000-0000-000085970000}"/>
    <cellStyle name="Output 2 5 2 7" xfId="38288" xr:uid="{00000000-0005-0000-0000-000086970000}"/>
    <cellStyle name="Output 2 5 2 7 2" xfId="38289" xr:uid="{00000000-0005-0000-0000-000087970000}"/>
    <cellStyle name="Output 2 5 2 7 2 2" xfId="38290" xr:uid="{00000000-0005-0000-0000-000088970000}"/>
    <cellStyle name="Output 2 5 2 7 3" xfId="38291" xr:uid="{00000000-0005-0000-0000-000089970000}"/>
    <cellStyle name="Output 2 5 2 8" xfId="38292" xr:uid="{00000000-0005-0000-0000-00008A970000}"/>
    <cellStyle name="Output 2 5 2 8 2" xfId="38293" xr:uid="{00000000-0005-0000-0000-00008B970000}"/>
    <cellStyle name="Output 2 5 2 8 2 2" xfId="38294" xr:uid="{00000000-0005-0000-0000-00008C970000}"/>
    <cellStyle name="Output 2 5 2 8 3" xfId="38295" xr:uid="{00000000-0005-0000-0000-00008D970000}"/>
    <cellStyle name="Output 2 5 2 9" xfId="38296" xr:uid="{00000000-0005-0000-0000-00008E970000}"/>
    <cellStyle name="Output 2 5 2 9 2" xfId="38297" xr:uid="{00000000-0005-0000-0000-00008F970000}"/>
    <cellStyle name="Output 2 5 2 9 2 2" xfId="38298" xr:uid="{00000000-0005-0000-0000-000090970000}"/>
    <cellStyle name="Output 2 5 2 9 3" xfId="38299" xr:uid="{00000000-0005-0000-0000-000091970000}"/>
    <cellStyle name="Output 2 5 20" xfId="38300" xr:uid="{00000000-0005-0000-0000-000092970000}"/>
    <cellStyle name="Output 2 5 20 2" xfId="38301" xr:uid="{00000000-0005-0000-0000-000093970000}"/>
    <cellStyle name="Output 2 5 20 2 2" xfId="38302" xr:uid="{00000000-0005-0000-0000-000094970000}"/>
    <cellStyle name="Output 2 5 20 3" xfId="38303" xr:uid="{00000000-0005-0000-0000-000095970000}"/>
    <cellStyle name="Output 2 5 21" xfId="38304" xr:uid="{00000000-0005-0000-0000-000096970000}"/>
    <cellStyle name="Output 2 5 21 2" xfId="38305" xr:uid="{00000000-0005-0000-0000-000097970000}"/>
    <cellStyle name="Output 2 5 21 2 2" xfId="38306" xr:uid="{00000000-0005-0000-0000-000098970000}"/>
    <cellStyle name="Output 2 5 21 3" xfId="38307" xr:uid="{00000000-0005-0000-0000-000099970000}"/>
    <cellStyle name="Output 2 5 22" xfId="38308" xr:uid="{00000000-0005-0000-0000-00009A970000}"/>
    <cellStyle name="Output 2 5 22 2" xfId="38309" xr:uid="{00000000-0005-0000-0000-00009B970000}"/>
    <cellStyle name="Output 2 5 23" xfId="38310" xr:uid="{00000000-0005-0000-0000-00009C970000}"/>
    <cellStyle name="Output 2 5 24" xfId="38311" xr:uid="{00000000-0005-0000-0000-00009D970000}"/>
    <cellStyle name="Output 2 5 3" xfId="38312" xr:uid="{00000000-0005-0000-0000-00009E970000}"/>
    <cellStyle name="Output 2 5 3 2" xfId="38313" xr:uid="{00000000-0005-0000-0000-00009F970000}"/>
    <cellStyle name="Output 2 5 3 2 2" xfId="38314" xr:uid="{00000000-0005-0000-0000-0000A0970000}"/>
    <cellStyle name="Output 2 5 3 2 3" xfId="38315" xr:uid="{00000000-0005-0000-0000-0000A1970000}"/>
    <cellStyle name="Output 2 5 3 3" xfId="38316" xr:uid="{00000000-0005-0000-0000-0000A2970000}"/>
    <cellStyle name="Output 2 5 3 3 2" xfId="38317" xr:uid="{00000000-0005-0000-0000-0000A3970000}"/>
    <cellStyle name="Output 2 5 3 4" xfId="38318" xr:uid="{00000000-0005-0000-0000-0000A4970000}"/>
    <cellStyle name="Output 2 5 4" xfId="38319" xr:uid="{00000000-0005-0000-0000-0000A5970000}"/>
    <cellStyle name="Output 2 5 4 2" xfId="38320" xr:uid="{00000000-0005-0000-0000-0000A6970000}"/>
    <cellStyle name="Output 2 5 4 2 2" xfId="38321" xr:uid="{00000000-0005-0000-0000-0000A7970000}"/>
    <cellStyle name="Output 2 5 4 3" xfId="38322" xr:uid="{00000000-0005-0000-0000-0000A8970000}"/>
    <cellStyle name="Output 2 5 4 4" xfId="38323" xr:uid="{00000000-0005-0000-0000-0000A9970000}"/>
    <cellStyle name="Output 2 5 5" xfId="38324" xr:uid="{00000000-0005-0000-0000-0000AA970000}"/>
    <cellStyle name="Output 2 5 5 2" xfId="38325" xr:uid="{00000000-0005-0000-0000-0000AB970000}"/>
    <cellStyle name="Output 2 5 5 2 2" xfId="38326" xr:uid="{00000000-0005-0000-0000-0000AC970000}"/>
    <cellStyle name="Output 2 5 5 3" xfId="38327" xr:uid="{00000000-0005-0000-0000-0000AD970000}"/>
    <cellStyle name="Output 2 5 5 4" xfId="38328" xr:uid="{00000000-0005-0000-0000-0000AE970000}"/>
    <cellStyle name="Output 2 5 6" xfId="38329" xr:uid="{00000000-0005-0000-0000-0000AF970000}"/>
    <cellStyle name="Output 2 5 6 2" xfId="38330" xr:uid="{00000000-0005-0000-0000-0000B0970000}"/>
    <cellStyle name="Output 2 5 6 2 2" xfId="38331" xr:uid="{00000000-0005-0000-0000-0000B1970000}"/>
    <cellStyle name="Output 2 5 6 3" xfId="38332" xr:uid="{00000000-0005-0000-0000-0000B2970000}"/>
    <cellStyle name="Output 2 5 7" xfId="38333" xr:uid="{00000000-0005-0000-0000-0000B3970000}"/>
    <cellStyle name="Output 2 5 7 2" xfId="38334" xr:uid="{00000000-0005-0000-0000-0000B4970000}"/>
    <cellStyle name="Output 2 5 7 2 2" xfId="38335" xr:uid="{00000000-0005-0000-0000-0000B5970000}"/>
    <cellStyle name="Output 2 5 7 3" xfId="38336" xr:uid="{00000000-0005-0000-0000-0000B6970000}"/>
    <cellStyle name="Output 2 5 8" xfId="38337" xr:uid="{00000000-0005-0000-0000-0000B7970000}"/>
    <cellStyle name="Output 2 5 8 2" xfId="38338" xr:uid="{00000000-0005-0000-0000-0000B8970000}"/>
    <cellStyle name="Output 2 5 8 2 2" xfId="38339" xr:uid="{00000000-0005-0000-0000-0000B9970000}"/>
    <cellStyle name="Output 2 5 8 3" xfId="38340" xr:uid="{00000000-0005-0000-0000-0000BA970000}"/>
    <cellStyle name="Output 2 5 9" xfId="38341" xr:uid="{00000000-0005-0000-0000-0000BB970000}"/>
    <cellStyle name="Output 2 5 9 2" xfId="38342" xr:uid="{00000000-0005-0000-0000-0000BC970000}"/>
    <cellStyle name="Output 2 5 9 2 2" xfId="38343" xr:uid="{00000000-0005-0000-0000-0000BD970000}"/>
    <cellStyle name="Output 2 5 9 3" xfId="38344" xr:uid="{00000000-0005-0000-0000-0000BE970000}"/>
    <cellStyle name="Output 2 6" xfId="38345" xr:uid="{00000000-0005-0000-0000-0000BF970000}"/>
    <cellStyle name="Output 2 6 10" xfId="38346" xr:uid="{00000000-0005-0000-0000-0000C0970000}"/>
    <cellStyle name="Output 2 6 10 2" xfId="38347" xr:uid="{00000000-0005-0000-0000-0000C1970000}"/>
    <cellStyle name="Output 2 6 10 2 2" xfId="38348" xr:uid="{00000000-0005-0000-0000-0000C2970000}"/>
    <cellStyle name="Output 2 6 10 3" xfId="38349" xr:uid="{00000000-0005-0000-0000-0000C3970000}"/>
    <cellStyle name="Output 2 6 11" xfId="38350" xr:uid="{00000000-0005-0000-0000-0000C4970000}"/>
    <cellStyle name="Output 2 6 11 2" xfId="38351" xr:uid="{00000000-0005-0000-0000-0000C5970000}"/>
    <cellStyle name="Output 2 6 11 2 2" xfId="38352" xr:uid="{00000000-0005-0000-0000-0000C6970000}"/>
    <cellStyle name="Output 2 6 11 3" xfId="38353" xr:uid="{00000000-0005-0000-0000-0000C7970000}"/>
    <cellStyle name="Output 2 6 12" xfId="38354" xr:uid="{00000000-0005-0000-0000-0000C8970000}"/>
    <cellStyle name="Output 2 6 12 2" xfId="38355" xr:uid="{00000000-0005-0000-0000-0000C9970000}"/>
    <cellStyle name="Output 2 6 12 2 2" xfId="38356" xr:uid="{00000000-0005-0000-0000-0000CA970000}"/>
    <cellStyle name="Output 2 6 12 3" xfId="38357" xr:uid="{00000000-0005-0000-0000-0000CB970000}"/>
    <cellStyle name="Output 2 6 13" xfId="38358" xr:uid="{00000000-0005-0000-0000-0000CC970000}"/>
    <cellStyle name="Output 2 6 13 2" xfId="38359" xr:uid="{00000000-0005-0000-0000-0000CD970000}"/>
    <cellStyle name="Output 2 6 13 2 2" xfId="38360" xr:uid="{00000000-0005-0000-0000-0000CE970000}"/>
    <cellStyle name="Output 2 6 13 3" xfId="38361" xr:uid="{00000000-0005-0000-0000-0000CF970000}"/>
    <cellStyle name="Output 2 6 14" xfId="38362" xr:uid="{00000000-0005-0000-0000-0000D0970000}"/>
    <cellStyle name="Output 2 6 14 2" xfId="38363" xr:uid="{00000000-0005-0000-0000-0000D1970000}"/>
    <cellStyle name="Output 2 6 14 2 2" xfId="38364" xr:uid="{00000000-0005-0000-0000-0000D2970000}"/>
    <cellStyle name="Output 2 6 14 3" xfId="38365" xr:uid="{00000000-0005-0000-0000-0000D3970000}"/>
    <cellStyle name="Output 2 6 15" xfId="38366" xr:uid="{00000000-0005-0000-0000-0000D4970000}"/>
    <cellStyle name="Output 2 6 15 2" xfId="38367" xr:uid="{00000000-0005-0000-0000-0000D5970000}"/>
    <cellStyle name="Output 2 6 15 2 2" xfId="38368" xr:uid="{00000000-0005-0000-0000-0000D6970000}"/>
    <cellStyle name="Output 2 6 15 3" xfId="38369" xr:uid="{00000000-0005-0000-0000-0000D7970000}"/>
    <cellStyle name="Output 2 6 16" xfId="38370" xr:uid="{00000000-0005-0000-0000-0000D8970000}"/>
    <cellStyle name="Output 2 6 16 2" xfId="38371" xr:uid="{00000000-0005-0000-0000-0000D9970000}"/>
    <cellStyle name="Output 2 6 16 2 2" xfId="38372" xr:uid="{00000000-0005-0000-0000-0000DA970000}"/>
    <cellStyle name="Output 2 6 16 3" xfId="38373" xr:uid="{00000000-0005-0000-0000-0000DB970000}"/>
    <cellStyle name="Output 2 6 17" xfId="38374" xr:uid="{00000000-0005-0000-0000-0000DC970000}"/>
    <cellStyle name="Output 2 6 17 2" xfId="38375" xr:uid="{00000000-0005-0000-0000-0000DD970000}"/>
    <cellStyle name="Output 2 6 17 2 2" xfId="38376" xr:uid="{00000000-0005-0000-0000-0000DE970000}"/>
    <cellStyle name="Output 2 6 17 3" xfId="38377" xr:uid="{00000000-0005-0000-0000-0000DF970000}"/>
    <cellStyle name="Output 2 6 18" xfId="38378" xr:uid="{00000000-0005-0000-0000-0000E0970000}"/>
    <cellStyle name="Output 2 6 18 2" xfId="38379" xr:uid="{00000000-0005-0000-0000-0000E1970000}"/>
    <cellStyle name="Output 2 6 18 2 2" xfId="38380" xr:uid="{00000000-0005-0000-0000-0000E2970000}"/>
    <cellStyle name="Output 2 6 18 3" xfId="38381" xr:uid="{00000000-0005-0000-0000-0000E3970000}"/>
    <cellStyle name="Output 2 6 19" xfId="38382" xr:uid="{00000000-0005-0000-0000-0000E4970000}"/>
    <cellStyle name="Output 2 6 19 2" xfId="38383" xr:uid="{00000000-0005-0000-0000-0000E5970000}"/>
    <cellStyle name="Output 2 6 19 2 2" xfId="38384" xr:uid="{00000000-0005-0000-0000-0000E6970000}"/>
    <cellStyle name="Output 2 6 19 3" xfId="38385" xr:uid="{00000000-0005-0000-0000-0000E7970000}"/>
    <cellStyle name="Output 2 6 2" xfId="38386" xr:uid="{00000000-0005-0000-0000-0000E8970000}"/>
    <cellStyle name="Output 2 6 2 2" xfId="38387" xr:uid="{00000000-0005-0000-0000-0000E9970000}"/>
    <cellStyle name="Output 2 6 2 2 2" xfId="38388" xr:uid="{00000000-0005-0000-0000-0000EA970000}"/>
    <cellStyle name="Output 2 6 2 2 3" xfId="38389" xr:uid="{00000000-0005-0000-0000-0000EB970000}"/>
    <cellStyle name="Output 2 6 2 3" xfId="38390" xr:uid="{00000000-0005-0000-0000-0000EC970000}"/>
    <cellStyle name="Output 2 6 2 3 2" xfId="38391" xr:uid="{00000000-0005-0000-0000-0000ED970000}"/>
    <cellStyle name="Output 2 6 2 4" xfId="38392" xr:uid="{00000000-0005-0000-0000-0000EE970000}"/>
    <cellStyle name="Output 2 6 20" xfId="38393" xr:uid="{00000000-0005-0000-0000-0000EF970000}"/>
    <cellStyle name="Output 2 6 20 2" xfId="38394" xr:uid="{00000000-0005-0000-0000-0000F0970000}"/>
    <cellStyle name="Output 2 6 20 2 2" xfId="38395" xr:uid="{00000000-0005-0000-0000-0000F1970000}"/>
    <cellStyle name="Output 2 6 20 3" xfId="38396" xr:uid="{00000000-0005-0000-0000-0000F2970000}"/>
    <cellStyle name="Output 2 6 21" xfId="38397" xr:uid="{00000000-0005-0000-0000-0000F3970000}"/>
    <cellStyle name="Output 2 6 21 2" xfId="38398" xr:uid="{00000000-0005-0000-0000-0000F4970000}"/>
    <cellStyle name="Output 2 6 22" xfId="38399" xr:uid="{00000000-0005-0000-0000-0000F5970000}"/>
    <cellStyle name="Output 2 6 23" xfId="38400" xr:uid="{00000000-0005-0000-0000-0000F6970000}"/>
    <cellStyle name="Output 2 6 3" xfId="38401" xr:uid="{00000000-0005-0000-0000-0000F7970000}"/>
    <cellStyle name="Output 2 6 3 2" xfId="38402" xr:uid="{00000000-0005-0000-0000-0000F8970000}"/>
    <cellStyle name="Output 2 6 3 2 2" xfId="38403" xr:uid="{00000000-0005-0000-0000-0000F9970000}"/>
    <cellStyle name="Output 2 6 3 3" xfId="38404" xr:uid="{00000000-0005-0000-0000-0000FA970000}"/>
    <cellStyle name="Output 2 6 3 4" xfId="38405" xr:uid="{00000000-0005-0000-0000-0000FB970000}"/>
    <cellStyle name="Output 2 6 4" xfId="38406" xr:uid="{00000000-0005-0000-0000-0000FC970000}"/>
    <cellStyle name="Output 2 6 4 2" xfId="38407" xr:uid="{00000000-0005-0000-0000-0000FD970000}"/>
    <cellStyle name="Output 2 6 4 2 2" xfId="38408" xr:uid="{00000000-0005-0000-0000-0000FE970000}"/>
    <cellStyle name="Output 2 6 4 3" xfId="38409" xr:uid="{00000000-0005-0000-0000-0000FF970000}"/>
    <cellStyle name="Output 2 6 4 4" xfId="38410" xr:uid="{00000000-0005-0000-0000-000000980000}"/>
    <cellStyle name="Output 2 6 5" xfId="38411" xr:uid="{00000000-0005-0000-0000-000001980000}"/>
    <cellStyle name="Output 2 6 5 2" xfId="38412" xr:uid="{00000000-0005-0000-0000-000002980000}"/>
    <cellStyle name="Output 2 6 5 2 2" xfId="38413" xr:uid="{00000000-0005-0000-0000-000003980000}"/>
    <cellStyle name="Output 2 6 5 3" xfId="38414" xr:uid="{00000000-0005-0000-0000-000004980000}"/>
    <cellStyle name="Output 2 6 6" xfId="38415" xr:uid="{00000000-0005-0000-0000-000005980000}"/>
    <cellStyle name="Output 2 6 6 2" xfId="38416" xr:uid="{00000000-0005-0000-0000-000006980000}"/>
    <cellStyle name="Output 2 6 6 2 2" xfId="38417" xr:uid="{00000000-0005-0000-0000-000007980000}"/>
    <cellStyle name="Output 2 6 6 3" xfId="38418" xr:uid="{00000000-0005-0000-0000-000008980000}"/>
    <cellStyle name="Output 2 6 7" xfId="38419" xr:uid="{00000000-0005-0000-0000-000009980000}"/>
    <cellStyle name="Output 2 6 7 2" xfId="38420" xr:uid="{00000000-0005-0000-0000-00000A980000}"/>
    <cellStyle name="Output 2 6 7 2 2" xfId="38421" xr:uid="{00000000-0005-0000-0000-00000B980000}"/>
    <cellStyle name="Output 2 6 7 3" xfId="38422" xr:uid="{00000000-0005-0000-0000-00000C980000}"/>
    <cellStyle name="Output 2 6 8" xfId="38423" xr:uid="{00000000-0005-0000-0000-00000D980000}"/>
    <cellStyle name="Output 2 6 8 2" xfId="38424" xr:uid="{00000000-0005-0000-0000-00000E980000}"/>
    <cellStyle name="Output 2 6 8 2 2" xfId="38425" xr:uid="{00000000-0005-0000-0000-00000F980000}"/>
    <cellStyle name="Output 2 6 8 3" xfId="38426" xr:uid="{00000000-0005-0000-0000-000010980000}"/>
    <cellStyle name="Output 2 6 9" xfId="38427" xr:uid="{00000000-0005-0000-0000-000011980000}"/>
    <cellStyle name="Output 2 6 9 2" xfId="38428" xr:uid="{00000000-0005-0000-0000-000012980000}"/>
    <cellStyle name="Output 2 6 9 2 2" xfId="38429" xr:uid="{00000000-0005-0000-0000-000013980000}"/>
    <cellStyle name="Output 2 6 9 3" xfId="38430" xr:uid="{00000000-0005-0000-0000-000014980000}"/>
    <cellStyle name="Output 2 7" xfId="38431" xr:uid="{00000000-0005-0000-0000-000015980000}"/>
    <cellStyle name="Output 2 7 2" xfId="38432" xr:uid="{00000000-0005-0000-0000-000016980000}"/>
    <cellStyle name="Output 2 7 2 2" xfId="38433" xr:uid="{00000000-0005-0000-0000-000017980000}"/>
    <cellStyle name="Output 2 7 2 3" xfId="38434" xr:uid="{00000000-0005-0000-0000-000018980000}"/>
    <cellStyle name="Output 2 7 3" xfId="38435" xr:uid="{00000000-0005-0000-0000-000019980000}"/>
    <cellStyle name="Output 2 7 3 2" xfId="38436" xr:uid="{00000000-0005-0000-0000-00001A980000}"/>
    <cellStyle name="Output 2 7 4" xfId="38437" xr:uid="{00000000-0005-0000-0000-00001B980000}"/>
    <cellStyle name="Output 2 8" xfId="38438" xr:uid="{00000000-0005-0000-0000-00001C980000}"/>
    <cellStyle name="Output 2 8 2" xfId="38439" xr:uid="{00000000-0005-0000-0000-00001D980000}"/>
    <cellStyle name="Output 2 8 2 2" xfId="38440" xr:uid="{00000000-0005-0000-0000-00001E980000}"/>
    <cellStyle name="Output 2 8 2 3" xfId="38441" xr:uid="{00000000-0005-0000-0000-00001F980000}"/>
    <cellStyle name="Output 2 8 3" xfId="38442" xr:uid="{00000000-0005-0000-0000-000020980000}"/>
    <cellStyle name="Output 2 8 4" xfId="38443" xr:uid="{00000000-0005-0000-0000-000021980000}"/>
    <cellStyle name="Output 2 9" xfId="38444" xr:uid="{00000000-0005-0000-0000-000022980000}"/>
    <cellStyle name="Output 2 9 2" xfId="38445" xr:uid="{00000000-0005-0000-0000-000023980000}"/>
    <cellStyle name="Output 2 9 2 2" xfId="38446" xr:uid="{00000000-0005-0000-0000-000024980000}"/>
    <cellStyle name="Output 2 9 3" xfId="38447" xr:uid="{00000000-0005-0000-0000-000025980000}"/>
    <cellStyle name="Output 2 9 4" xfId="38448" xr:uid="{00000000-0005-0000-0000-000026980000}"/>
    <cellStyle name="Output 3" xfId="38449" xr:uid="{00000000-0005-0000-0000-000027980000}"/>
    <cellStyle name="Output 3 10" xfId="38450" xr:uid="{00000000-0005-0000-0000-000028980000}"/>
    <cellStyle name="Output 3 10 2" xfId="38451" xr:uid="{00000000-0005-0000-0000-000029980000}"/>
    <cellStyle name="Output 3 10 2 2" xfId="38452" xr:uid="{00000000-0005-0000-0000-00002A980000}"/>
    <cellStyle name="Output 3 10 3" xfId="38453" xr:uid="{00000000-0005-0000-0000-00002B980000}"/>
    <cellStyle name="Output 3 11" xfId="38454" xr:uid="{00000000-0005-0000-0000-00002C980000}"/>
    <cellStyle name="Output 3 11 2" xfId="38455" xr:uid="{00000000-0005-0000-0000-00002D980000}"/>
    <cellStyle name="Output 3 11 2 2" xfId="38456" xr:uid="{00000000-0005-0000-0000-00002E980000}"/>
    <cellStyle name="Output 3 11 3" xfId="38457" xr:uid="{00000000-0005-0000-0000-00002F980000}"/>
    <cellStyle name="Output 3 12" xfId="38458" xr:uid="{00000000-0005-0000-0000-000030980000}"/>
    <cellStyle name="Output 3 12 2" xfId="38459" xr:uid="{00000000-0005-0000-0000-000031980000}"/>
    <cellStyle name="Output 3 12 2 2" xfId="38460" xr:uid="{00000000-0005-0000-0000-000032980000}"/>
    <cellStyle name="Output 3 12 3" xfId="38461" xr:uid="{00000000-0005-0000-0000-000033980000}"/>
    <cellStyle name="Output 3 13" xfId="38462" xr:uid="{00000000-0005-0000-0000-000034980000}"/>
    <cellStyle name="Output 3 13 2" xfId="38463" xr:uid="{00000000-0005-0000-0000-000035980000}"/>
    <cellStyle name="Output 3 13 2 2" xfId="38464" xr:uid="{00000000-0005-0000-0000-000036980000}"/>
    <cellStyle name="Output 3 13 3" xfId="38465" xr:uid="{00000000-0005-0000-0000-000037980000}"/>
    <cellStyle name="Output 3 14" xfId="38466" xr:uid="{00000000-0005-0000-0000-000038980000}"/>
    <cellStyle name="Output 3 14 2" xfId="38467" xr:uid="{00000000-0005-0000-0000-000039980000}"/>
    <cellStyle name="Output 3 14 2 2" xfId="38468" xr:uid="{00000000-0005-0000-0000-00003A980000}"/>
    <cellStyle name="Output 3 14 3" xfId="38469" xr:uid="{00000000-0005-0000-0000-00003B980000}"/>
    <cellStyle name="Output 3 15" xfId="38470" xr:uid="{00000000-0005-0000-0000-00003C980000}"/>
    <cellStyle name="Output 3 15 2" xfId="38471" xr:uid="{00000000-0005-0000-0000-00003D980000}"/>
    <cellStyle name="Output 3 15 2 2" xfId="38472" xr:uid="{00000000-0005-0000-0000-00003E980000}"/>
    <cellStyle name="Output 3 15 3" xfId="38473" xr:uid="{00000000-0005-0000-0000-00003F980000}"/>
    <cellStyle name="Output 3 16" xfId="38474" xr:uid="{00000000-0005-0000-0000-000040980000}"/>
    <cellStyle name="Output 3 16 2" xfId="38475" xr:uid="{00000000-0005-0000-0000-000041980000}"/>
    <cellStyle name="Output 3 16 2 2" xfId="38476" xr:uid="{00000000-0005-0000-0000-000042980000}"/>
    <cellStyle name="Output 3 16 3" xfId="38477" xr:uid="{00000000-0005-0000-0000-000043980000}"/>
    <cellStyle name="Output 3 17" xfId="38478" xr:uid="{00000000-0005-0000-0000-000044980000}"/>
    <cellStyle name="Output 3 17 2" xfId="38479" xr:uid="{00000000-0005-0000-0000-000045980000}"/>
    <cellStyle name="Output 3 17 2 2" xfId="38480" xr:uid="{00000000-0005-0000-0000-000046980000}"/>
    <cellStyle name="Output 3 17 3" xfId="38481" xr:uid="{00000000-0005-0000-0000-000047980000}"/>
    <cellStyle name="Output 3 18" xfId="38482" xr:uid="{00000000-0005-0000-0000-000048980000}"/>
    <cellStyle name="Output 3 18 2" xfId="38483" xr:uid="{00000000-0005-0000-0000-000049980000}"/>
    <cellStyle name="Output 3 18 2 2" xfId="38484" xr:uid="{00000000-0005-0000-0000-00004A980000}"/>
    <cellStyle name="Output 3 18 3" xfId="38485" xr:uid="{00000000-0005-0000-0000-00004B980000}"/>
    <cellStyle name="Output 3 19" xfId="38486" xr:uid="{00000000-0005-0000-0000-00004C980000}"/>
    <cellStyle name="Output 3 19 2" xfId="38487" xr:uid="{00000000-0005-0000-0000-00004D980000}"/>
    <cellStyle name="Output 3 19 2 2" xfId="38488" xr:uid="{00000000-0005-0000-0000-00004E980000}"/>
    <cellStyle name="Output 3 19 3" xfId="38489" xr:uid="{00000000-0005-0000-0000-00004F980000}"/>
    <cellStyle name="Output 3 2" xfId="38490" xr:uid="{00000000-0005-0000-0000-000050980000}"/>
    <cellStyle name="Output 3 2 10" xfId="38491" xr:uid="{00000000-0005-0000-0000-000051980000}"/>
    <cellStyle name="Output 3 2 10 2" xfId="38492" xr:uid="{00000000-0005-0000-0000-000052980000}"/>
    <cellStyle name="Output 3 2 10 2 2" xfId="38493" xr:uid="{00000000-0005-0000-0000-000053980000}"/>
    <cellStyle name="Output 3 2 10 3" xfId="38494" xr:uid="{00000000-0005-0000-0000-000054980000}"/>
    <cellStyle name="Output 3 2 11" xfId="38495" xr:uid="{00000000-0005-0000-0000-000055980000}"/>
    <cellStyle name="Output 3 2 11 2" xfId="38496" xr:uid="{00000000-0005-0000-0000-000056980000}"/>
    <cellStyle name="Output 3 2 11 2 2" xfId="38497" xr:uid="{00000000-0005-0000-0000-000057980000}"/>
    <cellStyle name="Output 3 2 11 3" xfId="38498" xr:uid="{00000000-0005-0000-0000-000058980000}"/>
    <cellStyle name="Output 3 2 12" xfId="38499" xr:uid="{00000000-0005-0000-0000-000059980000}"/>
    <cellStyle name="Output 3 2 12 2" xfId="38500" xr:uid="{00000000-0005-0000-0000-00005A980000}"/>
    <cellStyle name="Output 3 2 12 2 2" xfId="38501" xr:uid="{00000000-0005-0000-0000-00005B980000}"/>
    <cellStyle name="Output 3 2 12 3" xfId="38502" xr:uid="{00000000-0005-0000-0000-00005C980000}"/>
    <cellStyle name="Output 3 2 13" xfId="38503" xr:uid="{00000000-0005-0000-0000-00005D980000}"/>
    <cellStyle name="Output 3 2 13 2" xfId="38504" xr:uid="{00000000-0005-0000-0000-00005E980000}"/>
    <cellStyle name="Output 3 2 13 2 2" xfId="38505" xr:uid="{00000000-0005-0000-0000-00005F980000}"/>
    <cellStyle name="Output 3 2 13 3" xfId="38506" xr:uid="{00000000-0005-0000-0000-000060980000}"/>
    <cellStyle name="Output 3 2 14" xfId="38507" xr:uid="{00000000-0005-0000-0000-000061980000}"/>
    <cellStyle name="Output 3 2 14 2" xfId="38508" xr:uid="{00000000-0005-0000-0000-000062980000}"/>
    <cellStyle name="Output 3 2 14 2 2" xfId="38509" xr:uid="{00000000-0005-0000-0000-000063980000}"/>
    <cellStyle name="Output 3 2 14 3" xfId="38510" xr:uid="{00000000-0005-0000-0000-000064980000}"/>
    <cellStyle name="Output 3 2 15" xfId="38511" xr:uid="{00000000-0005-0000-0000-000065980000}"/>
    <cellStyle name="Output 3 2 15 2" xfId="38512" xr:uid="{00000000-0005-0000-0000-000066980000}"/>
    <cellStyle name="Output 3 2 15 2 2" xfId="38513" xr:uid="{00000000-0005-0000-0000-000067980000}"/>
    <cellStyle name="Output 3 2 15 3" xfId="38514" xr:uid="{00000000-0005-0000-0000-000068980000}"/>
    <cellStyle name="Output 3 2 16" xfId="38515" xr:uid="{00000000-0005-0000-0000-000069980000}"/>
    <cellStyle name="Output 3 2 16 2" xfId="38516" xr:uid="{00000000-0005-0000-0000-00006A980000}"/>
    <cellStyle name="Output 3 2 16 2 2" xfId="38517" xr:uid="{00000000-0005-0000-0000-00006B980000}"/>
    <cellStyle name="Output 3 2 16 3" xfId="38518" xr:uid="{00000000-0005-0000-0000-00006C980000}"/>
    <cellStyle name="Output 3 2 17" xfId="38519" xr:uid="{00000000-0005-0000-0000-00006D980000}"/>
    <cellStyle name="Output 3 2 17 2" xfId="38520" xr:uid="{00000000-0005-0000-0000-00006E980000}"/>
    <cellStyle name="Output 3 2 17 2 2" xfId="38521" xr:uid="{00000000-0005-0000-0000-00006F980000}"/>
    <cellStyle name="Output 3 2 17 3" xfId="38522" xr:uid="{00000000-0005-0000-0000-000070980000}"/>
    <cellStyle name="Output 3 2 18" xfId="38523" xr:uid="{00000000-0005-0000-0000-000071980000}"/>
    <cellStyle name="Output 3 2 18 2" xfId="38524" xr:uid="{00000000-0005-0000-0000-000072980000}"/>
    <cellStyle name="Output 3 2 18 2 2" xfId="38525" xr:uid="{00000000-0005-0000-0000-000073980000}"/>
    <cellStyle name="Output 3 2 18 3" xfId="38526" xr:uid="{00000000-0005-0000-0000-000074980000}"/>
    <cellStyle name="Output 3 2 19" xfId="38527" xr:uid="{00000000-0005-0000-0000-000075980000}"/>
    <cellStyle name="Output 3 2 19 2" xfId="38528" xr:uid="{00000000-0005-0000-0000-000076980000}"/>
    <cellStyle name="Output 3 2 19 2 2" xfId="38529" xr:uid="{00000000-0005-0000-0000-000077980000}"/>
    <cellStyle name="Output 3 2 19 3" xfId="38530" xr:uid="{00000000-0005-0000-0000-000078980000}"/>
    <cellStyle name="Output 3 2 2" xfId="38531" xr:uid="{00000000-0005-0000-0000-000079980000}"/>
    <cellStyle name="Output 3 2 2 10" xfId="38532" xr:uid="{00000000-0005-0000-0000-00007A980000}"/>
    <cellStyle name="Output 3 2 2 10 2" xfId="38533" xr:uid="{00000000-0005-0000-0000-00007B980000}"/>
    <cellStyle name="Output 3 2 2 10 2 2" xfId="38534" xr:uid="{00000000-0005-0000-0000-00007C980000}"/>
    <cellStyle name="Output 3 2 2 10 3" xfId="38535" xr:uid="{00000000-0005-0000-0000-00007D980000}"/>
    <cellStyle name="Output 3 2 2 11" xfId="38536" xr:uid="{00000000-0005-0000-0000-00007E980000}"/>
    <cellStyle name="Output 3 2 2 11 2" xfId="38537" xr:uid="{00000000-0005-0000-0000-00007F980000}"/>
    <cellStyle name="Output 3 2 2 11 2 2" xfId="38538" xr:uid="{00000000-0005-0000-0000-000080980000}"/>
    <cellStyle name="Output 3 2 2 11 3" xfId="38539" xr:uid="{00000000-0005-0000-0000-000081980000}"/>
    <cellStyle name="Output 3 2 2 12" xfId="38540" xr:uid="{00000000-0005-0000-0000-000082980000}"/>
    <cellStyle name="Output 3 2 2 12 2" xfId="38541" xr:uid="{00000000-0005-0000-0000-000083980000}"/>
    <cellStyle name="Output 3 2 2 12 2 2" xfId="38542" xr:uid="{00000000-0005-0000-0000-000084980000}"/>
    <cellStyle name="Output 3 2 2 12 3" xfId="38543" xr:uid="{00000000-0005-0000-0000-000085980000}"/>
    <cellStyle name="Output 3 2 2 13" xfId="38544" xr:uid="{00000000-0005-0000-0000-000086980000}"/>
    <cellStyle name="Output 3 2 2 13 2" xfId="38545" xr:uid="{00000000-0005-0000-0000-000087980000}"/>
    <cellStyle name="Output 3 2 2 13 2 2" xfId="38546" xr:uid="{00000000-0005-0000-0000-000088980000}"/>
    <cellStyle name="Output 3 2 2 13 3" xfId="38547" xr:uid="{00000000-0005-0000-0000-000089980000}"/>
    <cellStyle name="Output 3 2 2 14" xfId="38548" xr:uid="{00000000-0005-0000-0000-00008A980000}"/>
    <cellStyle name="Output 3 2 2 14 2" xfId="38549" xr:uid="{00000000-0005-0000-0000-00008B980000}"/>
    <cellStyle name="Output 3 2 2 14 2 2" xfId="38550" xr:uid="{00000000-0005-0000-0000-00008C980000}"/>
    <cellStyle name="Output 3 2 2 14 3" xfId="38551" xr:uid="{00000000-0005-0000-0000-00008D980000}"/>
    <cellStyle name="Output 3 2 2 15" xfId="38552" xr:uid="{00000000-0005-0000-0000-00008E980000}"/>
    <cellStyle name="Output 3 2 2 15 2" xfId="38553" xr:uid="{00000000-0005-0000-0000-00008F980000}"/>
    <cellStyle name="Output 3 2 2 15 2 2" xfId="38554" xr:uid="{00000000-0005-0000-0000-000090980000}"/>
    <cellStyle name="Output 3 2 2 15 3" xfId="38555" xr:uid="{00000000-0005-0000-0000-000091980000}"/>
    <cellStyle name="Output 3 2 2 16" xfId="38556" xr:uid="{00000000-0005-0000-0000-000092980000}"/>
    <cellStyle name="Output 3 2 2 16 2" xfId="38557" xr:uid="{00000000-0005-0000-0000-000093980000}"/>
    <cellStyle name="Output 3 2 2 16 2 2" xfId="38558" xr:uid="{00000000-0005-0000-0000-000094980000}"/>
    <cellStyle name="Output 3 2 2 16 3" xfId="38559" xr:uid="{00000000-0005-0000-0000-000095980000}"/>
    <cellStyle name="Output 3 2 2 17" xfId="38560" xr:uid="{00000000-0005-0000-0000-000096980000}"/>
    <cellStyle name="Output 3 2 2 17 2" xfId="38561" xr:uid="{00000000-0005-0000-0000-000097980000}"/>
    <cellStyle name="Output 3 2 2 17 2 2" xfId="38562" xr:uid="{00000000-0005-0000-0000-000098980000}"/>
    <cellStyle name="Output 3 2 2 17 3" xfId="38563" xr:uid="{00000000-0005-0000-0000-000099980000}"/>
    <cellStyle name="Output 3 2 2 18" xfId="38564" xr:uid="{00000000-0005-0000-0000-00009A980000}"/>
    <cellStyle name="Output 3 2 2 18 2" xfId="38565" xr:uid="{00000000-0005-0000-0000-00009B980000}"/>
    <cellStyle name="Output 3 2 2 19" xfId="38566" xr:uid="{00000000-0005-0000-0000-00009C980000}"/>
    <cellStyle name="Output 3 2 2 2" xfId="38567" xr:uid="{00000000-0005-0000-0000-00009D980000}"/>
    <cellStyle name="Output 3 2 2 2 10" xfId="38568" xr:uid="{00000000-0005-0000-0000-00009E980000}"/>
    <cellStyle name="Output 3 2 2 2 10 2" xfId="38569" xr:uid="{00000000-0005-0000-0000-00009F980000}"/>
    <cellStyle name="Output 3 2 2 2 10 2 2" xfId="38570" xr:uid="{00000000-0005-0000-0000-0000A0980000}"/>
    <cellStyle name="Output 3 2 2 2 10 3" xfId="38571" xr:uid="{00000000-0005-0000-0000-0000A1980000}"/>
    <cellStyle name="Output 3 2 2 2 11" xfId="38572" xr:uid="{00000000-0005-0000-0000-0000A2980000}"/>
    <cellStyle name="Output 3 2 2 2 11 2" xfId="38573" xr:uid="{00000000-0005-0000-0000-0000A3980000}"/>
    <cellStyle name="Output 3 2 2 2 11 2 2" xfId="38574" xr:uid="{00000000-0005-0000-0000-0000A4980000}"/>
    <cellStyle name="Output 3 2 2 2 11 3" xfId="38575" xr:uid="{00000000-0005-0000-0000-0000A5980000}"/>
    <cellStyle name="Output 3 2 2 2 12" xfId="38576" xr:uid="{00000000-0005-0000-0000-0000A6980000}"/>
    <cellStyle name="Output 3 2 2 2 12 2" xfId="38577" xr:uid="{00000000-0005-0000-0000-0000A7980000}"/>
    <cellStyle name="Output 3 2 2 2 12 2 2" xfId="38578" xr:uid="{00000000-0005-0000-0000-0000A8980000}"/>
    <cellStyle name="Output 3 2 2 2 12 3" xfId="38579" xr:uid="{00000000-0005-0000-0000-0000A9980000}"/>
    <cellStyle name="Output 3 2 2 2 13" xfId="38580" xr:uid="{00000000-0005-0000-0000-0000AA980000}"/>
    <cellStyle name="Output 3 2 2 2 13 2" xfId="38581" xr:uid="{00000000-0005-0000-0000-0000AB980000}"/>
    <cellStyle name="Output 3 2 2 2 13 2 2" xfId="38582" xr:uid="{00000000-0005-0000-0000-0000AC980000}"/>
    <cellStyle name="Output 3 2 2 2 13 3" xfId="38583" xr:uid="{00000000-0005-0000-0000-0000AD980000}"/>
    <cellStyle name="Output 3 2 2 2 14" xfId="38584" xr:uid="{00000000-0005-0000-0000-0000AE980000}"/>
    <cellStyle name="Output 3 2 2 2 14 2" xfId="38585" xr:uid="{00000000-0005-0000-0000-0000AF980000}"/>
    <cellStyle name="Output 3 2 2 2 14 2 2" xfId="38586" xr:uid="{00000000-0005-0000-0000-0000B0980000}"/>
    <cellStyle name="Output 3 2 2 2 14 3" xfId="38587" xr:uid="{00000000-0005-0000-0000-0000B1980000}"/>
    <cellStyle name="Output 3 2 2 2 15" xfId="38588" xr:uid="{00000000-0005-0000-0000-0000B2980000}"/>
    <cellStyle name="Output 3 2 2 2 15 2" xfId="38589" xr:uid="{00000000-0005-0000-0000-0000B3980000}"/>
    <cellStyle name="Output 3 2 2 2 15 2 2" xfId="38590" xr:uid="{00000000-0005-0000-0000-0000B4980000}"/>
    <cellStyle name="Output 3 2 2 2 15 3" xfId="38591" xr:uid="{00000000-0005-0000-0000-0000B5980000}"/>
    <cellStyle name="Output 3 2 2 2 16" xfId="38592" xr:uid="{00000000-0005-0000-0000-0000B6980000}"/>
    <cellStyle name="Output 3 2 2 2 16 2" xfId="38593" xr:uid="{00000000-0005-0000-0000-0000B7980000}"/>
    <cellStyle name="Output 3 2 2 2 16 2 2" xfId="38594" xr:uid="{00000000-0005-0000-0000-0000B8980000}"/>
    <cellStyle name="Output 3 2 2 2 16 3" xfId="38595" xr:uid="{00000000-0005-0000-0000-0000B9980000}"/>
    <cellStyle name="Output 3 2 2 2 17" xfId="38596" xr:uid="{00000000-0005-0000-0000-0000BA980000}"/>
    <cellStyle name="Output 3 2 2 2 17 2" xfId="38597" xr:uid="{00000000-0005-0000-0000-0000BB980000}"/>
    <cellStyle name="Output 3 2 2 2 17 2 2" xfId="38598" xr:uid="{00000000-0005-0000-0000-0000BC980000}"/>
    <cellStyle name="Output 3 2 2 2 17 3" xfId="38599" xr:uid="{00000000-0005-0000-0000-0000BD980000}"/>
    <cellStyle name="Output 3 2 2 2 18" xfId="38600" xr:uid="{00000000-0005-0000-0000-0000BE980000}"/>
    <cellStyle name="Output 3 2 2 2 18 2" xfId="38601" xr:uid="{00000000-0005-0000-0000-0000BF980000}"/>
    <cellStyle name="Output 3 2 2 2 18 2 2" xfId="38602" xr:uid="{00000000-0005-0000-0000-0000C0980000}"/>
    <cellStyle name="Output 3 2 2 2 18 3" xfId="38603" xr:uid="{00000000-0005-0000-0000-0000C1980000}"/>
    <cellStyle name="Output 3 2 2 2 19" xfId="38604" xr:uid="{00000000-0005-0000-0000-0000C2980000}"/>
    <cellStyle name="Output 3 2 2 2 19 2" xfId="38605" xr:uid="{00000000-0005-0000-0000-0000C3980000}"/>
    <cellStyle name="Output 3 2 2 2 19 2 2" xfId="38606" xr:uid="{00000000-0005-0000-0000-0000C4980000}"/>
    <cellStyle name="Output 3 2 2 2 19 3" xfId="38607" xr:uid="{00000000-0005-0000-0000-0000C5980000}"/>
    <cellStyle name="Output 3 2 2 2 2" xfId="38608" xr:uid="{00000000-0005-0000-0000-0000C6980000}"/>
    <cellStyle name="Output 3 2 2 2 2 2" xfId="38609" xr:uid="{00000000-0005-0000-0000-0000C7980000}"/>
    <cellStyle name="Output 3 2 2 2 2 2 2" xfId="38610" xr:uid="{00000000-0005-0000-0000-0000C8980000}"/>
    <cellStyle name="Output 3 2 2 2 2 2 3" xfId="38611" xr:uid="{00000000-0005-0000-0000-0000C9980000}"/>
    <cellStyle name="Output 3 2 2 2 2 3" xfId="38612" xr:uid="{00000000-0005-0000-0000-0000CA980000}"/>
    <cellStyle name="Output 3 2 2 2 2 3 2" xfId="38613" xr:uid="{00000000-0005-0000-0000-0000CB980000}"/>
    <cellStyle name="Output 3 2 2 2 2 4" xfId="38614" xr:uid="{00000000-0005-0000-0000-0000CC980000}"/>
    <cellStyle name="Output 3 2 2 2 20" xfId="38615" xr:uid="{00000000-0005-0000-0000-0000CD980000}"/>
    <cellStyle name="Output 3 2 2 2 20 2" xfId="38616" xr:uid="{00000000-0005-0000-0000-0000CE980000}"/>
    <cellStyle name="Output 3 2 2 2 20 2 2" xfId="38617" xr:uid="{00000000-0005-0000-0000-0000CF980000}"/>
    <cellStyle name="Output 3 2 2 2 20 3" xfId="38618" xr:uid="{00000000-0005-0000-0000-0000D0980000}"/>
    <cellStyle name="Output 3 2 2 2 21" xfId="38619" xr:uid="{00000000-0005-0000-0000-0000D1980000}"/>
    <cellStyle name="Output 3 2 2 2 21 2" xfId="38620" xr:uid="{00000000-0005-0000-0000-0000D2980000}"/>
    <cellStyle name="Output 3 2 2 2 22" xfId="38621" xr:uid="{00000000-0005-0000-0000-0000D3980000}"/>
    <cellStyle name="Output 3 2 2 2 23" xfId="38622" xr:uid="{00000000-0005-0000-0000-0000D4980000}"/>
    <cellStyle name="Output 3 2 2 2 3" xfId="38623" xr:uid="{00000000-0005-0000-0000-0000D5980000}"/>
    <cellStyle name="Output 3 2 2 2 3 2" xfId="38624" xr:uid="{00000000-0005-0000-0000-0000D6980000}"/>
    <cellStyle name="Output 3 2 2 2 3 2 2" xfId="38625" xr:uid="{00000000-0005-0000-0000-0000D7980000}"/>
    <cellStyle name="Output 3 2 2 2 3 3" xfId="38626" xr:uid="{00000000-0005-0000-0000-0000D8980000}"/>
    <cellStyle name="Output 3 2 2 2 3 4" xfId="38627" xr:uid="{00000000-0005-0000-0000-0000D9980000}"/>
    <cellStyle name="Output 3 2 2 2 4" xfId="38628" xr:uid="{00000000-0005-0000-0000-0000DA980000}"/>
    <cellStyle name="Output 3 2 2 2 4 2" xfId="38629" xr:uid="{00000000-0005-0000-0000-0000DB980000}"/>
    <cellStyle name="Output 3 2 2 2 4 2 2" xfId="38630" xr:uid="{00000000-0005-0000-0000-0000DC980000}"/>
    <cellStyle name="Output 3 2 2 2 4 3" xfId="38631" xr:uid="{00000000-0005-0000-0000-0000DD980000}"/>
    <cellStyle name="Output 3 2 2 2 4 4" xfId="38632" xr:uid="{00000000-0005-0000-0000-0000DE980000}"/>
    <cellStyle name="Output 3 2 2 2 5" xfId="38633" xr:uid="{00000000-0005-0000-0000-0000DF980000}"/>
    <cellStyle name="Output 3 2 2 2 5 2" xfId="38634" xr:uid="{00000000-0005-0000-0000-0000E0980000}"/>
    <cellStyle name="Output 3 2 2 2 5 2 2" xfId="38635" xr:uid="{00000000-0005-0000-0000-0000E1980000}"/>
    <cellStyle name="Output 3 2 2 2 5 3" xfId="38636" xr:uid="{00000000-0005-0000-0000-0000E2980000}"/>
    <cellStyle name="Output 3 2 2 2 6" xfId="38637" xr:uid="{00000000-0005-0000-0000-0000E3980000}"/>
    <cellStyle name="Output 3 2 2 2 6 2" xfId="38638" xr:uid="{00000000-0005-0000-0000-0000E4980000}"/>
    <cellStyle name="Output 3 2 2 2 6 2 2" xfId="38639" xr:uid="{00000000-0005-0000-0000-0000E5980000}"/>
    <cellStyle name="Output 3 2 2 2 6 3" xfId="38640" xr:uid="{00000000-0005-0000-0000-0000E6980000}"/>
    <cellStyle name="Output 3 2 2 2 7" xfId="38641" xr:uid="{00000000-0005-0000-0000-0000E7980000}"/>
    <cellStyle name="Output 3 2 2 2 7 2" xfId="38642" xr:uid="{00000000-0005-0000-0000-0000E8980000}"/>
    <cellStyle name="Output 3 2 2 2 7 2 2" xfId="38643" xr:uid="{00000000-0005-0000-0000-0000E9980000}"/>
    <cellStyle name="Output 3 2 2 2 7 3" xfId="38644" xr:uid="{00000000-0005-0000-0000-0000EA980000}"/>
    <cellStyle name="Output 3 2 2 2 8" xfId="38645" xr:uid="{00000000-0005-0000-0000-0000EB980000}"/>
    <cellStyle name="Output 3 2 2 2 8 2" xfId="38646" xr:uid="{00000000-0005-0000-0000-0000EC980000}"/>
    <cellStyle name="Output 3 2 2 2 8 2 2" xfId="38647" xr:uid="{00000000-0005-0000-0000-0000ED980000}"/>
    <cellStyle name="Output 3 2 2 2 8 3" xfId="38648" xr:uid="{00000000-0005-0000-0000-0000EE980000}"/>
    <cellStyle name="Output 3 2 2 2 9" xfId="38649" xr:uid="{00000000-0005-0000-0000-0000EF980000}"/>
    <cellStyle name="Output 3 2 2 2 9 2" xfId="38650" xr:uid="{00000000-0005-0000-0000-0000F0980000}"/>
    <cellStyle name="Output 3 2 2 2 9 2 2" xfId="38651" xr:uid="{00000000-0005-0000-0000-0000F1980000}"/>
    <cellStyle name="Output 3 2 2 2 9 3" xfId="38652" xr:uid="{00000000-0005-0000-0000-0000F2980000}"/>
    <cellStyle name="Output 3 2 2 20" xfId="38653" xr:uid="{00000000-0005-0000-0000-0000F3980000}"/>
    <cellStyle name="Output 3 2 2 3" xfId="38654" xr:uid="{00000000-0005-0000-0000-0000F4980000}"/>
    <cellStyle name="Output 3 2 2 3 2" xfId="38655" xr:uid="{00000000-0005-0000-0000-0000F5980000}"/>
    <cellStyle name="Output 3 2 2 3 2 2" xfId="38656" xr:uid="{00000000-0005-0000-0000-0000F6980000}"/>
    <cellStyle name="Output 3 2 2 3 2 3" xfId="38657" xr:uid="{00000000-0005-0000-0000-0000F7980000}"/>
    <cellStyle name="Output 3 2 2 3 3" xfId="38658" xr:uid="{00000000-0005-0000-0000-0000F8980000}"/>
    <cellStyle name="Output 3 2 2 3 3 2" xfId="38659" xr:uid="{00000000-0005-0000-0000-0000F9980000}"/>
    <cellStyle name="Output 3 2 2 3 4" xfId="38660" xr:uid="{00000000-0005-0000-0000-0000FA980000}"/>
    <cellStyle name="Output 3 2 2 4" xfId="38661" xr:uid="{00000000-0005-0000-0000-0000FB980000}"/>
    <cellStyle name="Output 3 2 2 4 2" xfId="38662" xr:uid="{00000000-0005-0000-0000-0000FC980000}"/>
    <cellStyle name="Output 3 2 2 4 2 2" xfId="38663" xr:uid="{00000000-0005-0000-0000-0000FD980000}"/>
    <cellStyle name="Output 3 2 2 4 3" xfId="38664" xr:uid="{00000000-0005-0000-0000-0000FE980000}"/>
    <cellStyle name="Output 3 2 2 4 4" xfId="38665" xr:uid="{00000000-0005-0000-0000-0000FF980000}"/>
    <cellStyle name="Output 3 2 2 5" xfId="38666" xr:uid="{00000000-0005-0000-0000-000000990000}"/>
    <cellStyle name="Output 3 2 2 5 2" xfId="38667" xr:uid="{00000000-0005-0000-0000-000001990000}"/>
    <cellStyle name="Output 3 2 2 5 2 2" xfId="38668" xr:uid="{00000000-0005-0000-0000-000002990000}"/>
    <cellStyle name="Output 3 2 2 5 3" xfId="38669" xr:uid="{00000000-0005-0000-0000-000003990000}"/>
    <cellStyle name="Output 3 2 2 5 4" xfId="38670" xr:uid="{00000000-0005-0000-0000-000004990000}"/>
    <cellStyle name="Output 3 2 2 6" xfId="38671" xr:uid="{00000000-0005-0000-0000-000005990000}"/>
    <cellStyle name="Output 3 2 2 6 2" xfId="38672" xr:uid="{00000000-0005-0000-0000-000006990000}"/>
    <cellStyle name="Output 3 2 2 6 2 2" xfId="38673" xr:uid="{00000000-0005-0000-0000-000007990000}"/>
    <cellStyle name="Output 3 2 2 6 3" xfId="38674" xr:uid="{00000000-0005-0000-0000-000008990000}"/>
    <cellStyle name="Output 3 2 2 7" xfId="38675" xr:uid="{00000000-0005-0000-0000-000009990000}"/>
    <cellStyle name="Output 3 2 2 7 2" xfId="38676" xr:uid="{00000000-0005-0000-0000-00000A990000}"/>
    <cellStyle name="Output 3 2 2 7 2 2" xfId="38677" xr:uid="{00000000-0005-0000-0000-00000B990000}"/>
    <cellStyle name="Output 3 2 2 7 3" xfId="38678" xr:uid="{00000000-0005-0000-0000-00000C990000}"/>
    <cellStyle name="Output 3 2 2 8" xfId="38679" xr:uid="{00000000-0005-0000-0000-00000D990000}"/>
    <cellStyle name="Output 3 2 2 8 2" xfId="38680" xr:uid="{00000000-0005-0000-0000-00000E990000}"/>
    <cellStyle name="Output 3 2 2 8 2 2" xfId="38681" xr:uid="{00000000-0005-0000-0000-00000F990000}"/>
    <cellStyle name="Output 3 2 2 8 3" xfId="38682" xr:uid="{00000000-0005-0000-0000-000010990000}"/>
    <cellStyle name="Output 3 2 2 9" xfId="38683" xr:uid="{00000000-0005-0000-0000-000011990000}"/>
    <cellStyle name="Output 3 2 2 9 2" xfId="38684" xr:uid="{00000000-0005-0000-0000-000012990000}"/>
    <cellStyle name="Output 3 2 2 9 2 2" xfId="38685" xr:uid="{00000000-0005-0000-0000-000013990000}"/>
    <cellStyle name="Output 3 2 2 9 3" xfId="38686" xr:uid="{00000000-0005-0000-0000-000014990000}"/>
    <cellStyle name="Output 3 2 20" xfId="38687" xr:uid="{00000000-0005-0000-0000-000015990000}"/>
    <cellStyle name="Output 3 2 20 2" xfId="38688" xr:uid="{00000000-0005-0000-0000-000016990000}"/>
    <cellStyle name="Output 3 2 20 2 2" xfId="38689" xr:uid="{00000000-0005-0000-0000-000017990000}"/>
    <cellStyle name="Output 3 2 20 3" xfId="38690" xr:uid="{00000000-0005-0000-0000-000018990000}"/>
    <cellStyle name="Output 3 2 21" xfId="38691" xr:uid="{00000000-0005-0000-0000-000019990000}"/>
    <cellStyle name="Output 3 2 21 2" xfId="38692" xr:uid="{00000000-0005-0000-0000-00001A990000}"/>
    <cellStyle name="Output 3 2 22" xfId="38693" xr:uid="{00000000-0005-0000-0000-00001B990000}"/>
    <cellStyle name="Output 3 2 23" xfId="38694" xr:uid="{00000000-0005-0000-0000-00001C990000}"/>
    <cellStyle name="Output 3 2 3" xfId="38695" xr:uid="{00000000-0005-0000-0000-00001D990000}"/>
    <cellStyle name="Output 3 2 3 10" xfId="38696" xr:uid="{00000000-0005-0000-0000-00001E990000}"/>
    <cellStyle name="Output 3 2 3 10 2" xfId="38697" xr:uid="{00000000-0005-0000-0000-00001F990000}"/>
    <cellStyle name="Output 3 2 3 10 2 2" xfId="38698" xr:uid="{00000000-0005-0000-0000-000020990000}"/>
    <cellStyle name="Output 3 2 3 10 3" xfId="38699" xr:uid="{00000000-0005-0000-0000-000021990000}"/>
    <cellStyle name="Output 3 2 3 11" xfId="38700" xr:uid="{00000000-0005-0000-0000-000022990000}"/>
    <cellStyle name="Output 3 2 3 11 2" xfId="38701" xr:uid="{00000000-0005-0000-0000-000023990000}"/>
    <cellStyle name="Output 3 2 3 11 2 2" xfId="38702" xr:uid="{00000000-0005-0000-0000-000024990000}"/>
    <cellStyle name="Output 3 2 3 11 3" xfId="38703" xr:uid="{00000000-0005-0000-0000-000025990000}"/>
    <cellStyle name="Output 3 2 3 12" xfId="38704" xr:uid="{00000000-0005-0000-0000-000026990000}"/>
    <cellStyle name="Output 3 2 3 12 2" xfId="38705" xr:uid="{00000000-0005-0000-0000-000027990000}"/>
    <cellStyle name="Output 3 2 3 12 2 2" xfId="38706" xr:uid="{00000000-0005-0000-0000-000028990000}"/>
    <cellStyle name="Output 3 2 3 12 3" xfId="38707" xr:uid="{00000000-0005-0000-0000-000029990000}"/>
    <cellStyle name="Output 3 2 3 13" xfId="38708" xr:uid="{00000000-0005-0000-0000-00002A990000}"/>
    <cellStyle name="Output 3 2 3 13 2" xfId="38709" xr:uid="{00000000-0005-0000-0000-00002B990000}"/>
    <cellStyle name="Output 3 2 3 13 2 2" xfId="38710" xr:uid="{00000000-0005-0000-0000-00002C990000}"/>
    <cellStyle name="Output 3 2 3 13 3" xfId="38711" xr:uid="{00000000-0005-0000-0000-00002D990000}"/>
    <cellStyle name="Output 3 2 3 14" xfId="38712" xr:uid="{00000000-0005-0000-0000-00002E990000}"/>
    <cellStyle name="Output 3 2 3 14 2" xfId="38713" xr:uid="{00000000-0005-0000-0000-00002F990000}"/>
    <cellStyle name="Output 3 2 3 14 2 2" xfId="38714" xr:uid="{00000000-0005-0000-0000-000030990000}"/>
    <cellStyle name="Output 3 2 3 14 3" xfId="38715" xr:uid="{00000000-0005-0000-0000-000031990000}"/>
    <cellStyle name="Output 3 2 3 15" xfId="38716" xr:uid="{00000000-0005-0000-0000-000032990000}"/>
    <cellStyle name="Output 3 2 3 15 2" xfId="38717" xr:uid="{00000000-0005-0000-0000-000033990000}"/>
    <cellStyle name="Output 3 2 3 15 2 2" xfId="38718" xr:uid="{00000000-0005-0000-0000-000034990000}"/>
    <cellStyle name="Output 3 2 3 15 3" xfId="38719" xr:uid="{00000000-0005-0000-0000-000035990000}"/>
    <cellStyle name="Output 3 2 3 16" xfId="38720" xr:uid="{00000000-0005-0000-0000-000036990000}"/>
    <cellStyle name="Output 3 2 3 16 2" xfId="38721" xr:uid="{00000000-0005-0000-0000-000037990000}"/>
    <cellStyle name="Output 3 2 3 16 2 2" xfId="38722" xr:uid="{00000000-0005-0000-0000-000038990000}"/>
    <cellStyle name="Output 3 2 3 16 3" xfId="38723" xr:uid="{00000000-0005-0000-0000-000039990000}"/>
    <cellStyle name="Output 3 2 3 17" xfId="38724" xr:uid="{00000000-0005-0000-0000-00003A990000}"/>
    <cellStyle name="Output 3 2 3 17 2" xfId="38725" xr:uid="{00000000-0005-0000-0000-00003B990000}"/>
    <cellStyle name="Output 3 2 3 17 2 2" xfId="38726" xr:uid="{00000000-0005-0000-0000-00003C990000}"/>
    <cellStyle name="Output 3 2 3 17 3" xfId="38727" xr:uid="{00000000-0005-0000-0000-00003D990000}"/>
    <cellStyle name="Output 3 2 3 18" xfId="38728" xr:uid="{00000000-0005-0000-0000-00003E990000}"/>
    <cellStyle name="Output 3 2 3 18 2" xfId="38729" xr:uid="{00000000-0005-0000-0000-00003F990000}"/>
    <cellStyle name="Output 3 2 3 19" xfId="38730" xr:uid="{00000000-0005-0000-0000-000040990000}"/>
    <cellStyle name="Output 3 2 3 2" xfId="38731" xr:uid="{00000000-0005-0000-0000-000041990000}"/>
    <cellStyle name="Output 3 2 3 2 10" xfId="38732" xr:uid="{00000000-0005-0000-0000-000042990000}"/>
    <cellStyle name="Output 3 2 3 2 10 2" xfId="38733" xr:uid="{00000000-0005-0000-0000-000043990000}"/>
    <cellStyle name="Output 3 2 3 2 10 2 2" xfId="38734" xr:uid="{00000000-0005-0000-0000-000044990000}"/>
    <cellStyle name="Output 3 2 3 2 10 3" xfId="38735" xr:uid="{00000000-0005-0000-0000-000045990000}"/>
    <cellStyle name="Output 3 2 3 2 11" xfId="38736" xr:uid="{00000000-0005-0000-0000-000046990000}"/>
    <cellStyle name="Output 3 2 3 2 11 2" xfId="38737" xr:uid="{00000000-0005-0000-0000-000047990000}"/>
    <cellStyle name="Output 3 2 3 2 11 2 2" xfId="38738" xr:uid="{00000000-0005-0000-0000-000048990000}"/>
    <cellStyle name="Output 3 2 3 2 11 3" xfId="38739" xr:uid="{00000000-0005-0000-0000-000049990000}"/>
    <cellStyle name="Output 3 2 3 2 12" xfId="38740" xr:uid="{00000000-0005-0000-0000-00004A990000}"/>
    <cellStyle name="Output 3 2 3 2 12 2" xfId="38741" xr:uid="{00000000-0005-0000-0000-00004B990000}"/>
    <cellStyle name="Output 3 2 3 2 12 2 2" xfId="38742" xr:uid="{00000000-0005-0000-0000-00004C990000}"/>
    <cellStyle name="Output 3 2 3 2 12 3" xfId="38743" xr:uid="{00000000-0005-0000-0000-00004D990000}"/>
    <cellStyle name="Output 3 2 3 2 13" xfId="38744" xr:uid="{00000000-0005-0000-0000-00004E990000}"/>
    <cellStyle name="Output 3 2 3 2 13 2" xfId="38745" xr:uid="{00000000-0005-0000-0000-00004F990000}"/>
    <cellStyle name="Output 3 2 3 2 13 2 2" xfId="38746" xr:uid="{00000000-0005-0000-0000-000050990000}"/>
    <cellStyle name="Output 3 2 3 2 13 3" xfId="38747" xr:uid="{00000000-0005-0000-0000-000051990000}"/>
    <cellStyle name="Output 3 2 3 2 14" xfId="38748" xr:uid="{00000000-0005-0000-0000-000052990000}"/>
    <cellStyle name="Output 3 2 3 2 14 2" xfId="38749" xr:uid="{00000000-0005-0000-0000-000053990000}"/>
    <cellStyle name="Output 3 2 3 2 14 2 2" xfId="38750" xr:uid="{00000000-0005-0000-0000-000054990000}"/>
    <cellStyle name="Output 3 2 3 2 14 3" xfId="38751" xr:uid="{00000000-0005-0000-0000-000055990000}"/>
    <cellStyle name="Output 3 2 3 2 15" xfId="38752" xr:uid="{00000000-0005-0000-0000-000056990000}"/>
    <cellStyle name="Output 3 2 3 2 15 2" xfId="38753" xr:uid="{00000000-0005-0000-0000-000057990000}"/>
    <cellStyle name="Output 3 2 3 2 15 2 2" xfId="38754" xr:uid="{00000000-0005-0000-0000-000058990000}"/>
    <cellStyle name="Output 3 2 3 2 15 3" xfId="38755" xr:uid="{00000000-0005-0000-0000-000059990000}"/>
    <cellStyle name="Output 3 2 3 2 16" xfId="38756" xr:uid="{00000000-0005-0000-0000-00005A990000}"/>
    <cellStyle name="Output 3 2 3 2 16 2" xfId="38757" xr:uid="{00000000-0005-0000-0000-00005B990000}"/>
    <cellStyle name="Output 3 2 3 2 16 2 2" xfId="38758" xr:uid="{00000000-0005-0000-0000-00005C990000}"/>
    <cellStyle name="Output 3 2 3 2 16 3" xfId="38759" xr:uid="{00000000-0005-0000-0000-00005D990000}"/>
    <cellStyle name="Output 3 2 3 2 17" xfId="38760" xr:uid="{00000000-0005-0000-0000-00005E990000}"/>
    <cellStyle name="Output 3 2 3 2 17 2" xfId="38761" xr:uid="{00000000-0005-0000-0000-00005F990000}"/>
    <cellStyle name="Output 3 2 3 2 17 2 2" xfId="38762" xr:uid="{00000000-0005-0000-0000-000060990000}"/>
    <cellStyle name="Output 3 2 3 2 17 3" xfId="38763" xr:uid="{00000000-0005-0000-0000-000061990000}"/>
    <cellStyle name="Output 3 2 3 2 18" xfId="38764" xr:uid="{00000000-0005-0000-0000-000062990000}"/>
    <cellStyle name="Output 3 2 3 2 18 2" xfId="38765" xr:uid="{00000000-0005-0000-0000-000063990000}"/>
    <cellStyle name="Output 3 2 3 2 18 2 2" xfId="38766" xr:uid="{00000000-0005-0000-0000-000064990000}"/>
    <cellStyle name="Output 3 2 3 2 18 3" xfId="38767" xr:uid="{00000000-0005-0000-0000-000065990000}"/>
    <cellStyle name="Output 3 2 3 2 19" xfId="38768" xr:uid="{00000000-0005-0000-0000-000066990000}"/>
    <cellStyle name="Output 3 2 3 2 19 2" xfId="38769" xr:uid="{00000000-0005-0000-0000-000067990000}"/>
    <cellStyle name="Output 3 2 3 2 19 2 2" xfId="38770" xr:uid="{00000000-0005-0000-0000-000068990000}"/>
    <cellStyle name="Output 3 2 3 2 19 3" xfId="38771" xr:uid="{00000000-0005-0000-0000-000069990000}"/>
    <cellStyle name="Output 3 2 3 2 2" xfId="38772" xr:uid="{00000000-0005-0000-0000-00006A990000}"/>
    <cellStyle name="Output 3 2 3 2 2 2" xfId="38773" xr:uid="{00000000-0005-0000-0000-00006B990000}"/>
    <cellStyle name="Output 3 2 3 2 2 2 2" xfId="38774" xr:uid="{00000000-0005-0000-0000-00006C990000}"/>
    <cellStyle name="Output 3 2 3 2 2 3" xfId="38775" xr:uid="{00000000-0005-0000-0000-00006D990000}"/>
    <cellStyle name="Output 3 2 3 2 2 4" xfId="38776" xr:uid="{00000000-0005-0000-0000-00006E990000}"/>
    <cellStyle name="Output 3 2 3 2 20" xfId="38777" xr:uid="{00000000-0005-0000-0000-00006F990000}"/>
    <cellStyle name="Output 3 2 3 2 20 2" xfId="38778" xr:uid="{00000000-0005-0000-0000-000070990000}"/>
    <cellStyle name="Output 3 2 3 2 20 2 2" xfId="38779" xr:uid="{00000000-0005-0000-0000-000071990000}"/>
    <cellStyle name="Output 3 2 3 2 20 3" xfId="38780" xr:uid="{00000000-0005-0000-0000-000072990000}"/>
    <cellStyle name="Output 3 2 3 2 21" xfId="38781" xr:uid="{00000000-0005-0000-0000-000073990000}"/>
    <cellStyle name="Output 3 2 3 2 21 2" xfId="38782" xr:uid="{00000000-0005-0000-0000-000074990000}"/>
    <cellStyle name="Output 3 2 3 2 22" xfId="38783" xr:uid="{00000000-0005-0000-0000-000075990000}"/>
    <cellStyle name="Output 3 2 3 2 23" xfId="38784" xr:uid="{00000000-0005-0000-0000-000076990000}"/>
    <cellStyle name="Output 3 2 3 2 3" xfId="38785" xr:uid="{00000000-0005-0000-0000-000077990000}"/>
    <cellStyle name="Output 3 2 3 2 3 2" xfId="38786" xr:uid="{00000000-0005-0000-0000-000078990000}"/>
    <cellStyle name="Output 3 2 3 2 3 2 2" xfId="38787" xr:uid="{00000000-0005-0000-0000-000079990000}"/>
    <cellStyle name="Output 3 2 3 2 3 3" xfId="38788" xr:uid="{00000000-0005-0000-0000-00007A990000}"/>
    <cellStyle name="Output 3 2 3 2 3 4" xfId="38789" xr:uid="{00000000-0005-0000-0000-00007B990000}"/>
    <cellStyle name="Output 3 2 3 2 4" xfId="38790" xr:uid="{00000000-0005-0000-0000-00007C990000}"/>
    <cellStyle name="Output 3 2 3 2 4 2" xfId="38791" xr:uid="{00000000-0005-0000-0000-00007D990000}"/>
    <cellStyle name="Output 3 2 3 2 4 2 2" xfId="38792" xr:uid="{00000000-0005-0000-0000-00007E990000}"/>
    <cellStyle name="Output 3 2 3 2 4 3" xfId="38793" xr:uid="{00000000-0005-0000-0000-00007F990000}"/>
    <cellStyle name="Output 3 2 3 2 5" xfId="38794" xr:uid="{00000000-0005-0000-0000-000080990000}"/>
    <cellStyle name="Output 3 2 3 2 5 2" xfId="38795" xr:uid="{00000000-0005-0000-0000-000081990000}"/>
    <cellStyle name="Output 3 2 3 2 5 2 2" xfId="38796" xr:uid="{00000000-0005-0000-0000-000082990000}"/>
    <cellStyle name="Output 3 2 3 2 5 3" xfId="38797" xr:uid="{00000000-0005-0000-0000-000083990000}"/>
    <cellStyle name="Output 3 2 3 2 6" xfId="38798" xr:uid="{00000000-0005-0000-0000-000084990000}"/>
    <cellStyle name="Output 3 2 3 2 6 2" xfId="38799" xr:uid="{00000000-0005-0000-0000-000085990000}"/>
    <cellStyle name="Output 3 2 3 2 6 2 2" xfId="38800" xr:uid="{00000000-0005-0000-0000-000086990000}"/>
    <cellStyle name="Output 3 2 3 2 6 3" xfId="38801" xr:uid="{00000000-0005-0000-0000-000087990000}"/>
    <cellStyle name="Output 3 2 3 2 7" xfId="38802" xr:uid="{00000000-0005-0000-0000-000088990000}"/>
    <cellStyle name="Output 3 2 3 2 7 2" xfId="38803" xr:uid="{00000000-0005-0000-0000-000089990000}"/>
    <cellStyle name="Output 3 2 3 2 7 2 2" xfId="38804" xr:uid="{00000000-0005-0000-0000-00008A990000}"/>
    <cellStyle name="Output 3 2 3 2 7 3" xfId="38805" xr:uid="{00000000-0005-0000-0000-00008B990000}"/>
    <cellStyle name="Output 3 2 3 2 8" xfId="38806" xr:uid="{00000000-0005-0000-0000-00008C990000}"/>
    <cellStyle name="Output 3 2 3 2 8 2" xfId="38807" xr:uid="{00000000-0005-0000-0000-00008D990000}"/>
    <cellStyle name="Output 3 2 3 2 8 2 2" xfId="38808" xr:uid="{00000000-0005-0000-0000-00008E990000}"/>
    <cellStyle name="Output 3 2 3 2 8 3" xfId="38809" xr:uid="{00000000-0005-0000-0000-00008F990000}"/>
    <cellStyle name="Output 3 2 3 2 9" xfId="38810" xr:uid="{00000000-0005-0000-0000-000090990000}"/>
    <cellStyle name="Output 3 2 3 2 9 2" xfId="38811" xr:uid="{00000000-0005-0000-0000-000091990000}"/>
    <cellStyle name="Output 3 2 3 2 9 2 2" xfId="38812" xr:uid="{00000000-0005-0000-0000-000092990000}"/>
    <cellStyle name="Output 3 2 3 2 9 3" xfId="38813" xr:uid="{00000000-0005-0000-0000-000093990000}"/>
    <cellStyle name="Output 3 2 3 20" xfId="38814" xr:uid="{00000000-0005-0000-0000-000094990000}"/>
    <cellStyle name="Output 3 2 3 3" xfId="38815" xr:uid="{00000000-0005-0000-0000-000095990000}"/>
    <cellStyle name="Output 3 2 3 3 2" xfId="38816" xr:uid="{00000000-0005-0000-0000-000096990000}"/>
    <cellStyle name="Output 3 2 3 3 2 2" xfId="38817" xr:uid="{00000000-0005-0000-0000-000097990000}"/>
    <cellStyle name="Output 3 2 3 3 3" xfId="38818" xr:uid="{00000000-0005-0000-0000-000098990000}"/>
    <cellStyle name="Output 3 2 3 3 4" xfId="38819" xr:uid="{00000000-0005-0000-0000-000099990000}"/>
    <cellStyle name="Output 3 2 3 4" xfId="38820" xr:uid="{00000000-0005-0000-0000-00009A990000}"/>
    <cellStyle name="Output 3 2 3 4 2" xfId="38821" xr:uid="{00000000-0005-0000-0000-00009B990000}"/>
    <cellStyle name="Output 3 2 3 4 2 2" xfId="38822" xr:uid="{00000000-0005-0000-0000-00009C990000}"/>
    <cellStyle name="Output 3 2 3 4 3" xfId="38823" xr:uid="{00000000-0005-0000-0000-00009D990000}"/>
    <cellStyle name="Output 3 2 3 4 4" xfId="38824" xr:uid="{00000000-0005-0000-0000-00009E990000}"/>
    <cellStyle name="Output 3 2 3 5" xfId="38825" xr:uid="{00000000-0005-0000-0000-00009F990000}"/>
    <cellStyle name="Output 3 2 3 5 2" xfId="38826" xr:uid="{00000000-0005-0000-0000-0000A0990000}"/>
    <cellStyle name="Output 3 2 3 5 2 2" xfId="38827" xr:uid="{00000000-0005-0000-0000-0000A1990000}"/>
    <cellStyle name="Output 3 2 3 5 3" xfId="38828" xr:uid="{00000000-0005-0000-0000-0000A2990000}"/>
    <cellStyle name="Output 3 2 3 6" xfId="38829" xr:uid="{00000000-0005-0000-0000-0000A3990000}"/>
    <cellStyle name="Output 3 2 3 6 2" xfId="38830" xr:uid="{00000000-0005-0000-0000-0000A4990000}"/>
    <cellStyle name="Output 3 2 3 6 2 2" xfId="38831" xr:uid="{00000000-0005-0000-0000-0000A5990000}"/>
    <cellStyle name="Output 3 2 3 6 3" xfId="38832" xr:uid="{00000000-0005-0000-0000-0000A6990000}"/>
    <cellStyle name="Output 3 2 3 7" xfId="38833" xr:uid="{00000000-0005-0000-0000-0000A7990000}"/>
    <cellStyle name="Output 3 2 3 7 2" xfId="38834" xr:uid="{00000000-0005-0000-0000-0000A8990000}"/>
    <cellStyle name="Output 3 2 3 7 2 2" xfId="38835" xr:uid="{00000000-0005-0000-0000-0000A9990000}"/>
    <cellStyle name="Output 3 2 3 7 3" xfId="38836" xr:uid="{00000000-0005-0000-0000-0000AA990000}"/>
    <cellStyle name="Output 3 2 3 8" xfId="38837" xr:uid="{00000000-0005-0000-0000-0000AB990000}"/>
    <cellStyle name="Output 3 2 3 8 2" xfId="38838" xr:uid="{00000000-0005-0000-0000-0000AC990000}"/>
    <cellStyle name="Output 3 2 3 8 2 2" xfId="38839" xr:uid="{00000000-0005-0000-0000-0000AD990000}"/>
    <cellStyle name="Output 3 2 3 8 3" xfId="38840" xr:uid="{00000000-0005-0000-0000-0000AE990000}"/>
    <cellStyle name="Output 3 2 3 9" xfId="38841" xr:uid="{00000000-0005-0000-0000-0000AF990000}"/>
    <cellStyle name="Output 3 2 3 9 2" xfId="38842" xr:uid="{00000000-0005-0000-0000-0000B0990000}"/>
    <cellStyle name="Output 3 2 3 9 2 2" xfId="38843" xr:uid="{00000000-0005-0000-0000-0000B1990000}"/>
    <cellStyle name="Output 3 2 3 9 3" xfId="38844" xr:uid="{00000000-0005-0000-0000-0000B2990000}"/>
    <cellStyle name="Output 3 2 4" xfId="38845" xr:uid="{00000000-0005-0000-0000-0000B3990000}"/>
    <cellStyle name="Output 3 2 4 10" xfId="38846" xr:uid="{00000000-0005-0000-0000-0000B4990000}"/>
    <cellStyle name="Output 3 2 4 10 2" xfId="38847" xr:uid="{00000000-0005-0000-0000-0000B5990000}"/>
    <cellStyle name="Output 3 2 4 10 2 2" xfId="38848" xr:uid="{00000000-0005-0000-0000-0000B6990000}"/>
    <cellStyle name="Output 3 2 4 10 3" xfId="38849" xr:uid="{00000000-0005-0000-0000-0000B7990000}"/>
    <cellStyle name="Output 3 2 4 11" xfId="38850" xr:uid="{00000000-0005-0000-0000-0000B8990000}"/>
    <cellStyle name="Output 3 2 4 11 2" xfId="38851" xr:uid="{00000000-0005-0000-0000-0000B9990000}"/>
    <cellStyle name="Output 3 2 4 11 2 2" xfId="38852" xr:uid="{00000000-0005-0000-0000-0000BA990000}"/>
    <cellStyle name="Output 3 2 4 11 3" xfId="38853" xr:uid="{00000000-0005-0000-0000-0000BB990000}"/>
    <cellStyle name="Output 3 2 4 12" xfId="38854" xr:uid="{00000000-0005-0000-0000-0000BC990000}"/>
    <cellStyle name="Output 3 2 4 12 2" xfId="38855" xr:uid="{00000000-0005-0000-0000-0000BD990000}"/>
    <cellStyle name="Output 3 2 4 12 2 2" xfId="38856" xr:uid="{00000000-0005-0000-0000-0000BE990000}"/>
    <cellStyle name="Output 3 2 4 12 3" xfId="38857" xr:uid="{00000000-0005-0000-0000-0000BF990000}"/>
    <cellStyle name="Output 3 2 4 13" xfId="38858" xr:uid="{00000000-0005-0000-0000-0000C0990000}"/>
    <cellStyle name="Output 3 2 4 13 2" xfId="38859" xr:uid="{00000000-0005-0000-0000-0000C1990000}"/>
    <cellStyle name="Output 3 2 4 13 2 2" xfId="38860" xr:uid="{00000000-0005-0000-0000-0000C2990000}"/>
    <cellStyle name="Output 3 2 4 13 3" xfId="38861" xr:uid="{00000000-0005-0000-0000-0000C3990000}"/>
    <cellStyle name="Output 3 2 4 14" xfId="38862" xr:uid="{00000000-0005-0000-0000-0000C4990000}"/>
    <cellStyle name="Output 3 2 4 14 2" xfId="38863" xr:uid="{00000000-0005-0000-0000-0000C5990000}"/>
    <cellStyle name="Output 3 2 4 14 2 2" xfId="38864" xr:uid="{00000000-0005-0000-0000-0000C6990000}"/>
    <cellStyle name="Output 3 2 4 14 3" xfId="38865" xr:uid="{00000000-0005-0000-0000-0000C7990000}"/>
    <cellStyle name="Output 3 2 4 15" xfId="38866" xr:uid="{00000000-0005-0000-0000-0000C8990000}"/>
    <cellStyle name="Output 3 2 4 15 2" xfId="38867" xr:uid="{00000000-0005-0000-0000-0000C9990000}"/>
    <cellStyle name="Output 3 2 4 15 2 2" xfId="38868" xr:uid="{00000000-0005-0000-0000-0000CA990000}"/>
    <cellStyle name="Output 3 2 4 15 3" xfId="38869" xr:uid="{00000000-0005-0000-0000-0000CB990000}"/>
    <cellStyle name="Output 3 2 4 16" xfId="38870" xr:uid="{00000000-0005-0000-0000-0000CC990000}"/>
    <cellStyle name="Output 3 2 4 16 2" xfId="38871" xr:uid="{00000000-0005-0000-0000-0000CD990000}"/>
    <cellStyle name="Output 3 2 4 16 2 2" xfId="38872" xr:uid="{00000000-0005-0000-0000-0000CE990000}"/>
    <cellStyle name="Output 3 2 4 16 3" xfId="38873" xr:uid="{00000000-0005-0000-0000-0000CF990000}"/>
    <cellStyle name="Output 3 2 4 17" xfId="38874" xr:uid="{00000000-0005-0000-0000-0000D0990000}"/>
    <cellStyle name="Output 3 2 4 17 2" xfId="38875" xr:uid="{00000000-0005-0000-0000-0000D1990000}"/>
    <cellStyle name="Output 3 2 4 17 2 2" xfId="38876" xr:uid="{00000000-0005-0000-0000-0000D2990000}"/>
    <cellStyle name="Output 3 2 4 17 3" xfId="38877" xr:uid="{00000000-0005-0000-0000-0000D3990000}"/>
    <cellStyle name="Output 3 2 4 18" xfId="38878" xr:uid="{00000000-0005-0000-0000-0000D4990000}"/>
    <cellStyle name="Output 3 2 4 18 2" xfId="38879" xr:uid="{00000000-0005-0000-0000-0000D5990000}"/>
    <cellStyle name="Output 3 2 4 18 2 2" xfId="38880" xr:uid="{00000000-0005-0000-0000-0000D6990000}"/>
    <cellStyle name="Output 3 2 4 18 3" xfId="38881" xr:uid="{00000000-0005-0000-0000-0000D7990000}"/>
    <cellStyle name="Output 3 2 4 19" xfId="38882" xr:uid="{00000000-0005-0000-0000-0000D8990000}"/>
    <cellStyle name="Output 3 2 4 19 2" xfId="38883" xr:uid="{00000000-0005-0000-0000-0000D9990000}"/>
    <cellStyle name="Output 3 2 4 19 2 2" xfId="38884" xr:uid="{00000000-0005-0000-0000-0000DA990000}"/>
    <cellStyle name="Output 3 2 4 19 3" xfId="38885" xr:uid="{00000000-0005-0000-0000-0000DB990000}"/>
    <cellStyle name="Output 3 2 4 2" xfId="38886" xr:uid="{00000000-0005-0000-0000-0000DC990000}"/>
    <cellStyle name="Output 3 2 4 2 10" xfId="38887" xr:uid="{00000000-0005-0000-0000-0000DD990000}"/>
    <cellStyle name="Output 3 2 4 2 10 2" xfId="38888" xr:uid="{00000000-0005-0000-0000-0000DE990000}"/>
    <cellStyle name="Output 3 2 4 2 10 2 2" xfId="38889" xr:uid="{00000000-0005-0000-0000-0000DF990000}"/>
    <cellStyle name="Output 3 2 4 2 10 3" xfId="38890" xr:uid="{00000000-0005-0000-0000-0000E0990000}"/>
    <cellStyle name="Output 3 2 4 2 11" xfId="38891" xr:uid="{00000000-0005-0000-0000-0000E1990000}"/>
    <cellStyle name="Output 3 2 4 2 11 2" xfId="38892" xr:uid="{00000000-0005-0000-0000-0000E2990000}"/>
    <cellStyle name="Output 3 2 4 2 11 2 2" xfId="38893" xr:uid="{00000000-0005-0000-0000-0000E3990000}"/>
    <cellStyle name="Output 3 2 4 2 11 3" xfId="38894" xr:uid="{00000000-0005-0000-0000-0000E4990000}"/>
    <cellStyle name="Output 3 2 4 2 12" xfId="38895" xr:uid="{00000000-0005-0000-0000-0000E5990000}"/>
    <cellStyle name="Output 3 2 4 2 12 2" xfId="38896" xr:uid="{00000000-0005-0000-0000-0000E6990000}"/>
    <cellStyle name="Output 3 2 4 2 12 2 2" xfId="38897" xr:uid="{00000000-0005-0000-0000-0000E7990000}"/>
    <cellStyle name="Output 3 2 4 2 12 3" xfId="38898" xr:uid="{00000000-0005-0000-0000-0000E8990000}"/>
    <cellStyle name="Output 3 2 4 2 13" xfId="38899" xr:uid="{00000000-0005-0000-0000-0000E9990000}"/>
    <cellStyle name="Output 3 2 4 2 13 2" xfId="38900" xr:uid="{00000000-0005-0000-0000-0000EA990000}"/>
    <cellStyle name="Output 3 2 4 2 13 2 2" xfId="38901" xr:uid="{00000000-0005-0000-0000-0000EB990000}"/>
    <cellStyle name="Output 3 2 4 2 13 3" xfId="38902" xr:uid="{00000000-0005-0000-0000-0000EC990000}"/>
    <cellStyle name="Output 3 2 4 2 14" xfId="38903" xr:uid="{00000000-0005-0000-0000-0000ED990000}"/>
    <cellStyle name="Output 3 2 4 2 14 2" xfId="38904" xr:uid="{00000000-0005-0000-0000-0000EE990000}"/>
    <cellStyle name="Output 3 2 4 2 14 2 2" xfId="38905" xr:uid="{00000000-0005-0000-0000-0000EF990000}"/>
    <cellStyle name="Output 3 2 4 2 14 3" xfId="38906" xr:uid="{00000000-0005-0000-0000-0000F0990000}"/>
    <cellStyle name="Output 3 2 4 2 15" xfId="38907" xr:uid="{00000000-0005-0000-0000-0000F1990000}"/>
    <cellStyle name="Output 3 2 4 2 15 2" xfId="38908" xr:uid="{00000000-0005-0000-0000-0000F2990000}"/>
    <cellStyle name="Output 3 2 4 2 15 2 2" xfId="38909" xr:uid="{00000000-0005-0000-0000-0000F3990000}"/>
    <cellStyle name="Output 3 2 4 2 15 3" xfId="38910" xr:uid="{00000000-0005-0000-0000-0000F4990000}"/>
    <cellStyle name="Output 3 2 4 2 16" xfId="38911" xr:uid="{00000000-0005-0000-0000-0000F5990000}"/>
    <cellStyle name="Output 3 2 4 2 16 2" xfId="38912" xr:uid="{00000000-0005-0000-0000-0000F6990000}"/>
    <cellStyle name="Output 3 2 4 2 16 2 2" xfId="38913" xr:uid="{00000000-0005-0000-0000-0000F7990000}"/>
    <cellStyle name="Output 3 2 4 2 16 3" xfId="38914" xr:uid="{00000000-0005-0000-0000-0000F8990000}"/>
    <cellStyle name="Output 3 2 4 2 17" xfId="38915" xr:uid="{00000000-0005-0000-0000-0000F9990000}"/>
    <cellStyle name="Output 3 2 4 2 17 2" xfId="38916" xr:uid="{00000000-0005-0000-0000-0000FA990000}"/>
    <cellStyle name="Output 3 2 4 2 17 2 2" xfId="38917" xr:uid="{00000000-0005-0000-0000-0000FB990000}"/>
    <cellStyle name="Output 3 2 4 2 17 3" xfId="38918" xr:uid="{00000000-0005-0000-0000-0000FC990000}"/>
    <cellStyle name="Output 3 2 4 2 18" xfId="38919" xr:uid="{00000000-0005-0000-0000-0000FD990000}"/>
    <cellStyle name="Output 3 2 4 2 18 2" xfId="38920" xr:uid="{00000000-0005-0000-0000-0000FE990000}"/>
    <cellStyle name="Output 3 2 4 2 18 2 2" xfId="38921" xr:uid="{00000000-0005-0000-0000-0000FF990000}"/>
    <cellStyle name="Output 3 2 4 2 18 3" xfId="38922" xr:uid="{00000000-0005-0000-0000-0000009A0000}"/>
    <cellStyle name="Output 3 2 4 2 19" xfId="38923" xr:uid="{00000000-0005-0000-0000-0000019A0000}"/>
    <cellStyle name="Output 3 2 4 2 19 2" xfId="38924" xr:uid="{00000000-0005-0000-0000-0000029A0000}"/>
    <cellStyle name="Output 3 2 4 2 19 2 2" xfId="38925" xr:uid="{00000000-0005-0000-0000-0000039A0000}"/>
    <cellStyle name="Output 3 2 4 2 19 3" xfId="38926" xr:uid="{00000000-0005-0000-0000-0000049A0000}"/>
    <cellStyle name="Output 3 2 4 2 2" xfId="38927" xr:uid="{00000000-0005-0000-0000-0000059A0000}"/>
    <cellStyle name="Output 3 2 4 2 2 2" xfId="38928" xr:uid="{00000000-0005-0000-0000-0000069A0000}"/>
    <cellStyle name="Output 3 2 4 2 2 2 2" xfId="38929" xr:uid="{00000000-0005-0000-0000-0000079A0000}"/>
    <cellStyle name="Output 3 2 4 2 2 3" xfId="38930" xr:uid="{00000000-0005-0000-0000-0000089A0000}"/>
    <cellStyle name="Output 3 2 4 2 2 4" xfId="38931" xr:uid="{00000000-0005-0000-0000-0000099A0000}"/>
    <cellStyle name="Output 3 2 4 2 20" xfId="38932" xr:uid="{00000000-0005-0000-0000-00000A9A0000}"/>
    <cellStyle name="Output 3 2 4 2 20 2" xfId="38933" xr:uid="{00000000-0005-0000-0000-00000B9A0000}"/>
    <cellStyle name="Output 3 2 4 2 20 2 2" xfId="38934" xr:uid="{00000000-0005-0000-0000-00000C9A0000}"/>
    <cellStyle name="Output 3 2 4 2 20 3" xfId="38935" xr:uid="{00000000-0005-0000-0000-00000D9A0000}"/>
    <cellStyle name="Output 3 2 4 2 21" xfId="38936" xr:uid="{00000000-0005-0000-0000-00000E9A0000}"/>
    <cellStyle name="Output 3 2 4 2 21 2" xfId="38937" xr:uid="{00000000-0005-0000-0000-00000F9A0000}"/>
    <cellStyle name="Output 3 2 4 2 22" xfId="38938" xr:uid="{00000000-0005-0000-0000-0000109A0000}"/>
    <cellStyle name="Output 3 2 4 2 23" xfId="38939" xr:uid="{00000000-0005-0000-0000-0000119A0000}"/>
    <cellStyle name="Output 3 2 4 2 3" xfId="38940" xr:uid="{00000000-0005-0000-0000-0000129A0000}"/>
    <cellStyle name="Output 3 2 4 2 3 2" xfId="38941" xr:uid="{00000000-0005-0000-0000-0000139A0000}"/>
    <cellStyle name="Output 3 2 4 2 3 2 2" xfId="38942" xr:uid="{00000000-0005-0000-0000-0000149A0000}"/>
    <cellStyle name="Output 3 2 4 2 3 3" xfId="38943" xr:uid="{00000000-0005-0000-0000-0000159A0000}"/>
    <cellStyle name="Output 3 2 4 2 4" xfId="38944" xr:uid="{00000000-0005-0000-0000-0000169A0000}"/>
    <cellStyle name="Output 3 2 4 2 4 2" xfId="38945" xr:uid="{00000000-0005-0000-0000-0000179A0000}"/>
    <cellStyle name="Output 3 2 4 2 4 2 2" xfId="38946" xr:uid="{00000000-0005-0000-0000-0000189A0000}"/>
    <cellStyle name="Output 3 2 4 2 4 3" xfId="38947" xr:uid="{00000000-0005-0000-0000-0000199A0000}"/>
    <cellStyle name="Output 3 2 4 2 5" xfId="38948" xr:uid="{00000000-0005-0000-0000-00001A9A0000}"/>
    <cellStyle name="Output 3 2 4 2 5 2" xfId="38949" xr:uid="{00000000-0005-0000-0000-00001B9A0000}"/>
    <cellStyle name="Output 3 2 4 2 5 2 2" xfId="38950" xr:uid="{00000000-0005-0000-0000-00001C9A0000}"/>
    <cellStyle name="Output 3 2 4 2 5 3" xfId="38951" xr:uid="{00000000-0005-0000-0000-00001D9A0000}"/>
    <cellStyle name="Output 3 2 4 2 6" xfId="38952" xr:uid="{00000000-0005-0000-0000-00001E9A0000}"/>
    <cellStyle name="Output 3 2 4 2 6 2" xfId="38953" xr:uid="{00000000-0005-0000-0000-00001F9A0000}"/>
    <cellStyle name="Output 3 2 4 2 6 2 2" xfId="38954" xr:uid="{00000000-0005-0000-0000-0000209A0000}"/>
    <cellStyle name="Output 3 2 4 2 6 3" xfId="38955" xr:uid="{00000000-0005-0000-0000-0000219A0000}"/>
    <cellStyle name="Output 3 2 4 2 7" xfId="38956" xr:uid="{00000000-0005-0000-0000-0000229A0000}"/>
    <cellStyle name="Output 3 2 4 2 7 2" xfId="38957" xr:uid="{00000000-0005-0000-0000-0000239A0000}"/>
    <cellStyle name="Output 3 2 4 2 7 2 2" xfId="38958" xr:uid="{00000000-0005-0000-0000-0000249A0000}"/>
    <cellStyle name="Output 3 2 4 2 7 3" xfId="38959" xr:uid="{00000000-0005-0000-0000-0000259A0000}"/>
    <cellStyle name="Output 3 2 4 2 8" xfId="38960" xr:uid="{00000000-0005-0000-0000-0000269A0000}"/>
    <cellStyle name="Output 3 2 4 2 8 2" xfId="38961" xr:uid="{00000000-0005-0000-0000-0000279A0000}"/>
    <cellStyle name="Output 3 2 4 2 8 2 2" xfId="38962" xr:uid="{00000000-0005-0000-0000-0000289A0000}"/>
    <cellStyle name="Output 3 2 4 2 8 3" xfId="38963" xr:uid="{00000000-0005-0000-0000-0000299A0000}"/>
    <cellStyle name="Output 3 2 4 2 9" xfId="38964" xr:uid="{00000000-0005-0000-0000-00002A9A0000}"/>
    <cellStyle name="Output 3 2 4 2 9 2" xfId="38965" xr:uid="{00000000-0005-0000-0000-00002B9A0000}"/>
    <cellStyle name="Output 3 2 4 2 9 2 2" xfId="38966" xr:uid="{00000000-0005-0000-0000-00002C9A0000}"/>
    <cellStyle name="Output 3 2 4 2 9 3" xfId="38967" xr:uid="{00000000-0005-0000-0000-00002D9A0000}"/>
    <cellStyle name="Output 3 2 4 20" xfId="38968" xr:uid="{00000000-0005-0000-0000-00002E9A0000}"/>
    <cellStyle name="Output 3 2 4 20 2" xfId="38969" xr:uid="{00000000-0005-0000-0000-00002F9A0000}"/>
    <cellStyle name="Output 3 2 4 20 2 2" xfId="38970" xr:uid="{00000000-0005-0000-0000-0000309A0000}"/>
    <cellStyle name="Output 3 2 4 20 3" xfId="38971" xr:uid="{00000000-0005-0000-0000-0000319A0000}"/>
    <cellStyle name="Output 3 2 4 21" xfId="38972" xr:uid="{00000000-0005-0000-0000-0000329A0000}"/>
    <cellStyle name="Output 3 2 4 21 2" xfId="38973" xr:uid="{00000000-0005-0000-0000-0000339A0000}"/>
    <cellStyle name="Output 3 2 4 21 2 2" xfId="38974" xr:uid="{00000000-0005-0000-0000-0000349A0000}"/>
    <cellStyle name="Output 3 2 4 21 3" xfId="38975" xr:uid="{00000000-0005-0000-0000-0000359A0000}"/>
    <cellStyle name="Output 3 2 4 22" xfId="38976" xr:uid="{00000000-0005-0000-0000-0000369A0000}"/>
    <cellStyle name="Output 3 2 4 22 2" xfId="38977" xr:uid="{00000000-0005-0000-0000-0000379A0000}"/>
    <cellStyle name="Output 3 2 4 23" xfId="38978" xr:uid="{00000000-0005-0000-0000-0000389A0000}"/>
    <cellStyle name="Output 3 2 4 24" xfId="38979" xr:uid="{00000000-0005-0000-0000-0000399A0000}"/>
    <cellStyle name="Output 3 2 4 3" xfId="38980" xr:uid="{00000000-0005-0000-0000-00003A9A0000}"/>
    <cellStyle name="Output 3 2 4 3 2" xfId="38981" xr:uid="{00000000-0005-0000-0000-00003B9A0000}"/>
    <cellStyle name="Output 3 2 4 3 2 2" xfId="38982" xr:uid="{00000000-0005-0000-0000-00003C9A0000}"/>
    <cellStyle name="Output 3 2 4 3 3" xfId="38983" xr:uid="{00000000-0005-0000-0000-00003D9A0000}"/>
    <cellStyle name="Output 3 2 4 3 4" xfId="38984" xr:uid="{00000000-0005-0000-0000-00003E9A0000}"/>
    <cellStyle name="Output 3 2 4 4" xfId="38985" xr:uid="{00000000-0005-0000-0000-00003F9A0000}"/>
    <cellStyle name="Output 3 2 4 4 2" xfId="38986" xr:uid="{00000000-0005-0000-0000-0000409A0000}"/>
    <cellStyle name="Output 3 2 4 4 2 2" xfId="38987" xr:uid="{00000000-0005-0000-0000-0000419A0000}"/>
    <cellStyle name="Output 3 2 4 4 3" xfId="38988" xr:uid="{00000000-0005-0000-0000-0000429A0000}"/>
    <cellStyle name="Output 3 2 4 4 4" xfId="38989" xr:uid="{00000000-0005-0000-0000-0000439A0000}"/>
    <cellStyle name="Output 3 2 4 5" xfId="38990" xr:uid="{00000000-0005-0000-0000-0000449A0000}"/>
    <cellStyle name="Output 3 2 4 5 2" xfId="38991" xr:uid="{00000000-0005-0000-0000-0000459A0000}"/>
    <cellStyle name="Output 3 2 4 5 2 2" xfId="38992" xr:uid="{00000000-0005-0000-0000-0000469A0000}"/>
    <cellStyle name="Output 3 2 4 5 3" xfId="38993" xr:uid="{00000000-0005-0000-0000-0000479A0000}"/>
    <cellStyle name="Output 3 2 4 6" xfId="38994" xr:uid="{00000000-0005-0000-0000-0000489A0000}"/>
    <cellStyle name="Output 3 2 4 6 2" xfId="38995" xr:uid="{00000000-0005-0000-0000-0000499A0000}"/>
    <cellStyle name="Output 3 2 4 6 2 2" xfId="38996" xr:uid="{00000000-0005-0000-0000-00004A9A0000}"/>
    <cellStyle name="Output 3 2 4 6 3" xfId="38997" xr:uid="{00000000-0005-0000-0000-00004B9A0000}"/>
    <cellStyle name="Output 3 2 4 7" xfId="38998" xr:uid="{00000000-0005-0000-0000-00004C9A0000}"/>
    <cellStyle name="Output 3 2 4 7 2" xfId="38999" xr:uid="{00000000-0005-0000-0000-00004D9A0000}"/>
    <cellStyle name="Output 3 2 4 7 2 2" xfId="39000" xr:uid="{00000000-0005-0000-0000-00004E9A0000}"/>
    <cellStyle name="Output 3 2 4 7 3" xfId="39001" xr:uid="{00000000-0005-0000-0000-00004F9A0000}"/>
    <cellStyle name="Output 3 2 4 8" xfId="39002" xr:uid="{00000000-0005-0000-0000-0000509A0000}"/>
    <cellStyle name="Output 3 2 4 8 2" xfId="39003" xr:uid="{00000000-0005-0000-0000-0000519A0000}"/>
    <cellStyle name="Output 3 2 4 8 2 2" xfId="39004" xr:uid="{00000000-0005-0000-0000-0000529A0000}"/>
    <cellStyle name="Output 3 2 4 8 3" xfId="39005" xr:uid="{00000000-0005-0000-0000-0000539A0000}"/>
    <cellStyle name="Output 3 2 4 9" xfId="39006" xr:uid="{00000000-0005-0000-0000-0000549A0000}"/>
    <cellStyle name="Output 3 2 4 9 2" xfId="39007" xr:uid="{00000000-0005-0000-0000-0000559A0000}"/>
    <cellStyle name="Output 3 2 4 9 2 2" xfId="39008" xr:uid="{00000000-0005-0000-0000-0000569A0000}"/>
    <cellStyle name="Output 3 2 4 9 3" xfId="39009" xr:uid="{00000000-0005-0000-0000-0000579A0000}"/>
    <cellStyle name="Output 3 2 5" xfId="39010" xr:uid="{00000000-0005-0000-0000-0000589A0000}"/>
    <cellStyle name="Output 3 2 5 10" xfId="39011" xr:uid="{00000000-0005-0000-0000-0000599A0000}"/>
    <cellStyle name="Output 3 2 5 10 2" xfId="39012" xr:uid="{00000000-0005-0000-0000-00005A9A0000}"/>
    <cellStyle name="Output 3 2 5 10 2 2" xfId="39013" xr:uid="{00000000-0005-0000-0000-00005B9A0000}"/>
    <cellStyle name="Output 3 2 5 10 3" xfId="39014" xr:uid="{00000000-0005-0000-0000-00005C9A0000}"/>
    <cellStyle name="Output 3 2 5 11" xfId="39015" xr:uid="{00000000-0005-0000-0000-00005D9A0000}"/>
    <cellStyle name="Output 3 2 5 11 2" xfId="39016" xr:uid="{00000000-0005-0000-0000-00005E9A0000}"/>
    <cellStyle name="Output 3 2 5 11 2 2" xfId="39017" xr:uid="{00000000-0005-0000-0000-00005F9A0000}"/>
    <cellStyle name="Output 3 2 5 11 3" xfId="39018" xr:uid="{00000000-0005-0000-0000-0000609A0000}"/>
    <cellStyle name="Output 3 2 5 12" xfId="39019" xr:uid="{00000000-0005-0000-0000-0000619A0000}"/>
    <cellStyle name="Output 3 2 5 12 2" xfId="39020" xr:uid="{00000000-0005-0000-0000-0000629A0000}"/>
    <cellStyle name="Output 3 2 5 12 2 2" xfId="39021" xr:uid="{00000000-0005-0000-0000-0000639A0000}"/>
    <cellStyle name="Output 3 2 5 12 3" xfId="39022" xr:uid="{00000000-0005-0000-0000-0000649A0000}"/>
    <cellStyle name="Output 3 2 5 13" xfId="39023" xr:uid="{00000000-0005-0000-0000-0000659A0000}"/>
    <cellStyle name="Output 3 2 5 13 2" xfId="39024" xr:uid="{00000000-0005-0000-0000-0000669A0000}"/>
    <cellStyle name="Output 3 2 5 13 2 2" xfId="39025" xr:uid="{00000000-0005-0000-0000-0000679A0000}"/>
    <cellStyle name="Output 3 2 5 13 3" xfId="39026" xr:uid="{00000000-0005-0000-0000-0000689A0000}"/>
    <cellStyle name="Output 3 2 5 14" xfId="39027" xr:uid="{00000000-0005-0000-0000-0000699A0000}"/>
    <cellStyle name="Output 3 2 5 14 2" xfId="39028" xr:uid="{00000000-0005-0000-0000-00006A9A0000}"/>
    <cellStyle name="Output 3 2 5 14 2 2" xfId="39029" xr:uid="{00000000-0005-0000-0000-00006B9A0000}"/>
    <cellStyle name="Output 3 2 5 14 3" xfId="39030" xr:uid="{00000000-0005-0000-0000-00006C9A0000}"/>
    <cellStyle name="Output 3 2 5 15" xfId="39031" xr:uid="{00000000-0005-0000-0000-00006D9A0000}"/>
    <cellStyle name="Output 3 2 5 15 2" xfId="39032" xr:uid="{00000000-0005-0000-0000-00006E9A0000}"/>
    <cellStyle name="Output 3 2 5 15 2 2" xfId="39033" xr:uid="{00000000-0005-0000-0000-00006F9A0000}"/>
    <cellStyle name="Output 3 2 5 15 3" xfId="39034" xr:uid="{00000000-0005-0000-0000-0000709A0000}"/>
    <cellStyle name="Output 3 2 5 16" xfId="39035" xr:uid="{00000000-0005-0000-0000-0000719A0000}"/>
    <cellStyle name="Output 3 2 5 16 2" xfId="39036" xr:uid="{00000000-0005-0000-0000-0000729A0000}"/>
    <cellStyle name="Output 3 2 5 16 2 2" xfId="39037" xr:uid="{00000000-0005-0000-0000-0000739A0000}"/>
    <cellStyle name="Output 3 2 5 16 3" xfId="39038" xr:uid="{00000000-0005-0000-0000-0000749A0000}"/>
    <cellStyle name="Output 3 2 5 17" xfId="39039" xr:uid="{00000000-0005-0000-0000-0000759A0000}"/>
    <cellStyle name="Output 3 2 5 17 2" xfId="39040" xr:uid="{00000000-0005-0000-0000-0000769A0000}"/>
    <cellStyle name="Output 3 2 5 17 2 2" xfId="39041" xr:uid="{00000000-0005-0000-0000-0000779A0000}"/>
    <cellStyle name="Output 3 2 5 17 3" xfId="39042" xr:uid="{00000000-0005-0000-0000-0000789A0000}"/>
    <cellStyle name="Output 3 2 5 18" xfId="39043" xr:uid="{00000000-0005-0000-0000-0000799A0000}"/>
    <cellStyle name="Output 3 2 5 18 2" xfId="39044" xr:uid="{00000000-0005-0000-0000-00007A9A0000}"/>
    <cellStyle name="Output 3 2 5 18 2 2" xfId="39045" xr:uid="{00000000-0005-0000-0000-00007B9A0000}"/>
    <cellStyle name="Output 3 2 5 18 3" xfId="39046" xr:uid="{00000000-0005-0000-0000-00007C9A0000}"/>
    <cellStyle name="Output 3 2 5 19" xfId="39047" xr:uid="{00000000-0005-0000-0000-00007D9A0000}"/>
    <cellStyle name="Output 3 2 5 19 2" xfId="39048" xr:uid="{00000000-0005-0000-0000-00007E9A0000}"/>
    <cellStyle name="Output 3 2 5 19 2 2" xfId="39049" xr:uid="{00000000-0005-0000-0000-00007F9A0000}"/>
    <cellStyle name="Output 3 2 5 19 3" xfId="39050" xr:uid="{00000000-0005-0000-0000-0000809A0000}"/>
    <cellStyle name="Output 3 2 5 2" xfId="39051" xr:uid="{00000000-0005-0000-0000-0000819A0000}"/>
    <cellStyle name="Output 3 2 5 2 2" xfId="39052" xr:uid="{00000000-0005-0000-0000-0000829A0000}"/>
    <cellStyle name="Output 3 2 5 2 2 2" xfId="39053" xr:uid="{00000000-0005-0000-0000-0000839A0000}"/>
    <cellStyle name="Output 3 2 5 2 3" xfId="39054" xr:uid="{00000000-0005-0000-0000-0000849A0000}"/>
    <cellStyle name="Output 3 2 5 2 4" xfId="39055" xr:uid="{00000000-0005-0000-0000-0000859A0000}"/>
    <cellStyle name="Output 3 2 5 20" xfId="39056" xr:uid="{00000000-0005-0000-0000-0000869A0000}"/>
    <cellStyle name="Output 3 2 5 20 2" xfId="39057" xr:uid="{00000000-0005-0000-0000-0000879A0000}"/>
    <cellStyle name="Output 3 2 5 20 2 2" xfId="39058" xr:uid="{00000000-0005-0000-0000-0000889A0000}"/>
    <cellStyle name="Output 3 2 5 20 3" xfId="39059" xr:uid="{00000000-0005-0000-0000-0000899A0000}"/>
    <cellStyle name="Output 3 2 5 21" xfId="39060" xr:uid="{00000000-0005-0000-0000-00008A9A0000}"/>
    <cellStyle name="Output 3 2 5 21 2" xfId="39061" xr:uid="{00000000-0005-0000-0000-00008B9A0000}"/>
    <cellStyle name="Output 3 2 5 22" xfId="39062" xr:uid="{00000000-0005-0000-0000-00008C9A0000}"/>
    <cellStyle name="Output 3 2 5 23" xfId="39063" xr:uid="{00000000-0005-0000-0000-00008D9A0000}"/>
    <cellStyle name="Output 3 2 5 3" xfId="39064" xr:uid="{00000000-0005-0000-0000-00008E9A0000}"/>
    <cellStyle name="Output 3 2 5 3 2" xfId="39065" xr:uid="{00000000-0005-0000-0000-00008F9A0000}"/>
    <cellStyle name="Output 3 2 5 3 2 2" xfId="39066" xr:uid="{00000000-0005-0000-0000-0000909A0000}"/>
    <cellStyle name="Output 3 2 5 3 3" xfId="39067" xr:uid="{00000000-0005-0000-0000-0000919A0000}"/>
    <cellStyle name="Output 3 2 5 4" xfId="39068" xr:uid="{00000000-0005-0000-0000-0000929A0000}"/>
    <cellStyle name="Output 3 2 5 4 2" xfId="39069" xr:uid="{00000000-0005-0000-0000-0000939A0000}"/>
    <cellStyle name="Output 3 2 5 4 2 2" xfId="39070" xr:uid="{00000000-0005-0000-0000-0000949A0000}"/>
    <cellStyle name="Output 3 2 5 4 3" xfId="39071" xr:uid="{00000000-0005-0000-0000-0000959A0000}"/>
    <cellStyle name="Output 3 2 5 5" xfId="39072" xr:uid="{00000000-0005-0000-0000-0000969A0000}"/>
    <cellStyle name="Output 3 2 5 5 2" xfId="39073" xr:uid="{00000000-0005-0000-0000-0000979A0000}"/>
    <cellStyle name="Output 3 2 5 5 2 2" xfId="39074" xr:uid="{00000000-0005-0000-0000-0000989A0000}"/>
    <cellStyle name="Output 3 2 5 5 3" xfId="39075" xr:uid="{00000000-0005-0000-0000-0000999A0000}"/>
    <cellStyle name="Output 3 2 5 6" xfId="39076" xr:uid="{00000000-0005-0000-0000-00009A9A0000}"/>
    <cellStyle name="Output 3 2 5 6 2" xfId="39077" xr:uid="{00000000-0005-0000-0000-00009B9A0000}"/>
    <cellStyle name="Output 3 2 5 6 2 2" xfId="39078" xr:uid="{00000000-0005-0000-0000-00009C9A0000}"/>
    <cellStyle name="Output 3 2 5 6 3" xfId="39079" xr:uid="{00000000-0005-0000-0000-00009D9A0000}"/>
    <cellStyle name="Output 3 2 5 7" xfId="39080" xr:uid="{00000000-0005-0000-0000-00009E9A0000}"/>
    <cellStyle name="Output 3 2 5 7 2" xfId="39081" xr:uid="{00000000-0005-0000-0000-00009F9A0000}"/>
    <cellStyle name="Output 3 2 5 7 2 2" xfId="39082" xr:uid="{00000000-0005-0000-0000-0000A09A0000}"/>
    <cellStyle name="Output 3 2 5 7 3" xfId="39083" xr:uid="{00000000-0005-0000-0000-0000A19A0000}"/>
    <cellStyle name="Output 3 2 5 8" xfId="39084" xr:uid="{00000000-0005-0000-0000-0000A29A0000}"/>
    <cellStyle name="Output 3 2 5 8 2" xfId="39085" xr:uid="{00000000-0005-0000-0000-0000A39A0000}"/>
    <cellStyle name="Output 3 2 5 8 2 2" xfId="39086" xr:uid="{00000000-0005-0000-0000-0000A49A0000}"/>
    <cellStyle name="Output 3 2 5 8 3" xfId="39087" xr:uid="{00000000-0005-0000-0000-0000A59A0000}"/>
    <cellStyle name="Output 3 2 5 9" xfId="39088" xr:uid="{00000000-0005-0000-0000-0000A69A0000}"/>
    <cellStyle name="Output 3 2 5 9 2" xfId="39089" xr:uid="{00000000-0005-0000-0000-0000A79A0000}"/>
    <cellStyle name="Output 3 2 5 9 2 2" xfId="39090" xr:uid="{00000000-0005-0000-0000-0000A89A0000}"/>
    <cellStyle name="Output 3 2 5 9 3" xfId="39091" xr:uid="{00000000-0005-0000-0000-0000A99A0000}"/>
    <cellStyle name="Output 3 2 6" xfId="39092" xr:uid="{00000000-0005-0000-0000-0000AA9A0000}"/>
    <cellStyle name="Output 3 2 6 2" xfId="39093" xr:uid="{00000000-0005-0000-0000-0000AB9A0000}"/>
    <cellStyle name="Output 3 2 6 2 2" xfId="39094" xr:uid="{00000000-0005-0000-0000-0000AC9A0000}"/>
    <cellStyle name="Output 3 2 6 3" xfId="39095" xr:uid="{00000000-0005-0000-0000-0000AD9A0000}"/>
    <cellStyle name="Output 3 2 6 4" xfId="39096" xr:uid="{00000000-0005-0000-0000-0000AE9A0000}"/>
    <cellStyle name="Output 3 2 7" xfId="39097" xr:uid="{00000000-0005-0000-0000-0000AF9A0000}"/>
    <cellStyle name="Output 3 2 7 2" xfId="39098" xr:uid="{00000000-0005-0000-0000-0000B09A0000}"/>
    <cellStyle name="Output 3 2 7 2 2" xfId="39099" xr:uid="{00000000-0005-0000-0000-0000B19A0000}"/>
    <cellStyle name="Output 3 2 7 3" xfId="39100" xr:uid="{00000000-0005-0000-0000-0000B29A0000}"/>
    <cellStyle name="Output 3 2 8" xfId="39101" xr:uid="{00000000-0005-0000-0000-0000B39A0000}"/>
    <cellStyle name="Output 3 2 8 2" xfId="39102" xr:uid="{00000000-0005-0000-0000-0000B49A0000}"/>
    <cellStyle name="Output 3 2 8 2 2" xfId="39103" xr:uid="{00000000-0005-0000-0000-0000B59A0000}"/>
    <cellStyle name="Output 3 2 8 3" xfId="39104" xr:uid="{00000000-0005-0000-0000-0000B69A0000}"/>
    <cellStyle name="Output 3 2 9" xfId="39105" xr:uid="{00000000-0005-0000-0000-0000B79A0000}"/>
    <cellStyle name="Output 3 2 9 2" xfId="39106" xr:uid="{00000000-0005-0000-0000-0000B89A0000}"/>
    <cellStyle name="Output 3 2 9 2 2" xfId="39107" xr:uid="{00000000-0005-0000-0000-0000B99A0000}"/>
    <cellStyle name="Output 3 2 9 3" xfId="39108" xr:uid="{00000000-0005-0000-0000-0000BA9A0000}"/>
    <cellStyle name="Output 3 20" xfId="39109" xr:uid="{00000000-0005-0000-0000-0000BB9A0000}"/>
    <cellStyle name="Output 3 20 2" xfId="39110" xr:uid="{00000000-0005-0000-0000-0000BC9A0000}"/>
    <cellStyle name="Output 3 20 2 2" xfId="39111" xr:uid="{00000000-0005-0000-0000-0000BD9A0000}"/>
    <cellStyle name="Output 3 20 3" xfId="39112" xr:uid="{00000000-0005-0000-0000-0000BE9A0000}"/>
    <cellStyle name="Output 3 21" xfId="39113" xr:uid="{00000000-0005-0000-0000-0000BF9A0000}"/>
    <cellStyle name="Output 3 21 2" xfId="39114" xr:uid="{00000000-0005-0000-0000-0000C09A0000}"/>
    <cellStyle name="Output 3 21 2 2" xfId="39115" xr:uid="{00000000-0005-0000-0000-0000C19A0000}"/>
    <cellStyle name="Output 3 21 3" xfId="39116" xr:uid="{00000000-0005-0000-0000-0000C29A0000}"/>
    <cellStyle name="Output 3 22" xfId="39117" xr:uid="{00000000-0005-0000-0000-0000C39A0000}"/>
    <cellStyle name="Output 3 22 2" xfId="39118" xr:uid="{00000000-0005-0000-0000-0000C49A0000}"/>
    <cellStyle name="Output 3 23" xfId="39119" xr:uid="{00000000-0005-0000-0000-0000C59A0000}"/>
    <cellStyle name="Output 3 24" xfId="39120" xr:uid="{00000000-0005-0000-0000-0000C69A0000}"/>
    <cellStyle name="Output 3 25" xfId="39121" xr:uid="{00000000-0005-0000-0000-0000C79A0000}"/>
    <cellStyle name="Output 3 26" xfId="39122" xr:uid="{00000000-0005-0000-0000-0000C89A0000}"/>
    <cellStyle name="Output 3 27" xfId="39123" xr:uid="{00000000-0005-0000-0000-0000C99A0000}"/>
    <cellStyle name="Output 3 28" xfId="50888" xr:uid="{00000000-0005-0000-0000-0000CA9A0000}"/>
    <cellStyle name="Output 3 29" xfId="50889" xr:uid="{00000000-0005-0000-0000-0000CB9A0000}"/>
    <cellStyle name="Output 3 3" xfId="39124" xr:uid="{00000000-0005-0000-0000-0000CC9A0000}"/>
    <cellStyle name="Output 3 3 10" xfId="39125" xr:uid="{00000000-0005-0000-0000-0000CD9A0000}"/>
    <cellStyle name="Output 3 3 10 2" xfId="39126" xr:uid="{00000000-0005-0000-0000-0000CE9A0000}"/>
    <cellStyle name="Output 3 3 10 2 2" xfId="39127" xr:uid="{00000000-0005-0000-0000-0000CF9A0000}"/>
    <cellStyle name="Output 3 3 10 3" xfId="39128" xr:uid="{00000000-0005-0000-0000-0000D09A0000}"/>
    <cellStyle name="Output 3 3 11" xfId="39129" xr:uid="{00000000-0005-0000-0000-0000D19A0000}"/>
    <cellStyle name="Output 3 3 11 2" xfId="39130" xr:uid="{00000000-0005-0000-0000-0000D29A0000}"/>
    <cellStyle name="Output 3 3 11 2 2" xfId="39131" xr:uid="{00000000-0005-0000-0000-0000D39A0000}"/>
    <cellStyle name="Output 3 3 11 3" xfId="39132" xr:uid="{00000000-0005-0000-0000-0000D49A0000}"/>
    <cellStyle name="Output 3 3 12" xfId="39133" xr:uid="{00000000-0005-0000-0000-0000D59A0000}"/>
    <cellStyle name="Output 3 3 12 2" xfId="39134" xr:uid="{00000000-0005-0000-0000-0000D69A0000}"/>
    <cellStyle name="Output 3 3 12 2 2" xfId="39135" xr:uid="{00000000-0005-0000-0000-0000D79A0000}"/>
    <cellStyle name="Output 3 3 12 3" xfId="39136" xr:uid="{00000000-0005-0000-0000-0000D89A0000}"/>
    <cellStyle name="Output 3 3 13" xfId="39137" xr:uid="{00000000-0005-0000-0000-0000D99A0000}"/>
    <cellStyle name="Output 3 3 13 2" xfId="39138" xr:uid="{00000000-0005-0000-0000-0000DA9A0000}"/>
    <cellStyle name="Output 3 3 13 2 2" xfId="39139" xr:uid="{00000000-0005-0000-0000-0000DB9A0000}"/>
    <cellStyle name="Output 3 3 13 3" xfId="39140" xr:uid="{00000000-0005-0000-0000-0000DC9A0000}"/>
    <cellStyle name="Output 3 3 14" xfId="39141" xr:uid="{00000000-0005-0000-0000-0000DD9A0000}"/>
    <cellStyle name="Output 3 3 14 2" xfId="39142" xr:uid="{00000000-0005-0000-0000-0000DE9A0000}"/>
    <cellStyle name="Output 3 3 14 2 2" xfId="39143" xr:uid="{00000000-0005-0000-0000-0000DF9A0000}"/>
    <cellStyle name="Output 3 3 14 3" xfId="39144" xr:uid="{00000000-0005-0000-0000-0000E09A0000}"/>
    <cellStyle name="Output 3 3 15" xfId="39145" xr:uid="{00000000-0005-0000-0000-0000E19A0000}"/>
    <cellStyle name="Output 3 3 15 2" xfId="39146" xr:uid="{00000000-0005-0000-0000-0000E29A0000}"/>
    <cellStyle name="Output 3 3 15 2 2" xfId="39147" xr:uid="{00000000-0005-0000-0000-0000E39A0000}"/>
    <cellStyle name="Output 3 3 15 3" xfId="39148" xr:uid="{00000000-0005-0000-0000-0000E49A0000}"/>
    <cellStyle name="Output 3 3 16" xfId="39149" xr:uid="{00000000-0005-0000-0000-0000E59A0000}"/>
    <cellStyle name="Output 3 3 16 2" xfId="39150" xr:uid="{00000000-0005-0000-0000-0000E69A0000}"/>
    <cellStyle name="Output 3 3 16 2 2" xfId="39151" xr:uid="{00000000-0005-0000-0000-0000E79A0000}"/>
    <cellStyle name="Output 3 3 16 3" xfId="39152" xr:uid="{00000000-0005-0000-0000-0000E89A0000}"/>
    <cellStyle name="Output 3 3 17" xfId="39153" xr:uid="{00000000-0005-0000-0000-0000E99A0000}"/>
    <cellStyle name="Output 3 3 17 2" xfId="39154" xr:uid="{00000000-0005-0000-0000-0000EA9A0000}"/>
    <cellStyle name="Output 3 3 17 2 2" xfId="39155" xr:uid="{00000000-0005-0000-0000-0000EB9A0000}"/>
    <cellStyle name="Output 3 3 17 3" xfId="39156" xr:uid="{00000000-0005-0000-0000-0000EC9A0000}"/>
    <cellStyle name="Output 3 3 18" xfId="39157" xr:uid="{00000000-0005-0000-0000-0000ED9A0000}"/>
    <cellStyle name="Output 3 3 18 2" xfId="39158" xr:uid="{00000000-0005-0000-0000-0000EE9A0000}"/>
    <cellStyle name="Output 3 3 19" xfId="39159" xr:uid="{00000000-0005-0000-0000-0000EF9A0000}"/>
    <cellStyle name="Output 3 3 2" xfId="39160" xr:uid="{00000000-0005-0000-0000-0000F09A0000}"/>
    <cellStyle name="Output 3 3 2 10" xfId="39161" xr:uid="{00000000-0005-0000-0000-0000F19A0000}"/>
    <cellStyle name="Output 3 3 2 10 2" xfId="39162" xr:uid="{00000000-0005-0000-0000-0000F29A0000}"/>
    <cellStyle name="Output 3 3 2 10 2 2" xfId="39163" xr:uid="{00000000-0005-0000-0000-0000F39A0000}"/>
    <cellStyle name="Output 3 3 2 10 3" xfId="39164" xr:uid="{00000000-0005-0000-0000-0000F49A0000}"/>
    <cellStyle name="Output 3 3 2 11" xfId="39165" xr:uid="{00000000-0005-0000-0000-0000F59A0000}"/>
    <cellStyle name="Output 3 3 2 11 2" xfId="39166" xr:uid="{00000000-0005-0000-0000-0000F69A0000}"/>
    <cellStyle name="Output 3 3 2 11 2 2" xfId="39167" xr:uid="{00000000-0005-0000-0000-0000F79A0000}"/>
    <cellStyle name="Output 3 3 2 11 3" xfId="39168" xr:uid="{00000000-0005-0000-0000-0000F89A0000}"/>
    <cellStyle name="Output 3 3 2 12" xfId="39169" xr:uid="{00000000-0005-0000-0000-0000F99A0000}"/>
    <cellStyle name="Output 3 3 2 12 2" xfId="39170" xr:uid="{00000000-0005-0000-0000-0000FA9A0000}"/>
    <cellStyle name="Output 3 3 2 12 2 2" xfId="39171" xr:uid="{00000000-0005-0000-0000-0000FB9A0000}"/>
    <cellStyle name="Output 3 3 2 12 3" xfId="39172" xr:uid="{00000000-0005-0000-0000-0000FC9A0000}"/>
    <cellStyle name="Output 3 3 2 13" xfId="39173" xr:uid="{00000000-0005-0000-0000-0000FD9A0000}"/>
    <cellStyle name="Output 3 3 2 13 2" xfId="39174" xr:uid="{00000000-0005-0000-0000-0000FE9A0000}"/>
    <cellStyle name="Output 3 3 2 13 2 2" xfId="39175" xr:uid="{00000000-0005-0000-0000-0000FF9A0000}"/>
    <cellStyle name="Output 3 3 2 13 3" xfId="39176" xr:uid="{00000000-0005-0000-0000-0000009B0000}"/>
    <cellStyle name="Output 3 3 2 14" xfId="39177" xr:uid="{00000000-0005-0000-0000-0000019B0000}"/>
    <cellStyle name="Output 3 3 2 14 2" xfId="39178" xr:uid="{00000000-0005-0000-0000-0000029B0000}"/>
    <cellStyle name="Output 3 3 2 14 2 2" xfId="39179" xr:uid="{00000000-0005-0000-0000-0000039B0000}"/>
    <cellStyle name="Output 3 3 2 14 3" xfId="39180" xr:uid="{00000000-0005-0000-0000-0000049B0000}"/>
    <cellStyle name="Output 3 3 2 15" xfId="39181" xr:uid="{00000000-0005-0000-0000-0000059B0000}"/>
    <cellStyle name="Output 3 3 2 15 2" xfId="39182" xr:uid="{00000000-0005-0000-0000-0000069B0000}"/>
    <cellStyle name="Output 3 3 2 15 2 2" xfId="39183" xr:uid="{00000000-0005-0000-0000-0000079B0000}"/>
    <cellStyle name="Output 3 3 2 15 3" xfId="39184" xr:uid="{00000000-0005-0000-0000-0000089B0000}"/>
    <cellStyle name="Output 3 3 2 16" xfId="39185" xr:uid="{00000000-0005-0000-0000-0000099B0000}"/>
    <cellStyle name="Output 3 3 2 16 2" xfId="39186" xr:uid="{00000000-0005-0000-0000-00000A9B0000}"/>
    <cellStyle name="Output 3 3 2 16 2 2" xfId="39187" xr:uid="{00000000-0005-0000-0000-00000B9B0000}"/>
    <cellStyle name="Output 3 3 2 16 3" xfId="39188" xr:uid="{00000000-0005-0000-0000-00000C9B0000}"/>
    <cellStyle name="Output 3 3 2 17" xfId="39189" xr:uid="{00000000-0005-0000-0000-00000D9B0000}"/>
    <cellStyle name="Output 3 3 2 17 2" xfId="39190" xr:uid="{00000000-0005-0000-0000-00000E9B0000}"/>
    <cellStyle name="Output 3 3 2 17 2 2" xfId="39191" xr:uid="{00000000-0005-0000-0000-00000F9B0000}"/>
    <cellStyle name="Output 3 3 2 17 3" xfId="39192" xr:uid="{00000000-0005-0000-0000-0000109B0000}"/>
    <cellStyle name="Output 3 3 2 18" xfId="39193" xr:uid="{00000000-0005-0000-0000-0000119B0000}"/>
    <cellStyle name="Output 3 3 2 18 2" xfId="39194" xr:uid="{00000000-0005-0000-0000-0000129B0000}"/>
    <cellStyle name="Output 3 3 2 18 2 2" xfId="39195" xr:uid="{00000000-0005-0000-0000-0000139B0000}"/>
    <cellStyle name="Output 3 3 2 18 3" xfId="39196" xr:uid="{00000000-0005-0000-0000-0000149B0000}"/>
    <cellStyle name="Output 3 3 2 19" xfId="39197" xr:uid="{00000000-0005-0000-0000-0000159B0000}"/>
    <cellStyle name="Output 3 3 2 19 2" xfId="39198" xr:uid="{00000000-0005-0000-0000-0000169B0000}"/>
    <cellStyle name="Output 3 3 2 19 2 2" xfId="39199" xr:uid="{00000000-0005-0000-0000-0000179B0000}"/>
    <cellStyle name="Output 3 3 2 19 3" xfId="39200" xr:uid="{00000000-0005-0000-0000-0000189B0000}"/>
    <cellStyle name="Output 3 3 2 2" xfId="39201" xr:uid="{00000000-0005-0000-0000-0000199B0000}"/>
    <cellStyle name="Output 3 3 2 2 2" xfId="39202" xr:uid="{00000000-0005-0000-0000-00001A9B0000}"/>
    <cellStyle name="Output 3 3 2 2 2 2" xfId="39203" xr:uid="{00000000-0005-0000-0000-00001B9B0000}"/>
    <cellStyle name="Output 3 3 2 2 2 2 2" xfId="39204" xr:uid="{00000000-0005-0000-0000-00001C9B0000}"/>
    <cellStyle name="Output 3 3 2 2 2 3" xfId="39205" xr:uid="{00000000-0005-0000-0000-00001D9B0000}"/>
    <cellStyle name="Output 3 3 2 2 2 4" xfId="39206" xr:uid="{00000000-0005-0000-0000-00001E9B0000}"/>
    <cellStyle name="Output 3 3 2 2 3" xfId="39207" xr:uid="{00000000-0005-0000-0000-00001F9B0000}"/>
    <cellStyle name="Output 3 3 2 2 3 2" xfId="39208" xr:uid="{00000000-0005-0000-0000-0000209B0000}"/>
    <cellStyle name="Output 3 3 2 2 4" xfId="39209" xr:uid="{00000000-0005-0000-0000-0000219B0000}"/>
    <cellStyle name="Output 3 3 2 2 5" xfId="39210" xr:uid="{00000000-0005-0000-0000-0000229B0000}"/>
    <cellStyle name="Output 3 3 2 20" xfId="39211" xr:uid="{00000000-0005-0000-0000-0000239B0000}"/>
    <cellStyle name="Output 3 3 2 20 2" xfId="39212" xr:uid="{00000000-0005-0000-0000-0000249B0000}"/>
    <cellStyle name="Output 3 3 2 20 2 2" xfId="39213" xr:uid="{00000000-0005-0000-0000-0000259B0000}"/>
    <cellStyle name="Output 3 3 2 20 3" xfId="39214" xr:uid="{00000000-0005-0000-0000-0000269B0000}"/>
    <cellStyle name="Output 3 3 2 21" xfId="39215" xr:uid="{00000000-0005-0000-0000-0000279B0000}"/>
    <cellStyle name="Output 3 3 2 21 2" xfId="39216" xr:uid="{00000000-0005-0000-0000-0000289B0000}"/>
    <cellStyle name="Output 3 3 2 22" xfId="39217" xr:uid="{00000000-0005-0000-0000-0000299B0000}"/>
    <cellStyle name="Output 3 3 2 23" xfId="39218" xr:uid="{00000000-0005-0000-0000-00002A9B0000}"/>
    <cellStyle name="Output 3 3 2 3" xfId="39219" xr:uid="{00000000-0005-0000-0000-00002B9B0000}"/>
    <cellStyle name="Output 3 3 2 3 2" xfId="39220" xr:uid="{00000000-0005-0000-0000-00002C9B0000}"/>
    <cellStyle name="Output 3 3 2 3 2 2" xfId="39221" xr:uid="{00000000-0005-0000-0000-00002D9B0000}"/>
    <cellStyle name="Output 3 3 2 3 2 3" xfId="39222" xr:uid="{00000000-0005-0000-0000-00002E9B0000}"/>
    <cellStyle name="Output 3 3 2 3 3" xfId="39223" xr:uid="{00000000-0005-0000-0000-00002F9B0000}"/>
    <cellStyle name="Output 3 3 2 3 3 2" xfId="39224" xr:uid="{00000000-0005-0000-0000-0000309B0000}"/>
    <cellStyle name="Output 3 3 2 3 4" xfId="39225" xr:uid="{00000000-0005-0000-0000-0000319B0000}"/>
    <cellStyle name="Output 3 3 2 4" xfId="39226" xr:uid="{00000000-0005-0000-0000-0000329B0000}"/>
    <cellStyle name="Output 3 3 2 4 2" xfId="39227" xr:uid="{00000000-0005-0000-0000-0000339B0000}"/>
    <cellStyle name="Output 3 3 2 4 2 2" xfId="39228" xr:uid="{00000000-0005-0000-0000-0000349B0000}"/>
    <cellStyle name="Output 3 3 2 4 3" xfId="39229" xr:uid="{00000000-0005-0000-0000-0000359B0000}"/>
    <cellStyle name="Output 3 3 2 4 4" xfId="39230" xr:uid="{00000000-0005-0000-0000-0000369B0000}"/>
    <cellStyle name="Output 3 3 2 5" xfId="39231" xr:uid="{00000000-0005-0000-0000-0000379B0000}"/>
    <cellStyle name="Output 3 3 2 5 2" xfId="39232" xr:uid="{00000000-0005-0000-0000-0000389B0000}"/>
    <cellStyle name="Output 3 3 2 5 2 2" xfId="39233" xr:uid="{00000000-0005-0000-0000-0000399B0000}"/>
    <cellStyle name="Output 3 3 2 5 3" xfId="39234" xr:uid="{00000000-0005-0000-0000-00003A9B0000}"/>
    <cellStyle name="Output 3 3 2 5 4" xfId="39235" xr:uid="{00000000-0005-0000-0000-00003B9B0000}"/>
    <cellStyle name="Output 3 3 2 6" xfId="39236" xr:uid="{00000000-0005-0000-0000-00003C9B0000}"/>
    <cellStyle name="Output 3 3 2 6 2" xfId="39237" xr:uid="{00000000-0005-0000-0000-00003D9B0000}"/>
    <cellStyle name="Output 3 3 2 6 2 2" xfId="39238" xr:uid="{00000000-0005-0000-0000-00003E9B0000}"/>
    <cellStyle name="Output 3 3 2 6 3" xfId="39239" xr:uid="{00000000-0005-0000-0000-00003F9B0000}"/>
    <cellStyle name="Output 3 3 2 7" xfId="39240" xr:uid="{00000000-0005-0000-0000-0000409B0000}"/>
    <cellStyle name="Output 3 3 2 7 2" xfId="39241" xr:uid="{00000000-0005-0000-0000-0000419B0000}"/>
    <cellStyle name="Output 3 3 2 7 2 2" xfId="39242" xr:uid="{00000000-0005-0000-0000-0000429B0000}"/>
    <cellStyle name="Output 3 3 2 7 3" xfId="39243" xr:uid="{00000000-0005-0000-0000-0000439B0000}"/>
    <cellStyle name="Output 3 3 2 8" xfId="39244" xr:uid="{00000000-0005-0000-0000-0000449B0000}"/>
    <cellStyle name="Output 3 3 2 8 2" xfId="39245" xr:uid="{00000000-0005-0000-0000-0000459B0000}"/>
    <cellStyle name="Output 3 3 2 8 2 2" xfId="39246" xr:uid="{00000000-0005-0000-0000-0000469B0000}"/>
    <cellStyle name="Output 3 3 2 8 3" xfId="39247" xr:uid="{00000000-0005-0000-0000-0000479B0000}"/>
    <cellStyle name="Output 3 3 2 9" xfId="39248" xr:uid="{00000000-0005-0000-0000-0000489B0000}"/>
    <cellStyle name="Output 3 3 2 9 2" xfId="39249" xr:uid="{00000000-0005-0000-0000-0000499B0000}"/>
    <cellStyle name="Output 3 3 2 9 2 2" xfId="39250" xr:uid="{00000000-0005-0000-0000-00004A9B0000}"/>
    <cellStyle name="Output 3 3 2 9 3" xfId="39251" xr:uid="{00000000-0005-0000-0000-00004B9B0000}"/>
    <cellStyle name="Output 3 3 20" xfId="39252" xr:uid="{00000000-0005-0000-0000-00004C9B0000}"/>
    <cellStyle name="Output 3 3 3" xfId="39253" xr:uid="{00000000-0005-0000-0000-00004D9B0000}"/>
    <cellStyle name="Output 3 3 3 2" xfId="39254" xr:uid="{00000000-0005-0000-0000-00004E9B0000}"/>
    <cellStyle name="Output 3 3 3 2 2" xfId="39255" xr:uid="{00000000-0005-0000-0000-00004F9B0000}"/>
    <cellStyle name="Output 3 3 3 2 2 2" xfId="39256" xr:uid="{00000000-0005-0000-0000-0000509B0000}"/>
    <cellStyle name="Output 3 3 3 2 3" xfId="39257" xr:uid="{00000000-0005-0000-0000-0000519B0000}"/>
    <cellStyle name="Output 3 3 3 2 4" xfId="39258" xr:uid="{00000000-0005-0000-0000-0000529B0000}"/>
    <cellStyle name="Output 3 3 3 3" xfId="39259" xr:uid="{00000000-0005-0000-0000-0000539B0000}"/>
    <cellStyle name="Output 3 3 3 3 2" xfId="39260" xr:uid="{00000000-0005-0000-0000-0000549B0000}"/>
    <cellStyle name="Output 3 3 3 4" xfId="39261" xr:uid="{00000000-0005-0000-0000-0000559B0000}"/>
    <cellStyle name="Output 3 3 3 5" xfId="39262" xr:uid="{00000000-0005-0000-0000-0000569B0000}"/>
    <cellStyle name="Output 3 3 4" xfId="39263" xr:uid="{00000000-0005-0000-0000-0000579B0000}"/>
    <cellStyle name="Output 3 3 4 2" xfId="39264" xr:uid="{00000000-0005-0000-0000-0000589B0000}"/>
    <cellStyle name="Output 3 3 4 2 2" xfId="39265" xr:uid="{00000000-0005-0000-0000-0000599B0000}"/>
    <cellStyle name="Output 3 3 4 2 3" xfId="39266" xr:uid="{00000000-0005-0000-0000-00005A9B0000}"/>
    <cellStyle name="Output 3 3 4 3" xfId="39267" xr:uid="{00000000-0005-0000-0000-00005B9B0000}"/>
    <cellStyle name="Output 3 3 4 3 2" xfId="39268" xr:uid="{00000000-0005-0000-0000-00005C9B0000}"/>
    <cellStyle name="Output 3 3 4 4" xfId="39269" xr:uid="{00000000-0005-0000-0000-00005D9B0000}"/>
    <cellStyle name="Output 3 3 5" xfId="39270" xr:uid="{00000000-0005-0000-0000-00005E9B0000}"/>
    <cellStyle name="Output 3 3 5 2" xfId="39271" xr:uid="{00000000-0005-0000-0000-00005F9B0000}"/>
    <cellStyle name="Output 3 3 5 2 2" xfId="39272" xr:uid="{00000000-0005-0000-0000-0000609B0000}"/>
    <cellStyle name="Output 3 3 5 2 3" xfId="39273" xr:uid="{00000000-0005-0000-0000-0000619B0000}"/>
    <cellStyle name="Output 3 3 5 3" xfId="39274" xr:uid="{00000000-0005-0000-0000-0000629B0000}"/>
    <cellStyle name="Output 3 3 5 4" xfId="39275" xr:uid="{00000000-0005-0000-0000-0000639B0000}"/>
    <cellStyle name="Output 3 3 6" xfId="39276" xr:uid="{00000000-0005-0000-0000-0000649B0000}"/>
    <cellStyle name="Output 3 3 6 2" xfId="39277" xr:uid="{00000000-0005-0000-0000-0000659B0000}"/>
    <cellStyle name="Output 3 3 6 2 2" xfId="39278" xr:uid="{00000000-0005-0000-0000-0000669B0000}"/>
    <cellStyle name="Output 3 3 6 3" xfId="39279" xr:uid="{00000000-0005-0000-0000-0000679B0000}"/>
    <cellStyle name="Output 3 3 6 4" xfId="39280" xr:uid="{00000000-0005-0000-0000-0000689B0000}"/>
    <cellStyle name="Output 3 3 7" xfId="39281" xr:uid="{00000000-0005-0000-0000-0000699B0000}"/>
    <cellStyle name="Output 3 3 7 2" xfId="39282" xr:uid="{00000000-0005-0000-0000-00006A9B0000}"/>
    <cellStyle name="Output 3 3 7 2 2" xfId="39283" xr:uid="{00000000-0005-0000-0000-00006B9B0000}"/>
    <cellStyle name="Output 3 3 7 3" xfId="39284" xr:uid="{00000000-0005-0000-0000-00006C9B0000}"/>
    <cellStyle name="Output 3 3 8" xfId="39285" xr:uid="{00000000-0005-0000-0000-00006D9B0000}"/>
    <cellStyle name="Output 3 3 8 2" xfId="39286" xr:uid="{00000000-0005-0000-0000-00006E9B0000}"/>
    <cellStyle name="Output 3 3 8 2 2" xfId="39287" xr:uid="{00000000-0005-0000-0000-00006F9B0000}"/>
    <cellStyle name="Output 3 3 8 3" xfId="39288" xr:uid="{00000000-0005-0000-0000-0000709B0000}"/>
    <cellStyle name="Output 3 3 9" xfId="39289" xr:uid="{00000000-0005-0000-0000-0000719B0000}"/>
    <cellStyle name="Output 3 3 9 2" xfId="39290" xr:uid="{00000000-0005-0000-0000-0000729B0000}"/>
    <cellStyle name="Output 3 3 9 2 2" xfId="39291" xr:uid="{00000000-0005-0000-0000-0000739B0000}"/>
    <cellStyle name="Output 3 3 9 3" xfId="39292" xr:uid="{00000000-0005-0000-0000-0000749B0000}"/>
    <cellStyle name="Output 3 4" xfId="39293" xr:uid="{00000000-0005-0000-0000-0000759B0000}"/>
    <cellStyle name="Output 3 4 10" xfId="39294" xr:uid="{00000000-0005-0000-0000-0000769B0000}"/>
    <cellStyle name="Output 3 4 10 2" xfId="39295" xr:uid="{00000000-0005-0000-0000-0000779B0000}"/>
    <cellStyle name="Output 3 4 10 2 2" xfId="39296" xr:uid="{00000000-0005-0000-0000-0000789B0000}"/>
    <cellStyle name="Output 3 4 10 3" xfId="39297" xr:uid="{00000000-0005-0000-0000-0000799B0000}"/>
    <cellStyle name="Output 3 4 11" xfId="39298" xr:uid="{00000000-0005-0000-0000-00007A9B0000}"/>
    <cellStyle name="Output 3 4 11 2" xfId="39299" xr:uid="{00000000-0005-0000-0000-00007B9B0000}"/>
    <cellStyle name="Output 3 4 11 2 2" xfId="39300" xr:uid="{00000000-0005-0000-0000-00007C9B0000}"/>
    <cellStyle name="Output 3 4 11 3" xfId="39301" xr:uid="{00000000-0005-0000-0000-00007D9B0000}"/>
    <cellStyle name="Output 3 4 12" xfId="39302" xr:uid="{00000000-0005-0000-0000-00007E9B0000}"/>
    <cellStyle name="Output 3 4 12 2" xfId="39303" xr:uid="{00000000-0005-0000-0000-00007F9B0000}"/>
    <cellStyle name="Output 3 4 12 2 2" xfId="39304" xr:uid="{00000000-0005-0000-0000-0000809B0000}"/>
    <cellStyle name="Output 3 4 12 3" xfId="39305" xr:uid="{00000000-0005-0000-0000-0000819B0000}"/>
    <cellStyle name="Output 3 4 13" xfId="39306" xr:uid="{00000000-0005-0000-0000-0000829B0000}"/>
    <cellStyle name="Output 3 4 13 2" xfId="39307" xr:uid="{00000000-0005-0000-0000-0000839B0000}"/>
    <cellStyle name="Output 3 4 13 2 2" xfId="39308" xr:uid="{00000000-0005-0000-0000-0000849B0000}"/>
    <cellStyle name="Output 3 4 13 3" xfId="39309" xr:uid="{00000000-0005-0000-0000-0000859B0000}"/>
    <cellStyle name="Output 3 4 14" xfId="39310" xr:uid="{00000000-0005-0000-0000-0000869B0000}"/>
    <cellStyle name="Output 3 4 14 2" xfId="39311" xr:uid="{00000000-0005-0000-0000-0000879B0000}"/>
    <cellStyle name="Output 3 4 14 2 2" xfId="39312" xr:uid="{00000000-0005-0000-0000-0000889B0000}"/>
    <cellStyle name="Output 3 4 14 3" xfId="39313" xr:uid="{00000000-0005-0000-0000-0000899B0000}"/>
    <cellStyle name="Output 3 4 15" xfId="39314" xr:uid="{00000000-0005-0000-0000-00008A9B0000}"/>
    <cellStyle name="Output 3 4 15 2" xfId="39315" xr:uid="{00000000-0005-0000-0000-00008B9B0000}"/>
    <cellStyle name="Output 3 4 15 2 2" xfId="39316" xr:uid="{00000000-0005-0000-0000-00008C9B0000}"/>
    <cellStyle name="Output 3 4 15 3" xfId="39317" xr:uid="{00000000-0005-0000-0000-00008D9B0000}"/>
    <cellStyle name="Output 3 4 16" xfId="39318" xr:uid="{00000000-0005-0000-0000-00008E9B0000}"/>
    <cellStyle name="Output 3 4 16 2" xfId="39319" xr:uid="{00000000-0005-0000-0000-00008F9B0000}"/>
    <cellStyle name="Output 3 4 16 2 2" xfId="39320" xr:uid="{00000000-0005-0000-0000-0000909B0000}"/>
    <cellStyle name="Output 3 4 16 3" xfId="39321" xr:uid="{00000000-0005-0000-0000-0000919B0000}"/>
    <cellStyle name="Output 3 4 17" xfId="39322" xr:uid="{00000000-0005-0000-0000-0000929B0000}"/>
    <cellStyle name="Output 3 4 17 2" xfId="39323" xr:uid="{00000000-0005-0000-0000-0000939B0000}"/>
    <cellStyle name="Output 3 4 17 2 2" xfId="39324" xr:uid="{00000000-0005-0000-0000-0000949B0000}"/>
    <cellStyle name="Output 3 4 17 3" xfId="39325" xr:uid="{00000000-0005-0000-0000-0000959B0000}"/>
    <cellStyle name="Output 3 4 18" xfId="39326" xr:uid="{00000000-0005-0000-0000-0000969B0000}"/>
    <cellStyle name="Output 3 4 18 2" xfId="39327" xr:uid="{00000000-0005-0000-0000-0000979B0000}"/>
    <cellStyle name="Output 3 4 19" xfId="39328" xr:uid="{00000000-0005-0000-0000-0000989B0000}"/>
    <cellStyle name="Output 3 4 2" xfId="39329" xr:uid="{00000000-0005-0000-0000-0000999B0000}"/>
    <cellStyle name="Output 3 4 2 10" xfId="39330" xr:uid="{00000000-0005-0000-0000-00009A9B0000}"/>
    <cellStyle name="Output 3 4 2 10 2" xfId="39331" xr:uid="{00000000-0005-0000-0000-00009B9B0000}"/>
    <cellStyle name="Output 3 4 2 10 2 2" xfId="39332" xr:uid="{00000000-0005-0000-0000-00009C9B0000}"/>
    <cellStyle name="Output 3 4 2 10 3" xfId="39333" xr:uid="{00000000-0005-0000-0000-00009D9B0000}"/>
    <cellStyle name="Output 3 4 2 11" xfId="39334" xr:uid="{00000000-0005-0000-0000-00009E9B0000}"/>
    <cellStyle name="Output 3 4 2 11 2" xfId="39335" xr:uid="{00000000-0005-0000-0000-00009F9B0000}"/>
    <cellStyle name="Output 3 4 2 11 2 2" xfId="39336" xr:uid="{00000000-0005-0000-0000-0000A09B0000}"/>
    <cellStyle name="Output 3 4 2 11 3" xfId="39337" xr:uid="{00000000-0005-0000-0000-0000A19B0000}"/>
    <cellStyle name="Output 3 4 2 12" xfId="39338" xr:uid="{00000000-0005-0000-0000-0000A29B0000}"/>
    <cellStyle name="Output 3 4 2 12 2" xfId="39339" xr:uid="{00000000-0005-0000-0000-0000A39B0000}"/>
    <cellStyle name="Output 3 4 2 12 2 2" xfId="39340" xr:uid="{00000000-0005-0000-0000-0000A49B0000}"/>
    <cellStyle name="Output 3 4 2 12 3" xfId="39341" xr:uid="{00000000-0005-0000-0000-0000A59B0000}"/>
    <cellStyle name="Output 3 4 2 13" xfId="39342" xr:uid="{00000000-0005-0000-0000-0000A69B0000}"/>
    <cellStyle name="Output 3 4 2 13 2" xfId="39343" xr:uid="{00000000-0005-0000-0000-0000A79B0000}"/>
    <cellStyle name="Output 3 4 2 13 2 2" xfId="39344" xr:uid="{00000000-0005-0000-0000-0000A89B0000}"/>
    <cellStyle name="Output 3 4 2 13 3" xfId="39345" xr:uid="{00000000-0005-0000-0000-0000A99B0000}"/>
    <cellStyle name="Output 3 4 2 14" xfId="39346" xr:uid="{00000000-0005-0000-0000-0000AA9B0000}"/>
    <cellStyle name="Output 3 4 2 14 2" xfId="39347" xr:uid="{00000000-0005-0000-0000-0000AB9B0000}"/>
    <cellStyle name="Output 3 4 2 14 2 2" xfId="39348" xr:uid="{00000000-0005-0000-0000-0000AC9B0000}"/>
    <cellStyle name="Output 3 4 2 14 3" xfId="39349" xr:uid="{00000000-0005-0000-0000-0000AD9B0000}"/>
    <cellStyle name="Output 3 4 2 15" xfId="39350" xr:uid="{00000000-0005-0000-0000-0000AE9B0000}"/>
    <cellStyle name="Output 3 4 2 15 2" xfId="39351" xr:uid="{00000000-0005-0000-0000-0000AF9B0000}"/>
    <cellStyle name="Output 3 4 2 15 2 2" xfId="39352" xr:uid="{00000000-0005-0000-0000-0000B09B0000}"/>
    <cellStyle name="Output 3 4 2 15 3" xfId="39353" xr:uid="{00000000-0005-0000-0000-0000B19B0000}"/>
    <cellStyle name="Output 3 4 2 16" xfId="39354" xr:uid="{00000000-0005-0000-0000-0000B29B0000}"/>
    <cellStyle name="Output 3 4 2 16 2" xfId="39355" xr:uid="{00000000-0005-0000-0000-0000B39B0000}"/>
    <cellStyle name="Output 3 4 2 16 2 2" xfId="39356" xr:uid="{00000000-0005-0000-0000-0000B49B0000}"/>
    <cellStyle name="Output 3 4 2 16 3" xfId="39357" xr:uid="{00000000-0005-0000-0000-0000B59B0000}"/>
    <cellStyle name="Output 3 4 2 17" xfId="39358" xr:uid="{00000000-0005-0000-0000-0000B69B0000}"/>
    <cellStyle name="Output 3 4 2 17 2" xfId="39359" xr:uid="{00000000-0005-0000-0000-0000B79B0000}"/>
    <cellStyle name="Output 3 4 2 17 2 2" xfId="39360" xr:uid="{00000000-0005-0000-0000-0000B89B0000}"/>
    <cellStyle name="Output 3 4 2 17 3" xfId="39361" xr:uid="{00000000-0005-0000-0000-0000B99B0000}"/>
    <cellStyle name="Output 3 4 2 18" xfId="39362" xr:uid="{00000000-0005-0000-0000-0000BA9B0000}"/>
    <cellStyle name="Output 3 4 2 18 2" xfId="39363" xr:uid="{00000000-0005-0000-0000-0000BB9B0000}"/>
    <cellStyle name="Output 3 4 2 18 2 2" xfId="39364" xr:uid="{00000000-0005-0000-0000-0000BC9B0000}"/>
    <cellStyle name="Output 3 4 2 18 3" xfId="39365" xr:uid="{00000000-0005-0000-0000-0000BD9B0000}"/>
    <cellStyle name="Output 3 4 2 19" xfId="39366" xr:uid="{00000000-0005-0000-0000-0000BE9B0000}"/>
    <cellStyle name="Output 3 4 2 19 2" xfId="39367" xr:uid="{00000000-0005-0000-0000-0000BF9B0000}"/>
    <cellStyle name="Output 3 4 2 19 2 2" xfId="39368" xr:uid="{00000000-0005-0000-0000-0000C09B0000}"/>
    <cellStyle name="Output 3 4 2 19 3" xfId="39369" xr:uid="{00000000-0005-0000-0000-0000C19B0000}"/>
    <cellStyle name="Output 3 4 2 2" xfId="39370" xr:uid="{00000000-0005-0000-0000-0000C29B0000}"/>
    <cellStyle name="Output 3 4 2 2 2" xfId="39371" xr:uid="{00000000-0005-0000-0000-0000C39B0000}"/>
    <cellStyle name="Output 3 4 2 2 2 2" xfId="39372" xr:uid="{00000000-0005-0000-0000-0000C49B0000}"/>
    <cellStyle name="Output 3 4 2 2 2 2 2" xfId="39373" xr:uid="{00000000-0005-0000-0000-0000C59B0000}"/>
    <cellStyle name="Output 3 4 2 2 2 3" xfId="39374" xr:uid="{00000000-0005-0000-0000-0000C69B0000}"/>
    <cellStyle name="Output 3 4 2 2 2 4" xfId="39375" xr:uid="{00000000-0005-0000-0000-0000C79B0000}"/>
    <cellStyle name="Output 3 4 2 2 3" xfId="39376" xr:uid="{00000000-0005-0000-0000-0000C89B0000}"/>
    <cellStyle name="Output 3 4 2 2 3 2" xfId="39377" xr:uid="{00000000-0005-0000-0000-0000C99B0000}"/>
    <cellStyle name="Output 3 4 2 2 4" xfId="39378" xr:uid="{00000000-0005-0000-0000-0000CA9B0000}"/>
    <cellStyle name="Output 3 4 2 2 5" xfId="39379" xr:uid="{00000000-0005-0000-0000-0000CB9B0000}"/>
    <cellStyle name="Output 3 4 2 20" xfId="39380" xr:uid="{00000000-0005-0000-0000-0000CC9B0000}"/>
    <cellStyle name="Output 3 4 2 20 2" xfId="39381" xr:uid="{00000000-0005-0000-0000-0000CD9B0000}"/>
    <cellStyle name="Output 3 4 2 20 2 2" xfId="39382" xr:uid="{00000000-0005-0000-0000-0000CE9B0000}"/>
    <cellStyle name="Output 3 4 2 20 3" xfId="39383" xr:uid="{00000000-0005-0000-0000-0000CF9B0000}"/>
    <cellStyle name="Output 3 4 2 21" xfId="39384" xr:uid="{00000000-0005-0000-0000-0000D09B0000}"/>
    <cellStyle name="Output 3 4 2 21 2" xfId="39385" xr:uid="{00000000-0005-0000-0000-0000D19B0000}"/>
    <cellStyle name="Output 3 4 2 22" xfId="39386" xr:uid="{00000000-0005-0000-0000-0000D29B0000}"/>
    <cellStyle name="Output 3 4 2 23" xfId="39387" xr:uid="{00000000-0005-0000-0000-0000D39B0000}"/>
    <cellStyle name="Output 3 4 2 3" xfId="39388" xr:uid="{00000000-0005-0000-0000-0000D49B0000}"/>
    <cellStyle name="Output 3 4 2 3 2" xfId="39389" xr:uid="{00000000-0005-0000-0000-0000D59B0000}"/>
    <cellStyle name="Output 3 4 2 3 2 2" xfId="39390" xr:uid="{00000000-0005-0000-0000-0000D69B0000}"/>
    <cellStyle name="Output 3 4 2 3 2 3" xfId="39391" xr:uid="{00000000-0005-0000-0000-0000D79B0000}"/>
    <cellStyle name="Output 3 4 2 3 3" xfId="39392" xr:uid="{00000000-0005-0000-0000-0000D89B0000}"/>
    <cellStyle name="Output 3 4 2 3 3 2" xfId="39393" xr:uid="{00000000-0005-0000-0000-0000D99B0000}"/>
    <cellStyle name="Output 3 4 2 3 4" xfId="39394" xr:uid="{00000000-0005-0000-0000-0000DA9B0000}"/>
    <cellStyle name="Output 3 4 2 4" xfId="39395" xr:uid="{00000000-0005-0000-0000-0000DB9B0000}"/>
    <cellStyle name="Output 3 4 2 4 2" xfId="39396" xr:uid="{00000000-0005-0000-0000-0000DC9B0000}"/>
    <cellStyle name="Output 3 4 2 4 2 2" xfId="39397" xr:uid="{00000000-0005-0000-0000-0000DD9B0000}"/>
    <cellStyle name="Output 3 4 2 4 3" xfId="39398" xr:uid="{00000000-0005-0000-0000-0000DE9B0000}"/>
    <cellStyle name="Output 3 4 2 4 4" xfId="39399" xr:uid="{00000000-0005-0000-0000-0000DF9B0000}"/>
    <cellStyle name="Output 3 4 2 5" xfId="39400" xr:uid="{00000000-0005-0000-0000-0000E09B0000}"/>
    <cellStyle name="Output 3 4 2 5 2" xfId="39401" xr:uid="{00000000-0005-0000-0000-0000E19B0000}"/>
    <cellStyle name="Output 3 4 2 5 2 2" xfId="39402" xr:uid="{00000000-0005-0000-0000-0000E29B0000}"/>
    <cellStyle name="Output 3 4 2 5 3" xfId="39403" xr:uid="{00000000-0005-0000-0000-0000E39B0000}"/>
    <cellStyle name="Output 3 4 2 5 4" xfId="39404" xr:uid="{00000000-0005-0000-0000-0000E49B0000}"/>
    <cellStyle name="Output 3 4 2 6" xfId="39405" xr:uid="{00000000-0005-0000-0000-0000E59B0000}"/>
    <cellStyle name="Output 3 4 2 6 2" xfId="39406" xr:uid="{00000000-0005-0000-0000-0000E69B0000}"/>
    <cellStyle name="Output 3 4 2 6 2 2" xfId="39407" xr:uid="{00000000-0005-0000-0000-0000E79B0000}"/>
    <cellStyle name="Output 3 4 2 6 3" xfId="39408" xr:uid="{00000000-0005-0000-0000-0000E89B0000}"/>
    <cellStyle name="Output 3 4 2 7" xfId="39409" xr:uid="{00000000-0005-0000-0000-0000E99B0000}"/>
    <cellStyle name="Output 3 4 2 7 2" xfId="39410" xr:uid="{00000000-0005-0000-0000-0000EA9B0000}"/>
    <cellStyle name="Output 3 4 2 7 2 2" xfId="39411" xr:uid="{00000000-0005-0000-0000-0000EB9B0000}"/>
    <cellStyle name="Output 3 4 2 7 3" xfId="39412" xr:uid="{00000000-0005-0000-0000-0000EC9B0000}"/>
    <cellStyle name="Output 3 4 2 8" xfId="39413" xr:uid="{00000000-0005-0000-0000-0000ED9B0000}"/>
    <cellStyle name="Output 3 4 2 8 2" xfId="39414" xr:uid="{00000000-0005-0000-0000-0000EE9B0000}"/>
    <cellStyle name="Output 3 4 2 8 2 2" xfId="39415" xr:uid="{00000000-0005-0000-0000-0000EF9B0000}"/>
    <cellStyle name="Output 3 4 2 8 3" xfId="39416" xr:uid="{00000000-0005-0000-0000-0000F09B0000}"/>
    <cellStyle name="Output 3 4 2 9" xfId="39417" xr:uid="{00000000-0005-0000-0000-0000F19B0000}"/>
    <cellStyle name="Output 3 4 2 9 2" xfId="39418" xr:uid="{00000000-0005-0000-0000-0000F29B0000}"/>
    <cellStyle name="Output 3 4 2 9 2 2" xfId="39419" xr:uid="{00000000-0005-0000-0000-0000F39B0000}"/>
    <cellStyle name="Output 3 4 2 9 3" xfId="39420" xr:uid="{00000000-0005-0000-0000-0000F49B0000}"/>
    <cellStyle name="Output 3 4 20" xfId="39421" xr:uid="{00000000-0005-0000-0000-0000F59B0000}"/>
    <cellStyle name="Output 3 4 3" xfId="39422" xr:uid="{00000000-0005-0000-0000-0000F69B0000}"/>
    <cellStyle name="Output 3 4 3 2" xfId="39423" xr:uid="{00000000-0005-0000-0000-0000F79B0000}"/>
    <cellStyle name="Output 3 4 3 2 2" xfId="39424" xr:uid="{00000000-0005-0000-0000-0000F89B0000}"/>
    <cellStyle name="Output 3 4 3 2 2 2" xfId="39425" xr:uid="{00000000-0005-0000-0000-0000F99B0000}"/>
    <cellStyle name="Output 3 4 3 2 3" xfId="39426" xr:uid="{00000000-0005-0000-0000-0000FA9B0000}"/>
    <cellStyle name="Output 3 4 3 2 4" xfId="39427" xr:uid="{00000000-0005-0000-0000-0000FB9B0000}"/>
    <cellStyle name="Output 3 4 3 3" xfId="39428" xr:uid="{00000000-0005-0000-0000-0000FC9B0000}"/>
    <cellStyle name="Output 3 4 3 3 2" xfId="39429" xr:uid="{00000000-0005-0000-0000-0000FD9B0000}"/>
    <cellStyle name="Output 3 4 3 4" xfId="39430" xr:uid="{00000000-0005-0000-0000-0000FE9B0000}"/>
    <cellStyle name="Output 3 4 3 5" xfId="39431" xr:uid="{00000000-0005-0000-0000-0000FF9B0000}"/>
    <cellStyle name="Output 3 4 4" xfId="39432" xr:uid="{00000000-0005-0000-0000-0000009C0000}"/>
    <cellStyle name="Output 3 4 4 2" xfId="39433" xr:uid="{00000000-0005-0000-0000-0000019C0000}"/>
    <cellStyle name="Output 3 4 4 2 2" xfId="39434" xr:uid="{00000000-0005-0000-0000-0000029C0000}"/>
    <cellStyle name="Output 3 4 4 2 3" xfId="39435" xr:uid="{00000000-0005-0000-0000-0000039C0000}"/>
    <cellStyle name="Output 3 4 4 3" xfId="39436" xr:uid="{00000000-0005-0000-0000-0000049C0000}"/>
    <cellStyle name="Output 3 4 4 3 2" xfId="39437" xr:uid="{00000000-0005-0000-0000-0000059C0000}"/>
    <cellStyle name="Output 3 4 4 4" xfId="39438" xr:uid="{00000000-0005-0000-0000-0000069C0000}"/>
    <cellStyle name="Output 3 4 5" xfId="39439" xr:uid="{00000000-0005-0000-0000-0000079C0000}"/>
    <cellStyle name="Output 3 4 5 2" xfId="39440" xr:uid="{00000000-0005-0000-0000-0000089C0000}"/>
    <cellStyle name="Output 3 4 5 2 2" xfId="39441" xr:uid="{00000000-0005-0000-0000-0000099C0000}"/>
    <cellStyle name="Output 3 4 5 2 3" xfId="39442" xr:uid="{00000000-0005-0000-0000-00000A9C0000}"/>
    <cellStyle name="Output 3 4 5 3" xfId="39443" xr:uid="{00000000-0005-0000-0000-00000B9C0000}"/>
    <cellStyle name="Output 3 4 5 4" xfId="39444" xr:uid="{00000000-0005-0000-0000-00000C9C0000}"/>
    <cellStyle name="Output 3 4 6" xfId="39445" xr:uid="{00000000-0005-0000-0000-00000D9C0000}"/>
    <cellStyle name="Output 3 4 6 2" xfId="39446" xr:uid="{00000000-0005-0000-0000-00000E9C0000}"/>
    <cellStyle name="Output 3 4 6 2 2" xfId="39447" xr:uid="{00000000-0005-0000-0000-00000F9C0000}"/>
    <cellStyle name="Output 3 4 6 3" xfId="39448" xr:uid="{00000000-0005-0000-0000-0000109C0000}"/>
    <cellStyle name="Output 3 4 6 4" xfId="39449" xr:uid="{00000000-0005-0000-0000-0000119C0000}"/>
    <cellStyle name="Output 3 4 7" xfId="39450" xr:uid="{00000000-0005-0000-0000-0000129C0000}"/>
    <cellStyle name="Output 3 4 7 2" xfId="39451" xr:uid="{00000000-0005-0000-0000-0000139C0000}"/>
    <cellStyle name="Output 3 4 7 2 2" xfId="39452" xr:uid="{00000000-0005-0000-0000-0000149C0000}"/>
    <cellStyle name="Output 3 4 7 3" xfId="39453" xr:uid="{00000000-0005-0000-0000-0000159C0000}"/>
    <cellStyle name="Output 3 4 8" xfId="39454" xr:uid="{00000000-0005-0000-0000-0000169C0000}"/>
    <cellStyle name="Output 3 4 8 2" xfId="39455" xr:uid="{00000000-0005-0000-0000-0000179C0000}"/>
    <cellStyle name="Output 3 4 8 2 2" xfId="39456" xr:uid="{00000000-0005-0000-0000-0000189C0000}"/>
    <cellStyle name="Output 3 4 8 3" xfId="39457" xr:uid="{00000000-0005-0000-0000-0000199C0000}"/>
    <cellStyle name="Output 3 4 9" xfId="39458" xr:uid="{00000000-0005-0000-0000-00001A9C0000}"/>
    <cellStyle name="Output 3 4 9 2" xfId="39459" xr:uid="{00000000-0005-0000-0000-00001B9C0000}"/>
    <cellStyle name="Output 3 4 9 2 2" xfId="39460" xr:uid="{00000000-0005-0000-0000-00001C9C0000}"/>
    <cellStyle name="Output 3 4 9 3" xfId="39461" xr:uid="{00000000-0005-0000-0000-00001D9C0000}"/>
    <cellStyle name="Output 3 5" xfId="39462" xr:uid="{00000000-0005-0000-0000-00001E9C0000}"/>
    <cellStyle name="Output 3 5 10" xfId="39463" xr:uid="{00000000-0005-0000-0000-00001F9C0000}"/>
    <cellStyle name="Output 3 5 10 2" xfId="39464" xr:uid="{00000000-0005-0000-0000-0000209C0000}"/>
    <cellStyle name="Output 3 5 10 2 2" xfId="39465" xr:uid="{00000000-0005-0000-0000-0000219C0000}"/>
    <cellStyle name="Output 3 5 10 3" xfId="39466" xr:uid="{00000000-0005-0000-0000-0000229C0000}"/>
    <cellStyle name="Output 3 5 11" xfId="39467" xr:uid="{00000000-0005-0000-0000-0000239C0000}"/>
    <cellStyle name="Output 3 5 11 2" xfId="39468" xr:uid="{00000000-0005-0000-0000-0000249C0000}"/>
    <cellStyle name="Output 3 5 11 2 2" xfId="39469" xr:uid="{00000000-0005-0000-0000-0000259C0000}"/>
    <cellStyle name="Output 3 5 11 3" xfId="39470" xr:uid="{00000000-0005-0000-0000-0000269C0000}"/>
    <cellStyle name="Output 3 5 12" xfId="39471" xr:uid="{00000000-0005-0000-0000-0000279C0000}"/>
    <cellStyle name="Output 3 5 12 2" xfId="39472" xr:uid="{00000000-0005-0000-0000-0000289C0000}"/>
    <cellStyle name="Output 3 5 12 2 2" xfId="39473" xr:uid="{00000000-0005-0000-0000-0000299C0000}"/>
    <cellStyle name="Output 3 5 12 3" xfId="39474" xr:uid="{00000000-0005-0000-0000-00002A9C0000}"/>
    <cellStyle name="Output 3 5 13" xfId="39475" xr:uid="{00000000-0005-0000-0000-00002B9C0000}"/>
    <cellStyle name="Output 3 5 13 2" xfId="39476" xr:uid="{00000000-0005-0000-0000-00002C9C0000}"/>
    <cellStyle name="Output 3 5 13 2 2" xfId="39477" xr:uid="{00000000-0005-0000-0000-00002D9C0000}"/>
    <cellStyle name="Output 3 5 13 3" xfId="39478" xr:uid="{00000000-0005-0000-0000-00002E9C0000}"/>
    <cellStyle name="Output 3 5 14" xfId="39479" xr:uid="{00000000-0005-0000-0000-00002F9C0000}"/>
    <cellStyle name="Output 3 5 14 2" xfId="39480" xr:uid="{00000000-0005-0000-0000-0000309C0000}"/>
    <cellStyle name="Output 3 5 14 2 2" xfId="39481" xr:uid="{00000000-0005-0000-0000-0000319C0000}"/>
    <cellStyle name="Output 3 5 14 3" xfId="39482" xr:uid="{00000000-0005-0000-0000-0000329C0000}"/>
    <cellStyle name="Output 3 5 15" xfId="39483" xr:uid="{00000000-0005-0000-0000-0000339C0000}"/>
    <cellStyle name="Output 3 5 15 2" xfId="39484" xr:uid="{00000000-0005-0000-0000-0000349C0000}"/>
    <cellStyle name="Output 3 5 15 2 2" xfId="39485" xr:uid="{00000000-0005-0000-0000-0000359C0000}"/>
    <cellStyle name="Output 3 5 15 3" xfId="39486" xr:uid="{00000000-0005-0000-0000-0000369C0000}"/>
    <cellStyle name="Output 3 5 16" xfId="39487" xr:uid="{00000000-0005-0000-0000-0000379C0000}"/>
    <cellStyle name="Output 3 5 16 2" xfId="39488" xr:uid="{00000000-0005-0000-0000-0000389C0000}"/>
    <cellStyle name="Output 3 5 16 2 2" xfId="39489" xr:uid="{00000000-0005-0000-0000-0000399C0000}"/>
    <cellStyle name="Output 3 5 16 3" xfId="39490" xr:uid="{00000000-0005-0000-0000-00003A9C0000}"/>
    <cellStyle name="Output 3 5 17" xfId="39491" xr:uid="{00000000-0005-0000-0000-00003B9C0000}"/>
    <cellStyle name="Output 3 5 17 2" xfId="39492" xr:uid="{00000000-0005-0000-0000-00003C9C0000}"/>
    <cellStyle name="Output 3 5 17 2 2" xfId="39493" xr:uid="{00000000-0005-0000-0000-00003D9C0000}"/>
    <cellStyle name="Output 3 5 17 3" xfId="39494" xr:uid="{00000000-0005-0000-0000-00003E9C0000}"/>
    <cellStyle name="Output 3 5 18" xfId="39495" xr:uid="{00000000-0005-0000-0000-00003F9C0000}"/>
    <cellStyle name="Output 3 5 18 2" xfId="39496" xr:uid="{00000000-0005-0000-0000-0000409C0000}"/>
    <cellStyle name="Output 3 5 18 2 2" xfId="39497" xr:uid="{00000000-0005-0000-0000-0000419C0000}"/>
    <cellStyle name="Output 3 5 18 3" xfId="39498" xr:uid="{00000000-0005-0000-0000-0000429C0000}"/>
    <cellStyle name="Output 3 5 19" xfId="39499" xr:uid="{00000000-0005-0000-0000-0000439C0000}"/>
    <cellStyle name="Output 3 5 19 2" xfId="39500" xr:uid="{00000000-0005-0000-0000-0000449C0000}"/>
    <cellStyle name="Output 3 5 19 2 2" xfId="39501" xr:uid="{00000000-0005-0000-0000-0000459C0000}"/>
    <cellStyle name="Output 3 5 19 3" xfId="39502" xr:uid="{00000000-0005-0000-0000-0000469C0000}"/>
    <cellStyle name="Output 3 5 2" xfId="39503" xr:uid="{00000000-0005-0000-0000-0000479C0000}"/>
    <cellStyle name="Output 3 5 2 10" xfId="39504" xr:uid="{00000000-0005-0000-0000-0000489C0000}"/>
    <cellStyle name="Output 3 5 2 10 2" xfId="39505" xr:uid="{00000000-0005-0000-0000-0000499C0000}"/>
    <cellStyle name="Output 3 5 2 10 2 2" xfId="39506" xr:uid="{00000000-0005-0000-0000-00004A9C0000}"/>
    <cellStyle name="Output 3 5 2 10 3" xfId="39507" xr:uid="{00000000-0005-0000-0000-00004B9C0000}"/>
    <cellStyle name="Output 3 5 2 11" xfId="39508" xr:uid="{00000000-0005-0000-0000-00004C9C0000}"/>
    <cellStyle name="Output 3 5 2 11 2" xfId="39509" xr:uid="{00000000-0005-0000-0000-00004D9C0000}"/>
    <cellStyle name="Output 3 5 2 11 2 2" xfId="39510" xr:uid="{00000000-0005-0000-0000-00004E9C0000}"/>
    <cellStyle name="Output 3 5 2 11 3" xfId="39511" xr:uid="{00000000-0005-0000-0000-00004F9C0000}"/>
    <cellStyle name="Output 3 5 2 12" xfId="39512" xr:uid="{00000000-0005-0000-0000-0000509C0000}"/>
    <cellStyle name="Output 3 5 2 12 2" xfId="39513" xr:uid="{00000000-0005-0000-0000-0000519C0000}"/>
    <cellStyle name="Output 3 5 2 12 2 2" xfId="39514" xr:uid="{00000000-0005-0000-0000-0000529C0000}"/>
    <cellStyle name="Output 3 5 2 12 3" xfId="39515" xr:uid="{00000000-0005-0000-0000-0000539C0000}"/>
    <cellStyle name="Output 3 5 2 13" xfId="39516" xr:uid="{00000000-0005-0000-0000-0000549C0000}"/>
    <cellStyle name="Output 3 5 2 13 2" xfId="39517" xr:uid="{00000000-0005-0000-0000-0000559C0000}"/>
    <cellStyle name="Output 3 5 2 13 2 2" xfId="39518" xr:uid="{00000000-0005-0000-0000-0000569C0000}"/>
    <cellStyle name="Output 3 5 2 13 3" xfId="39519" xr:uid="{00000000-0005-0000-0000-0000579C0000}"/>
    <cellStyle name="Output 3 5 2 14" xfId="39520" xr:uid="{00000000-0005-0000-0000-0000589C0000}"/>
    <cellStyle name="Output 3 5 2 14 2" xfId="39521" xr:uid="{00000000-0005-0000-0000-0000599C0000}"/>
    <cellStyle name="Output 3 5 2 14 2 2" xfId="39522" xr:uid="{00000000-0005-0000-0000-00005A9C0000}"/>
    <cellStyle name="Output 3 5 2 14 3" xfId="39523" xr:uid="{00000000-0005-0000-0000-00005B9C0000}"/>
    <cellStyle name="Output 3 5 2 15" xfId="39524" xr:uid="{00000000-0005-0000-0000-00005C9C0000}"/>
    <cellStyle name="Output 3 5 2 15 2" xfId="39525" xr:uid="{00000000-0005-0000-0000-00005D9C0000}"/>
    <cellStyle name="Output 3 5 2 15 2 2" xfId="39526" xr:uid="{00000000-0005-0000-0000-00005E9C0000}"/>
    <cellStyle name="Output 3 5 2 15 3" xfId="39527" xr:uid="{00000000-0005-0000-0000-00005F9C0000}"/>
    <cellStyle name="Output 3 5 2 16" xfId="39528" xr:uid="{00000000-0005-0000-0000-0000609C0000}"/>
    <cellStyle name="Output 3 5 2 16 2" xfId="39529" xr:uid="{00000000-0005-0000-0000-0000619C0000}"/>
    <cellStyle name="Output 3 5 2 16 2 2" xfId="39530" xr:uid="{00000000-0005-0000-0000-0000629C0000}"/>
    <cellStyle name="Output 3 5 2 16 3" xfId="39531" xr:uid="{00000000-0005-0000-0000-0000639C0000}"/>
    <cellStyle name="Output 3 5 2 17" xfId="39532" xr:uid="{00000000-0005-0000-0000-0000649C0000}"/>
    <cellStyle name="Output 3 5 2 17 2" xfId="39533" xr:uid="{00000000-0005-0000-0000-0000659C0000}"/>
    <cellStyle name="Output 3 5 2 17 2 2" xfId="39534" xr:uid="{00000000-0005-0000-0000-0000669C0000}"/>
    <cellStyle name="Output 3 5 2 17 3" xfId="39535" xr:uid="{00000000-0005-0000-0000-0000679C0000}"/>
    <cellStyle name="Output 3 5 2 18" xfId="39536" xr:uid="{00000000-0005-0000-0000-0000689C0000}"/>
    <cellStyle name="Output 3 5 2 18 2" xfId="39537" xr:uid="{00000000-0005-0000-0000-0000699C0000}"/>
    <cellStyle name="Output 3 5 2 18 2 2" xfId="39538" xr:uid="{00000000-0005-0000-0000-00006A9C0000}"/>
    <cellStyle name="Output 3 5 2 18 3" xfId="39539" xr:uid="{00000000-0005-0000-0000-00006B9C0000}"/>
    <cellStyle name="Output 3 5 2 19" xfId="39540" xr:uid="{00000000-0005-0000-0000-00006C9C0000}"/>
    <cellStyle name="Output 3 5 2 19 2" xfId="39541" xr:uid="{00000000-0005-0000-0000-00006D9C0000}"/>
    <cellStyle name="Output 3 5 2 19 2 2" xfId="39542" xr:uid="{00000000-0005-0000-0000-00006E9C0000}"/>
    <cellStyle name="Output 3 5 2 19 3" xfId="39543" xr:uid="{00000000-0005-0000-0000-00006F9C0000}"/>
    <cellStyle name="Output 3 5 2 2" xfId="39544" xr:uid="{00000000-0005-0000-0000-0000709C0000}"/>
    <cellStyle name="Output 3 5 2 2 2" xfId="39545" xr:uid="{00000000-0005-0000-0000-0000719C0000}"/>
    <cellStyle name="Output 3 5 2 2 2 2" xfId="39546" xr:uid="{00000000-0005-0000-0000-0000729C0000}"/>
    <cellStyle name="Output 3 5 2 2 2 3" xfId="39547" xr:uid="{00000000-0005-0000-0000-0000739C0000}"/>
    <cellStyle name="Output 3 5 2 2 3" xfId="39548" xr:uid="{00000000-0005-0000-0000-0000749C0000}"/>
    <cellStyle name="Output 3 5 2 2 3 2" xfId="39549" xr:uid="{00000000-0005-0000-0000-0000759C0000}"/>
    <cellStyle name="Output 3 5 2 2 4" xfId="39550" xr:uid="{00000000-0005-0000-0000-0000769C0000}"/>
    <cellStyle name="Output 3 5 2 20" xfId="39551" xr:uid="{00000000-0005-0000-0000-0000779C0000}"/>
    <cellStyle name="Output 3 5 2 20 2" xfId="39552" xr:uid="{00000000-0005-0000-0000-0000789C0000}"/>
    <cellStyle name="Output 3 5 2 20 2 2" xfId="39553" xr:uid="{00000000-0005-0000-0000-0000799C0000}"/>
    <cellStyle name="Output 3 5 2 20 3" xfId="39554" xr:uid="{00000000-0005-0000-0000-00007A9C0000}"/>
    <cellStyle name="Output 3 5 2 21" xfId="39555" xr:uid="{00000000-0005-0000-0000-00007B9C0000}"/>
    <cellStyle name="Output 3 5 2 21 2" xfId="39556" xr:uid="{00000000-0005-0000-0000-00007C9C0000}"/>
    <cellStyle name="Output 3 5 2 22" xfId="39557" xr:uid="{00000000-0005-0000-0000-00007D9C0000}"/>
    <cellStyle name="Output 3 5 2 23" xfId="39558" xr:uid="{00000000-0005-0000-0000-00007E9C0000}"/>
    <cellStyle name="Output 3 5 2 3" xfId="39559" xr:uid="{00000000-0005-0000-0000-00007F9C0000}"/>
    <cellStyle name="Output 3 5 2 3 2" xfId="39560" xr:uid="{00000000-0005-0000-0000-0000809C0000}"/>
    <cellStyle name="Output 3 5 2 3 2 2" xfId="39561" xr:uid="{00000000-0005-0000-0000-0000819C0000}"/>
    <cellStyle name="Output 3 5 2 3 3" xfId="39562" xr:uid="{00000000-0005-0000-0000-0000829C0000}"/>
    <cellStyle name="Output 3 5 2 3 4" xfId="39563" xr:uid="{00000000-0005-0000-0000-0000839C0000}"/>
    <cellStyle name="Output 3 5 2 4" xfId="39564" xr:uid="{00000000-0005-0000-0000-0000849C0000}"/>
    <cellStyle name="Output 3 5 2 4 2" xfId="39565" xr:uid="{00000000-0005-0000-0000-0000859C0000}"/>
    <cellStyle name="Output 3 5 2 4 2 2" xfId="39566" xr:uid="{00000000-0005-0000-0000-0000869C0000}"/>
    <cellStyle name="Output 3 5 2 4 3" xfId="39567" xr:uid="{00000000-0005-0000-0000-0000879C0000}"/>
    <cellStyle name="Output 3 5 2 4 4" xfId="39568" xr:uid="{00000000-0005-0000-0000-0000889C0000}"/>
    <cellStyle name="Output 3 5 2 5" xfId="39569" xr:uid="{00000000-0005-0000-0000-0000899C0000}"/>
    <cellStyle name="Output 3 5 2 5 2" xfId="39570" xr:uid="{00000000-0005-0000-0000-00008A9C0000}"/>
    <cellStyle name="Output 3 5 2 5 2 2" xfId="39571" xr:uid="{00000000-0005-0000-0000-00008B9C0000}"/>
    <cellStyle name="Output 3 5 2 5 3" xfId="39572" xr:uid="{00000000-0005-0000-0000-00008C9C0000}"/>
    <cellStyle name="Output 3 5 2 6" xfId="39573" xr:uid="{00000000-0005-0000-0000-00008D9C0000}"/>
    <cellStyle name="Output 3 5 2 6 2" xfId="39574" xr:uid="{00000000-0005-0000-0000-00008E9C0000}"/>
    <cellStyle name="Output 3 5 2 6 2 2" xfId="39575" xr:uid="{00000000-0005-0000-0000-00008F9C0000}"/>
    <cellStyle name="Output 3 5 2 6 3" xfId="39576" xr:uid="{00000000-0005-0000-0000-0000909C0000}"/>
    <cellStyle name="Output 3 5 2 7" xfId="39577" xr:uid="{00000000-0005-0000-0000-0000919C0000}"/>
    <cellStyle name="Output 3 5 2 7 2" xfId="39578" xr:uid="{00000000-0005-0000-0000-0000929C0000}"/>
    <cellStyle name="Output 3 5 2 7 2 2" xfId="39579" xr:uid="{00000000-0005-0000-0000-0000939C0000}"/>
    <cellStyle name="Output 3 5 2 7 3" xfId="39580" xr:uid="{00000000-0005-0000-0000-0000949C0000}"/>
    <cellStyle name="Output 3 5 2 8" xfId="39581" xr:uid="{00000000-0005-0000-0000-0000959C0000}"/>
    <cellStyle name="Output 3 5 2 8 2" xfId="39582" xr:uid="{00000000-0005-0000-0000-0000969C0000}"/>
    <cellStyle name="Output 3 5 2 8 2 2" xfId="39583" xr:uid="{00000000-0005-0000-0000-0000979C0000}"/>
    <cellStyle name="Output 3 5 2 8 3" xfId="39584" xr:uid="{00000000-0005-0000-0000-0000989C0000}"/>
    <cellStyle name="Output 3 5 2 9" xfId="39585" xr:uid="{00000000-0005-0000-0000-0000999C0000}"/>
    <cellStyle name="Output 3 5 2 9 2" xfId="39586" xr:uid="{00000000-0005-0000-0000-00009A9C0000}"/>
    <cellStyle name="Output 3 5 2 9 2 2" xfId="39587" xr:uid="{00000000-0005-0000-0000-00009B9C0000}"/>
    <cellStyle name="Output 3 5 2 9 3" xfId="39588" xr:uid="{00000000-0005-0000-0000-00009C9C0000}"/>
    <cellStyle name="Output 3 5 20" xfId="39589" xr:uid="{00000000-0005-0000-0000-00009D9C0000}"/>
    <cellStyle name="Output 3 5 20 2" xfId="39590" xr:uid="{00000000-0005-0000-0000-00009E9C0000}"/>
    <cellStyle name="Output 3 5 20 2 2" xfId="39591" xr:uid="{00000000-0005-0000-0000-00009F9C0000}"/>
    <cellStyle name="Output 3 5 20 3" xfId="39592" xr:uid="{00000000-0005-0000-0000-0000A09C0000}"/>
    <cellStyle name="Output 3 5 21" xfId="39593" xr:uid="{00000000-0005-0000-0000-0000A19C0000}"/>
    <cellStyle name="Output 3 5 21 2" xfId="39594" xr:uid="{00000000-0005-0000-0000-0000A29C0000}"/>
    <cellStyle name="Output 3 5 21 2 2" xfId="39595" xr:uid="{00000000-0005-0000-0000-0000A39C0000}"/>
    <cellStyle name="Output 3 5 21 3" xfId="39596" xr:uid="{00000000-0005-0000-0000-0000A49C0000}"/>
    <cellStyle name="Output 3 5 22" xfId="39597" xr:uid="{00000000-0005-0000-0000-0000A59C0000}"/>
    <cellStyle name="Output 3 5 22 2" xfId="39598" xr:uid="{00000000-0005-0000-0000-0000A69C0000}"/>
    <cellStyle name="Output 3 5 23" xfId="39599" xr:uid="{00000000-0005-0000-0000-0000A79C0000}"/>
    <cellStyle name="Output 3 5 24" xfId="39600" xr:uid="{00000000-0005-0000-0000-0000A89C0000}"/>
    <cellStyle name="Output 3 5 3" xfId="39601" xr:uid="{00000000-0005-0000-0000-0000A99C0000}"/>
    <cellStyle name="Output 3 5 3 2" xfId="39602" xr:uid="{00000000-0005-0000-0000-0000AA9C0000}"/>
    <cellStyle name="Output 3 5 3 2 2" xfId="39603" xr:uid="{00000000-0005-0000-0000-0000AB9C0000}"/>
    <cellStyle name="Output 3 5 3 2 3" xfId="39604" xr:uid="{00000000-0005-0000-0000-0000AC9C0000}"/>
    <cellStyle name="Output 3 5 3 3" xfId="39605" xr:uid="{00000000-0005-0000-0000-0000AD9C0000}"/>
    <cellStyle name="Output 3 5 3 3 2" xfId="39606" xr:uid="{00000000-0005-0000-0000-0000AE9C0000}"/>
    <cellStyle name="Output 3 5 3 4" xfId="39607" xr:uid="{00000000-0005-0000-0000-0000AF9C0000}"/>
    <cellStyle name="Output 3 5 4" xfId="39608" xr:uid="{00000000-0005-0000-0000-0000B09C0000}"/>
    <cellStyle name="Output 3 5 4 2" xfId="39609" xr:uid="{00000000-0005-0000-0000-0000B19C0000}"/>
    <cellStyle name="Output 3 5 4 2 2" xfId="39610" xr:uid="{00000000-0005-0000-0000-0000B29C0000}"/>
    <cellStyle name="Output 3 5 4 3" xfId="39611" xr:uid="{00000000-0005-0000-0000-0000B39C0000}"/>
    <cellStyle name="Output 3 5 4 4" xfId="39612" xr:uid="{00000000-0005-0000-0000-0000B49C0000}"/>
    <cellStyle name="Output 3 5 5" xfId="39613" xr:uid="{00000000-0005-0000-0000-0000B59C0000}"/>
    <cellStyle name="Output 3 5 5 2" xfId="39614" xr:uid="{00000000-0005-0000-0000-0000B69C0000}"/>
    <cellStyle name="Output 3 5 5 2 2" xfId="39615" xr:uid="{00000000-0005-0000-0000-0000B79C0000}"/>
    <cellStyle name="Output 3 5 5 3" xfId="39616" xr:uid="{00000000-0005-0000-0000-0000B89C0000}"/>
    <cellStyle name="Output 3 5 5 4" xfId="39617" xr:uid="{00000000-0005-0000-0000-0000B99C0000}"/>
    <cellStyle name="Output 3 5 6" xfId="39618" xr:uid="{00000000-0005-0000-0000-0000BA9C0000}"/>
    <cellStyle name="Output 3 5 6 2" xfId="39619" xr:uid="{00000000-0005-0000-0000-0000BB9C0000}"/>
    <cellStyle name="Output 3 5 6 2 2" xfId="39620" xr:uid="{00000000-0005-0000-0000-0000BC9C0000}"/>
    <cellStyle name="Output 3 5 6 3" xfId="39621" xr:uid="{00000000-0005-0000-0000-0000BD9C0000}"/>
    <cellStyle name="Output 3 5 7" xfId="39622" xr:uid="{00000000-0005-0000-0000-0000BE9C0000}"/>
    <cellStyle name="Output 3 5 7 2" xfId="39623" xr:uid="{00000000-0005-0000-0000-0000BF9C0000}"/>
    <cellStyle name="Output 3 5 7 2 2" xfId="39624" xr:uid="{00000000-0005-0000-0000-0000C09C0000}"/>
    <cellStyle name="Output 3 5 7 3" xfId="39625" xr:uid="{00000000-0005-0000-0000-0000C19C0000}"/>
    <cellStyle name="Output 3 5 8" xfId="39626" xr:uid="{00000000-0005-0000-0000-0000C29C0000}"/>
    <cellStyle name="Output 3 5 8 2" xfId="39627" xr:uid="{00000000-0005-0000-0000-0000C39C0000}"/>
    <cellStyle name="Output 3 5 8 2 2" xfId="39628" xr:uid="{00000000-0005-0000-0000-0000C49C0000}"/>
    <cellStyle name="Output 3 5 8 3" xfId="39629" xr:uid="{00000000-0005-0000-0000-0000C59C0000}"/>
    <cellStyle name="Output 3 5 9" xfId="39630" xr:uid="{00000000-0005-0000-0000-0000C69C0000}"/>
    <cellStyle name="Output 3 5 9 2" xfId="39631" xr:uid="{00000000-0005-0000-0000-0000C79C0000}"/>
    <cellStyle name="Output 3 5 9 2 2" xfId="39632" xr:uid="{00000000-0005-0000-0000-0000C89C0000}"/>
    <cellStyle name="Output 3 5 9 3" xfId="39633" xr:uid="{00000000-0005-0000-0000-0000C99C0000}"/>
    <cellStyle name="Output 3 6" xfId="39634" xr:uid="{00000000-0005-0000-0000-0000CA9C0000}"/>
    <cellStyle name="Output 3 6 10" xfId="39635" xr:uid="{00000000-0005-0000-0000-0000CB9C0000}"/>
    <cellStyle name="Output 3 6 10 2" xfId="39636" xr:uid="{00000000-0005-0000-0000-0000CC9C0000}"/>
    <cellStyle name="Output 3 6 10 2 2" xfId="39637" xr:uid="{00000000-0005-0000-0000-0000CD9C0000}"/>
    <cellStyle name="Output 3 6 10 3" xfId="39638" xr:uid="{00000000-0005-0000-0000-0000CE9C0000}"/>
    <cellStyle name="Output 3 6 11" xfId="39639" xr:uid="{00000000-0005-0000-0000-0000CF9C0000}"/>
    <cellStyle name="Output 3 6 11 2" xfId="39640" xr:uid="{00000000-0005-0000-0000-0000D09C0000}"/>
    <cellStyle name="Output 3 6 11 2 2" xfId="39641" xr:uid="{00000000-0005-0000-0000-0000D19C0000}"/>
    <cellStyle name="Output 3 6 11 3" xfId="39642" xr:uid="{00000000-0005-0000-0000-0000D29C0000}"/>
    <cellStyle name="Output 3 6 12" xfId="39643" xr:uid="{00000000-0005-0000-0000-0000D39C0000}"/>
    <cellStyle name="Output 3 6 12 2" xfId="39644" xr:uid="{00000000-0005-0000-0000-0000D49C0000}"/>
    <cellStyle name="Output 3 6 12 2 2" xfId="39645" xr:uid="{00000000-0005-0000-0000-0000D59C0000}"/>
    <cellStyle name="Output 3 6 12 3" xfId="39646" xr:uid="{00000000-0005-0000-0000-0000D69C0000}"/>
    <cellStyle name="Output 3 6 13" xfId="39647" xr:uid="{00000000-0005-0000-0000-0000D79C0000}"/>
    <cellStyle name="Output 3 6 13 2" xfId="39648" xr:uid="{00000000-0005-0000-0000-0000D89C0000}"/>
    <cellStyle name="Output 3 6 13 2 2" xfId="39649" xr:uid="{00000000-0005-0000-0000-0000D99C0000}"/>
    <cellStyle name="Output 3 6 13 3" xfId="39650" xr:uid="{00000000-0005-0000-0000-0000DA9C0000}"/>
    <cellStyle name="Output 3 6 14" xfId="39651" xr:uid="{00000000-0005-0000-0000-0000DB9C0000}"/>
    <cellStyle name="Output 3 6 14 2" xfId="39652" xr:uid="{00000000-0005-0000-0000-0000DC9C0000}"/>
    <cellStyle name="Output 3 6 14 2 2" xfId="39653" xr:uid="{00000000-0005-0000-0000-0000DD9C0000}"/>
    <cellStyle name="Output 3 6 14 3" xfId="39654" xr:uid="{00000000-0005-0000-0000-0000DE9C0000}"/>
    <cellStyle name="Output 3 6 15" xfId="39655" xr:uid="{00000000-0005-0000-0000-0000DF9C0000}"/>
    <cellStyle name="Output 3 6 15 2" xfId="39656" xr:uid="{00000000-0005-0000-0000-0000E09C0000}"/>
    <cellStyle name="Output 3 6 15 2 2" xfId="39657" xr:uid="{00000000-0005-0000-0000-0000E19C0000}"/>
    <cellStyle name="Output 3 6 15 3" xfId="39658" xr:uid="{00000000-0005-0000-0000-0000E29C0000}"/>
    <cellStyle name="Output 3 6 16" xfId="39659" xr:uid="{00000000-0005-0000-0000-0000E39C0000}"/>
    <cellStyle name="Output 3 6 16 2" xfId="39660" xr:uid="{00000000-0005-0000-0000-0000E49C0000}"/>
    <cellStyle name="Output 3 6 16 2 2" xfId="39661" xr:uid="{00000000-0005-0000-0000-0000E59C0000}"/>
    <cellStyle name="Output 3 6 16 3" xfId="39662" xr:uid="{00000000-0005-0000-0000-0000E69C0000}"/>
    <cellStyle name="Output 3 6 17" xfId="39663" xr:uid="{00000000-0005-0000-0000-0000E79C0000}"/>
    <cellStyle name="Output 3 6 17 2" xfId="39664" xr:uid="{00000000-0005-0000-0000-0000E89C0000}"/>
    <cellStyle name="Output 3 6 17 2 2" xfId="39665" xr:uid="{00000000-0005-0000-0000-0000E99C0000}"/>
    <cellStyle name="Output 3 6 17 3" xfId="39666" xr:uid="{00000000-0005-0000-0000-0000EA9C0000}"/>
    <cellStyle name="Output 3 6 18" xfId="39667" xr:uid="{00000000-0005-0000-0000-0000EB9C0000}"/>
    <cellStyle name="Output 3 6 18 2" xfId="39668" xr:uid="{00000000-0005-0000-0000-0000EC9C0000}"/>
    <cellStyle name="Output 3 6 18 2 2" xfId="39669" xr:uid="{00000000-0005-0000-0000-0000ED9C0000}"/>
    <cellStyle name="Output 3 6 18 3" xfId="39670" xr:uid="{00000000-0005-0000-0000-0000EE9C0000}"/>
    <cellStyle name="Output 3 6 19" xfId="39671" xr:uid="{00000000-0005-0000-0000-0000EF9C0000}"/>
    <cellStyle name="Output 3 6 19 2" xfId="39672" xr:uid="{00000000-0005-0000-0000-0000F09C0000}"/>
    <cellStyle name="Output 3 6 19 2 2" xfId="39673" xr:uid="{00000000-0005-0000-0000-0000F19C0000}"/>
    <cellStyle name="Output 3 6 19 3" xfId="39674" xr:uid="{00000000-0005-0000-0000-0000F29C0000}"/>
    <cellStyle name="Output 3 6 2" xfId="39675" xr:uid="{00000000-0005-0000-0000-0000F39C0000}"/>
    <cellStyle name="Output 3 6 2 2" xfId="39676" xr:uid="{00000000-0005-0000-0000-0000F49C0000}"/>
    <cellStyle name="Output 3 6 2 2 2" xfId="39677" xr:uid="{00000000-0005-0000-0000-0000F59C0000}"/>
    <cellStyle name="Output 3 6 2 2 3" xfId="39678" xr:uid="{00000000-0005-0000-0000-0000F69C0000}"/>
    <cellStyle name="Output 3 6 2 3" xfId="39679" xr:uid="{00000000-0005-0000-0000-0000F79C0000}"/>
    <cellStyle name="Output 3 6 2 3 2" xfId="39680" xr:uid="{00000000-0005-0000-0000-0000F89C0000}"/>
    <cellStyle name="Output 3 6 2 4" xfId="39681" xr:uid="{00000000-0005-0000-0000-0000F99C0000}"/>
    <cellStyle name="Output 3 6 20" xfId="39682" xr:uid="{00000000-0005-0000-0000-0000FA9C0000}"/>
    <cellStyle name="Output 3 6 20 2" xfId="39683" xr:uid="{00000000-0005-0000-0000-0000FB9C0000}"/>
    <cellStyle name="Output 3 6 20 2 2" xfId="39684" xr:uid="{00000000-0005-0000-0000-0000FC9C0000}"/>
    <cellStyle name="Output 3 6 20 3" xfId="39685" xr:uid="{00000000-0005-0000-0000-0000FD9C0000}"/>
    <cellStyle name="Output 3 6 21" xfId="39686" xr:uid="{00000000-0005-0000-0000-0000FE9C0000}"/>
    <cellStyle name="Output 3 6 21 2" xfId="39687" xr:uid="{00000000-0005-0000-0000-0000FF9C0000}"/>
    <cellStyle name="Output 3 6 22" xfId="39688" xr:uid="{00000000-0005-0000-0000-0000009D0000}"/>
    <cellStyle name="Output 3 6 23" xfId="39689" xr:uid="{00000000-0005-0000-0000-0000019D0000}"/>
    <cellStyle name="Output 3 6 3" xfId="39690" xr:uid="{00000000-0005-0000-0000-0000029D0000}"/>
    <cellStyle name="Output 3 6 3 2" xfId="39691" xr:uid="{00000000-0005-0000-0000-0000039D0000}"/>
    <cellStyle name="Output 3 6 3 2 2" xfId="39692" xr:uid="{00000000-0005-0000-0000-0000049D0000}"/>
    <cellStyle name="Output 3 6 3 3" xfId="39693" xr:uid="{00000000-0005-0000-0000-0000059D0000}"/>
    <cellStyle name="Output 3 6 3 4" xfId="39694" xr:uid="{00000000-0005-0000-0000-0000069D0000}"/>
    <cellStyle name="Output 3 6 4" xfId="39695" xr:uid="{00000000-0005-0000-0000-0000079D0000}"/>
    <cellStyle name="Output 3 6 4 2" xfId="39696" xr:uid="{00000000-0005-0000-0000-0000089D0000}"/>
    <cellStyle name="Output 3 6 4 2 2" xfId="39697" xr:uid="{00000000-0005-0000-0000-0000099D0000}"/>
    <cellStyle name="Output 3 6 4 3" xfId="39698" xr:uid="{00000000-0005-0000-0000-00000A9D0000}"/>
    <cellStyle name="Output 3 6 4 4" xfId="39699" xr:uid="{00000000-0005-0000-0000-00000B9D0000}"/>
    <cellStyle name="Output 3 6 5" xfId="39700" xr:uid="{00000000-0005-0000-0000-00000C9D0000}"/>
    <cellStyle name="Output 3 6 5 2" xfId="39701" xr:uid="{00000000-0005-0000-0000-00000D9D0000}"/>
    <cellStyle name="Output 3 6 5 2 2" xfId="39702" xr:uid="{00000000-0005-0000-0000-00000E9D0000}"/>
    <cellStyle name="Output 3 6 5 3" xfId="39703" xr:uid="{00000000-0005-0000-0000-00000F9D0000}"/>
    <cellStyle name="Output 3 6 6" xfId="39704" xr:uid="{00000000-0005-0000-0000-0000109D0000}"/>
    <cellStyle name="Output 3 6 6 2" xfId="39705" xr:uid="{00000000-0005-0000-0000-0000119D0000}"/>
    <cellStyle name="Output 3 6 6 2 2" xfId="39706" xr:uid="{00000000-0005-0000-0000-0000129D0000}"/>
    <cellStyle name="Output 3 6 6 3" xfId="39707" xr:uid="{00000000-0005-0000-0000-0000139D0000}"/>
    <cellStyle name="Output 3 6 7" xfId="39708" xr:uid="{00000000-0005-0000-0000-0000149D0000}"/>
    <cellStyle name="Output 3 6 7 2" xfId="39709" xr:uid="{00000000-0005-0000-0000-0000159D0000}"/>
    <cellStyle name="Output 3 6 7 2 2" xfId="39710" xr:uid="{00000000-0005-0000-0000-0000169D0000}"/>
    <cellStyle name="Output 3 6 7 3" xfId="39711" xr:uid="{00000000-0005-0000-0000-0000179D0000}"/>
    <cellStyle name="Output 3 6 8" xfId="39712" xr:uid="{00000000-0005-0000-0000-0000189D0000}"/>
    <cellStyle name="Output 3 6 8 2" xfId="39713" xr:uid="{00000000-0005-0000-0000-0000199D0000}"/>
    <cellStyle name="Output 3 6 8 2 2" xfId="39714" xr:uid="{00000000-0005-0000-0000-00001A9D0000}"/>
    <cellStyle name="Output 3 6 8 3" xfId="39715" xr:uid="{00000000-0005-0000-0000-00001B9D0000}"/>
    <cellStyle name="Output 3 6 9" xfId="39716" xr:uid="{00000000-0005-0000-0000-00001C9D0000}"/>
    <cellStyle name="Output 3 6 9 2" xfId="39717" xr:uid="{00000000-0005-0000-0000-00001D9D0000}"/>
    <cellStyle name="Output 3 6 9 2 2" xfId="39718" xr:uid="{00000000-0005-0000-0000-00001E9D0000}"/>
    <cellStyle name="Output 3 6 9 3" xfId="39719" xr:uid="{00000000-0005-0000-0000-00001F9D0000}"/>
    <cellStyle name="Output 3 7" xfId="39720" xr:uid="{00000000-0005-0000-0000-0000209D0000}"/>
    <cellStyle name="Output 3 7 2" xfId="39721" xr:uid="{00000000-0005-0000-0000-0000219D0000}"/>
    <cellStyle name="Output 3 7 2 2" xfId="39722" xr:uid="{00000000-0005-0000-0000-0000229D0000}"/>
    <cellStyle name="Output 3 7 2 3" xfId="39723" xr:uid="{00000000-0005-0000-0000-0000239D0000}"/>
    <cellStyle name="Output 3 7 3" xfId="39724" xr:uid="{00000000-0005-0000-0000-0000249D0000}"/>
    <cellStyle name="Output 3 7 3 2" xfId="39725" xr:uid="{00000000-0005-0000-0000-0000259D0000}"/>
    <cellStyle name="Output 3 7 4" xfId="39726" xr:uid="{00000000-0005-0000-0000-0000269D0000}"/>
    <cellStyle name="Output 3 8" xfId="39727" xr:uid="{00000000-0005-0000-0000-0000279D0000}"/>
    <cellStyle name="Output 3 8 2" xfId="39728" xr:uid="{00000000-0005-0000-0000-0000289D0000}"/>
    <cellStyle name="Output 3 8 2 2" xfId="39729" xr:uid="{00000000-0005-0000-0000-0000299D0000}"/>
    <cellStyle name="Output 3 8 2 3" xfId="39730" xr:uid="{00000000-0005-0000-0000-00002A9D0000}"/>
    <cellStyle name="Output 3 8 3" xfId="39731" xr:uid="{00000000-0005-0000-0000-00002B9D0000}"/>
    <cellStyle name="Output 3 8 4" xfId="39732" xr:uid="{00000000-0005-0000-0000-00002C9D0000}"/>
    <cellStyle name="Output 3 9" xfId="39733" xr:uid="{00000000-0005-0000-0000-00002D9D0000}"/>
    <cellStyle name="Output 3 9 2" xfId="39734" xr:uid="{00000000-0005-0000-0000-00002E9D0000}"/>
    <cellStyle name="Output 3 9 2 2" xfId="39735" xr:uid="{00000000-0005-0000-0000-00002F9D0000}"/>
    <cellStyle name="Output 3 9 3" xfId="39736" xr:uid="{00000000-0005-0000-0000-0000309D0000}"/>
    <cellStyle name="Output 3 9 4" xfId="39737" xr:uid="{00000000-0005-0000-0000-0000319D0000}"/>
    <cellStyle name="Output 4" xfId="39738" xr:uid="{00000000-0005-0000-0000-0000329D0000}"/>
    <cellStyle name="Output 4 10" xfId="39739" xr:uid="{00000000-0005-0000-0000-0000339D0000}"/>
    <cellStyle name="Output 4 10 2" xfId="39740" xr:uid="{00000000-0005-0000-0000-0000349D0000}"/>
    <cellStyle name="Output 4 10 2 2" xfId="39741" xr:uid="{00000000-0005-0000-0000-0000359D0000}"/>
    <cellStyle name="Output 4 10 3" xfId="39742" xr:uid="{00000000-0005-0000-0000-0000369D0000}"/>
    <cellStyle name="Output 4 11" xfId="39743" xr:uid="{00000000-0005-0000-0000-0000379D0000}"/>
    <cellStyle name="Output 4 11 2" xfId="39744" xr:uid="{00000000-0005-0000-0000-0000389D0000}"/>
    <cellStyle name="Output 4 11 2 2" xfId="39745" xr:uid="{00000000-0005-0000-0000-0000399D0000}"/>
    <cellStyle name="Output 4 11 3" xfId="39746" xr:uid="{00000000-0005-0000-0000-00003A9D0000}"/>
    <cellStyle name="Output 4 12" xfId="39747" xr:uid="{00000000-0005-0000-0000-00003B9D0000}"/>
    <cellStyle name="Output 4 12 2" xfId="39748" xr:uid="{00000000-0005-0000-0000-00003C9D0000}"/>
    <cellStyle name="Output 4 12 2 2" xfId="39749" xr:uid="{00000000-0005-0000-0000-00003D9D0000}"/>
    <cellStyle name="Output 4 12 3" xfId="39750" xr:uid="{00000000-0005-0000-0000-00003E9D0000}"/>
    <cellStyle name="Output 4 13" xfId="39751" xr:uid="{00000000-0005-0000-0000-00003F9D0000}"/>
    <cellStyle name="Output 4 13 2" xfId="39752" xr:uid="{00000000-0005-0000-0000-0000409D0000}"/>
    <cellStyle name="Output 4 13 2 2" xfId="39753" xr:uid="{00000000-0005-0000-0000-0000419D0000}"/>
    <cellStyle name="Output 4 13 3" xfId="39754" xr:uid="{00000000-0005-0000-0000-0000429D0000}"/>
    <cellStyle name="Output 4 14" xfId="39755" xr:uid="{00000000-0005-0000-0000-0000439D0000}"/>
    <cellStyle name="Output 4 14 2" xfId="39756" xr:uid="{00000000-0005-0000-0000-0000449D0000}"/>
    <cellStyle name="Output 4 14 2 2" xfId="39757" xr:uid="{00000000-0005-0000-0000-0000459D0000}"/>
    <cellStyle name="Output 4 14 3" xfId="39758" xr:uid="{00000000-0005-0000-0000-0000469D0000}"/>
    <cellStyle name="Output 4 15" xfId="39759" xr:uid="{00000000-0005-0000-0000-0000479D0000}"/>
    <cellStyle name="Output 4 15 2" xfId="39760" xr:uid="{00000000-0005-0000-0000-0000489D0000}"/>
    <cellStyle name="Output 4 15 2 2" xfId="39761" xr:uid="{00000000-0005-0000-0000-0000499D0000}"/>
    <cellStyle name="Output 4 15 3" xfId="39762" xr:uid="{00000000-0005-0000-0000-00004A9D0000}"/>
    <cellStyle name="Output 4 16" xfId="39763" xr:uid="{00000000-0005-0000-0000-00004B9D0000}"/>
    <cellStyle name="Output 4 16 2" xfId="39764" xr:uid="{00000000-0005-0000-0000-00004C9D0000}"/>
    <cellStyle name="Output 4 16 2 2" xfId="39765" xr:uid="{00000000-0005-0000-0000-00004D9D0000}"/>
    <cellStyle name="Output 4 16 3" xfId="39766" xr:uid="{00000000-0005-0000-0000-00004E9D0000}"/>
    <cellStyle name="Output 4 17" xfId="39767" xr:uid="{00000000-0005-0000-0000-00004F9D0000}"/>
    <cellStyle name="Output 4 17 2" xfId="39768" xr:uid="{00000000-0005-0000-0000-0000509D0000}"/>
    <cellStyle name="Output 4 17 2 2" xfId="39769" xr:uid="{00000000-0005-0000-0000-0000519D0000}"/>
    <cellStyle name="Output 4 17 3" xfId="39770" xr:uid="{00000000-0005-0000-0000-0000529D0000}"/>
    <cellStyle name="Output 4 18" xfId="39771" xr:uid="{00000000-0005-0000-0000-0000539D0000}"/>
    <cellStyle name="Output 4 18 2" xfId="39772" xr:uid="{00000000-0005-0000-0000-0000549D0000}"/>
    <cellStyle name="Output 4 18 2 2" xfId="39773" xr:uid="{00000000-0005-0000-0000-0000559D0000}"/>
    <cellStyle name="Output 4 18 3" xfId="39774" xr:uid="{00000000-0005-0000-0000-0000569D0000}"/>
    <cellStyle name="Output 4 19" xfId="39775" xr:uid="{00000000-0005-0000-0000-0000579D0000}"/>
    <cellStyle name="Output 4 19 2" xfId="39776" xr:uid="{00000000-0005-0000-0000-0000589D0000}"/>
    <cellStyle name="Output 4 19 2 2" xfId="39777" xr:uid="{00000000-0005-0000-0000-0000599D0000}"/>
    <cellStyle name="Output 4 19 3" xfId="39778" xr:uid="{00000000-0005-0000-0000-00005A9D0000}"/>
    <cellStyle name="Output 4 2" xfId="39779" xr:uid="{00000000-0005-0000-0000-00005B9D0000}"/>
    <cellStyle name="Output 4 2 10" xfId="39780" xr:uid="{00000000-0005-0000-0000-00005C9D0000}"/>
    <cellStyle name="Output 4 2 10 2" xfId="39781" xr:uid="{00000000-0005-0000-0000-00005D9D0000}"/>
    <cellStyle name="Output 4 2 10 2 2" xfId="39782" xr:uid="{00000000-0005-0000-0000-00005E9D0000}"/>
    <cellStyle name="Output 4 2 10 3" xfId="39783" xr:uid="{00000000-0005-0000-0000-00005F9D0000}"/>
    <cellStyle name="Output 4 2 11" xfId="39784" xr:uid="{00000000-0005-0000-0000-0000609D0000}"/>
    <cellStyle name="Output 4 2 11 2" xfId="39785" xr:uid="{00000000-0005-0000-0000-0000619D0000}"/>
    <cellStyle name="Output 4 2 11 2 2" xfId="39786" xr:uid="{00000000-0005-0000-0000-0000629D0000}"/>
    <cellStyle name="Output 4 2 11 3" xfId="39787" xr:uid="{00000000-0005-0000-0000-0000639D0000}"/>
    <cellStyle name="Output 4 2 12" xfId="39788" xr:uid="{00000000-0005-0000-0000-0000649D0000}"/>
    <cellStyle name="Output 4 2 12 2" xfId="39789" xr:uid="{00000000-0005-0000-0000-0000659D0000}"/>
    <cellStyle name="Output 4 2 12 2 2" xfId="39790" xr:uid="{00000000-0005-0000-0000-0000669D0000}"/>
    <cellStyle name="Output 4 2 12 3" xfId="39791" xr:uid="{00000000-0005-0000-0000-0000679D0000}"/>
    <cellStyle name="Output 4 2 13" xfId="39792" xr:uid="{00000000-0005-0000-0000-0000689D0000}"/>
    <cellStyle name="Output 4 2 13 2" xfId="39793" xr:uid="{00000000-0005-0000-0000-0000699D0000}"/>
    <cellStyle name="Output 4 2 13 2 2" xfId="39794" xr:uid="{00000000-0005-0000-0000-00006A9D0000}"/>
    <cellStyle name="Output 4 2 13 3" xfId="39795" xr:uid="{00000000-0005-0000-0000-00006B9D0000}"/>
    <cellStyle name="Output 4 2 14" xfId="39796" xr:uid="{00000000-0005-0000-0000-00006C9D0000}"/>
    <cellStyle name="Output 4 2 14 2" xfId="39797" xr:uid="{00000000-0005-0000-0000-00006D9D0000}"/>
    <cellStyle name="Output 4 2 14 2 2" xfId="39798" xr:uid="{00000000-0005-0000-0000-00006E9D0000}"/>
    <cellStyle name="Output 4 2 14 3" xfId="39799" xr:uid="{00000000-0005-0000-0000-00006F9D0000}"/>
    <cellStyle name="Output 4 2 15" xfId="39800" xr:uid="{00000000-0005-0000-0000-0000709D0000}"/>
    <cellStyle name="Output 4 2 15 2" xfId="39801" xr:uid="{00000000-0005-0000-0000-0000719D0000}"/>
    <cellStyle name="Output 4 2 15 2 2" xfId="39802" xr:uid="{00000000-0005-0000-0000-0000729D0000}"/>
    <cellStyle name="Output 4 2 15 3" xfId="39803" xr:uid="{00000000-0005-0000-0000-0000739D0000}"/>
    <cellStyle name="Output 4 2 16" xfId="39804" xr:uid="{00000000-0005-0000-0000-0000749D0000}"/>
    <cellStyle name="Output 4 2 16 2" xfId="39805" xr:uid="{00000000-0005-0000-0000-0000759D0000}"/>
    <cellStyle name="Output 4 2 16 2 2" xfId="39806" xr:uid="{00000000-0005-0000-0000-0000769D0000}"/>
    <cellStyle name="Output 4 2 16 3" xfId="39807" xr:uid="{00000000-0005-0000-0000-0000779D0000}"/>
    <cellStyle name="Output 4 2 17" xfId="39808" xr:uid="{00000000-0005-0000-0000-0000789D0000}"/>
    <cellStyle name="Output 4 2 17 2" xfId="39809" xr:uid="{00000000-0005-0000-0000-0000799D0000}"/>
    <cellStyle name="Output 4 2 17 2 2" xfId="39810" xr:uid="{00000000-0005-0000-0000-00007A9D0000}"/>
    <cellStyle name="Output 4 2 17 3" xfId="39811" xr:uid="{00000000-0005-0000-0000-00007B9D0000}"/>
    <cellStyle name="Output 4 2 18" xfId="39812" xr:uid="{00000000-0005-0000-0000-00007C9D0000}"/>
    <cellStyle name="Output 4 2 18 2" xfId="39813" xr:uid="{00000000-0005-0000-0000-00007D9D0000}"/>
    <cellStyle name="Output 4 2 18 2 2" xfId="39814" xr:uid="{00000000-0005-0000-0000-00007E9D0000}"/>
    <cellStyle name="Output 4 2 18 3" xfId="39815" xr:uid="{00000000-0005-0000-0000-00007F9D0000}"/>
    <cellStyle name="Output 4 2 19" xfId="39816" xr:uid="{00000000-0005-0000-0000-0000809D0000}"/>
    <cellStyle name="Output 4 2 19 2" xfId="39817" xr:uid="{00000000-0005-0000-0000-0000819D0000}"/>
    <cellStyle name="Output 4 2 19 2 2" xfId="39818" xr:uid="{00000000-0005-0000-0000-0000829D0000}"/>
    <cellStyle name="Output 4 2 19 3" xfId="39819" xr:uid="{00000000-0005-0000-0000-0000839D0000}"/>
    <cellStyle name="Output 4 2 2" xfId="39820" xr:uid="{00000000-0005-0000-0000-0000849D0000}"/>
    <cellStyle name="Output 4 2 2 10" xfId="39821" xr:uid="{00000000-0005-0000-0000-0000859D0000}"/>
    <cellStyle name="Output 4 2 2 10 2" xfId="39822" xr:uid="{00000000-0005-0000-0000-0000869D0000}"/>
    <cellStyle name="Output 4 2 2 10 2 2" xfId="39823" xr:uid="{00000000-0005-0000-0000-0000879D0000}"/>
    <cellStyle name="Output 4 2 2 10 3" xfId="39824" xr:uid="{00000000-0005-0000-0000-0000889D0000}"/>
    <cellStyle name="Output 4 2 2 11" xfId="39825" xr:uid="{00000000-0005-0000-0000-0000899D0000}"/>
    <cellStyle name="Output 4 2 2 11 2" xfId="39826" xr:uid="{00000000-0005-0000-0000-00008A9D0000}"/>
    <cellStyle name="Output 4 2 2 11 2 2" xfId="39827" xr:uid="{00000000-0005-0000-0000-00008B9D0000}"/>
    <cellStyle name="Output 4 2 2 11 3" xfId="39828" xr:uid="{00000000-0005-0000-0000-00008C9D0000}"/>
    <cellStyle name="Output 4 2 2 12" xfId="39829" xr:uid="{00000000-0005-0000-0000-00008D9D0000}"/>
    <cellStyle name="Output 4 2 2 12 2" xfId="39830" xr:uid="{00000000-0005-0000-0000-00008E9D0000}"/>
    <cellStyle name="Output 4 2 2 12 2 2" xfId="39831" xr:uid="{00000000-0005-0000-0000-00008F9D0000}"/>
    <cellStyle name="Output 4 2 2 12 3" xfId="39832" xr:uid="{00000000-0005-0000-0000-0000909D0000}"/>
    <cellStyle name="Output 4 2 2 13" xfId="39833" xr:uid="{00000000-0005-0000-0000-0000919D0000}"/>
    <cellStyle name="Output 4 2 2 13 2" xfId="39834" xr:uid="{00000000-0005-0000-0000-0000929D0000}"/>
    <cellStyle name="Output 4 2 2 13 2 2" xfId="39835" xr:uid="{00000000-0005-0000-0000-0000939D0000}"/>
    <cellStyle name="Output 4 2 2 13 3" xfId="39836" xr:uid="{00000000-0005-0000-0000-0000949D0000}"/>
    <cellStyle name="Output 4 2 2 14" xfId="39837" xr:uid="{00000000-0005-0000-0000-0000959D0000}"/>
    <cellStyle name="Output 4 2 2 14 2" xfId="39838" xr:uid="{00000000-0005-0000-0000-0000969D0000}"/>
    <cellStyle name="Output 4 2 2 14 2 2" xfId="39839" xr:uid="{00000000-0005-0000-0000-0000979D0000}"/>
    <cellStyle name="Output 4 2 2 14 3" xfId="39840" xr:uid="{00000000-0005-0000-0000-0000989D0000}"/>
    <cellStyle name="Output 4 2 2 15" xfId="39841" xr:uid="{00000000-0005-0000-0000-0000999D0000}"/>
    <cellStyle name="Output 4 2 2 15 2" xfId="39842" xr:uid="{00000000-0005-0000-0000-00009A9D0000}"/>
    <cellStyle name="Output 4 2 2 15 2 2" xfId="39843" xr:uid="{00000000-0005-0000-0000-00009B9D0000}"/>
    <cellStyle name="Output 4 2 2 15 3" xfId="39844" xr:uid="{00000000-0005-0000-0000-00009C9D0000}"/>
    <cellStyle name="Output 4 2 2 16" xfId="39845" xr:uid="{00000000-0005-0000-0000-00009D9D0000}"/>
    <cellStyle name="Output 4 2 2 16 2" xfId="39846" xr:uid="{00000000-0005-0000-0000-00009E9D0000}"/>
    <cellStyle name="Output 4 2 2 16 2 2" xfId="39847" xr:uid="{00000000-0005-0000-0000-00009F9D0000}"/>
    <cellStyle name="Output 4 2 2 16 3" xfId="39848" xr:uid="{00000000-0005-0000-0000-0000A09D0000}"/>
    <cellStyle name="Output 4 2 2 17" xfId="39849" xr:uid="{00000000-0005-0000-0000-0000A19D0000}"/>
    <cellStyle name="Output 4 2 2 17 2" xfId="39850" xr:uid="{00000000-0005-0000-0000-0000A29D0000}"/>
    <cellStyle name="Output 4 2 2 17 2 2" xfId="39851" xr:uid="{00000000-0005-0000-0000-0000A39D0000}"/>
    <cellStyle name="Output 4 2 2 17 3" xfId="39852" xr:uid="{00000000-0005-0000-0000-0000A49D0000}"/>
    <cellStyle name="Output 4 2 2 18" xfId="39853" xr:uid="{00000000-0005-0000-0000-0000A59D0000}"/>
    <cellStyle name="Output 4 2 2 18 2" xfId="39854" xr:uid="{00000000-0005-0000-0000-0000A69D0000}"/>
    <cellStyle name="Output 4 2 2 19" xfId="39855" xr:uid="{00000000-0005-0000-0000-0000A79D0000}"/>
    <cellStyle name="Output 4 2 2 2" xfId="39856" xr:uid="{00000000-0005-0000-0000-0000A89D0000}"/>
    <cellStyle name="Output 4 2 2 2 10" xfId="39857" xr:uid="{00000000-0005-0000-0000-0000A99D0000}"/>
    <cellStyle name="Output 4 2 2 2 10 2" xfId="39858" xr:uid="{00000000-0005-0000-0000-0000AA9D0000}"/>
    <cellStyle name="Output 4 2 2 2 10 2 2" xfId="39859" xr:uid="{00000000-0005-0000-0000-0000AB9D0000}"/>
    <cellStyle name="Output 4 2 2 2 10 3" xfId="39860" xr:uid="{00000000-0005-0000-0000-0000AC9D0000}"/>
    <cellStyle name="Output 4 2 2 2 11" xfId="39861" xr:uid="{00000000-0005-0000-0000-0000AD9D0000}"/>
    <cellStyle name="Output 4 2 2 2 11 2" xfId="39862" xr:uid="{00000000-0005-0000-0000-0000AE9D0000}"/>
    <cellStyle name="Output 4 2 2 2 11 2 2" xfId="39863" xr:uid="{00000000-0005-0000-0000-0000AF9D0000}"/>
    <cellStyle name="Output 4 2 2 2 11 3" xfId="39864" xr:uid="{00000000-0005-0000-0000-0000B09D0000}"/>
    <cellStyle name="Output 4 2 2 2 12" xfId="39865" xr:uid="{00000000-0005-0000-0000-0000B19D0000}"/>
    <cellStyle name="Output 4 2 2 2 12 2" xfId="39866" xr:uid="{00000000-0005-0000-0000-0000B29D0000}"/>
    <cellStyle name="Output 4 2 2 2 12 2 2" xfId="39867" xr:uid="{00000000-0005-0000-0000-0000B39D0000}"/>
    <cellStyle name="Output 4 2 2 2 12 3" xfId="39868" xr:uid="{00000000-0005-0000-0000-0000B49D0000}"/>
    <cellStyle name="Output 4 2 2 2 13" xfId="39869" xr:uid="{00000000-0005-0000-0000-0000B59D0000}"/>
    <cellStyle name="Output 4 2 2 2 13 2" xfId="39870" xr:uid="{00000000-0005-0000-0000-0000B69D0000}"/>
    <cellStyle name="Output 4 2 2 2 13 2 2" xfId="39871" xr:uid="{00000000-0005-0000-0000-0000B79D0000}"/>
    <cellStyle name="Output 4 2 2 2 13 3" xfId="39872" xr:uid="{00000000-0005-0000-0000-0000B89D0000}"/>
    <cellStyle name="Output 4 2 2 2 14" xfId="39873" xr:uid="{00000000-0005-0000-0000-0000B99D0000}"/>
    <cellStyle name="Output 4 2 2 2 14 2" xfId="39874" xr:uid="{00000000-0005-0000-0000-0000BA9D0000}"/>
    <cellStyle name="Output 4 2 2 2 14 2 2" xfId="39875" xr:uid="{00000000-0005-0000-0000-0000BB9D0000}"/>
    <cellStyle name="Output 4 2 2 2 14 3" xfId="39876" xr:uid="{00000000-0005-0000-0000-0000BC9D0000}"/>
    <cellStyle name="Output 4 2 2 2 15" xfId="39877" xr:uid="{00000000-0005-0000-0000-0000BD9D0000}"/>
    <cellStyle name="Output 4 2 2 2 15 2" xfId="39878" xr:uid="{00000000-0005-0000-0000-0000BE9D0000}"/>
    <cellStyle name="Output 4 2 2 2 15 2 2" xfId="39879" xr:uid="{00000000-0005-0000-0000-0000BF9D0000}"/>
    <cellStyle name="Output 4 2 2 2 15 3" xfId="39880" xr:uid="{00000000-0005-0000-0000-0000C09D0000}"/>
    <cellStyle name="Output 4 2 2 2 16" xfId="39881" xr:uid="{00000000-0005-0000-0000-0000C19D0000}"/>
    <cellStyle name="Output 4 2 2 2 16 2" xfId="39882" xr:uid="{00000000-0005-0000-0000-0000C29D0000}"/>
    <cellStyle name="Output 4 2 2 2 16 2 2" xfId="39883" xr:uid="{00000000-0005-0000-0000-0000C39D0000}"/>
    <cellStyle name="Output 4 2 2 2 16 3" xfId="39884" xr:uid="{00000000-0005-0000-0000-0000C49D0000}"/>
    <cellStyle name="Output 4 2 2 2 17" xfId="39885" xr:uid="{00000000-0005-0000-0000-0000C59D0000}"/>
    <cellStyle name="Output 4 2 2 2 17 2" xfId="39886" xr:uid="{00000000-0005-0000-0000-0000C69D0000}"/>
    <cellStyle name="Output 4 2 2 2 17 2 2" xfId="39887" xr:uid="{00000000-0005-0000-0000-0000C79D0000}"/>
    <cellStyle name="Output 4 2 2 2 17 3" xfId="39888" xr:uid="{00000000-0005-0000-0000-0000C89D0000}"/>
    <cellStyle name="Output 4 2 2 2 18" xfId="39889" xr:uid="{00000000-0005-0000-0000-0000C99D0000}"/>
    <cellStyle name="Output 4 2 2 2 18 2" xfId="39890" xr:uid="{00000000-0005-0000-0000-0000CA9D0000}"/>
    <cellStyle name="Output 4 2 2 2 18 2 2" xfId="39891" xr:uid="{00000000-0005-0000-0000-0000CB9D0000}"/>
    <cellStyle name="Output 4 2 2 2 18 3" xfId="39892" xr:uid="{00000000-0005-0000-0000-0000CC9D0000}"/>
    <cellStyle name="Output 4 2 2 2 19" xfId="39893" xr:uid="{00000000-0005-0000-0000-0000CD9D0000}"/>
    <cellStyle name="Output 4 2 2 2 19 2" xfId="39894" xr:uid="{00000000-0005-0000-0000-0000CE9D0000}"/>
    <cellStyle name="Output 4 2 2 2 19 2 2" xfId="39895" xr:uid="{00000000-0005-0000-0000-0000CF9D0000}"/>
    <cellStyle name="Output 4 2 2 2 19 3" xfId="39896" xr:uid="{00000000-0005-0000-0000-0000D09D0000}"/>
    <cellStyle name="Output 4 2 2 2 2" xfId="39897" xr:uid="{00000000-0005-0000-0000-0000D19D0000}"/>
    <cellStyle name="Output 4 2 2 2 2 2" xfId="39898" xr:uid="{00000000-0005-0000-0000-0000D29D0000}"/>
    <cellStyle name="Output 4 2 2 2 2 2 2" xfId="39899" xr:uid="{00000000-0005-0000-0000-0000D39D0000}"/>
    <cellStyle name="Output 4 2 2 2 2 2 3" xfId="39900" xr:uid="{00000000-0005-0000-0000-0000D49D0000}"/>
    <cellStyle name="Output 4 2 2 2 2 3" xfId="39901" xr:uid="{00000000-0005-0000-0000-0000D59D0000}"/>
    <cellStyle name="Output 4 2 2 2 2 3 2" xfId="39902" xr:uid="{00000000-0005-0000-0000-0000D69D0000}"/>
    <cellStyle name="Output 4 2 2 2 2 4" xfId="39903" xr:uid="{00000000-0005-0000-0000-0000D79D0000}"/>
    <cellStyle name="Output 4 2 2 2 20" xfId="39904" xr:uid="{00000000-0005-0000-0000-0000D89D0000}"/>
    <cellStyle name="Output 4 2 2 2 20 2" xfId="39905" xr:uid="{00000000-0005-0000-0000-0000D99D0000}"/>
    <cellStyle name="Output 4 2 2 2 20 2 2" xfId="39906" xr:uid="{00000000-0005-0000-0000-0000DA9D0000}"/>
    <cellStyle name="Output 4 2 2 2 20 3" xfId="39907" xr:uid="{00000000-0005-0000-0000-0000DB9D0000}"/>
    <cellStyle name="Output 4 2 2 2 21" xfId="39908" xr:uid="{00000000-0005-0000-0000-0000DC9D0000}"/>
    <cellStyle name="Output 4 2 2 2 21 2" xfId="39909" xr:uid="{00000000-0005-0000-0000-0000DD9D0000}"/>
    <cellStyle name="Output 4 2 2 2 22" xfId="39910" xr:uid="{00000000-0005-0000-0000-0000DE9D0000}"/>
    <cellStyle name="Output 4 2 2 2 23" xfId="39911" xr:uid="{00000000-0005-0000-0000-0000DF9D0000}"/>
    <cellStyle name="Output 4 2 2 2 3" xfId="39912" xr:uid="{00000000-0005-0000-0000-0000E09D0000}"/>
    <cellStyle name="Output 4 2 2 2 3 2" xfId="39913" xr:uid="{00000000-0005-0000-0000-0000E19D0000}"/>
    <cellStyle name="Output 4 2 2 2 3 2 2" xfId="39914" xr:uid="{00000000-0005-0000-0000-0000E29D0000}"/>
    <cellStyle name="Output 4 2 2 2 3 3" xfId="39915" xr:uid="{00000000-0005-0000-0000-0000E39D0000}"/>
    <cellStyle name="Output 4 2 2 2 3 4" xfId="39916" xr:uid="{00000000-0005-0000-0000-0000E49D0000}"/>
    <cellStyle name="Output 4 2 2 2 4" xfId="39917" xr:uid="{00000000-0005-0000-0000-0000E59D0000}"/>
    <cellStyle name="Output 4 2 2 2 4 2" xfId="39918" xr:uid="{00000000-0005-0000-0000-0000E69D0000}"/>
    <cellStyle name="Output 4 2 2 2 4 2 2" xfId="39919" xr:uid="{00000000-0005-0000-0000-0000E79D0000}"/>
    <cellStyle name="Output 4 2 2 2 4 3" xfId="39920" xr:uid="{00000000-0005-0000-0000-0000E89D0000}"/>
    <cellStyle name="Output 4 2 2 2 4 4" xfId="39921" xr:uid="{00000000-0005-0000-0000-0000E99D0000}"/>
    <cellStyle name="Output 4 2 2 2 5" xfId="39922" xr:uid="{00000000-0005-0000-0000-0000EA9D0000}"/>
    <cellStyle name="Output 4 2 2 2 5 2" xfId="39923" xr:uid="{00000000-0005-0000-0000-0000EB9D0000}"/>
    <cellStyle name="Output 4 2 2 2 5 2 2" xfId="39924" xr:uid="{00000000-0005-0000-0000-0000EC9D0000}"/>
    <cellStyle name="Output 4 2 2 2 5 3" xfId="39925" xr:uid="{00000000-0005-0000-0000-0000ED9D0000}"/>
    <cellStyle name="Output 4 2 2 2 6" xfId="39926" xr:uid="{00000000-0005-0000-0000-0000EE9D0000}"/>
    <cellStyle name="Output 4 2 2 2 6 2" xfId="39927" xr:uid="{00000000-0005-0000-0000-0000EF9D0000}"/>
    <cellStyle name="Output 4 2 2 2 6 2 2" xfId="39928" xr:uid="{00000000-0005-0000-0000-0000F09D0000}"/>
    <cellStyle name="Output 4 2 2 2 6 3" xfId="39929" xr:uid="{00000000-0005-0000-0000-0000F19D0000}"/>
    <cellStyle name="Output 4 2 2 2 7" xfId="39930" xr:uid="{00000000-0005-0000-0000-0000F29D0000}"/>
    <cellStyle name="Output 4 2 2 2 7 2" xfId="39931" xr:uid="{00000000-0005-0000-0000-0000F39D0000}"/>
    <cellStyle name="Output 4 2 2 2 7 2 2" xfId="39932" xr:uid="{00000000-0005-0000-0000-0000F49D0000}"/>
    <cellStyle name="Output 4 2 2 2 7 3" xfId="39933" xr:uid="{00000000-0005-0000-0000-0000F59D0000}"/>
    <cellStyle name="Output 4 2 2 2 8" xfId="39934" xr:uid="{00000000-0005-0000-0000-0000F69D0000}"/>
    <cellStyle name="Output 4 2 2 2 8 2" xfId="39935" xr:uid="{00000000-0005-0000-0000-0000F79D0000}"/>
    <cellStyle name="Output 4 2 2 2 8 2 2" xfId="39936" xr:uid="{00000000-0005-0000-0000-0000F89D0000}"/>
    <cellStyle name="Output 4 2 2 2 8 3" xfId="39937" xr:uid="{00000000-0005-0000-0000-0000F99D0000}"/>
    <cellStyle name="Output 4 2 2 2 9" xfId="39938" xr:uid="{00000000-0005-0000-0000-0000FA9D0000}"/>
    <cellStyle name="Output 4 2 2 2 9 2" xfId="39939" xr:uid="{00000000-0005-0000-0000-0000FB9D0000}"/>
    <cellStyle name="Output 4 2 2 2 9 2 2" xfId="39940" xr:uid="{00000000-0005-0000-0000-0000FC9D0000}"/>
    <cellStyle name="Output 4 2 2 2 9 3" xfId="39941" xr:uid="{00000000-0005-0000-0000-0000FD9D0000}"/>
    <cellStyle name="Output 4 2 2 20" xfId="39942" xr:uid="{00000000-0005-0000-0000-0000FE9D0000}"/>
    <cellStyle name="Output 4 2 2 3" xfId="39943" xr:uid="{00000000-0005-0000-0000-0000FF9D0000}"/>
    <cellStyle name="Output 4 2 2 3 2" xfId="39944" xr:uid="{00000000-0005-0000-0000-0000009E0000}"/>
    <cellStyle name="Output 4 2 2 3 2 2" xfId="39945" xr:uid="{00000000-0005-0000-0000-0000019E0000}"/>
    <cellStyle name="Output 4 2 2 3 2 3" xfId="39946" xr:uid="{00000000-0005-0000-0000-0000029E0000}"/>
    <cellStyle name="Output 4 2 2 3 3" xfId="39947" xr:uid="{00000000-0005-0000-0000-0000039E0000}"/>
    <cellStyle name="Output 4 2 2 3 3 2" xfId="39948" xr:uid="{00000000-0005-0000-0000-0000049E0000}"/>
    <cellStyle name="Output 4 2 2 3 4" xfId="39949" xr:uid="{00000000-0005-0000-0000-0000059E0000}"/>
    <cellStyle name="Output 4 2 2 4" xfId="39950" xr:uid="{00000000-0005-0000-0000-0000069E0000}"/>
    <cellStyle name="Output 4 2 2 4 2" xfId="39951" xr:uid="{00000000-0005-0000-0000-0000079E0000}"/>
    <cellStyle name="Output 4 2 2 4 2 2" xfId="39952" xr:uid="{00000000-0005-0000-0000-0000089E0000}"/>
    <cellStyle name="Output 4 2 2 4 3" xfId="39953" xr:uid="{00000000-0005-0000-0000-0000099E0000}"/>
    <cellStyle name="Output 4 2 2 4 4" xfId="39954" xr:uid="{00000000-0005-0000-0000-00000A9E0000}"/>
    <cellStyle name="Output 4 2 2 5" xfId="39955" xr:uid="{00000000-0005-0000-0000-00000B9E0000}"/>
    <cellStyle name="Output 4 2 2 5 2" xfId="39956" xr:uid="{00000000-0005-0000-0000-00000C9E0000}"/>
    <cellStyle name="Output 4 2 2 5 2 2" xfId="39957" xr:uid="{00000000-0005-0000-0000-00000D9E0000}"/>
    <cellStyle name="Output 4 2 2 5 3" xfId="39958" xr:uid="{00000000-0005-0000-0000-00000E9E0000}"/>
    <cellStyle name="Output 4 2 2 5 4" xfId="39959" xr:uid="{00000000-0005-0000-0000-00000F9E0000}"/>
    <cellStyle name="Output 4 2 2 6" xfId="39960" xr:uid="{00000000-0005-0000-0000-0000109E0000}"/>
    <cellStyle name="Output 4 2 2 6 2" xfId="39961" xr:uid="{00000000-0005-0000-0000-0000119E0000}"/>
    <cellStyle name="Output 4 2 2 6 2 2" xfId="39962" xr:uid="{00000000-0005-0000-0000-0000129E0000}"/>
    <cellStyle name="Output 4 2 2 6 3" xfId="39963" xr:uid="{00000000-0005-0000-0000-0000139E0000}"/>
    <cellStyle name="Output 4 2 2 7" xfId="39964" xr:uid="{00000000-0005-0000-0000-0000149E0000}"/>
    <cellStyle name="Output 4 2 2 7 2" xfId="39965" xr:uid="{00000000-0005-0000-0000-0000159E0000}"/>
    <cellStyle name="Output 4 2 2 7 2 2" xfId="39966" xr:uid="{00000000-0005-0000-0000-0000169E0000}"/>
    <cellStyle name="Output 4 2 2 7 3" xfId="39967" xr:uid="{00000000-0005-0000-0000-0000179E0000}"/>
    <cellStyle name="Output 4 2 2 8" xfId="39968" xr:uid="{00000000-0005-0000-0000-0000189E0000}"/>
    <cellStyle name="Output 4 2 2 8 2" xfId="39969" xr:uid="{00000000-0005-0000-0000-0000199E0000}"/>
    <cellStyle name="Output 4 2 2 8 2 2" xfId="39970" xr:uid="{00000000-0005-0000-0000-00001A9E0000}"/>
    <cellStyle name="Output 4 2 2 8 3" xfId="39971" xr:uid="{00000000-0005-0000-0000-00001B9E0000}"/>
    <cellStyle name="Output 4 2 2 9" xfId="39972" xr:uid="{00000000-0005-0000-0000-00001C9E0000}"/>
    <cellStyle name="Output 4 2 2 9 2" xfId="39973" xr:uid="{00000000-0005-0000-0000-00001D9E0000}"/>
    <cellStyle name="Output 4 2 2 9 2 2" xfId="39974" xr:uid="{00000000-0005-0000-0000-00001E9E0000}"/>
    <cellStyle name="Output 4 2 2 9 3" xfId="39975" xr:uid="{00000000-0005-0000-0000-00001F9E0000}"/>
    <cellStyle name="Output 4 2 20" xfId="39976" xr:uid="{00000000-0005-0000-0000-0000209E0000}"/>
    <cellStyle name="Output 4 2 20 2" xfId="39977" xr:uid="{00000000-0005-0000-0000-0000219E0000}"/>
    <cellStyle name="Output 4 2 20 2 2" xfId="39978" xr:uid="{00000000-0005-0000-0000-0000229E0000}"/>
    <cellStyle name="Output 4 2 20 3" xfId="39979" xr:uid="{00000000-0005-0000-0000-0000239E0000}"/>
    <cellStyle name="Output 4 2 21" xfId="39980" xr:uid="{00000000-0005-0000-0000-0000249E0000}"/>
    <cellStyle name="Output 4 2 21 2" xfId="39981" xr:uid="{00000000-0005-0000-0000-0000259E0000}"/>
    <cellStyle name="Output 4 2 22" xfId="39982" xr:uid="{00000000-0005-0000-0000-0000269E0000}"/>
    <cellStyle name="Output 4 2 23" xfId="39983" xr:uid="{00000000-0005-0000-0000-0000279E0000}"/>
    <cellStyle name="Output 4 2 3" xfId="39984" xr:uid="{00000000-0005-0000-0000-0000289E0000}"/>
    <cellStyle name="Output 4 2 3 10" xfId="39985" xr:uid="{00000000-0005-0000-0000-0000299E0000}"/>
    <cellStyle name="Output 4 2 3 10 2" xfId="39986" xr:uid="{00000000-0005-0000-0000-00002A9E0000}"/>
    <cellStyle name="Output 4 2 3 10 2 2" xfId="39987" xr:uid="{00000000-0005-0000-0000-00002B9E0000}"/>
    <cellStyle name="Output 4 2 3 10 3" xfId="39988" xr:uid="{00000000-0005-0000-0000-00002C9E0000}"/>
    <cellStyle name="Output 4 2 3 11" xfId="39989" xr:uid="{00000000-0005-0000-0000-00002D9E0000}"/>
    <cellStyle name="Output 4 2 3 11 2" xfId="39990" xr:uid="{00000000-0005-0000-0000-00002E9E0000}"/>
    <cellStyle name="Output 4 2 3 11 2 2" xfId="39991" xr:uid="{00000000-0005-0000-0000-00002F9E0000}"/>
    <cellStyle name="Output 4 2 3 11 3" xfId="39992" xr:uid="{00000000-0005-0000-0000-0000309E0000}"/>
    <cellStyle name="Output 4 2 3 12" xfId="39993" xr:uid="{00000000-0005-0000-0000-0000319E0000}"/>
    <cellStyle name="Output 4 2 3 12 2" xfId="39994" xr:uid="{00000000-0005-0000-0000-0000329E0000}"/>
    <cellStyle name="Output 4 2 3 12 2 2" xfId="39995" xr:uid="{00000000-0005-0000-0000-0000339E0000}"/>
    <cellStyle name="Output 4 2 3 12 3" xfId="39996" xr:uid="{00000000-0005-0000-0000-0000349E0000}"/>
    <cellStyle name="Output 4 2 3 13" xfId="39997" xr:uid="{00000000-0005-0000-0000-0000359E0000}"/>
    <cellStyle name="Output 4 2 3 13 2" xfId="39998" xr:uid="{00000000-0005-0000-0000-0000369E0000}"/>
    <cellStyle name="Output 4 2 3 13 2 2" xfId="39999" xr:uid="{00000000-0005-0000-0000-0000379E0000}"/>
    <cellStyle name="Output 4 2 3 13 3" xfId="40000" xr:uid="{00000000-0005-0000-0000-0000389E0000}"/>
    <cellStyle name="Output 4 2 3 14" xfId="40001" xr:uid="{00000000-0005-0000-0000-0000399E0000}"/>
    <cellStyle name="Output 4 2 3 14 2" xfId="40002" xr:uid="{00000000-0005-0000-0000-00003A9E0000}"/>
    <cellStyle name="Output 4 2 3 14 2 2" xfId="40003" xr:uid="{00000000-0005-0000-0000-00003B9E0000}"/>
    <cellStyle name="Output 4 2 3 14 3" xfId="40004" xr:uid="{00000000-0005-0000-0000-00003C9E0000}"/>
    <cellStyle name="Output 4 2 3 15" xfId="40005" xr:uid="{00000000-0005-0000-0000-00003D9E0000}"/>
    <cellStyle name="Output 4 2 3 15 2" xfId="40006" xr:uid="{00000000-0005-0000-0000-00003E9E0000}"/>
    <cellStyle name="Output 4 2 3 15 2 2" xfId="40007" xr:uid="{00000000-0005-0000-0000-00003F9E0000}"/>
    <cellStyle name="Output 4 2 3 15 3" xfId="40008" xr:uid="{00000000-0005-0000-0000-0000409E0000}"/>
    <cellStyle name="Output 4 2 3 16" xfId="40009" xr:uid="{00000000-0005-0000-0000-0000419E0000}"/>
    <cellStyle name="Output 4 2 3 16 2" xfId="40010" xr:uid="{00000000-0005-0000-0000-0000429E0000}"/>
    <cellStyle name="Output 4 2 3 16 2 2" xfId="40011" xr:uid="{00000000-0005-0000-0000-0000439E0000}"/>
    <cellStyle name="Output 4 2 3 16 3" xfId="40012" xr:uid="{00000000-0005-0000-0000-0000449E0000}"/>
    <cellStyle name="Output 4 2 3 17" xfId="40013" xr:uid="{00000000-0005-0000-0000-0000459E0000}"/>
    <cellStyle name="Output 4 2 3 17 2" xfId="40014" xr:uid="{00000000-0005-0000-0000-0000469E0000}"/>
    <cellStyle name="Output 4 2 3 17 2 2" xfId="40015" xr:uid="{00000000-0005-0000-0000-0000479E0000}"/>
    <cellStyle name="Output 4 2 3 17 3" xfId="40016" xr:uid="{00000000-0005-0000-0000-0000489E0000}"/>
    <cellStyle name="Output 4 2 3 18" xfId="40017" xr:uid="{00000000-0005-0000-0000-0000499E0000}"/>
    <cellStyle name="Output 4 2 3 18 2" xfId="40018" xr:uid="{00000000-0005-0000-0000-00004A9E0000}"/>
    <cellStyle name="Output 4 2 3 19" xfId="40019" xr:uid="{00000000-0005-0000-0000-00004B9E0000}"/>
    <cellStyle name="Output 4 2 3 2" xfId="40020" xr:uid="{00000000-0005-0000-0000-00004C9E0000}"/>
    <cellStyle name="Output 4 2 3 2 10" xfId="40021" xr:uid="{00000000-0005-0000-0000-00004D9E0000}"/>
    <cellStyle name="Output 4 2 3 2 10 2" xfId="40022" xr:uid="{00000000-0005-0000-0000-00004E9E0000}"/>
    <cellStyle name="Output 4 2 3 2 10 2 2" xfId="40023" xr:uid="{00000000-0005-0000-0000-00004F9E0000}"/>
    <cellStyle name="Output 4 2 3 2 10 3" xfId="40024" xr:uid="{00000000-0005-0000-0000-0000509E0000}"/>
    <cellStyle name="Output 4 2 3 2 11" xfId="40025" xr:uid="{00000000-0005-0000-0000-0000519E0000}"/>
    <cellStyle name="Output 4 2 3 2 11 2" xfId="40026" xr:uid="{00000000-0005-0000-0000-0000529E0000}"/>
    <cellStyle name="Output 4 2 3 2 11 2 2" xfId="40027" xr:uid="{00000000-0005-0000-0000-0000539E0000}"/>
    <cellStyle name="Output 4 2 3 2 11 3" xfId="40028" xr:uid="{00000000-0005-0000-0000-0000549E0000}"/>
    <cellStyle name="Output 4 2 3 2 12" xfId="40029" xr:uid="{00000000-0005-0000-0000-0000559E0000}"/>
    <cellStyle name="Output 4 2 3 2 12 2" xfId="40030" xr:uid="{00000000-0005-0000-0000-0000569E0000}"/>
    <cellStyle name="Output 4 2 3 2 12 2 2" xfId="40031" xr:uid="{00000000-0005-0000-0000-0000579E0000}"/>
    <cellStyle name="Output 4 2 3 2 12 3" xfId="40032" xr:uid="{00000000-0005-0000-0000-0000589E0000}"/>
    <cellStyle name="Output 4 2 3 2 13" xfId="40033" xr:uid="{00000000-0005-0000-0000-0000599E0000}"/>
    <cellStyle name="Output 4 2 3 2 13 2" xfId="40034" xr:uid="{00000000-0005-0000-0000-00005A9E0000}"/>
    <cellStyle name="Output 4 2 3 2 13 2 2" xfId="40035" xr:uid="{00000000-0005-0000-0000-00005B9E0000}"/>
    <cellStyle name="Output 4 2 3 2 13 3" xfId="40036" xr:uid="{00000000-0005-0000-0000-00005C9E0000}"/>
    <cellStyle name="Output 4 2 3 2 14" xfId="40037" xr:uid="{00000000-0005-0000-0000-00005D9E0000}"/>
    <cellStyle name="Output 4 2 3 2 14 2" xfId="40038" xr:uid="{00000000-0005-0000-0000-00005E9E0000}"/>
    <cellStyle name="Output 4 2 3 2 14 2 2" xfId="40039" xr:uid="{00000000-0005-0000-0000-00005F9E0000}"/>
    <cellStyle name="Output 4 2 3 2 14 3" xfId="40040" xr:uid="{00000000-0005-0000-0000-0000609E0000}"/>
    <cellStyle name="Output 4 2 3 2 15" xfId="40041" xr:uid="{00000000-0005-0000-0000-0000619E0000}"/>
    <cellStyle name="Output 4 2 3 2 15 2" xfId="40042" xr:uid="{00000000-0005-0000-0000-0000629E0000}"/>
    <cellStyle name="Output 4 2 3 2 15 2 2" xfId="40043" xr:uid="{00000000-0005-0000-0000-0000639E0000}"/>
    <cellStyle name="Output 4 2 3 2 15 3" xfId="40044" xr:uid="{00000000-0005-0000-0000-0000649E0000}"/>
    <cellStyle name="Output 4 2 3 2 16" xfId="40045" xr:uid="{00000000-0005-0000-0000-0000659E0000}"/>
    <cellStyle name="Output 4 2 3 2 16 2" xfId="40046" xr:uid="{00000000-0005-0000-0000-0000669E0000}"/>
    <cellStyle name="Output 4 2 3 2 16 2 2" xfId="40047" xr:uid="{00000000-0005-0000-0000-0000679E0000}"/>
    <cellStyle name="Output 4 2 3 2 16 3" xfId="40048" xr:uid="{00000000-0005-0000-0000-0000689E0000}"/>
    <cellStyle name="Output 4 2 3 2 17" xfId="40049" xr:uid="{00000000-0005-0000-0000-0000699E0000}"/>
    <cellStyle name="Output 4 2 3 2 17 2" xfId="40050" xr:uid="{00000000-0005-0000-0000-00006A9E0000}"/>
    <cellStyle name="Output 4 2 3 2 17 2 2" xfId="40051" xr:uid="{00000000-0005-0000-0000-00006B9E0000}"/>
    <cellStyle name="Output 4 2 3 2 17 3" xfId="40052" xr:uid="{00000000-0005-0000-0000-00006C9E0000}"/>
    <cellStyle name="Output 4 2 3 2 18" xfId="40053" xr:uid="{00000000-0005-0000-0000-00006D9E0000}"/>
    <cellStyle name="Output 4 2 3 2 18 2" xfId="40054" xr:uid="{00000000-0005-0000-0000-00006E9E0000}"/>
    <cellStyle name="Output 4 2 3 2 18 2 2" xfId="40055" xr:uid="{00000000-0005-0000-0000-00006F9E0000}"/>
    <cellStyle name="Output 4 2 3 2 18 3" xfId="40056" xr:uid="{00000000-0005-0000-0000-0000709E0000}"/>
    <cellStyle name="Output 4 2 3 2 19" xfId="40057" xr:uid="{00000000-0005-0000-0000-0000719E0000}"/>
    <cellStyle name="Output 4 2 3 2 19 2" xfId="40058" xr:uid="{00000000-0005-0000-0000-0000729E0000}"/>
    <cellStyle name="Output 4 2 3 2 19 2 2" xfId="40059" xr:uid="{00000000-0005-0000-0000-0000739E0000}"/>
    <cellStyle name="Output 4 2 3 2 19 3" xfId="40060" xr:uid="{00000000-0005-0000-0000-0000749E0000}"/>
    <cellStyle name="Output 4 2 3 2 2" xfId="40061" xr:uid="{00000000-0005-0000-0000-0000759E0000}"/>
    <cellStyle name="Output 4 2 3 2 2 2" xfId="40062" xr:uid="{00000000-0005-0000-0000-0000769E0000}"/>
    <cellStyle name="Output 4 2 3 2 2 2 2" xfId="40063" xr:uid="{00000000-0005-0000-0000-0000779E0000}"/>
    <cellStyle name="Output 4 2 3 2 2 3" xfId="40064" xr:uid="{00000000-0005-0000-0000-0000789E0000}"/>
    <cellStyle name="Output 4 2 3 2 2 4" xfId="40065" xr:uid="{00000000-0005-0000-0000-0000799E0000}"/>
    <cellStyle name="Output 4 2 3 2 20" xfId="40066" xr:uid="{00000000-0005-0000-0000-00007A9E0000}"/>
    <cellStyle name="Output 4 2 3 2 20 2" xfId="40067" xr:uid="{00000000-0005-0000-0000-00007B9E0000}"/>
    <cellStyle name="Output 4 2 3 2 20 2 2" xfId="40068" xr:uid="{00000000-0005-0000-0000-00007C9E0000}"/>
    <cellStyle name="Output 4 2 3 2 20 3" xfId="40069" xr:uid="{00000000-0005-0000-0000-00007D9E0000}"/>
    <cellStyle name="Output 4 2 3 2 21" xfId="40070" xr:uid="{00000000-0005-0000-0000-00007E9E0000}"/>
    <cellStyle name="Output 4 2 3 2 21 2" xfId="40071" xr:uid="{00000000-0005-0000-0000-00007F9E0000}"/>
    <cellStyle name="Output 4 2 3 2 22" xfId="40072" xr:uid="{00000000-0005-0000-0000-0000809E0000}"/>
    <cellStyle name="Output 4 2 3 2 23" xfId="40073" xr:uid="{00000000-0005-0000-0000-0000819E0000}"/>
    <cellStyle name="Output 4 2 3 2 3" xfId="40074" xr:uid="{00000000-0005-0000-0000-0000829E0000}"/>
    <cellStyle name="Output 4 2 3 2 3 2" xfId="40075" xr:uid="{00000000-0005-0000-0000-0000839E0000}"/>
    <cellStyle name="Output 4 2 3 2 3 2 2" xfId="40076" xr:uid="{00000000-0005-0000-0000-0000849E0000}"/>
    <cellStyle name="Output 4 2 3 2 3 3" xfId="40077" xr:uid="{00000000-0005-0000-0000-0000859E0000}"/>
    <cellStyle name="Output 4 2 3 2 3 4" xfId="40078" xr:uid="{00000000-0005-0000-0000-0000869E0000}"/>
    <cellStyle name="Output 4 2 3 2 4" xfId="40079" xr:uid="{00000000-0005-0000-0000-0000879E0000}"/>
    <cellStyle name="Output 4 2 3 2 4 2" xfId="40080" xr:uid="{00000000-0005-0000-0000-0000889E0000}"/>
    <cellStyle name="Output 4 2 3 2 4 2 2" xfId="40081" xr:uid="{00000000-0005-0000-0000-0000899E0000}"/>
    <cellStyle name="Output 4 2 3 2 4 3" xfId="40082" xr:uid="{00000000-0005-0000-0000-00008A9E0000}"/>
    <cellStyle name="Output 4 2 3 2 5" xfId="40083" xr:uid="{00000000-0005-0000-0000-00008B9E0000}"/>
    <cellStyle name="Output 4 2 3 2 5 2" xfId="40084" xr:uid="{00000000-0005-0000-0000-00008C9E0000}"/>
    <cellStyle name="Output 4 2 3 2 5 2 2" xfId="40085" xr:uid="{00000000-0005-0000-0000-00008D9E0000}"/>
    <cellStyle name="Output 4 2 3 2 5 3" xfId="40086" xr:uid="{00000000-0005-0000-0000-00008E9E0000}"/>
    <cellStyle name="Output 4 2 3 2 6" xfId="40087" xr:uid="{00000000-0005-0000-0000-00008F9E0000}"/>
    <cellStyle name="Output 4 2 3 2 6 2" xfId="40088" xr:uid="{00000000-0005-0000-0000-0000909E0000}"/>
    <cellStyle name="Output 4 2 3 2 6 2 2" xfId="40089" xr:uid="{00000000-0005-0000-0000-0000919E0000}"/>
    <cellStyle name="Output 4 2 3 2 6 3" xfId="40090" xr:uid="{00000000-0005-0000-0000-0000929E0000}"/>
    <cellStyle name="Output 4 2 3 2 7" xfId="40091" xr:uid="{00000000-0005-0000-0000-0000939E0000}"/>
    <cellStyle name="Output 4 2 3 2 7 2" xfId="40092" xr:uid="{00000000-0005-0000-0000-0000949E0000}"/>
    <cellStyle name="Output 4 2 3 2 7 2 2" xfId="40093" xr:uid="{00000000-0005-0000-0000-0000959E0000}"/>
    <cellStyle name="Output 4 2 3 2 7 3" xfId="40094" xr:uid="{00000000-0005-0000-0000-0000969E0000}"/>
    <cellStyle name="Output 4 2 3 2 8" xfId="40095" xr:uid="{00000000-0005-0000-0000-0000979E0000}"/>
    <cellStyle name="Output 4 2 3 2 8 2" xfId="40096" xr:uid="{00000000-0005-0000-0000-0000989E0000}"/>
    <cellStyle name="Output 4 2 3 2 8 2 2" xfId="40097" xr:uid="{00000000-0005-0000-0000-0000999E0000}"/>
    <cellStyle name="Output 4 2 3 2 8 3" xfId="40098" xr:uid="{00000000-0005-0000-0000-00009A9E0000}"/>
    <cellStyle name="Output 4 2 3 2 9" xfId="40099" xr:uid="{00000000-0005-0000-0000-00009B9E0000}"/>
    <cellStyle name="Output 4 2 3 2 9 2" xfId="40100" xr:uid="{00000000-0005-0000-0000-00009C9E0000}"/>
    <cellStyle name="Output 4 2 3 2 9 2 2" xfId="40101" xr:uid="{00000000-0005-0000-0000-00009D9E0000}"/>
    <cellStyle name="Output 4 2 3 2 9 3" xfId="40102" xr:uid="{00000000-0005-0000-0000-00009E9E0000}"/>
    <cellStyle name="Output 4 2 3 20" xfId="40103" xr:uid="{00000000-0005-0000-0000-00009F9E0000}"/>
    <cellStyle name="Output 4 2 3 3" xfId="40104" xr:uid="{00000000-0005-0000-0000-0000A09E0000}"/>
    <cellStyle name="Output 4 2 3 3 2" xfId="40105" xr:uid="{00000000-0005-0000-0000-0000A19E0000}"/>
    <cellStyle name="Output 4 2 3 3 2 2" xfId="40106" xr:uid="{00000000-0005-0000-0000-0000A29E0000}"/>
    <cellStyle name="Output 4 2 3 3 3" xfId="40107" xr:uid="{00000000-0005-0000-0000-0000A39E0000}"/>
    <cellStyle name="Output 4 2 3 3 4" xfId="40108" xr:uid="{00000000-0005-0000-0000-0000A49E0000}"/>
    <cellStyle name="Output 4 2 3 4" xfId="40109" xr:uid="{00000000-0005-0000-0000-0000A59E0000}"/>
    <cellStyle name="Output 4 2 3 4 2" xfId="40110" xr:uid="{00000000-0005-0000-0000-0000A69E0000}"/>
    <cellStyle name="Output 4 2 3 4 2 2" xfId="40111" xr:uid="{00000000-0005-0000-0000-0000A79E0000}"/>
    <cellStyle name="Output 4 2 3 4 3" xfId="40112" xr:uid="{00000000-0005-0000-0000-0000A89E0000}"/>
    <cellStyle name="Output 4 2 3 4 4" xfId="40113" xr:uid="{00000000-0005-0000-0000-0000A99E0000}"/>
    <cellStyle name="Output 4 2 3 5" xfId="40114" xr:uid="{00000000-0005-0000-0000-0000AA9E0000}"/>
    <cellStyle name="Output 4 2 3 5 2" xfId="40115" xr:uid="{00000000-0005-0000-0000-0000AB9E0000}"/>
    <cellStyle name="Output 4 2 3 5 2 2" xfId="40116" xr:uid="{00000000-0005-0000-0000-0000AC9E0000}"/>
    <cellStyle name="Output 4 2 3 5 3" xfId="40117" xr:uid="{00000000-0005-0000-0000-0000AD9E0000}"/>
    <cellStyle name="Output 4 2 3 6" xfId="40118" xr:uid="{00000000-0005-0000-0000-0000AE9E0000}"/>
    <cellStyle name="Output 4 2 3 6 2" xfId="40119" xr:uid="{00000000-0005-0000-0000-0000AF9E0000}"/>
    <cellStyle name="Output 4 2 3 6 2 2" xfId="40120" xr:uid="{00000000-0005-0000-0000-0000B09E0000}"/>
    <cellStyle name="Output 4 2 3 6 3" xfId="40121" xr:uid="{00000000-0005-0000-0000-0000B19E0000}"/>
    <cellStyle name="Output 4 2 3 7" xfId="40122" xr:uid="{00000000-0005-0000-0000-0000B29E0000}"/>
    <cellStyle name="Output 4 2 3 7 2" xfId="40123" xr:uid="{00000000-0005-0000-0000-0000B39E0000}"/>
    <cellStyle name="Output 4 2 3 7 2 2" xfId="40124" xr:uid="{00000000-0005-0000-0000-0000B49E0000}"/>
    <cellStyle name="Output 4 2 3 7 3" xfId="40125" xr:uid="{00000000-0005-0000-0000-0000B59E0000}"/>
    <cellStyle name="Output 4 2 3 8" xfId="40126" xr:uid="{00000000-0005-0000-0000-0000B69E0000}"/>
    <cellStyle name="Output 4 2 3 8 2" xfId="40127" xr:uid="{00000000-0005-0000-0000-0000B79E0000}"/>
    <cellStyle name="Output 4 2 3 8 2 2" xfId="40128" xr:uid="{00000000-0005-0000-0000-0000B89E0000}"/>
    <cellStyle name="Output 4 2 3 8 3" xfId="40129" xr:uid="{00000000-0005-0000-0000-0000B99E0000}"/>
    <cellStyle name="Output 4 2 3 9" xfId="40130" xr:uid="{00000000-0005-0000-0000-0000BA9E0000}"/>
    <cellStyle name="Output 4 2 3 9 2" xfId="40131" xr:uid="{00000000-0005-0000-0000-0000BB9E0000}"/>
    <cellStyle name="Output 4 2 3 9 2 2" xfId="40132" xr:uid="{00000000-0005-0000-0000-0000BC9E0000}"/>
    <cellStyle name="Output 4 2 3 9 3" xfId="40133" xr:uid="{00000000-0005-0000-0000-0000BD9E0000}"/>
    <cellStyle name="Output 4 2 4" xfId="40134" xr:uid="{00000000-0005-0000-0000-0000BE9E0000}"/>
    <cellStyle name="Output 4 2 4 10" xfId="40135" xr:uid="{00000000-0005-0000-0000-0000BF9E0000}"/>
    <cellStyle name="Output 4 2 4 10 2" xfId="40136" xr:uid="{00000000-0005-0000-0000-0000C09E0000}"/>
    <cellStyle name="Output 4 2 4 10 2 2" xfId="40137" xr:uid="{00000000-0005-0000-0000-0000C19E0000}"/>
    <cellStyle name="Output 4 2 4 10 3" xfId="40138" xr:uid="{00000000-0005-0000-0000-0000C29E0000}"/>
    <cellStyle name="Output 4 2 4 11" xfId="40139" xr:uid="{00000000-0005-0000-0000-0000C39E0000}"/>
    <cellStyle name="Output 4 2 4 11 2" xfId="40140" xr:uid="{00000000-0005-0000-0000-0000C49E0000}"/>
    <cellStyle name="Output 4 2 4 11 2 2" xfId="40141" xr:uid="{00000000-0005-0000-0000-0000C59E0000}"/>
    <cellStyle name="Output 4 2 4 11 3" xfId="40142" xr:uid="{00000000-0005-0000-0000-0000C69E0000}"/>
    <cellStyle name="Output 4 2 4 12" xfId="40143" xr:uid="{00000000-0005-0000-0000-0000C79E0000}"/>
    <cellStyle name="Output 4 2 4 12 2" xfId="40144" xr:uid="{00000000-0005-0000-0000-0000C89E0000}"/>
    <cellStyle name="Output 4 2 4 12 2 2" xfId="40145" xr:uid="{00000000-0005-0000-0000-0000C99E0000}"/>
    <cellStyle name="Output 4 2 4 12 3" xfId="40146" xr:uid="{00000000-0005-0000-0000-0000CA9E0000}"/>
    <cellStyle name="Output 4 2 4 13" xfId="40147" xr:uid="{00000000-0005-0000-0000-0000CB9E0000}"/>
    <cellStyle name="Output 4 2 4 13 2" xfId="40148" xr:uid="{00000000-0005-0000-0000-0000CC9E0000}"/>
    <cellStyle name="Output 4 2 4 13 2 2" xfId="40149" xr:uid="{00000000-0005-0000-0000-0000CD9E0000}"/>
    <cellStyle name="Output 4 2 4 13 3" xfId="40150" xr:uid="{00000000-0005-0000-0000-0000CE9E0000}"/>
    <cellStyle name="Output 4 2 4 14" xfId="40151" xr:uid="{00000000-0005-0000-0000-0000CF9E0000}"/>
    <cellStyle name="Output 4 2 4 14 2" xfId="40152" xr:uid="{00000000-0005-0000-0000-0000D09E0000}"/>
    <cellStyle name="Output 4 2 4 14 2 2" xfId="40153" xr:uid="{00000000-0005-0000-0000-0000D19E0000}"/>
    <cellStyle name="Output 4 2 4 14 3" xfId="40154" xr:uid="{00000000-0005-0000-0000-0000D29E0000}"/>
    <cellStyle name="Output 4 2 4 15" xfId="40155" xr:uid="{00000000-0005-0000-0000-0000D39E0000}"/>
    <cellStyle name="Output 4 2 4 15 2" xfId="40156" xr:uid="{00000000-0005-0000-0000-0000D49E0000}"/>
    <cellStyle name="Output 4 2 4 15 2 2" xfId="40157" xr:uid="{00000000-0005-0000-0000-0000D59E0000}"/>
    <cellStyle name="Output 4 2 4 15 3" xfId="40158" xr:uid="{00000000-0005-0000-0000-0000D69E0000}"/>
    <cellStyle name="Output 4 2 4 16" xfId="40159" xr:uid="{00000000-0005-0000-0000-0000D79E0000}"/>
    <cellStyle name="Output 4 2 4 16 2" xfId="40160" xr:uid="{00000000-0005-0000-0000-0000D89E0000}"/>
    <cellStyle name="Output 4 2 4 16 2 2" xfId="40161" xr:uid="{00000000-0005-0000-0000-0000D99E0000}"/>
    <cellStyle name="Output 4 2 4 16 3" xfId="40162" xr:uid="{00000000-0005-0000-0000-0000DA9E0000}"/>
    <cellStyle name="Output 4 2 4 17" xfId="40163" xr:uid="{00000000-0005-0000-0000-0000DB9E0000}"/>
    <cellStyle name="Output 4 2 4 17 2" xfId="40164" xr:uid="{00000000-0005-0000-0000-0000DC9E0000}"/>
    <cellStyle name="Output 4 2 4 17 2 2" xfId="40165" xr:uid="{00000000-0005-0000-0000-0000DD9E0000}"/>
    <cellStyle name="Output 4 2 4 17 3" xfId="40166" xr:uid="{00000000-0005-0000-0000-0000DE9E0000}"/>
    <cellStyle name="Output 4 2 4 18" xfId="40167" xr:uid="{00000000-0005-0000-0000-0000DF9E0000}"/>
    <cellStyle name="Output 4 2 4 18 2" xfId="40168" xr:uid="{00000000-0005-0000-0000-0000E09E0000}"/>
    <cellStyle name="Output 4 2 4 18 2 2" xfId="40169" xr:uid="{00000000-0005-0000-0000-0000E19E0000}"/>
    <cellStyle name="Output 4 2 4 18 3" xfId="40170" xr:uid="{00000000-0005-0000-0000-0000E29E0000}"/>
    <cellStyle name="Output 4 2 4 19" xfId="40171" xr:uid="{00000000-0005-0000-0000-0000E39E0000}"/>
    <cellStyle name="Output 4 2 4 19 2" xfId="40172" xr:uid="{00000000-0005-0000-0000-0000E49E0000}"/>
    <cellStyle name="Output 4 2 4 19 2 2" xfId="40173" xr:uid="{00000000-0005-0000-0000-0000E59E0000}"/>
    <cellStyle name="Output 4 2 4 19 3" xfId="40174" xr:uid="{00000000-0005-0000-0000-0000E69E0000}"/>
    <cellStyle name="Output 4 2 4 2" xfId="40175" xr:uid="{00000000-0005-0000-0000-0000E79E0000}"/>
    <cellStyle name="Output 4 2 4 2 10" xfId="40176" xr:uid="{00000000-0005-0000-0000-0000E89E0000}"/>
    <cellStyle name="Output 4 2 4 2 10 2" xfId="40177" xr:uid="{00000000-0005-0000-0000-0000E99E0000}"/>
    <cellStyle name="Output 4 2 4 2 10 2 2" xfId="40178" xr:uid="{00000000-0005-0000-0000-0000EA9E0000}"/>
    <cellStyle name="Output 4 2 4 2 10 3" xfId="40179" xr:uid="{00000000-0005-0000-0000-0000EB9E0000}"/>
    <cellStyle name="Output 4 2 4 2 11" xfId="40180" xr:uid="{00000000-0005-0000-0000-0000EC9E0000}"/>
    <cellStyle name="Output 4 2 4 2 11 2" xfId="40181" xr:uid="{00000000-0005-0000-0000-0000ED9E0000}"/>
    <cellStyle name="Output 4 2 4 2 11 2 2" xfId="40182" xr:uid="{00000000-0005-0000-0000-0000EE9E0000}"/>
    <cellStyle name="Output 4 2 4 2 11 3" xfId="40183" xr:uid="{00000000-0005-0000-0000-0000EF9E0000}"/>
    <cellStyle name="Output 4 2 4 2 12" xfId="40184" xr:uid="{00000000-0005-0000-0000-0000F09E0000}"/>
    <cellStyle name="Output 4 2 4 2 12 2" xfId="40185" xr:uid="{00000000-0005-0000-0000-0000F19E0000}"/>
    <cellStyle name="Output 4 2 4 2 12 2 2" xfId="40186" xr:uid="{00000000-0005-0000-0000-0000F29E0000}"/>
    <cellStyle name="Output 4 2 4 2 12 3" xfId="40187" xr:uid="{00000000-0005-0000-0000-0000F39E0000}"/>
    <cellStyle name="Output 4 2 4 2 13" xfId="40188" xr:uid="{00000000-0005-0000-0000-0000F49E0000}"/>
    <cellStyle name="Output 4 2 4 2 13 2" xfId="40189" xr:uid="{00000000-0005-0000-0000-0000F59E0000}"/>
    <cellStyle name="Output 4 2 4 2 13 2 2" xfId="40190" xr:uid="{00000000-0005-0000-0000-0000F69E0000}"/>
    <cellStyle name="Output 4 2 4 2 13 3" xfId="40191" xr:uid="{00000000-0005-0000-0000-0000F79E0000}"/>
    <cellStyle name="Output 4 2 4 2 14" xfId="40192" xr:uid="{00000000-0005-0000-0000-0000F89E0000}"/>
    <cellStyle name="Output 4 2 4 2 14 2" xfId="40193" xr:uid="{00000000-0005-0000-0000-0000F99E0000}"/>
    <cellStyle name="Output 4 2 4 2 14 2 2" xfId="40194" xr:uid="{00000000-0005-0000-0000-0000FA9E0000}"/>
    <cellStyle name="Output 4 2 4 2 14 3" xfId="40195" xr:uid="{00000000-0005-0000-0000-0000FB9E0000}"/>
    <cellStyle name="Output 4 2 4 2 15" xfId="40196" xr:uid="{00000000-0005-0000-0000-0000FC9E0000}"/>
    <cellStyle name="Output 4 2 4 2 15 2" xfId="40197" xr:uid="{00000000-0005-0000-0000-0000FD9E0000}"/>
    <cellStyle name="Output 4 2 4 2 15 2 2" xfId="40198" xr:uid="{00000000-0005-0000-0000-0000FE9E0000}"/>
    <cellStyle name="Output 4 2 4 2 15 3" xfId="40199" xr:uid="{00000000-0005-0000-0000-0000FF9E0000}"/>
    <cellStyle name="Output 4 2 4 2 16" xfId="40200" xr:uid="{00000000-0005-0000-0000-0000009F0000}"/>
    <cellStyle name="Output 4 2 4 2 16 2" xfId="40201" xr:uid="{00000000-0005-0000-0000-0000019F0000}"/>
    <cellStyle name="Output 4 2 4 2 16 2 2" xfId="40202" xr:uid="{00000000-0005-0000-0000-0000029F0000}"/>
    <cellStyle name="Output 4 2 4 2 16 3" xfId="40203" xr:uid="{00000000-0005-0000-0000-0000039F0000}"/>
    <cellStyle name="Output 4 2 4 2 17" xfId="40204" xr:uid="{00000000-0005-0000-0000-0000049F0000}"/>
    <cellStyle name="Output 4 2 4 2 17 2" xfId="40205" xr:uid="{00000000-0005-0000-0000-0000059F0000}"/>
    <cellStyle name="Output 4 2 4 2 17 2 2" xfId="40206" xr:uid="{00000000-0005-0000-0000-0000069F0000}"/>
    <cellStyle name="Output 4 2 4 2 17 3" xfId="40207" xr:uid="{00000000-0005-0000-0000-0000079F0000}"/>
    <cellStyle name="Output 4 2 4 2 18" xfId="40208" xr:uid="{00000000-0005-0000-0000-0000089F0000}"/>
    <cellStyle name="Output 4 2 4 2 18 2" xfId="40209" xr:uid="{00000000-0005-0000-0000-0000099F0000}"/>
    <cellStyle name="Output 4 2 4 2 18 2 2" xfId="40210" xr:uid="{00000000-0005-0000-0000-00000A9F0000}"/>
    <cellStyle name="Output 4 2 4 2 18 3" xfId="40211" xr:uid="{00000000-0005-0000-0000-00000B9F0000}"/>
    <cellStyle name="Output 4 2 4 2 19" xfId="40212" xr:uid="{00000000-0005-0000-0000-00000C9F0000}"/>
    <cellStyle name="Output 4 2 4 2 19 2" xfId="40213" xr:uid="{00000000-0005-0000-0000-00000D9F0000}"/>
    <cellStyle name="Output 4 2 4 2 19 2 2" xfId="40214" xr:uid="{00000000-0005-0000-0000-00000E9F0000}"/>
    <cellStyle name="Output 4 2 4 2 19 3" xfId="40215" xr:uid="{00000000-0005-0000-0000-00000F9F0000}"/>
    <cellStyle name="Output 4 2 4 2 2" xfId="40216" xr:uid="{00000000-0005-0000-0000-0000109F0000}"/>
    <cellStyle name="Output 4 2 4 2 2 2" xfId="40217" xr:uid="{00000000-0005-0000-0000-0000119F0000}"/>
    <cellStyle name="Output 4 2 4 2 2 2 2" xfId="40218" xr:uid="{00000000-0005-0000-0000-0000129F0000}"/>
    <cellStyle name="Output 4 2 4 2 2 3" xfId="40219" xr:uid="{00000000-0005-0000-0000-0000139F0000}"/>
    <cellStyle name="Output 4 2 4 2 2 4" xfId="40220" xr:uid="{00000000-0005-0000-0000-0000149F0000}"/>
    <cellStyle name="Output 4 2 4 2 20" xfId="40221" xr:uid="{00000000-0005-0000-0000-0000159F0000}"/>
    <cellStyle name="Output 4 2 4 2 20 2" xfId="40222" xr:uid="{00000000-0005-0000-0000-0000169F0000}"/>
    <cellStyle name="Output 4 2 4 2 20 2 2" xfId="40223" xr:uid="{00000000-0005-0000-0000-0000179F0000}"/>
    <cellStyle name="Output 4 2 4 2 20 3" xfId="40224" xr:uid="{00000000-0005-0000-0000-0000189F0000}"/>
    <cellStyle name="Output 4 2 4 2 21" xfId="40225" xr:uid="{00000000-0005-0000-0000-0000199F0000}"/>
    <cellStyle name="Output 4 2 4 2 21 2" xfId="40226" xr:uid="{00000000-0005-0000-0000-00001A9F0000}"/>
    <cellStyle name="Output 4 2 4 2 22" xfId="40227" xr:uid="{00000000-0005-0000-0000-00001B9F0000}"/>
    <cellStyle name="Output 4 2 4 2 23" xfId="40228" xr:uid="{00000000-0005-0000-0000-00001C9F0000}"/>
    <cellStyle name="Output 4 2 4 2 3" xfId="40229" xr:uid="{00000000-0005-0000-0000-00001D9F0000}"/>
    <cellStyle name="Output 4 2 4 2 3 2" xfId="40230" xr:uid="{00000000-0005-0000-0000-00001E9F0000}"/>
    <cellStyle name="Output 4 2 4 2 3 2 2" xfId="40231" xr:uid="{00000000-0005-0000-0000-00001F9F0000}"/>
    <cellStyle name="Output 4 2 4 2 3 3" xfId="40232" xr:uid="{00000000-0005-0000-0000-0000209F0000}"/>
    <cellStyle name="Output 4 2 4 2 4" xfId="40233" xr:uid="{00000000-0005-0000-0000-0000219F0000}"/>
    <cellStyle name="Output 4 2 4 2 4 2" xfId="40234" xr:uid="{00000000-0005-0000-0000-0000229F0000}"/>
    <cellStyle name="Output 4 2 4 2 4 2 2" xfId="40235" xr:uid="{00000000-0005-0000-0000-0000239F0000}"/>
    <cellStyle name="Output 4 2 4 2 4 3" xfId="40236" xr:uid="{00000000-0005-0000-0000-0000249F0000}"/>
    <cellStyle name="Output 4 2 4 2 5" xfId="40237" xr:uid="{00000000-0005-0000-0000-0000259F0000}"/>
    <cellStyle name="Output 4 2 4 2 5 2" xfId="40238" xr:uid="{00000000-0005-0000-0000-0000269F0000}"/>
    <cellStyle name="Output 4 2 4 2 5 2 2" xfId="40239" xr:uid="{00000000-0005-0000-0000-0000279F0000}"/>
    <cellStyle name="Output 4 2 4 2 5 3" xfId="40240" xr:uid="{00000000-0005-0000-0000-0000289F0000}"/>
    <cellStyle name="Output 4 2 4 2 6" xfId="40241" xr:uid="{00000000-0005-0000-0000-0000299F0000}"/>
    <cellStyle name="Output 4 2 4 2 6 2" xfId="40242" xr:uid="{00000000-0005-0000-0000-00002A9F0000}"/>
    <cellStyle name="Output 4 2 4 2 6 2 2" xfId="40243" xr:uid="{00000000-0005-0000-0000-00002B9F0000}"/>
    <cellStyle name="Output 4 2 4 2 6 3" xfId="40244" xr:uid="{00000000-0005-0000-0000-00002C9F0000}"/>
    <cellStyle name="Output 4 2 4 2 7" xfId="40245" xr:uid="{00000000-0005-0000-0000-00002D9F0000}"/>
    <cellStyle name="Output 4 2 4 2 7 2" xfId="40246" xr:uid="{00000000-0005-0000-0000-00002E9F0000}"/>
    <cellStyle name="Output 4 2 4 2 7 2 2" xfId="40247" xr:uid="{00000000-0005-0000-0000-00002F9F0000}"/>
    <cellStyle name="Output 4 2 4 2 7 3" xfId="40248" xr:uid="{00000000-0005-0000-0000-0000309F0000}"/>
    <cellStyle name="Output 4 2 4 2 8" xfId="40249" xr:uid="{00000000-0005-0000-0000-0000319F0000}"/>
    <cellStyle name="Output 4 2 4 2 8 2" xfId="40250" xr:uid="{00000000-0005-0000-0000-0000329F0000}"/>
    <cellStyle name="Output 4 2 4 2 8 2 2" xfId="40251" xr:uid="{00000000-0005-0000-0000-0000339F0000}"/>
    <cellStyle name="Output 4 2 4 2 8 3" xfId="40252" xr:uid="{00000000-0005-0000-0000-0000349F0000}"/>
    <cellStyle name="Output 4 2 4 2 9" xfId="40253" xr:uid="{00000000-0005-0000-0000-0000359F0000}"/>
    <cellStyle name="Output 4 2 4 2 9 2" xfId="40254" xr:uid="{00000000-0005-0000-0000-0000369F0000}"/>
    <cellStyle name="Output 4 2 4 2 9 2 2" xfId="40255" xr:uid="{00000000-0005-0000-0000-0000379F0000}"/>
    <cellStyle name="Output 4 2 4 2 9 3" xfId="40256" xr:uid="{00000000-0005-0000-0000-0000389F0000}"/>
    <cellStyle name="Output 4 2 4 20" xfId="40257" xr:uid="{00000000-0005-0000-0000-0000399F0000}"/>
    <cellStyle name="Output 4 2 4 20 2" xfId="40258" xr:uid="{00000000-0005-0000-0000-00003A9F0000}"/>
    <cellStyle name="Output 4 2 4 20 2 2" xfId="40259" xr:uid="{00000000-0005-0000-0000-00003B9F0000}"/>
    <cellStyle name="Output 4 2 4 20 3" xfId="40260" xr:uid="{00000000-0005-0000-0000-00003C9F0000}"/>
    <cellStyle name="Output 4 2 4 21" xfId="40261" xr:uid="{00000000-0005-0000-0000-00003D9F0000}"/>
    <cellStyle name="Output 4 2 4 21 2" xfId="40262" xr:uid="{00000000-0005-0000-0000-00003E9F0000}"/>
    <cellStyle name="Output 4 2 4 21 2 2" xfId="40263" xr:uid="{00000000-0005-0000-0000-00003F9F0000}"/>
    <cellStyle name="Output 4 2 4 21 3" xfId="40264" xr:uid="{00000000-0005-0000-0000-0000409F0000}"/>
    <cellStyle name="Output 4 2 4 22" xfId="40265" xr:uid="{00000000-0005-0000-0000-0000419F0000}"/>
    <cellStyle name="Output 4 2 4 22 2" xfId="40266" xr:uid="{00000000-0005-0000-0000-0000429F0000}"/>
    <cellStyle name="Output 4 2 4 23" xfId="40267" xr:uid="{00000000-0005-0000-0000-0000439F0000}"/>
    <cellStyle name="Output 4 2 4 24" xfId="40268" xr:uid="{00000000-0005-0000-0000-0000449F0000}"/>
    <cellStyle name="Output 4 2 4 3" xfId="40269" xr:uid="{00000000-0005-0000-0000-0000459F0000}"/>
    <cellStyle name="Output 4 2 4 3 2" xfId="40270" xr:uid="{00000000-0005-0000-0000-0000469F0000}"/>
    <cellStyle name="Output 4 2 4 3 2 2" xfId="40271" xr:uid="{00000000-0005-0000-0000-0000479F0000}"/>
    <cellStyle name="Output 4 2 4 3 3" xfId="40272" xr:uid="{00000000-0005-0000-0000-0000489F0000}"/>
    <cellStyle name="Output 4 2 4 3 4" xfId="40273" xr:uid="{00000000-0005-0000-0000-0000499F0000}"/>
    <cellStyle name="Output 4 2 4 4" xfId="40274" xr:uid="{00000000-0005-0000-0000-00004A9F0000}"/>
    <cellStyle name="Output 4 2 4 4 2" xfId="40275" xr:uid="{00000000-0005-0000-0000-00004B9F0000}"/>
    <cellStyle name="Output 4 2 4 4 2 2" xfId="40276" xr:uid="{00000000-0005-0000-0000-00004C9F0000}"/>
    <cellStyle name="Output 4 2 4 4 3" xfId="40277" xr:uid="{00000000-0005-0000-0000-00004D9F0000}"/>
    <cellStyle name="Output 4 2 4 4 4" xfId="40278" xr:uid="{00000000-0005-0000-0000-00004E9F0000}"/>
    <cellStyle name="Output 4 2 4 5" xfId="40279" xr:uid="{00000000-0005-0000-0000-00004F9F0000}"/>
    <cellStyle name="Output 4 2 4 5 2" xfId="40280" xr:uid="{00000000-0005-0000-0000-0000509F0000}"/>
    <cellStyle name="Output 4 2 4 5 2 2" xfId="40281" xr:uid="{00000000-0005-0000-0000-0000519F0000}"/>
    <cellStyle name="Output 4 2 4 5 3" xfId="40282" xr:uid="{00000000-0005-0000-0000-0000529F0000}"/>
    <cellStyle name="Output 4 2 4 6" xfId="40283" xr:uid="{00000000-0005-0000-0000-0000539F0000}"/>
    <cellStyle name="Output 4 2 4 6 2" xfId="40284" xr:uid="{00000000-0005-0000-0000-0000549F0000}"/>
    <cellStyle name="Output 4 2 4 6 2 2" xfId="40285" xr:uid="{00000000-0005-0000-0000-0000559F0000}"/>
    <cellStyle name="Output 4 2 4 6 3" xfId="40286" xr:uid="{00000000-0005-0000-0000-0000569F0000}"/>
    <cellStyle name="Output 4 2 4 7" xfId="40287" xr:uid="{00000000-0005-0000-0000-0000579F0000}"/>
    <cellStyle name="Output 4 2 4 7 2" xfId="40288" xr:uid="{00000000-0005-0000-0000-0000589F0000}"/>
    <cellStyle name="Output 4 2 4 7 2 2" xfId="40289" xr:uid="{00000000-0005-0000-0000-0000599F0000}"/>
    <cellStyle name="Output 4 2 4 7 3" xfId="40290" xr:uid="{00000000-0005-0000-0000-00005A9F0000}"/>
    <cellStyle name="Output 4 2 4 8" xfId="40291" xr:uid="{00000000-0005-0000-0000-00005B9F0000}"/>
    <cellStyle name="Output 4 2 4 8 2" xfId="40292" xr:uid="{00000000-0005-0000-0000-00005C9F0000}"/>
    <cellStyle name="Output 4 2 4 8 2 2" xfId="40293" xr:uid="{00000000-0005-0000-0000-00005D9F0000}"/>
    <cellStyle name="Output 4 2 4 8 3" xfId="40294" xr:uid="{00000000-0005-0000-0000-00005E9F0000}"/>
    <cellStyle name="Output 4 2 4 9" xfId="40295" xr:uid="{00000000-0005-0000-0000-00005F9F0000}"/>
    <cellStyle name="Output 4 2 4 9 2" xfId="40296" xr:uid="{00000000-0005-0000-0000-0000609F0000}"/>
    <cellStyle name="Output 4 2 4 9 2 2" xfId="40297" xr:uid="{00000000-0005-0000-0000-0000619F0000}"/>
    <cellStyle name="Output 4 2 4 9 3" xfId="40298" xr:uid="{00000000-0005-0000-0000-0000629F0000}"/>
    <cellStyle name="Output 4 2 5" xfId="40299" xr:uid="{00000000-0005-0000-0000-0000639F0000}"/>
    <cellStyle name="Output 4 2 5 10" xfId="40300" xr:uid="{00000000-0005-0000-0000-0000649F0000}"/>
    <cellStyle name="Output 4 2 5 10 2" xfId="40301" xr:uid="{00000000-0005-0000-0000-0000659F0000}"/>
    <cellStyle name="Output 4 2 5 10 2 2" xfId="40302" xr:uid="{00000000-0005-0000-0000-0000669F0000}"/>
    <cellStyle name="Output 4 2 5 10 3" xfId="40303" xr:uid="{00000000-0005-0000-0000-0000679F0000}"/>
    <cellStyle name="Output 4 2 5 11" xfId="40304" xr:uid="{00000000-0005-0000-0000-0000689F0000}"/>
    <cellStyle name="Output 4 2 5 11 2" xfId="40305" xr:uid="{00000000-0005-0000-0000-0000699F0000}"/>
    <cellStyle name="Output 4 2 5 11 2 2" xfId="40306" xr:uid="{00000000-0005-0000-0000-00006A9F0000}"/>
    <cellStyle name="Output 4 2 5 11 3" xfId="40307" xr:uid="{00000000-0005-0000-0000-00006B9F0000}"/>
    <cellStyle name="Output 4 2 5 12" xfId="40308" xr:uid="{00000000-0005-0000-0000-00006C9F0000}"/>
    <cellStyle name="Output 4 2 5 12 2" xfId="40309" xr:uid="{00000000-0005-0000-0000-00006D9F0000}"/>
    <cellStyle name="Output 4 2 5 12 2 2" xfId="40310" xr:uid="{00000000-0005-0000-0000-00006E9F0000}"/>
    <cellStyle name="Output 4 2 5 12 3" xfId="40311" xr:uid="{00000000-0005-0000-0000-00006F9F0000}"/>
    <cellStyle name="Output 4 2 5 13" xfId="40312" xr:uid="{00000000-0005-0000-0000-0000709F0000}"/>
    <cellStyle name="Output 4 2 5 13 2" xfId="40313" xr:uid="{00000000-0005-0000-0000-0000719F0000}"/>
    <cellStyle name="Output 4 2 5 13 2 2" xfId="40314" xr:uid="{00000000-0005-0000-0000-0000729F0000}"/>
    <cellStyle name="Output 4 2 5 13 3" xfId="40315" xr:uid="{00000000-0005-0000-0000-0000739F0000}"/>
    <cellStyle name="Output 4 2 5 14" xfId="40316" xr:uid="{00000000-0005-0000-0000-0000749F0000}"/>
    <cellStyle name="Output 4 2 5 14 2" xfId="40317" xr:uid="{00000000-0005-0000-0000-0000759F0000}"/>
    <cellStyle name="Output 4 2 5 14 2 2" xfId="40318" xr:uid="{00000000-0005-0000-0000-0000769F0000}"/>
    <cellStyle name="Output 4 2 5 14 3" xfId="40319" xr:uid="{00000000-0005-0000-0000-0000779F0000}"/>
    <cellStyle name="Output 4 2 5 15" xfId="40320" xr:uid="{00000000-0005-0000-0000-0000789F0000}"/>
    <cellStyle name="Output 4 2 5 15 2" xfId="40321" xr:uid="{00000000-0005-0000-0000-0000799F0000}"/>
    <cellStyle name="Output 4 2 5 15 2 2" xfId="40322" xr:uid="{00000000-0005-0000-0000-00007A9F0000}"/>
    <cellStyle name="Output 4 2 5 15 3" xfId="40323" xr:uid="{00000000-0005-0000-0000-00007B9F0000}"/>
    <cellStyle name="Output 4 2 5 16" xfId="40324" xr:uid="{00000000-0005-0000-0000-00007C9F0000}"/>
    <cellStyle name="Output 4 2 5 16 2" xfId="40325" xr:uid="{00000000-0005-0000-0000-00007D9F0000}"/>
    <cellStyle name="Output 4 2 5 16 2 2" xfId="40326" xr:uid="{00000000-0005-0000-0000-00007E9F0000}"/>
    <cellStyle name="Output 4 2 5 16 3" xfId="40327" xr:uid="{00000000-0005-0000-0000-00007F9F0000}"/>
    <cellStyle name="Output 4 2 5 17" xfId="40328" xr:uid="{00000000-0005-0000-0000-0000809F0000}"/>
    <cellStyle name="Output 4 2 5 17 2" xfId="40329" xr:uid="{00000000-0005-0000-0000-0000819F0000}"/>
    <cellStyle name="Output 4 2 5 17 2 2" xfId="40330" xr:uid="{00000000-0005-0000-0000-0000829F0000}"/>
    <cellStyle name="Output 4 2 5 17 3" xfId="40331" xr:uid="{00000000-0005-0000-0000-0000839F0000}"/>
    <cellStyle name="Output 4 2 5 18" xfId="40332" xr:uid="{00000000-0005-0000-0000-0000849F0000}"/>
    <cellStyle name="Output 4 2 5 18 2" xfId="40333" xr:uid="{00000000-0005-0000-0000-0000859F0000}"/>
    <cellStyle name="Output 4 2 5 18 2 2" xfId="40334" xr:uid="{00000000-0005-0000-0000-0000869F0000}"/>
    <cellStyle name="Output 4 2 5 18 3" xfId="40335" xr:uid="{00000000-0005-0000-0000-0000879F0000}"/>
    <cellStyle name="Output 4 2 5 19" xfId="40336" xr:uid="{00000000-0005-0000-0000-0000889F0000}"/>
    <cellStyle name="Output 4 2 5 19 2" xfId="40337" xr:uid="{00000000-0005-0000-0000-0000899F0000}"/>
    <cellStyle name="Output 4 2 5 19 2 2" xfId="40338" xr:uid="{00000000-0005-0000-0000-00008A9F0000}"/>
    <cellStyle name="Output 4 2 5 19 3" xfId="40339" xr:uid="{00000000-0005-0000-0000-00008B9F0000}"/>
    <cellStyle name="Output 4 2 5 2" xfId="40340" xr:uid="{00000000-0005-0000-0000-00008C9F0000}"/>
    <cellStyle name="Output 4 2 5 2 2" xfId="40341" xr:uid="{00000000-0005-0000-0000-00008D9F0000}"/>
    <cellStyle name="Output 4 2 5 2 2 2" xfId="40342" xr:uid="{00000000-0005-0000-0000-00008E9F0000}"/>
    <cellStyle name="Output 4 2 5 2 3" xfId="40343" xr:uid="{00000000-0005-0000-0000-00008F9F0000}"/>
    <cellStyle name="Output 4 2 5 2 4" xfId="40344" xr:uid="{00000000-0005-0000-0000-0000909F0000}"/>
    <cellStyle name="Output 4 2 5 20" xfId="40345" xr:uid="{00000000-0005-0000-0000-0000919F0000}"/>
    <cellStyle name="Output 4 2 5 20 2" xfId="40346" xr:uid="{00000000-0005-0000-0000-0000929F0000}"/>
    <cellStyle name="Output 4 2 5 20 2 2" xfId="40347" xr:uid="{00000000-0005-0000-0000-0000939F0000}"/>
    <cellStyle name="Output 4 2 5 20 3" xfId="40348" xr:uid="{00000000-0005-0000-0000-0000949F0000}"/>
    <cellStyle name="Output 4 2 5 21" xfId="40349" xr:uid="{00000000-0005-0000-0000-0000959F0000}"/>
    <cellStyle name="Output 4 2 5 21 2" xfId="40350" xr:uid="{00000000-0005-0000-0000-0000969F0000}"/>
    <cellStyle name="Output 4 2 5 22" xfId="40351" xr:uid="{00000000-0005-0000-0000-0000979F0000}"/>
    <cellStyle name="Output 4 2 5 23" xfId="40352" xr:uid="{00000000-0005-0000-0000-0000989F0000}"/>
    <cellStyle name="Output 4 2 5 3" xfId="40353" xr:uid="{00000000-0005-0000-0000-0000999F0000}"/>
    <cellStyle name="Output 4 2 5 3 2" xfId="40354" xr:uid="{00000000-0005-0000-0000-00009A9F0000}"/>
    <cellStyle name="Output 4 2 5 3 2 2" xfId="40355" xr:uid="{00000000-0005-0000-0000-00009B9F0000}"/>
    <cellStyle name="Output 4 2 5 3 3" xfId="40356" xr:uid="{00000000-0005-0000-0000-00009C9F0000}"/>
    <cellStyle name="Output 4 2 5 4" xfId="40357" xr:uid="{00000000-0005-0000-0000-00009D9F0000}"/>
    <cellStyle name="Output 4 2 5 4 2" xfId="40358" xr:uid="{00000000-0005-0000-0000-00009E9F0000}"/>
    <cellStyle name="Output 4 2 5 4 2 2" xfId="40359" xr:uid="{00000000-0005-0000-0000-00009F9F0000}"/>
    <cellStyle name="Output 4 2 5 4 3" xfId="40360" xr:uid="{00000000-0005-0000-0000-0000A09F0000}"/>
    <cellStyle name="Output 4 2 5 5" xfId="40361" xr:uid="{00000000-0005-0000-0000-0000A19F0000}"/>
    <cellStyle name="Output 4 2 5 5 2" xfId="40362" xr:uid="{00000000-0005-0000-0000-0000A29F0000}"/>
    <cellStyle name="Output 4 2 5 5 2 2" xfId="40363" xr:uid="{00000000-0005-0000-0000-0000A39F0000}"/>
    <cellStyle name="Output 4 2 5 5 3" xfId="40364" xr:uid="{00000000-0005-0000-0000-0000A49F0000}"/>
    <cellStyle name="Output 4 2 5 6" xfId="40365" xr:uid="{00000000-0005-0000-0000-0000A59F0000}"/>
    <cellStyle name="Output 4 2 5 6 2" xfId="40366" xr:uid="{00000000-0005-0000-0000-0000A69F0000}"/>
    <cellStyle name="Output 4 2 5 6 2 2" xfId="40367" xr:uid="{00000000-0005-0000-0000-0000A79F0000}"/>
    <cellStyle name="Output 4 2 5 6 3" xfId="40368" xr:uid="{00000000-0005-0000-0000-0000A89F0000}"/>
    <cellStyle name="Output 4 2 5 7" xfId="40369" xr:uid="{00000000-0005-0000-0000-0000A99F0000}"/>
    <cellStyle name="Output 4 2 5 7 2" xfId="40370" xr:uid="{00000000-0005-0000-0000-0000AA9F0000}"/>
    <cellStyle name="Output 4 2 5 7 2 2" xfId="40371" xr:uid="{00000000-0005-0000-0000-0000AB9F0000}"/>
    <cellStyle name="Output 4 2 5 7 3" xfId="40372" xr:uid="{00000000-0005-0000-0000-0000AC9F0000}"/>
    <cellStyle name="Output 4 2 5 8" xfId="40373" xr:uid="{00000000-0005-0000-0000-0000AD9F0000}"/>
    <cellStyle name="Output 4 2 5 8 2" xfId="40374" xr:uid="{00000000-0005-0000-0000-0000AE9F0000}"/>
    <cellStyle name="Output 4 2 5 8 2 2" xfId="40375" xr:uid="{00000000-0005-0000-0000-0000AF9F0000}"/>
    <cellStyle name="Output 4 2 5 8 3" xfId="40376" xr:uid="{00000000-0005-0000-0000-0000B09F0000}"/>
    <cellStyle name="Output 4 2 5 9" xfId="40377" xr:uid="{00000000-0005-0000-0000-0000B19F0000}"/>
    <cellStyle name="Output 4 2 5 9 2" xfId="40378" xr:uid="{00000000-0005-0000-0000-0000B29F0000}"/>
    <cellStyle name="Output 4 2 5 9 2 2" xfId="40379" xr:uid="{00000000-0005-0000-0000-0000B39F0000}"/>
    <cellStyle name="Output 4 2 5 9 3" xfId="40380" xr:uid="{00000000-0005-0000-0000-0000B49F0000}"/>
    <cellStyle name="Output 4 2 6" xfId="40381" xr:uid="{00000000-0005-0000-0000-0000B59F0000}"/>
    <cellStyle name="Output 4 2 6 2" xfId="40382" xr:uid="{00000000-0005-0000-0000-0000B69F0000}"/>
    <cellStyle name="Output 4 2 6 2 2" xfId="40383" xr:uid="{00000000-0005-0000-0000-0000B79F0000}"/>
    <cellStyle name="Output 4 2 6 3" xfId="40384" xr:uid="{00000000-0005-0000-0000-0000B89F0000}"/>
    <cellStyle name="Output 4 2 6 4" xfId="40385" xr:uid="{00000000-0005-0000-0000-0000B99F0000}"/>
    <cellStyle name="Output 4 2 7" xfId="40386" xr:uid="{00000000-0005-0000-0000-0000BA9F0000}"/>
    <cellStyle name="Output 4 2 7 2" xfId="40387" xr:uid="{00000000-0005-0000-0000-0000BB9F0000}"/>
    <cellStyle name="Output 4 2 7 2 2" xfId="40388" xr:uid="{00000000-0005-0000-0000-0000BC9F0000}"/>
    <cellStyle name="Output 4 2 7 3" xfId="40389" xr:uid="{00000000-0005-0000-0000-0000BD9F0000}"/>
    <cellStyle name="Output 4 2 8" xfId="40390" xr:uid="{00000000-0005-0000-0000-0000BE9F0000}"/>
    <cellStyle name="Output 4 2 8 2" xfId="40391" xr:uid="{00000000-0005-0000-0000-0000BF9F0000}"/>
    <cellStyle name="Output 4 2 8 2 2" xfId="40392" xr:uid="{00000000-0005-0000-0000-0000C09F0000}"/>
    <cellStyle name="Output 4 2 8 3" xfId="40393" xr:uid="{00000000-0005-0000-0000-0000C19F0000}"/>
    <cellStyle name="Output 4 2 9" xfId="40394" xr:uid="{00000000-0005-0000-0000-0000C29F0000}"/>
    <cellStyle name="Output 4 2 9 2" xfId="40395" xr:uid="{00000000-0005-0000-0000-0000C39F0000}"/>
    <cellStyle name="Output 4 2 9 2 2" xfId="40396" xr:uid="{00000000-0005-0000-0000-0000C49F0000}"/>
    <cellStyle name="Output 4 2 9 3" xfId="40397" xr:uid="{00000000-0005-0000-0000-0000C59F0000}"/>
    <cellStyle name="Output 4 20" xfId="40398" xr:uid="{00000000-0005-0000-0000-0000C69F0000}"/>
    <cellStyle name="Output 4 20 2" xfId="40399" xr:uid="{00000000-0005-0000-0000-0000C79F0000}"/>
    <cellStyle name="Output 4 20 2 2" xfId="40400" xr:uid="{00000000-0005-0000-0000-0000C89F0000}"/>
    <cellStyle name="Output 4 20 3" xfId="40401" xr:uid="{00000000-0005-0000-0000-0000C99F0000}"/>
    <cellStyle name="Output 4 21" xfId="40402" xr:uid="{00000000-0005-0000-0000-0000CA9F0000}"/>
    <cellStyle name="Output 4 21 2" xfId="40403" xr:uid="{00000000-0005-0000-0000-0000CB9F0000}"/>
    <cellStyle name="Output 4 21 2 2" xfId="40404" xr:uid="{00000000-0005-0000-0000-0000CC9F0000}"/>
    <cellStyle name="Output 4 21 3" xfId="40405" xr:uid="{00000000-0005-0000-0000-0000CD9F0000}"/>
    <cellStyle name="Output 4 22" xfId="40406" xr:uid="{00000000-0005-0000-0000-0000CE9F0000}"/>
    <cellStyle name="Output 4 22 2" xfId="40407" xr:uid="{00000000-0005-0000-0000-0000CF9F0000}"/>
    <cellStyle name="Output 4 23" xfId="40408" xr:uid="{00000000-0005-0000-0000-0000D09F0000}"/>
    <cellStyle name="Output 4 24" xfId="40409" xr:uid="{00000000-0005-0000-0000-0000D19F0000}"/>
    <cellStyle name="Output 4 25" xfId="40410" xr:uid="{00000000-0005-0000-0000-0000D29F0000}"/>
    <cellStyle name="Output 4 26" xfId="40411" xr:uid="{00000000-0005-0000-0000-0000D39F0000}"/>
    <cellStyle name="Output 4 27" xfId="40412" xr:uid="{00000000-0005-0000-0000-0000D49F0000}"/>
    <cellStyle name="Output 4 3" xfId="40413" xr:uid="{00000000-0005-0000-0000-0000D59F0000}"/>
    <cellStyle name="Output 4 3 10" xfId="40414" xr:uid="{00000000-0005-0000-0000-0000D69F0000}"/>
    <cellStyle name="Output 4 3 10 2" xfId="40415" xr:uid="{00000000-0005-0000-0000-0000D79F0000}"/>
    <cellStyle name="Output 4 3 10 2 2" xfId="40416" xr:uid="{00000000-0005-0000-0000-0000D89F0000}"/>
    <cellStyle name="Output 4 3 10 3" xfId="40417" xr:uid="{00000000-0005-0000-0000-0000D99F0000}"/>
    <cellStyle name="Output 4 3 11" xfId="40418" xr:uid="{00000000-0005-0000-0000-0000DA9F0000}"/>
    <cellStyle name="Output 4 3 11 2" xfId="40419" xr:uid="{00000000-0005-0000-0000-0000DB9F0000}"/>
    <cellStyle name="Output 4 3 11 2 2" xfId="40420" xr:uid="{00000000-0005-0000-0000-0000DC9F0000}"/>
    <cellStyle name="Output 4 3 11 3" xfId="40421" xr:uid="{00000000-0005-0000-0000-0000DD9F0000}"/>
    <cellStyle name="Output 4 3 12" xfId="40422" xr:uid="{00000000-0005-0000-0000-0000DE9F0000}"/>
    <cellStyle name="Output 4 3 12 2" xfId="40423" xr:uid="{00000000-0005-0000-0000-0000DF9F0000}"/>
    <cellStyle name="Output 4 3 12 2 2" xfId="40424" xr:uid="{00000000-0005-0000-0000-0000E09F0000}"/>
    <cellStyle name="Output 4 3 12 3" xfId="40425" xr:uid="{00000000-0005-0000-0000-0000E19F0000}"/>
    <cellStyle name="Output 4 3 13" xfId="40426" xr:uid="{00000000-0005-0000-0000-0000E29F0000}"/>
    <cellStyle name="Output 4 3 13 2" xfId="40427" xr:uid="{00000000-0005-0000-0000-0000E39F0000}"/>
    <cellStyle name="Output 4 3 13 2 2" xfId="40428" xr:uid="{00000000-0005-0000-0000-0000E49F0000}"/>
    <cellStyle name="Output 4 3 13 3" xfId="40429" xr:uid="{00000000-0005-0000-0000-0000E59F0000}"/>
    <cellStyle name="Output 4 3 14" xfId="40430" xr:uid="{00000000-0005-0000-0000-0000E69F0000}"/>
    <cellStyle name="Output 4 3 14 2" xfId="40431" xr:uid="{00000000-0005-0000-0000-0000E79F0000}"/>
    <cellStyle name="Output 4 3 14 2 2" xfId="40432" xr:uid="{00000000-0005-0000-0000-0000E89F0000}"/>
    <cellStyle name="Output 4 3 14 3" xfId="40433" xr:uid="{00000000-0005-0000-0000-0000E99F0000}"/>
    <cellStyle name="Output 4 3 15" xfId="40434" xr:uid="{00000000-0005-0000-0000-0000EA9F0000}"/>
    <cellStyle name="Output 4 3 15 2" xfId="40435" xr:uid="{00000000-0005-0000-0000-0000EB9F0000}"/>
    <cellStyle name="Output 4 3 15 2 2" xfId="40436" xr:uid="{00000000-0005-0000-0000-0000EC9F0000}"/>
    <cellStyle name="Output 4 3 15 3" xfId="40437" xr:uid="{00000000-0005-0000-0000-0000ED9F0000}"/>
    <cellStyle name="Output 4 3 16" xfId="40438" xr:uid="{00000000-0005-0000-0000-0000EE9F0000}"/>
    <cellStyle name="Output 4 3 16 2" xfId="40439" xr:uid="{00000000-0005-0000-0000-0000EF9F0000}"/>
    <cellStyle name="Output 4 3 16 2 2" xfId="40440" xr:uid="{00000000-0005-0000-0000-0000F09F0000}"/>
    <cellStyle name="Output 4 3 16 3" xfId="40441" xr:uid="{00000000-0005-0000-0000-0000F19F0000}"/>
    <cellStyle name="Output 4 3 17" xfId="40442" xr:uid="{00000000-0005-0000-0000-0000F29F0000}"/>
    <cellStyle name="Output 4 3 17 2" xfId="40443" xr:uid="{00000000-0005-0000-0000-0000F39F0000}"/>
    <cellStyle name="Output 4 3 17 2 2" xfId="40444" xr:uid="{00000000-0005-0000-0000-0000F49F0000}"/>
    <cellStyle name="Output 4 3 17 3" xfId="40445" xr:uid="{00000000-0005-0000-0000-0000F59F0000}"/>
    <cellStyle name="Output 4 3 18" xfId="40446" xr:uid="{00000000-0005-0000-0000-0000F69F0000}"/>
    <cellStyle name="Output 4 3 18 2" xfId="40447" xr:uid="{00000000-0005-0000-0000-0000F79F0000}"/>
    <cellStyle name="Output 4 3 19" xfId="40448" xr:uid="{00000000-0005-0000-0000-0000F89F0000}"/>
    <cellStyle name="Output 4 3 2" xfId="40449" xr:uid="{00000000-0005-0000-0000-0000F99F0000}"/>
    <cellStyle name="Output 4 3 2 10" xfId="40450" xr:uid="{00000000-0005-0000-0000-0000FA9F0000}"/>
    <cellStyle name="Output 4 3 2 10 2" xfId="40451" xr:uid="{00000000-0005-0000-0000-0000FB9F0000}"/>
    <cellStyle name="Output 4 3 2 10 2 2" xfId="40452" xr:uid="{00000000-0005-0000-0000-0000FC9F0000}"/>
    <cellStyle name="Output 4 3 2 10 3" xfId="40453" xr:uid="{00000000-0005-0000-0000-0000FD9F0000}"/>
    <cellStyle name="Output 4 3 2 11" xfId="40454" xr:uid="{00000000-0005-0000-0000-0000FE9F0000}"/>
    <cellStyle name="Output 4 3 2 11 2" xfId="40455" xr:uid="{00000000-0005-0000-0000-0000FF9F0000}"/>
    <cellStyle name="Output 4 3 2 11 2 2" xfId="40456" xr:uid="{00000000-0005-0000-0000-000000A00000}"/>
    <cellStyle name="Output 4 3 2 11 3" xfId="40457" xr:uid="{00000000-0005-0000-0000-000001A00000}"/>
    <cellStyle name="Output 4 3 2 12" xfId="40458" xr:uid="{00000000-0005-0000-0000-000002A00000}"/>
    <cellStyle name="Output 4 3 2 12 2" xfId="40459" xr:uid="{00000000-0005-0000-0000-000003A00000}"/>
    <cellStyle name="Output 4 3 2 12 2 2" xfId="40460" xr:uid="{00000000-0005-0000-0000-000004A00000}"/>
    <cellStyle name="Output 4 3 2 12 3" xfId="40461" xr:uid="{00000000-0005-0000-0000-000005A00000}"/>
    <cellStyle name="Output 4 3 2 13" xfId="40462" xr:uid="{00000000-0005-0000-0000-000006A00000}"/>
    <cellStyle name="Output 4 3 2 13 2" xfId="40463" xr:uid="{00000000-0005-0000-0000-000007A00000}"/>
    <cellStyle name="Output 4 3 2 13 2 2" xfId="40464" xr:uid="{00000000-0005-0000-0000-000008A00000}"/>
    <cellStyle name="Output 4 3 2 13 3" xfId="40465" xr:uid="{00000000-0005-0000-0000-000009A00000}"/>
    <cellStyle name="Output 4 3 2 14" xfId="40466" xr:uid="{00000000-0005-0000-0000-00000AA00000}"/>
    <cellStyle name="Output 4 3 2 14 2" xfId="40467" xr:uid="{00000000-0005-0000-0000-00000BA00000}"/>
    <cellStyle name="Output 4 3 2 14 2 2" xfId="40468" xr:uid="{00000000-0005-0000-0000-00000CA00000}"/>
    <cellStyle name="Output 4 3 2 14 3" xfId="40469" xr:uid="{00000000-0005-0000-0000-00000DA00000}"/>
    <cellStyle name="Output 4 3 2 15" xfId="40470" xr:uid="{00000000-0005-0000-0000-00000EA00000}"/>
    <cellStyle name="Output 4 3 2 15 2" xfId="40471" xr:uid="{00000000-0005-0000-0000-00000FA00000}"/>
    <cellStyle name="Output 4 3 2 15 2 2" xfId="40472" xr:uid="{00000000-0005-0000-0000-000010A00000}"/>
    <cellStyle name="Output 4 3 2 15 3" xfId="40473" xr:uid="{00000000-0005-0000-0000-000011A00000}"/>
    <cellStyle name="Output 4 3 2 16" xfId="40474" xr:uid="{00000000-0005-0000-0000-000012A00000}"/>
    <cellStyle name="Output 4 3 2 16 2" xfId="40475" xr:uid="{00000000-0005-0000-0000-000013A00000}"/>
    <cellStyle name="Output 4 3 2 16 2 2" xfId="40476" xr:uid="{00000000-0005-0000-0000-000014A00000}"/>
    <cellStyle name="Output 4 3 2 16 3" xfId="40477" xr:uid="{00000000-0005-0000-0000-000015A00000}"/>
    <cellStyle name="Output 4 3 2 17" xfId="40478" xr:uid="{00000000-0005-0000-0000-000016A00000}"/>
    <cellStyle name="Output 4 3 2 17 2" xfId="40479" xr:uid="{00000000-0005-0000-0000-000017A00000}"/>
    <cellStyle name="Output 4 3 2 17 2 2" xfId="40480" xr:uid="{00000000-0005-0000-0000-000018A00000}"/>
    <cellStyle name="Output 4 3 2 17 3" xfId="40481" xr:uid="{00000000-0005-0000-0000-000019A00000}"/>
    <cellStyle name="Output 4 3 2 18" xfId="40482" xr:uid="{00000000-0005-0000-0000-00001AA00000}"/>
    <cellStyle name="Output 4 3 2 18 2" xfId="40483" xr:uid="{00000000-0005-0000-0000-00001BA00000}"/>
    <cellStyle name="Output 4 3 2 18 2 2" xfId="40484" xr:uid="{00000000-0005-0000-0000-00001CA00000}"/>
    <cellStyle name="Output 4 3 2 18 3" xfId="40485" xr:uid="{00000000-0005-0000-0000-00001DA00000}"/>
    <cellStyle name="Output 4 3 2 19" xfId="40486" xr:uid="{00000000-0005-0000-0000-00001EA00000}"/>
    <cellStyle name="Output 4 3 2 19 2" xfId="40487" xr:uid="{00000000-0005-0000-0000-00001FA00000}"/>
    <cellStyle name="Output 4 3 2 19 2 2" xfId="40488" xr:uid="{00000000-0005-0000-0000-000020A00000}"/>
    <cellStyle name="Output 4 3 2 19 3" xfId="40489" xr:uid="{00000000-0005-0000-0000-000021A00000}"/>
    <cellStyle name="Output 4 3 2 2" xfId="40490" xr:uid="{00000000-0005-0000-0000-000022A00000}"/>
    <cellStyle name="Output 4 3 2 2 2" xfId="40491" xr:uid="{00000000-0005-0000-0000-000023A00000}"/>
    <cellStyle name="Output 4 3 2 2 2 2" xfId="40492" xr:uid="{00000000-0005-0000-0000-000024A00000}"/>
    <cellStyle name="Output 4 3 2 2 2 2 2" xfId="40493" xr:uid="{00000000-0005-0000-0000-000025A00000}"/>
    <cellStyle name="Output 4 3 2 2 2 3" xfId="40494" xr:uid="{00000000-0005-0000-0000-000026A00000}"/>
    <cellStyle name="Output 4 3 2 2 2 4" xfId="40495" xr:uid="{00000000-0005-0000-0000-000027A00000}"/>
    <cellStyle name="Output 4 3 2 2 3" xfId="40496" xr:uid="{00000000-0005-0000-0000-000028A00000}"/>
    <cellStyle name="Output 4 3 2 2 3 2" xfId="40497" xr:uid="{00000000-0005-0000-0000-000029A00000}"/>
    <cellStyle name="Output 4 3 2 2 4" xfId="40498" xr:uid="{00000000-0005-0000-0000-00002AA00000}"/>
    <cellStyle name="Output 4 3 2 2 5" xfId="40499" xr:uid="{00000000-0005-0000-0000-00002BA00000}"/>
    <cellStyle name="Output 4 3 2 20" xfId="40500" xr:uid="{00000000-0005-0000-0000-00002CA00000}"/>
    <cellStyle name="Output 4 3 2 20 2" xfId="40501" xr:uid="{00000000-0005-0000-0000-00002DA00000}"/>
    <cellStyle name="Output 4 3 2 20 2 2" xfId="40502" xr:uid="{00000000-0005-0000-0000-00002EA00000}"/>
    <cellStyle name="Output 4 3 2 20 3" xfId="40503" xr:uid="{00000000-0005-0000-0000-00002FA00000}"/>
    <cellStyle name="Output 4 3 2 21" xfId="40504" xr:uid="{00000000-0005-0000-0000-000030A00000}"/>
    <cellStyle name="Output 4 3 2 21 2" xfId="40505" xr:uid="{00000000-0005-0000-0000-000031A00000}"/>
    <cellStyle name="Output 4 3 2 22" xfId="40506" xr:uid="{00000000-0005-0000-0000-000032A00000}"/>
    <cellStyle name="Output 4 3 2 23" xfId="40507" xr:uid="{00000000-0005-0000-0000-000033A00000}"/>
    <cellStyle name="Output 4 3 2 3" xfId="40508" xr:uid="{00000000-0005-0000-0000-000034A00000}"/>
    <cellStyle name="Output 4 3 2 3 2" xfId="40509" xr:uid="{00000000-0005-0000-0000-000035A00000}"/>
    <cellStyle name="Output 4 3 2 3 2 2" xfId="40510" xr:uid="{00000000-0005-0000-0000-000036A00000}"/>
    <cellStyle name="Output 4 3 2 3 2 3" xfId="40511" xr:uid="{00000000-0005-0000-0000-000037A00000}"/>
    <cellStyle name="Output 4 3 2 3 3" xfId="40512" xr:uid="{00000000-0005-0000-0000-000038A00000}"/>
    <cellStyle name="Output 4 3 2 3 3 2" xfId="40513" xr:uid="{00000000-0005-0000-0000-000039A00000}"/>
    <cellStyle name="Output 4 3 2 3 4" xfId="40514" xr:uid="{00000000-0005-0000-0000-00003AA00000}"/>
    <cellStyle name="Output 4 3 2 4" xfId="40515" xr:uid="{00000000-0005-0000-0000-00003BA00000}"/>
    <cellStyle name="Output 4 3 2 4 2" xfId="40516" xr:uid="{00000000-0005-0000-0000-00003CA00000}"/>
    <cellStyle name="Output 4 3 2 4 2 2" xfId="40517" xr:uid="{00000000-0005-0000-0000-00003DA00000}"/>
    <cellStyle name="Output 4 3 2 4 3" xfId="40518" xr:uid="{00000000-0005-0000-0000-00003EA00000}"/>
    <cellStyle name="Output 4 3 2 4 4" xfId="40519" xr:uid="{00000000-0005-0000-0000-00003FA00000}"/>
    <cellStyle name="Output 4 3 2 5" xfId="40520" xr:uid="{00000000-0005-0000-0000-000040A00000}"/>
    <cellStyle name="Output 4 3 2 5 2" xfId="40521" xr:uid="{00000000-0005-0000-0000-000041A00000}"/>
    <cellStyle name="Output 4 3 2 5 2 2" xfId="40522" xr:uid="{00000000-0005-0000-0000-000042A00000}"/>
    <cellStyle name="Output 4 3 2 5 3" xfId="40523" xr:uid="{00000000-0005-0000-0000-000043A00000}"/>
    <cellStyle name="Output 4 3 2 5 4" xfId="40524" xr:uid="{00000000-0005-0000-0000-000044A00000}"/>
    <cellStyle name="Output 4 3 2 6" xfId="40525" xr:uid="{00000000-0005-0000-0000-000045A00000}"/>
    <cellStyle name="Output 4 3 2 6 2" xfId="40526" xr:uid="{00000000-0005-0000-0000-000046A00000}"/>
    <cellStyle name="Output 4 3 2 6 2 2" xfId="40527" xr:uid="{00000000-0005-0000-0000-000047A00000}"/>
    <cellStyle name="Output 4 3 2 6 3" xfId="40528" xr:uid="{00000000-0005-0000-0000-000048A00000}"/>
    <cellStyle name="Output 4 3 2 7" xfId="40529" xr:uid="{00000000-0005-0000-0000-000049A00000}"/>
    <cellStyle name="Output 4 3 2 7 2" xfId="40530" xr:uid="{00000000-0005-0000-0000-00004AA00000}"/>
    <cellStyle name="Output 4 3 2 7 2 2" xfId="40531" xr:uid="{00000000-0005-0000-0000-00004BA00000}"/>
    <cellStyle name="Output 4 3 2 7 3" xfId="40532" xr:uid="{00000000-0005-0000-0000-00004CA00000}"/>
    <cellStyle name="Output 4 3 2 8" xfId="40533" xr:uid="{00000000-0005-0000-0000-00004DA00000}"/>
    <cellStyle name="Output 4 3 2 8 2" xfId="40534" xr:uid="{00000000-0005-0000-0000-00004EA00000}"/>
    <cellStyle name="Output 4 3 2 8 2 2" xfId="40535" xr:uid="{00000000-0005-0000-0000-00004FA00000}"/>
    <cellStyle name="Output 4 3 2 8 3" xfId="40536" xr:uid="{00000000-0005-0000-0000-000050A00000}"/>
    <cellStyle name="Output 4 3 2 9" xfId="40537" xr:uid="{00000000-0005-0000-0000-000051A00000}"/>
    <cellStyle name="Output 4 3 2 9 2" xfId="40538" xr:uid="{00000000-0005-0000-0000-000052A00000}"/>
    <cellStyle name="Output 4 3 2 9 2 2" xfId="40539" xr:uid="{00000000-0005-0000-0000-000053A00000}"/>
    <cellStyle name="Output 4 3 2 9 3" xfId="40540" xr:uid="{00000000-0005-0000-0000-000054A00000}"/>
    <cellStyle name="Output 4 3 20" xfId="40541" xr:uid="{00000000-0005-0000-0000-000055A00000}"/>
    <cellStyle name="Output 4 3 3" xfId="40542" xr:uid="{00000000-0005-0000-0000-000056A00000}"/>
    <cellStyle name="Output 4 3 3 2" xfId="40543" xr:uid="{00000000-0005-0000-0000-000057A00000}"/>
    <cellStyle name="Output 4 3 3 2 2" xfId="40544" xr:uid="{00000000-0005-0000-0000-000058A00000}"/>
    <cellStyle name="Output 4 3 3 2 2 2" xfId="40545" xr:uid="{00000000-0005-0000-0000-000059A00000}"/>
    <cellStyle name="Output 4 3 3 2 3" xfId="40546" xr:uid="{00000000-0005-0000-0000-00005AA00000}"/>
    <cellStyle name="Output 4 3 3 2 4" xfId="40547" xr:uid="{00000000-0005-0000-0000-00005BA00000}"/>
    <cellStyle name="Output 4 3 3 3" xfId="40548" xr:uid="{00000000-0005-0000-0000-00005CA00000}"/>
    <cellStyle name="Output 4 3 3 3 2" xfId="40549" xr:uid="{00000000-0005-0000-0000-00005DA00000}"/>
    <cellStyle name="Output 4 3 3 4" xfId="40550" xr:uid="{00000000-0005-0000-0000-00005EA00000}"/>
    <cellStyle name="Output 4 3 3 5" xfId="40551" xr:uid="{00000000-0005-0000-0000-00005FA00000}"/>
    <cellStyle name="Output 4 3 4" xfId="40552" xr:uid="{00000000-0005-0000-0000-000060A00000}"/>
    <cellStyle name="Output 4 3 4 2" xfId="40553" xr:uid="{00000000-0005-0000-0000-000061A00000}"/>
    <cellStyle name="Output 4 3 4 2 2" xfId="40554" xr:uid="{00000000-0005-0000-0000-000062A00000}"/>
    <cellStyle name="Output 4 3 4 2 3" xfId="40555" xr:uid="{00000000-0005-0000-0000-000063A00000}"/>
    <cellStyle name="Output 4 3 4 3" xfId="40556" xr:uid="{00000000-0005-0000-0000-000064A00000}"/>
    <cellStyle name="Output 4 3 4 3 2" xfId="40557" xr:uid="{00000000-0005-0000-0000-000065A00000}"/>
    <cellStyle name="Output 4 3 4 4" xfId="40558" xr:uid="{00000000-0005-0000-0000-000066A00000}"/>
    <cellStyle name="Output 4 3 5" xfId="40559" xr:uid="{00000000-0005-0000-0000-000067A00000}"/>
    <cellStyle name="Output 4 3 5 2" xfId="40560" xr:uid="{00000000-0005-0000-0000-000068A00000}"/>
    <cellStyle name="Output 4 3 5 2 2" xfId="40561" xr:uid="{00000000-0005-0000-0000-000069A00000}"/>
    <cellStyle name="Output 4 3 5 2 3" xfId="40562" xr:uid="{00000000-0005-0000-0000-00006AA00000}"/>
    <cellStyle name="Output 4 3 5 3" xfId="40563" xr:uid="{00000000-0005-0000-0000-00006BA00000}"/>
    <cellStyle name="Output 4 3 5 4" xfId="40564" xr:uid="{00000000-0005-0000-0000-00006CA00000}"/>
    <cellStyle name="Output 4 3 6" xfId="40565" xr:uid="{00000000-0005-0000-0000-00006DA00000}"/>
    <cellStyle name="Output 4 3 6 2" xfId="40566" xr:uid="{00000000-0005-0000-0000-00006EA00000}"/>
    <cellStyle name="Output 4 3 6 2 2" xfId="40567" xr:uid="{00000000-0005-0000-0000-00006FA00000}"/>
    <cellStyle name="Output 4 3 6 3" xfId="40568" xr:uid="{00000000-0005-0000-0000-000070A00000}"/>
    <cellStyle name="Output 4 3 6 4" xfId="40569" xr:uid="{00000000-0005-0000-0000-000071A00000}"/>
    <cellStyle name="Output 4 3 7" xfId="40570" xr:uid="{00000000-0005-0000-0000-000072A00000}"/>
    <cellStyle name="Output 4 3 7 2" xfId="40571" xr:uid="{00000000-0005-0000-0000-000073A00000}"/>
    <cellStyle name="Output 4 3 7 2 2" xfId="40572" xr:uid="{00000000-0005-0000-0000-000074A00000}"/>
    <cellStyle name="Output 4 3 7 3" xfId="40573" xr:uid="{00000000-0005-0000-0000-000075A00000}"/>
    <cellStyle name="Output 4 3 8" xfId="40574" xr:uid="{00000000-0005-0000-0000-000076A00000}"/>
    <cellStyle name="Output 4 3 8 2" xfId="40575" xr:uid="{00000000-0005-0000-0000-000077A00000}"/>
    <cellStyle name="Output 4 3 8 2 2" xfId="40576" xr:uid="{00000000-0005-0000-0000-000078A00000}"/>
    <cellStyle name="Output 4 3 8 3" xfId="40577" xr:uid="{00000000-0005-0000-0000-000079A00000}"/>
    <cellStyle name="Output 4 3 9" xfId="40578" xr:uid="{00000000-0005-0000-0000-00007AA00000}"/>
    <cellStyle name="Output 4 3 9 2" xfId="40579" xr:uid="{00000000-0005-0000-0000-00007BA00000}"/>
    <cellStyle name="Output 4 3 9 2 2" xfId="40580" xr:uid="{00000000-0005-0000-0000-00007CA00000}"/>
    <cellStyle name="Output 4 3 9 3" xfId="40581" xr:uid="{00000000-0005-0000-0000-00007DA00000}"/>
    <cellStyle name="Output 4 4" xfId="40582" xr:uid="{00000000-0005-0000-0000-00007EA00000}"/>
    <cellStyle name="Output 4 4 10" xfId="40583" xr:uid="{00000000-0005-0000-0000-00007FA00000}"/>
    <cellStyle name="Output 4 4 10 2" xfId="40584" xr:uid="{00000000-0005-0000-0000-000080A00000}"/>
    <cellStyle name="Output 4 4 10 2 2" xfId="40585" xr:uid="{00000000-0005-0000-0000-000081A00000}"/>
    <cellStyle name="Output 4 4 10 3" xfId="40586" xr:uid="{00000000-0005-0000-0000-000082A00000}"/>
    <cellStyle name="Output 4 4 11" xfId="40587" xr:uid="{00000000-0005-0000-0000-000083A00000}"/>
    <cellStyle name="Output 4 4 11 2" xfId="40588" xr:uid="{00000000-0005-0000-0000-000084A00000}"/>
    <cellStyle name="Output 4 4 11 2 2" xfId="40589" xr:uid="{00000000-0005-0000-0000-000085A00000}"/>
    <cellStyle name="Output 4 4 11 3" xfId="40590" xr:uid="{00000000-0005-0000-0000-000086A00000}"/>
    <cellStyle name="Output 4 4 12" xfId="40591" xr:uid="{00000000-0005-0000-0000-000087A00000}"/>
    <cellStyle name="Output 4 4 12 2" xfId="40592" xr:uid="{00000000-0005-0000-0000-000088A00000}"/>
    <cellStyle name="Output 4 4 12 2 2" xfId="40593" xr:uid="{00000000-0005-0000-0000-000089A00000}"/>
    <cellStyle name="Output 4 4 12 3" xfId="40594" xr:uid="{00000000-0005-0000-0000-00008AA00000}"/>
    <cellStyle name="Output 4 4 13" xfId="40595" xr:uid="{00000000-0005-0000-0000-00008BA00000}"/>
    <cellStyle name="Output 4 4 13 2" xfId="40596" xr:uid="{00000000-0005-0000-0000-00008CA00000}"/>
    <cellStyle name="Output 4 4 13 2 2" xfId="40597" xr:uid="{00000000-0005-0000-0000-00008DA00000}"/>
    <cellStyle name="Output 4 4 13 3" xfId="40598" xr:uid="{00000000-0005-0000-0000-00008EA00000}"/>
    <cellStyle name="Output 4 4 14" xfId="40599" xr:uid="{00000000-0005-0000-0000-00008FA00000}"/>
    <cellStyle name="Output 4 4 14 2" xfId="40600" xr:uid="{00000000-0005-0000-0000-000090A00000}"/>
    <cellStyle name="Output 4 4 14 2 2" xfId="40601" xr:uid="{00000000-0005-0000-0000-000091A00000}"/>
    <cellStyle name="Output 4 4 14 3" xfId="40602" xr:uid="{00000000-0005-0000-0000-000092A00000}"/>
    <cellStyle name="Output 4 4 15" xfId="40603" xr:uid="{00000000-0005-0000-0000-000093A00000}"/>
    <cellStyle name="Output 4 4 15 2" xfId="40604" xr:uid="{00000000-0005-0000-0000-000094A00000}"/>
    <cellStyle name="Output 4 4 15 2 2" xfId="40605" xr:uid="{00000000-0005-0000-0000-000095A00000}"/>
    <cellStyle name="Output 4 4 15 3" xfId="40606" xr:uid="{00000000-0005-0000-0000-000096A00000}"/>
    <cellStyle name="Output 4 4 16" xfId="40607" xr:uid="{00000000-0005-0000-0000-000097A00000}"/>
    <cellStyle name="Output 4 4 16 2" xfId="40608" xr:uid="{00000000-0005-0000-0000-000098A00000}"/>
    <cellStyle name="Output 4 4 16 2 2" xfId="40609" xr:uid="{00000000-0005-0000-0000-000099A00000}"/>
    <cellStyle name="Output 4 4 16 3" xfId="40610" xr:uid="{00000000-0005-0000-0000-00009AA00000}"/>
    <cellStyle name="Output 4 4 17" xfId="40611" xr:uid="{00000000-0005-0000-0000-00009BA00000}"/>
    <cellStyle name="Output 4 4 17 2" xfId="40612" xr:uid="{00000000-0005-0000-0000-00009CA00000}"/>
    <cellStyle name="Output 4 4 17 2 2" xfId="40613" xr:uid="{00000000-0005-0000-0000-00009DA00000}"/>
    <cellStyle name="Output 4 4 17 3" xfId="40614" xr:uid="{00000000-0005-0000-0000-00009EA00000}"/>
    <cellStyle name="Output 4 4 18" xfId="40615" xr:uid="{00000000-0005-0000-0000-00009FA00000}"/>
    <cellStyle name="Output 4 4 18 2" xfId="40616" xr:uid="{00000000-0005-0000-0000-0000A0A00000}"/>
    <cellStyle name="Output 4 4 19" xfId="40617" xr:uid="{00000000-0005-0000-0000-0000A1A00000}"/>
    <cellStyle name="Output 4 4 2" xfId="40618" xr:uid="{00000000-0005-0000-0000-0000A2A00000}"/>
    <cellStyle name="Output 4 4 2 10" xfId="40619" xr:uid="{00000000-0005-0000-0000-0000A3A00000}"/>
    <cellStyle name="Output 4 4 2 10 2" xfId="40620" xr:uid="{00000000-0005-0000-0000-0000A4A00000}"/>
    <cellStyle name="Output 4 4 2 10 2 2" xfId="40621" xr:uid="{00000000-0005-0000-0000-0000A5A00000}"/>
    <cellStyle name="Output 4 4 2 10 3" xfId="40622" xr:uid="{00000000-0005-0000-0000-0000A6A00000}"/>
    <cellStyle name="Output 4 4 2 11" xfId="40623" xr:uid="{00000000-0005-0000-0000-0000A7A00000}"/>
    <cellStyle name="Output 4 4 2 11 2" xfId="40624" xr:uid="{00000000-0005-0000-0000-0000A8A00000}"/>
    <cellStyle name="Output 4 4 2 11 2 2" xfId="40625" xr:uid="{00000000-0005-0000-0000-0000A9A00000}"/>
    <cellStyle name="Output 4 4 2 11 3" xfId="40626" xr:uid="{00000000-0005-0000-0000-0000AAA00000}"/>
    <cellStyle name="Output 4 4 2 12" xfId="40627" xr:uid="{00000000-0005-0000-0000-0000ABA00000}"/>
    <cellStyle name="Output 4 4 2 12 2" xfId="40628" xr:uid="{00000000-0005-0000-0000-0000ACA00000}"/>
    <cellStyle name="Output 4 4 2 12 2 2" xfId="40629" xr:uid="{00000000-0005-0000-0000-0000ADA00000}"/>
    <cellStyle name="Output 4 4 2 12 3" xfId="40630" xr:uid="{00000000-0005-0000-0000-0000AEA00000}"/>
    <cellStyle name="Output 4 4 2 13" xfId="40631" xr:uid="{00000000-0005-0000-0000-0000AFA00000}"/>
    <cellStyle name="Output 4 4 2 13 2" xfId="40632" xr:uid="{00000000-0005-0000-0000-0000B0A00000}"/>
    <cellStyle name="Output 4 4 2 13 2 2" xfId="40633" xr:uid="{00000000-0005-0000-0000-0000B1A00000}"/>
    <cellStyle name="Output 4 4 2 13 3" xfId="40634" xr:uid="{00000000-0005-0000-0000-0000B2A00000}"/>
    <cellStyle name="Output 4 4 2 14" xfId="40635" xr:uid="{00000000-0005-0000-0000-0000B3A00000}"/>
    <cellStyle name="Output 4 4 2 14 2" xfId="40636" xr:uid="{00000000-0005-0000-0000-0000B4A00000}"/>
    <cellStyle name="Output 4 4 2 14 2 2" xfId="40637" xr:uid="{00000000-0005-0000-0000-0000B5A00000}"/>
    <cellStyle name="Output 4 4 2 14 3" xfId="40638" xr:uid="{00000000-0005-0000-0000-0000B6A00000}"/>
    <cellStyle name="Output 4 4 2 15" xfId="40639" xr:uid="{00000000-0005-0000-0000-0000B7A00000}"/>
    <cellStyle name="Output 4 4 2 15 2" xfId="40640" xr:uid="{00000000-0005-0000-0000-0000B8A00000}"/>
    <cellStyle name="Output 4 4 2 15 2 2" xfId="40641" xr:uid="{00000000-0005-0000-0000-0000B9A00000}"/>
    <cellStyle name="Output 4 4 2 15 3" xfId="40642" xr:uid="{00000000-0005-0000-0000-0000BAA00000}"/>
    <cellStyle name="Output 4 4 2 16" xfId="40643" xr:uid="{00000000-0005-0000-0000-0000BBA00000}"/>
    <cellStyle name="Output 4 4 2 16 2" xfId="40644" xr:uid="{00000000-0005-0000-0000-0000BCA00000}"/>
    <cellStyle name="Output 4 4 2 16 2 2" xfId="40645" xr:uid="{00000000-0005-0000-0000-0000BDA00000}"/>
    <cellStyle name="Output 4 4 2 16 3" xfId="40646" xr:uid="{00000000-0005-0000-0000-0000BEA00000}"/>
    <cellStyle name="Output 4 4 2 17" xfId="40647" xr:uid="{00000000-0005-0000-0000-0000BFA00000}"/>
    <cellStyle name="Output 4 4 2 17 2" xfId="40648" xr:uid="{00000000-0005-0000-0000-0000C0A00000}"/>
    <cellStyle name="Output 4 4 2 17 2 2" xfId="40649" xr:uid="{00000000-0005-0000-0000-0000C1A00000}"/>
    <cellStyle name="Output 4 4 2 17 3" xfId="40650" xr:uid="{00000000-0005-0000-0000-0000C2A00000}"/>
    <cellStyle name="Output 4 4 2 18" xfId="40651" xr:uid="{00000000-0005-0000-0000-0000C3A00000}"/>
    <cellStyle name="Output 4 4 2 18 2" xfId="40652" xr:uid="{00000000-0005-0000-0000-0000C4A00000}"/>
    <cellStyle name="Output 4 4 2 18 2 2" xfId="40653" xr:uid="{00000000-0005-0000-0000-0000C5A00000}"/>
    <cellStyle name="Output 4 4 2 18 3" xfId="40654" xr:uid="{00000000-0005-0000-0000-0000C6A00000}"/>
    <cellStyle name="Output 4 4 2 19" xfId="40655" xr:uid="{00000000-0005-0000-0000-0000C7A00000}"/>
    <cellStyle name="Output 4 4 2 19 2" xfId="40656" xr:uid="{00000000-0005-0000-0000-0000C8A00000}"/>
    <cellStyle name="Output 4 4 2 19 2 2" xfId="40657" xr:uid="{00000000-0005-0000-0000-0000C9A00000}"/>
    <cellStyle name="Output 4 4 2 19 3" xfId="40658" xr:uid="{00000000-0005-0000-0000-0000CAA00000}"/>
    <cellStyle name="Output 4 4 2 2" xfId="40659" xr:uid="{00000000-0005-0000-0000-0000CBA00000}"/>
    <cellStyle name="Output 4 4 2 2 2" xfId="40660" xr:uid="{00000000-0005-0000-0000-0000CCA00000}"/>
    <cellStyle name="Output 4 4 2 2 2 2" xfId="40661" xr:uid="{00000000-0005-0000-0000-0000CDA00000}"/>
    <cellStyle name="Output 4 4 2 2 2 2 2" xfId="40662" xr:uid="{00000000-0005-0000-0000-0000CEA00000}"/>
    <cellStyle name="Output 4 4 2 2 2 3" xfId="40663" xr:uid="{00000000-0005-0000-0000-0000CFA00000}"/>
    <cellStyle name="Output 4 4 2 2 2 4" xfId="40664" xr:uid="{00000000-0005-0000-0000-0000D0A00000}"/>
    <cellStyle name="Output 4 4 2 2 3" xfId="40665" xr:uid="{00000000-0005-0000-0000-0000D1A00000}"/>
    <cellStyle name="Output 4 4 2 2 3 2" xfId="40666" xr:uid="{00000000-0005-0000-0000-0000D2A00000}"/>
    <cellStyle name="Output 4 4 2 2 4" xfId="40667" xr:uid="{00000000-0005-0000-0000-0000D3A00000}"/>
    <cellStyle name="Output 4 4 2 2 5" xfId="40668" xr:uid="{00000000-0005-0000-0000-0000D4A00000}"/>
    <cellStyle name="Output 4 4 2 20" xfId="40669" xr:uid="{00000000-0005-0000-0000-0000D5A00000}"/>
    <cellStyle name="Output 4 4 2 20 2" xfId="40670" xr:uid="{00000000-0005-0000-0000-0000D6A00000}"/>
    <cellStyle name="Output 4 4 2 20 2 2" xfId="40671" xr:uid="{00000000-0005-0000-0000-0000D7A00000}"/>
    <cellStyle name="Output 4 4 2 20 3" xfId="40672" xr:uid="{00000000-0005-0000-0000-0000D8A00000}"/>
    <cellStyle name="Output 4 4 2 21" xfId="40673" xr:uid="{00000000-0005-0000-0000-0000D9A00000}"/>
    <cellStyle name="Output 4 4 2 21 2" xfId="40674" xr:uid="{00000000-0005-0000-0000-0000DAA00000}"/>
    <cellStyle name="Output 4 4 2 22" xfId="40675" xr:uid="{00000000-0005-0000-0000-0000DBA00000}"/>
    <cellStyle name="Output 4 4 2 23" xfId="40676" xr:uid="{00000000-0005-0000-0000-0000DCA00000}"/>
    <cellStyle name="Output 4 4 2 3" xfId="40677" xr:uid="{00000000-0005-0000-0000-0000DDA00000}"/>
    <cellStyle name="Output 4 4 2 3 2" xfId="40678" xr:uid="{00000000-0005-0000-0000-0000DEA00000}"/>
    <cellStyle name="Output 4 4 2 3 2 2" xfId="40679" xr:uid="{00000000-0005-0000-0000-0000DFA00000}"/>
    <cellStyle name="Output 4 4 2 3 2 3" xfId="40680" xr:uid="{00000000-0005-0000-0000-0000E0A00000}"/>
    <cellStyle name="Output 4 4 2 3 3" xfId="40681" xr:uid="{00000000-0005-0000-0000-0000E1A00000}"/>
    <cellStyle name="Output 4 4 2 3 3 2" xfId="40682" xr:uid="{00000000-0005-0000-0000-0000E2A00000}"/>
    <cellStyle name="Output 4 4 2 3 4" xfId="40683" xr:uid="{00000000-0005-0000-0000-0000E3A00000}"/>
    <cellStyle name="Output 4 4 2 4" xfId="40684" xr:uid="{00000000-0005-0000-0000-0000E4A00000}"/>
    <cellStyle name="Output 4 4 2 4 2" xfId="40685" xr:uid="{00000000-0005-0000-0000-0000E5A00000}"/>
    <cellStyle name="Output 4 4 2 4 2 2" xfId="40686" xr:uid="{00000000-0005-0000-0000-0000E6A00000}"/>
    <cellStyle name="Output 4 4 2 4 3" xfId="40687" xr:uid="{00000000-0005-0000-0000-0000E7A00000}"/>
    <cellStyle name="Output 4 4 2 4 4" xfId="40688" xr:uid="{00000000-0005-0000-0000-0000E8A00000}"/>
    <cellStyle name="Output 4 4 2 5" xfId="40689" xr:uid="{00000000-0005-0000-0000-0000E9A00000}"/>
    <cellStyle name="Output 4 4 2 5 2" xfId="40690" xr:uid="{00000000-0005-0000-0000-0000EAA00000}"/>
    <cellStyle name="Output 4 4 2 5 2 2" xfId="40691" xr:uid="{00000000-0005-0000-0000-0000EBA00000}"/>
    <cellStyle name="Output 4 4 2 5 3" xfId="40692" xr:uid="{00000000-0005-0000-0000-0000ECA00000}"/>
    <cellStyle name="Output 4 4 2 5 4" xfId="40693" xr:uid="{00000000-0005-0000-0000-0000EDA00000}"/>
    <cellStyle name="Output 4 4 2 6" xfId="40694" xr:uid="{00000000-0005-0000-0000-0000EEA00000}"/>
    <cellStyle name="Output 4 4 2 6 2" xfId="40695" xr:uid="{00000000-0005-0000-0000-0000EFA00000}"/>
    <cellStyle name="Output 4 4 2 6 2 2" xfId="40696" xr:uid="{00000000-0005-0000-0000-0000F0A00000}"/>
    <cellStyle name="Output 4 4 2 6 3" xfId="40697" xr:uid="{00000000-0005-0000-0000-0000F1A00000}"/>
    <cellStyle name="Output 4 4 2 7" xfId="40698" xr:uid="{00000000-0005-0000-0000-0000F2A00000}"/>
    <cellStyle name="Output 4 4 2 7 2" xfId="40699" xr:uid="{00000000-0005-0000-0000-0000F3A00000}"/>
    <cellStyle name="Output 4 4 2 7 2 2" xfId="40700" xr:uid="{00000000-0005-0000-0000-0000F4A00000}"/>
    <cellStyle name="Output 4 4 2 7 3" xfId="40701" xr:uid="{00000000-0005-0000-0000-0000F5A00000}"/>
    <cellStyle name="Output 4 4 2 8" xfId="40702" xr:uid="{00000000-0005-0000-0000-0000F6A00000}"/>
    <cellStyle name="Output 4 4 2 8 2" xfId="40703" xr:uid="{00000000-0005-0000-0000-0000F7A00000}"/>
    <cellStyle name="Output 4 4 2 8 2 2" xfId="40704" xr:uid="{00000000-0005-0000-0000-0000F8A00000}"/>
    <cellStyle name="Output 4 4 2 8 3" xfId="40705" xr:uid="{00000000-0005-0000-0000-0000F9A00000}"/>
    <cellStyle name="Output 4 4 2 9" xfId="40706" xr:uid="{00000000-0005-0000-0000-0000FAA00000}"/>
    <cellStyle name="Output 4 4 2 9 2" xfId="40707" xr:uid="{00000000-0005-0000-0000-0000FBA00000}"/>
    <cellStyle name="Output 4 4 2 9 2 2" xfId="40708" xr:uid="{00000000-0005-0000-0000-0000FCA00000}"/>
    <cellStyle name="Output 4 4 2 9 3" xfId="40709" xr:uid="{00000000-0005-0000-0000-0000FDA00000}"/>
    <cellStyle name="Output 4 4 20" xfId="40710" xr:uid="{00000000-0005-0000-0000-0000FEA00000}"/>
    <cellStyle name="Output 4 4 3" xfId="40711" xr:uid="{00000000-0005-0000-0000-0000FFA00000}"/>
    <cellStyle name="Output 4 4 3 2" xfId="40712" xr:uid="{00000000-0005-0000-0000-000000A10000}"/>
    <cellStyle name="Output 4 4 3 2 2" xfId="40713" xr:uid="{00000000-0005-0000-0000-000001A10000}"/>
    <cellStyle name="Output 4 4 3 2 2 2" xfId="40714" xr:uid="{00000000-0005-0000-0000-000002A10000}"/>
    <cellStyle name="Output 4 4 3 2 3" xfId="40715" xr:uid="{00000000-0005-0000-0000-000003A10000}"/>
    <cellStyle name="Output 4 4 3 2 4" xfId="40716" xr:uid="{00000000-0005-0000-0000-000004A10000}"/>
    <cellStyle name="Output 4 4 3 3" xfId="40717" xr:uid="{00000000-0005-0000-0000-000005A10000}"/>
    <cellStyle name="Output 4 4 3 3 2" xfId="40718" xr:uid="{00000000-0005-0000-0000-000006A10000}"/>
    <cellStyle name="Output 4 4 3 4" xfId="40719" xr:uid="{00000000-0005-0000-0000-000007A10000}"/>
    <cellStyle name="Output 4 4 3 5" xfId="40720" xr:uid="{00000000-0005-0000-0000-000008A10000}"/>
    <cellStyle name="Output 4 4 4" xfId="40721" xr:uid="{00000000-0005-0000-0000-000009A10000}"/>
    <cellStyle name="Output 4 4 4 2" xfId="40722" xr:uid="{00000000-0005-0000-0000-00000AA10000}"/>
    <cellStyle name="Output 4 4 4 2 2" xfId="40723" xr:uid="{00000000-0005-0000-0000-00000BA10000}"/>
    <cellStyle name="Output 4 4 4 2 3" xfId="40724" xr:uid="{00000000-0005-0000-0000-00000CA10000}"/>
    <cellStyle name="Output 4 4 4 3" xfId="40725" xr:uid="{00000000-0005-0000-0000-00000DA10000}"/>
    <cellStyle name="Output 4 4 4 3 2" xfId="40726" xr:uid="{00000000-0005-0000-0000-00000EA10000}"/>
    <cellStyle name="Output 4 4 4 4" xfId="40727" xr:uid="{00000000-0005-0000-0000-00000FA10000}"/>
    <cellStyle name="Output 4 4 5" xfId="40728" xr:uid="{00000000-0005-0000-0000-000010A10000}"/>
    <cellStyle name="Output 4 4 5 2" xfId="40729" xr:uid="{00000000-0005-0000-0000-000011A10000}"/>
    <cellStyle name="Output 4 4 5 2 2" xfId="40730" xr:uid="{00000000-0005-0000-0000-000012A10000}"/>
    <cellStyle name="Output 4 4 5 2 3" xfId="40731" xr:uid="{00000000-0005-0000-0000-000013A10000}"/>
    <cellStyle name="Output 4 4 5 3" xfId="40732" xr:uid="{00000000-0005-0000-0000-000014A10000}"/>
    <cellStyle name="Output 4 4 5 4" xfId="40733" xr:uid="{00000000-0005-0000-0000-000015A10000}"/>
    <cellStyle name="Output 4 4 6" xfId="40734" xr:uid="{00000000-0005-0000-0000-000016A10000}"/>
    <cellStyle name="Output 4 4 6 2" xfId="40735" xr:uid="{00000000-0005-0000-0000-000017A10000}"/>
    <cellStyle name="Output 4 4 6 2 2" xfId="40736" xr:uid="{00000000-0005-0000-0000-000018A10000}"/>
    <cellStyle name="Output 4 4 6 3" xfId="40737" xr:uid="{00000000-0005-0000-0000-000019A10000}"/>
    <cellStyle name="Output 4 4 6 4" xfId="40738" xr:uid="{00000000-0005-0000-0000-00001AA10000}"/>
    <cellStyle name="Output 4 4 7" xfId="40739" xr:uid="{00000000-0005-0000-0000-00001BA10000}"/>
    <cellStyle name="Output 4 4 7 2" xfId="40740" xr:uid="{00000000-0005-0000-0000-00001CA10000}"/>
    <cellStyle name="Output 4 4 7 2 2" xfId="40741" xr:uid="{00000000-0005-0000-0000-00001DA10000}"/>
    <cellStyle name="Output 4 4 7 3" xfId="40742" xr:uid="{00000000-0005-0000-0000-00001EA10000}"/>
    <cellStyle name="Output 4 4 8" xfId="40743" xr:uid="{00000000-0005-0000-0000-00001FA10000}"/>
    <cellStyle name="Output 4 4 8 2" xfId="40744" xr:uid="{00000000-0005-0000-0000-000020A10000}"/>
    <cellStyle name="Output 4 4 8 2 2" xfId="40745" xr:uid="{00000000-0005-0000-0000-000021A10000}"/>
    <cellStyle name="Output 4 4 8 3" xfId="40746" xr:uid="{00000000-0005-0000-0000-000022A10000}"/>
    <cellStyle name="Output 4 4 9" xfId="40747" xr:uid="{00000000-0005-0000-0000-000023A10000}"/>
    <cellStyle name="Output 4 4 9 2" xfId="40748" xr:uid="{00000000-0005-0000-0000-000024A10000}"/>
    <cellStyle name="Output 4 4 9 2 2" xfId="40749" xr:uid="{00000000-0005-0000-0000-000025A10000}"/>
    <cellStyle name="Output 4 4 9 3" xfId="40750" xr:uid="{00000000-0005-0000-0000-000026A10000}"/>
    <cellStyle name="Output 4 5" xfId="40751" xr:uid="{00000000-0005-0000-0000-000027A10000}"/>
    <cellStyle name="Output 4 5 10" xfId="40752" xr:uid="{00000000-0005-0000-0000-000028A10000}"/>
    <cellStyle name="Output 4 5 10 2" xfId="40753" xr:uid="{00000000-0005-0000-0000-000029A10000}"/>
    <cellStyle name="Output 4 5 10 2 2" xfId="40754" xr:uid="{00000000-0005-0000-0000-00002AA10000}"/>
    <cellStyle name="Output 4 5 10 3" xfId="40755" xr:uid="{00000000-0005-0000-0000-00002BA10000}"/>
    <cellStyle name="Output 4 5 11" xfId="40756" xr:uid="{00000000-0005-0000-0000-00002CA10000}"/>
    <cellStyle name="Output 4 5 11 2" xfId="40757" xr:uid="{00000000-0005-0000-0000-00002DA10000}"/>
    <cellStyle name="Output 4 5 11 2 2" xfId="40758" xr:uid="{00000000-0005-0000-0000-00002EA10000}"/>
    <cellStyle name="Output 4 5 11 3" xfId="40759" xr:uid="{00000000-0005-0000-0000-00002FA10000}"/>
    <cellStyle name="Output 4 5 12" xfId="40760" xr:uid="{00000000-0005-0000-0000-000030A10000}"/>
    <cellStyle name="Output 4 5 12 2" xfId="40761" xr:uid="{00000000-0005-0000-0000-000031A10000}"/>
    <cellStyle name="Output 4 5 12 2 2" xfId="40762" xr:uid="{00000000-0005-0000-0000-000032A10000}"/>
    <cellStyle name="Output 4 5 12 3" xfId="40763" xr:uid="{00000000-0005-0000-0000-000033A10000}"/>
    <cellStyle name="Output 4 5 13" xfId="40764" xr:uid="{00000000-0005-0000-0000-000034A10000}"/>
    <cellStyle name="Output 4 5 13 2" xfId="40765" xr:uid="{00000000-0005-0000-0000-000035A10000}"/>
    <cellStyle name="Output 4 5 13 2 2" xfId="40766" xr:uid="{00000000-0005-0000-0000-000036A10000}"/>
    <cellStyle name="Output 4 5 13 3" xfId="40767" xr:uid="{00000000-0005-0000-0000-000037A10000}"/>
    <cellStyle name="Output 4 5 14" xfId="40768" xr:uid="{00000000-0005-0000-0000-000038A10000}"/>
    <cellStyle name="Output 4 5 14 2" xfId="40769" xr:uid="{00000000-0005-0000-0000-000039A10000}"/>
    <cellStyle name="Output 4 5 14 2 2" xfId="40770" xr:uid="{00000000-0005-0000-0000-00003AA10000}"/>
    <cellStyle name="Output 4 5 14 3" xfId="40771" xr:uid="{00000000-0005-0000-0000-00003BA10000}"/>
    <cellStyle name="Output 4 5 15" xfId="40772" xr:uid="{00000000-0005-0000-0000-00003CA10000}"/>
    <cellStyle name="Output 4 5 15 2" xfId="40773" xr:uid="{00000000-0005-0000-0000-00003DA10000}"/>
    <cellStyle name="Output 4 5 15 2 2" xfId="40774" xr:uid="{00000000-0005-0000-0000-00003EA10000}"/>
    <cellStyle name="Output 4 5 15 3" xfId="40775" xr:uid="{00000000-0005-0000-0000-00003FA10000}"/>
    <cellStyle name="Output 4 5 16" xfId="40776" xr:uid="{00000000-0005-0000-0000-000040A10000}"/>
    <cellStyle name="Output 4 5 16 2" xfId="40777" xr:uid="{00000000-0005-0000-0000-000041A10000}"/>
    <cellStyle name="Output 4 5 16 2 2" xfId="40778" xr:uid="{00000000-0005-0000-0000-000042A10000}"/>
    <cellStyle name="Output 4 5 16 3" xfId="40779" xr:uid="{00000000-0005-0000-0000-000043A10000}"/>
    <cellStyle name="Output 4 5 17" xfId="40780" xr:uid="{00000000-0005-0000-0000-000044A10000}"/>
    <cellStyle name="Output 4 5 17 2" xfId="40781" xr:uid="{00000000-0005-0000-0000-000045A10000}"/>
    <cellStyle name="Output 4 5 17 2 2" xfId="40782" xr:uid="{00000000-0005-0000-0000-000046A10000}"/>
    <cellStyle name="Output 4 5 17 3" xfId="40783" xr:uid="{00000000-0005-0000-0000-000047A10000}"/>
    <cellStyle name="Output 4 5 18" xfId="40784" xr:uid="{00000000-0005-0000-0000-000048A10000}"/>
    <cellStyle name="Output 4 5 18 2" xfId="40785" xr:uid="{00000000-0005-0000-0000-000049A10000}"/>
    <cellStyle name="Output 4 5 18 2 2" xfId="40786" xr:uid="{00000000-0005-0000-0000-00004AA10000}"/>
    <cellStyle name="Output 4 5 18 3" xfId="40787" xr:uid="{00000000-0005-0000-0000-00004BA10000}"/>
    <cellStyle name="Output 4 5 19" xfId="40788" xr:uid="{00000000-0005-0000-0000-00004CA10000}"/>
    <cellStyle name="Output 4 5 19 2" xfId="40789" xr:uid="{00000000-0005-0000-0000-00004DA10000}"/>
    <cellStyle name="Output 4 5 19 2 2" xfId="40790" xr:uid="{00000000-0005-0000-0000-00004EA10000}"/>
    <cellStyle name="Output 4 5 19 3" xfId="40791" xr:uid="{00000000-0005-0000-0000-00004FA10000}"/>
    <cellStyle name="Output 4 5 2" xfId="40792" xr:uid="{00000000-0005-0000-0000-000050A10000}"/>
    <cellStyle name="Output 4 5 2 10" xfId="40793" xr:uid="{00000000-0005-0000-0000-000051A10000}"/>
    <cellStyle name="Output 4 5 2 10 2" xfId="40794" xr:uid="{00000000-0005-0000-0000-000052A10000}"/>
    <cellStyle name="Output 4 5 2 10 2 2" xfId="40795" xr:uid="{00000000-0005-0000-0000-000053A10000}"/>
    <cellStyle name="Output 4 5 2 10 3" xfId="40796" xr:uid="{00000000-0005-0000-0000-000054A10000}"/>
    <cellStyle name="Output 4 5 2 11" xfId="40797" xr:uid="{00000000-0005-0000-0000-000055A10000}"/>
    <cellStyle name="Output 4 5 2 11 2" xfId="40798" xr:uid="{00000000-0005-0000-0000-000056A10000}"/>
    <cellStyle name="Output 4 5 2 11 2 2" xfId="40799" xr:uid="{00000000-0005-0000-0000-000057A10000}"/>
    <cellStyle name="Output 4 5 2 11 3" xfId="40800" xr:uid="{00000000-0005-0000-0000-000058A10000}"/>
    <cellStyle name="Output 4 5 2 12" xfId="40801" xr:uid="{00000000-0005-0000-0000-000059A10000}"/>
    <cellStyle name="Output 4 5 2 12 2" xfId="40802" xr:uid="{00000000-0005-0000-0000-00005AA10000}"/>
    <cellStyle name="Output 4 5 2 12 2 2" xfId="40803" xr:uid="{00000000-0005-0000-0000-00005BA10000}"/>
    <cellStyle name="Output 4 5 2 12 3" xfId="40804" xr:uid="{00000000-0005-0000-0000-00005CA10000}"/>
    <cellStyle name="Output 4 5 2 13" xfId="40805" xr:uid="{00000000-0005-0000-0000-00005DA10000}"/>
    <cellStyle name="Output 4 5 2 13 2" xfId="40806" xr:uid="{00000000-0005-0000-0000-00005EA10000}"/>
    <cellStyle name="Output 4 5 2 13 2 2" xfId="40807" xr:uid="{00000000-0005-0000-0000-00005FA10000}"/>
    <cellStyle name="Output 4 5 2 13 3" xfId="40808" xr:uid="{00000000-0005-0000-0000-000060A10000}"/>
    <cellStyle name="Output 4 5 2 14" xfId="40809" xr:uid="{00000000-0005-0000-0000-000061A10000}"/>
    <cellStyle name="Output 4 5 2 14 2" xfId="40810" xr:uid="{00000000-0005-0000-0000-000062A10000}"/>
    <cellStyle name="Output 4 5 2 14 2 2" xfId="40811" xr:uid="{00000000-0005-0000-0000-000063A10000}"/>
    <cellStyle name="Output 4 5 2 14 3" xfId="40812" xr:uid="{00000000-0005-0000-0000-000064A10000}"/>
    <cellStyle name="Output 4 5 2 15" xfId="40813" xr:uid="{00000000-0005-0000-0000-000065A10000}"/>
    <cellStyle name="Output 4 5 2 15 2" xfId="40814" xr:uid="{00000000-0005-0000-0000-000066A10000}"/>
    <cellStyle name="Output 4 5 2 15 2 2" xfId="40815" xr:uid="{00000000-0005-0000-0000-000067A10000}"/>
    <cellStyle name="Output 4 5 2 15 3" xfId="40816" xr:uid="{00000000-0005-0000-0000-000068A10000}"/>
    <cellStyle name="Output 4 5 2 16" xfId="40817" xr:uid="{00000000-0005-0000-0000-000069A10000}"/>
    <cellStyle name="Output 4 5 2 16 2" xfId="40818" xr:uid="{00000000-0005-0000-0000-00006AA10000}"/>
    <cellStyle name="Output 4 5 2 16 2 2" xfId="40819" xr:uid="{00000000-0005-0000-0000-00006BA10000}"/>
    <cellStyle name="Output 4 5 2 16 3" xfId="40820" xr:uid="{00000000-0005-0000-0000-00006CA10000}"/>
    <cellStyle name="Output 4 5 2 17" xfId="40821" xr:uid="{00000000-0005-0000-0000-00006DA10000}"/>
    <cellStyle name="Output 4 5 2 17 2" xfId="40822" xr:uid="{00000000-0005-0000-0000-00006EA10000}"/>
    <cellStyle name="Output 4 5 2 17 2 2" xfId="40823" xr:uid="{00000000-0005-0000-0000-00006FA10000}"/>
    <cellStyle name="Output 4 5 2 17 3" xfId="40824" xr:uid="{00000000-0005-0000-0000-000070A10000}"/>
    <cellStyle name="Output 4 5 2 18" xfId="40825" xr:uid="{00000000-0005-0000-0000-000071A10000}"/>
    <cellStyle name="Output 4 5 2 18 2" xfId="40826" xr:uid="{00000000-0005-0000-0000-000072A10000}"/>
    <cellStyle name="Output 4 5 2 18 2 2" xfId="40827" xr:uid="{00000000-0005-0000-0000-000073A10000}"/>
    <cellStyle name="Output 4 5 2 18 3" xfId="40828" xr:uid="{00000000-0005-0000-0000-000074A10000}"/>
    <cellStyle name="Output 4 5 2 19" xfId="40829" xr:uid="{00000000-0005-0000-0000-000075A10000}"/>
    <cellStyle name="Output 4 5 2 19 2" xfId="40830" xr:uid="{00000000-0005-0000-0000-000076A10000}"/>
    <cellStyle name="Output 4 5 2 19 2 2" xfId="40831" xr:uid="{00000000-0005-0000-0000-000077A10000}"/>
    <cellStyle name="Output 4 5 2 19 3" xfId="40832" xr:uid="{00000000-0005-0000-0000-000078A10000}"/>
    <cellStyle name="Output 4 5 2 2" xfId="40833" xr:uid="{00000000-0005-0000-0000-000079A10000}"/>
    <cellStyle name="Output 4 5 2 2 2" xfId="40834" xr:uid="{00000000-0005-0000-0000-00007AA10000}"/>
    <cellStyle name="Output 4 5 2 2 2 2" xfId="40835" xr:uid="{00000000-0005-0000-0000-00007BA10000}"/>
    <cellStyle name="Output 4 5 2 2 2 3" xfId="40836" xr:uid="{00000000-0005-0000-0000-00007CA10000}"/>
    <cellStyle name="Output 4 5 2 2 3" xfId="40837" xr:uid="{00000000-0005-0000-0000-00007DA10000}"/>
    <cellStyle name="Output 4 5 2 2 3 2" xfId="40838" xr:uid="{00000000-0005-0000-0000-00007EA10000}"/>
    <cellStyle name="Output 4 5 2 2 4" xfId="40839" xr:uid="{00000000-0005-0000-0000-00007FA10000}"/>
    <cellStyle name="Output 4 5 2 20" xfId="40840" xr:uid="{00000000-0005-0000-0000-000080A10000}"/>
    <cellStyle name="Output 4 5 2 20 2" xfId="40841" xr:uid="{00000000-0005-0000-0000-000081A10000}"/>
    <cellStyle name="Output 4 5 2 20 2 2" xfId="40842" xr:uid="{00000000-0005-0000-0000-000082A10000}"/>
    <cellStyle name="Output 4 5 2 20 3" xfId="40843" xr:uid="{00000000-0005-0000-0000-000083A10000}"/>
    <cellStyle name="Output 4 5 2 21" xfId="40844" xr:uid="{00000000-0005-0000-0000-000084A10000}"/>
    <cellStyle name="Output 4 5 2 21 2" xfId="40845" xr:uid="{00000000-0005-0000-0000-000085A10000}"/>
    <cellStyle name="Output 4 5 2 22" xfId="40846" xr:uid="{00000000-0005-0000-0000-000086A10000}"/>
    <cellStyle name="Output 4 5 2 23" xfId="40847" xr:uid="{00000000-0005-0000-0000-000087A10000}"/>
    <cellStyle name="Output 4 5 2 3" xfId="40848" xr:uid="{00000000-0005-0000-0000-000088A10000}"/>
    <cellStyle name="Output 4 5 2 3 2" xfId="40849" xr:uid="{00000000-0005-0000-0000-000089A10000}"/>
    <cellStyle name="Output 4 5 2 3 2 2" xfId="40850" xr:uid="{00000000-0005-0000-0000-00008AA10000}"/>
    <cellStyle name="Output 4 5 2 3 3" xfId="40851" xr:uid="{00000000-0005-0000-0000-00008BA10000}"/>
    <cellStyle name="Output 4 5 2 3 4" xfId="40852" xr:uid="{00000000-0005-0000-0000-00008CA10000}"/>
    <cellStyle name="Output 4 5 2 4" xfId="40853" xr:uid="{00000000-0005-0000-0000-00008DA10000}"/>
    <cellStyle name="Output 4 5 2 4 2" xfId="40854" xr:uid="{00000000-0005-0000-0000-00008EA10000}"/>
    <cellStyle name="Output 4 5 2 4 2 2" xfId="40855" xr:uid="{00000000-0005-0000-0000-00008FA10000}"/>
    <cellStyle name="Output 4 5 2 4 3" xfId="40856" xr:uid="{00000000-0005-0000-0000-000090A10000}"/>
    <cellStyle name="Output 4 5 2 4 4" xfId="40857" xr:uid="{00000000-0005-0000-0000-000091A10000}"/>
    <cellStyle name="Output 4 5 2 5" xfId="40858" xr:uid="{00000000-0005-0000-0000-000092A10000}"/>
    <cellStyle name="Output 4 5 2 5 2" xfId="40859" xr:uid="{00000000-0005-0000-0000-000093A10000}"/>
    <cellStyle name="Output 4 5 2 5 2 2" xfId="40860" xr:uid="{00000000-0005-0000-0000-000094A10000}"/>
    <cellStyle name="Output 4 5 2 5 3" xfId="40861" xr:uid="{00000000-0005-0000-0000-000095A10000}"/>
    <cellStyle name="Output 4 5 2 6" xfId="40862" xr:uid="{00000000-0005-0000-0000-000096A10000}"/>
    <cellStyle name="Output 4 5 2 6 2" xfId="40863" xr:uid="{00000000-0005-0000-0000-000097A10000}"/>
    <cellStyle name="Output 4 5 2 6 2 2" xfId="40864" xr:uid="{00000000-0005-0000-0000-000098A10000}"/>
    <cellStyle name="Output 4 5 2 6 3" xfId="40865" xr:uid="{00000000-0005-0000-0000-000099A10000}"/>
    <cellStyle name="Output 4 5 2 7" xfId="40866" xr:uid="{00000000-0005-0000-0000-00009AA10000}"/>
    <cellStyle name="Output 4 5 2 7 2" xfId="40867" xr:uid="{00000000-0005-0000-0000-00009BA10000}"/>
    <cellStyle name="Output 4 5 2 7 2 2" xfId="40868" xr:uid="{00000000-0005-0000-0000-00009CA10000}"/>
    <cellStyle name="Output 4 5 2 7 3" xfId="40869" xr:uid="{00000000-0005-0000-0000-00009DA10000}"/>
    <cellStyle name="Output 4 5 2 8" xfId="40870" xr:uid="{00000000-0005-0000-0000-00009EA10000}"/>
    <cellStyle name="Output 4 5 2 8 2" xfId="40871" xr:uid="{00000000-0005-0000-0000-00009FA10000}"/>
    <cellStyle name="Output 4 5 2 8 2 2" xfId="40872" xr:uid="{00000000-0005-0000-0000-0000A0A10000}"/>
    <cellStyle name="Output 4 5 2 8 3" xfId="40873" xr:uid="{00000000-0005-0000-0000-0000A1A10000}"/>
    <cellStyle name="Output 4 5 2 9" xfId="40874" xr:uid="{00000000-0005-0000-0000-0000A2A10000}"/>
    <cellStyle name="Output 4 5 2 9 2" xfId="40875" xr:uid="{00000000-0005-0000-0000-0000A3A10000}"/>
    <cellStyle name="Output 4 5 2 9 2 2" xfId="40876" xr:uid="{00000000-0005-0000-0000-0000A4A10000}"/>
    <cellStyle name="Output 4 5 2 9 3" xfId="40877" xr:uid="{00000000-0005-0000-0000-0000A5A10000}"/>
    <cellStyle name="Output 4 5 20" xfId="40878" xr:uid="{00000000-0005-0000-0000-0000A6A10000}"/>
    <cellStyle name="Output 4 5 20 2" xfId="40879" xr:uid="{00000000-0005-0000-0000-0000A7A10000}"/>
    <cellStyle name="Output 4 5 20 2 2" xfId="40880" xr:uid="{00000000-0005-0000-0000-0000A8A10000}"/>
    <cellStyle name="Output 4 5 20 3" xfId="40881" xr:uid="{00000000-0005-0000-0000-0000A9A10000}"/>
    <cellStyle name="Output 4 5 21" xfId="40882" xr:uid="{00000000-0005-0000-0000-0000AAA10000}"/>
    <cellStyle name="Output 4 5 21 2" xfId="40883" xr:uid="{00000000-0005-0000-0000-0000ABA10000}"/>
    <cellStyle name="Output 4 5 21 2 2" xfId="40884" xr:uid="{00000000-0005-0000-0000-0000ACA10000}"/>
    <cellStyle name="Output 4 5 21 3" xfId="40885" xr:uid="{00000000-0005-0000-0000-0000ADA10000}"/>
    <cellStyle name="Output 4 5 22" xfId="40886" xr:uid="{00000000-0005-0000-0000-0000AEA10000}"/>
    <cellStyle name="Output 4 5 22 2" xfId="40887" xr:uid="{00000000-0005-0000-0000-0000AFA10000}"/>
    <cellStyle name="Output 4 5 23" xfId="40888" xr:uid="{00000000-0005-0000-0000-0000B0A10000}"/>
    <cellStyle name="Output 4 5 24" xfId="40889" xr:uid="{00000000-0005-0000-0000-0000B1A10000}"/>
    <cellStyle name="Output 4 5 3" xfId="40890" xr:uid="{00000000-0005-0000-0000-0000B2A10000}"/>
    <cellStyle name="Output 4 5 3 2" xfId="40891" xr:uid="{00000000-0005-0000-0000-0000B3A10000}"/>
    <cellStyle name="Output 4 5 3 2 2" xfId="40892" xr:uid="{00000000-0005-0000-0000-0000B4A10000}"/>
    <cellStyle name="Output 4 5 3 2 3" xfId="40893" xr:uid="{00000000-0005-0000-0000-0000B5A10000}"/>
    <cellStyle name="Output 4 5 3 3" xfId="40894" xr:uid="{00000000-0005-0000-0000-0000B6A10000}"/>
    <cellStyle name="Output 4 5 3 3 2" xfId="40895" xr:uid="{00000000-0005-0000-0000-0000B7A10000}"/>
    <cellStyle name="Output 4 5 3 4" xfId="40896" xr:uid="{00000000-0005-0000-0000-0000B8A10000}"/>
    <cellStyle name="Output 4 5 4" xfId="40897" xr:uid="{00000000-0005-0000-0000-0000B9A10000}"/>
    <cellStyle name="Output 4 5 4 2" xfId="40898" xr:uid="{00000000-0005-0000-0000-0000BAA10000}"/>
    <cellStyle name="Output 4 5 4 2 2" xfId="40899" xr:uid="{00000000-0005-0000-0000-0000BBA10000}"/>
    <cellStyle name="Output 4 5 4 3" xfId="40900" xr:uid="{00000000-0005-0000-0000-0000BCA10000}"/>
    <cellStyle name="Output 4 5 4 4" xfId="40901" xr:uid="{00000000-0005-0000-0000-0000BDA10000}"/>
    <cellStyle name="Output 4 5 5" xfId="40902" xr:uid="{00000000-0005-0000-0000-0000BEA10000}"/>
    <cellStyle name="Output 4 5 5 2" xfId="40903" xr:uid="{00000000-0005-0000-0000-0000BFA10000}"/>
    <cellStyle name="Output 4 5 5 2 2" xfId="40904" xr:uid="{00000000-0005-0000-0000-0000C0A10000}"/>
    <cellStyle name="Output 4 5 5 3" xfId="40905" xr:uid="{00000000-0005-0000-0000-0000C1A10000}"/>
    <cellStyle name="Output 4 5 5 4" xfId="40906" xr:uid="{00000000-0005-0000-0000-0000C2A10000}"/>
    <cellStyle name="Output 4 5 6" xfId="40907" xr:uid="{00000000-0005-0000-0000-0000C3A10000}"/>
    <cellStyle name="Output 4 5 6 2" xfId="40908" xr:uid="{00000000-0005-0000-0000-0000C4A10000}"/>
    <cellStyle name="Output 4 5 6 2 2" xfId="40909" xr:uid="{00000000-0005-0000-0000-0000C5A10000}"/>
    <cellStyle name="Output 4 5 6 3" xfId="40910" xr:uid="{00000000-0005-0000-0000-0000C6A10000}"/>
    <cellStyle name="Output 4 5 7" xfId="40911" xr:uid="{00000000-0005-0000-0000-0000C7A10000}"/>
    <cellStyle name="Output 4 5 7 2" xfId="40912" xr:uid="{00000000-0005-0000-0000-0000C8A10000}"/>
    <cellStyle name="Output 4 5 7 2 2" xfId="40913" xr:uid="{00000000-0005-0000-0000-0000C9A10000}"/>
    <cellStyle name="Output 4 5 7 3" xfId="40914" xr:uid="{00000000-0005-0000-0000-0000CAA10000}"/>
    <cellStyle name="Output 4 5 8" xfId="40915" xr:uid="{00000000-0005-0000-0000-0000CBA10000}"/>
    <cellStyle name="Output 4 5 8 2" xfId="40916" xr:uid="{00000000-0005-0000-0000-0000CCA10000}"/>
    <cellStyle name="Output 4 5 8 2 2" xfId="40917" xr:uid="{00000000-0005-0000-0000-0000CDA10000}"/>
    <cellStyle name="Output 4 5 8 3" xfId="40918" xr:uid="{00000000-0005-0000-0000-0000CEA10000}"/>
    <cellStyle name="Output 4 5 9" xfId="40919" xr:uid="{00000000-0005-0000-0000-0000CFA10000}"/>
    <cellStyle name="Output 4 5 9 2" xfId="40920" xr:uid="{00000000-0005-0000-0000-0000D0A10000}"/>
    <cellStyle name="Output 4 5 9 2 2" xfId="40921" xr:uid="{00000000-0005-0000-0000-0000D1A10000}"/>
    <cellStyle name="Output 4 5 9 3" xfId="40922" xr:uid="{00000000-0005-0000-0000-0000D2A10000}"/>
    <cellStyle name="Output 4 6" xfId="40923" xr:uid="{00000000-0005-0000-0000-0000D3A10000}"/>
    <cellStyle name="Output 4 6 10" xfId="40924" xr:uid="{00000000-0005-0000-0000-0000D4A10000}"/>
    <cellStyle name="Output 4 6 10 2" xfId="40925" xr:uid="{00000000-0005-0000-0000-0000D5A10000}"/>
    <cellStyle name="Output 4 6 10 2 2" xfId="40926" xr:uid="{00000000-0005-0000-0000-0000D6A10000}"/>
    <cellStyle name="Output 4 6 10 3" xfId="40927" xr:uid="{00000000-0005-0000-0000-0000D7A10000}"/>
    <cellStyle name="Output 4 6 11" xfId="40928" xr:uid="{00000000-0005-0000-0000-0000D8A10000}"/>
    <cellStyle name="Output 4 6 11 2" xfId="40929" xr:uid="{00000000-0005-0000-0000-0000D9A10000}"/>
    <cellStyle name="Output 4 6 11 2 2" xfId="40930" xr:uid="{00000000-0005-0000-0000-0000DAA10000}"/>
    <cellStyle name="Output 4 6 11 3" xfId="40931" xr:uid="{00000000-0005-0000-0000-0000DBA10000}"/>
    <cellStyle name="Output 4 6 12" xfId="40932" xr:uid="{00000000-0005-0000-0000-0000DCA10000}"/>
    <cellStyle name="Output 4 6 12 2" xfId="40933" xr:uid="{00000000-0005-0000-0000-0000DDA10000}"/>
    <cellStyle name="Output 4 6 12 2 2" xfId="40934" xr:uid="{00000000-0005-0000-0000-0000DEA10000}"/>
    <cellStyle name="Output 4 6 12 3" xfId="40935" xr:uid="{00000000-0005-0000-0000-0000DFA10000}"/>
    <cellStyle name="Output 4 6 13" xfId="40936" xr:uid="{00000000-0005-0000-0000-0000E0A10000}"/>
    <cellStyle name="Output 4 6 13 2" xfId="40937" xr:uid="{00000000-0005-0000-0000-0000E1A10000}"/>
    <cellStyle name="Output 4 6 13 2 2" xfId="40938" xr:uid="{00000000-0005-0000-0000-0000E2A10000}"/>
    <cellStyle name="Output 4 6 13 3" xfId="40939" xr:uid="{00000000-0005-0000-0000-0000E3A10000}"/>
    <cellStyle name="Output 4 6 14" xfId="40940" xr:uid="{00000000-0005-0000-0000-0000E4A10000}"/>
    <cellStyle name="Output 4 6 14 2" xfId="40941" xr:uid="{00000000-0005-0000-0000-0000E5A10000}"/>
    <cellStyle name="Output 4 6 14 2 2" xfId="40942" xr:uid="{00000000-0005-0000-0000-0000E6A10000}"/>
    <cellStyle name="Output 4 6 14 3" xfId="40943" xr:uid="{00000000-0005-0000-0000-0000E7A10000}"/>
    <cellStyle name="Output 4 6 15" xfId="40944" xr:uid="{00000000-0005-0000-0000-0000E8A10000}"/>
    <cellStyle name="Output 4 6 15 2" xfId="40945" xr:uid="{00000000-0005-0000-0000-0000E9A10000}"/>
    <cellStyle name="Output 4 6 15 2 2" xfId="40946" xr:uid="{00000000-0005-0000-0000-0000EAA10000}"/>
    <cellStyle name="Output 4 6 15 3" xfId="40947" xr:uid="{00000000-0005-0000-0000-0000EBA10000}"/>
    <cellStyle name="Output 4 6 16" xfId="40948" xr:uid="{00000000-0005-0000-0000-0000ECA10000}"/>
    <cellStyle name="Output 4 6 16 2" xfId="40949" xr:uid="{00000000-0005-0000-0000-0000EDA10000}"/>
    <cellStyle name="Output 4 6 16 2 2" xfId="40950" xr:uid="{00000000-0005-0000-0000-0000EEA10000}"/>
    <cellStyle name="Output 4 6 16 3" xfId="40951" xr:uid="{00000000-0005-0000-0000-0000EFA10000}"/>
    <cellStyle name="Output 4 6 17" xfId="40952" xr:uid="{00000000-0005-0000-0000-0000F0A10000}"/>
    <cellStyle name="Output 4 6 17 2" xfId="40953" xr:uid="{00000000-0005-0000-0000-0000F1A10000}"/>
    <cellStyle name="Output 4 6 17 2 2" xfId="40954" xr:uid="{00000000-0005-0000-0000-0000F2A10000}"/>
    <cellStyle name="Output 4 6 17 3" xfId="40955" xr:uid="{00000000-0005-0000-0000-0000F3A10000}"/>
    <cellStyle name="Output 4 6 18" xfId="40956" xr:uid="{00000000-0005-0000-0000-0000F4A10000}"/>
    <cellStyle name="Output 4 6 18 2" xfId="40957" xr:uid="{00000000-0005-0000-0000-0000F5A10000}"/>
    <cellStyle name="Output 4 6 18 2 2" xfId="40958" xr:uid="{00000000-0005-0000-0000-0000F6A10000}"/>
    <cellStyle name="Output 4 6 18 3" xfId="40959" xr:uid="{00000000-0005-0000-0000-0000F7A10000}"/>
    <cellStyle name="Output 4 6 19" xfId="40960" xr:uid="{00000000-0005-0000-0000-0000F8A10000}"/>
    <cellStyle name="Output 4 6 19 2" xfId="40961" xr:uid="{00000000-0005-0000-0000-0000F9A10000}"/>
    <cellStyle name="Output 4 6 19 2 2" xfId="40962" xr:uid="{00000000-0005-0000-0000-0000FAA10000}"/>
    <cellStyle name="Output 4 6 19 3" xfId="40963" xr:uid="{00000000-0005-0000-0000-0000FBA10000}"/>
    <cellStyle name="Output 4 6 2" xfId="40964" xr:uid="{00000000-0005-0000-0000-0000FCA10000}"/>
    <cellStyle name="Output 4 6 2 2" xfId="40965" xr:uid="{00000000-0005-0000-0000-0000FDA10000}"/>
    <cellStyle name="Output 4 6 2 2 2" xfId="40966" xr:uid="{00000000-0005-0000-0000-0000FEA10000}"/>
    <cellStyle name="Output 4 6 2 2 3" xfId="40967" xr:uid="{00000000-0005-0000-0000-0000FFA10000}"/>
    <cellStyle name="Output 4 6 2 3" xfId="40968" xr:uid="{00000000-0005-0000-0000-000000A20000}"/>
    <cellStyle name="Output 4 6 2 3 2" xfId="40969" xr:uid="{00000000-0005-0000-0000-000001A20000}"/>
    <cellStyle name="Output 4 6 2 4" xfId="40970" xr:uid="{00000000-0005-0000-0000-000002A20000}"/>
    <cellStyle name="Output 4 6 20" xfId="40971" xr:uid="{00000000-0005-0000-0000-000003A20000}"/>
    <cellStyle name="Output 4 6 20 2" xfId="40972" xr:uid="{00000000-0005-0000-0000-000004A20000}"/>
    <cellStyle name="Output 4 6 20 2 2" xfId="40973" xr:uid="{00000000-0005-0000-0000-000005A20000}"/>
    <cellStyle name="Output 4 6 20 3" xfId="40974" xr:uid="{00000000-0005-0000-0000-000006A20000}"/>
    <cellStyle name="Output 4 6 21" xfId="40975" xr:uid="{00000000-0005-0000-0000-000007A20000}"/>
    <cellStyle name="Output 4 6 21 2" xfId="40976" xr:uid="{00000000-0005-0000-0000-000008A20000}"/>
    <cellStyle name="Output 4 6 22" xfId="40977" xr:uid="{00000000-0005-0000-0000-000009A20000}"/>
    <cellStyle name="Output 4 6 23" xfId="40978" xr:uid="{00000000-0005-0000-0000-00000AA20000}"/>
    <cellStyle name="Output 4 6 3" xfId="40979" xr:uid="{00000000-0005-0000-0000-00000BA20000}"/>
    <cellStyle name="Output 4 6 3 2" xfId="40980" xr:uid="{00000000-0005-0000-0000-00000CA20000}"/>
    <cellStyle name="Output 4 6 3 2 2" xfId="40981" xr:uid="{00000000-0005-0000-0000-00000DA20000}"/>
    <cellStyle name="Output 4 6 3 3" xfId="40982" xr:uid="{00000000-0005-0000-0000-00000EA20000}"/>
    <cellStyle name="Output 4 6 3 4" xfId="40983" xr:uid="{00000000-0005-0000-0000-00000FA20000}"/>
    <cellStyle name="Output 4 6 4" xfId="40984" xr:uid="{00000000-0005-0000-0000-000010A20000}"/>
    <cellStyle name="Output 4 6 4 2" xfId="40985" xr:uid="{00000000-0005-0000-0000-000011A20000}"/>
    <cellStyle name="Output 4 6 4 2 2" xfId="40986" xr:uid="{00000000-0005-0000-0000-000012A20000}"/>
    <cellStyle name="Output 4 6 4 3" xfId="40987" xr:uid="{00000000-0005-0000-0000-000013A20000}"/>
    <cellStyle name="Output 4 6 4 4" xfId="40988" xr:uid="{00000000-0005-0000-0000-000014A20000}"/>
    <cellStyle name="Output 4 6 5" xfId="40989" xr:uid="{00000000-0005-0000-0000-000015A20000}"/>
    <cellStyle name="Output 4 6 5 2" xfId="40990" xr:uid="{00000000-0005-0000-0000-000016A20000}"/>
    <cellStyle name="Output 4 6 5 2 2" xfId="40991" xr:uid="{00000000-0005-0000-0000-000017A20000}"/>
    <cellStyle name="Output 4 6 5 3" xfId="40992" xr:uid="{00000000-0005-0000-0000-000018A20000}"/>
    <cellStyle name="Output 4 6 6" xfId="40993" xr:uid="{00000000-0005-0000-0000-000019A20000}"/>
    <cellStyle name="Output 4 6 6 2" xfId="40994" xr:uid="{00000000-0005-0000-0000-00001AA20000}"/>
    <cellStyle name="Output 4 6 6 2 2" xfId="40995" xr:uid="{00000000-0005-0000-0000-00001BA20000}"/>
    <cellStyle name="Output 4 6 6 3" xfId="40996" xr:uid="{00000000-0005-0000-0000-00001CA20000}"/>
    <cellStyle name="Output 4 6 7" xfId="40997" xr:uid="{00000000-0005-0000-0000-00001DA20000}"/>
    <cellStyle name="Output 4 6 7 2" xfId="40998" xr:uid="{00000000-0005-0000-0000-00001EA20000}"/>
    <cellStyle name="Output 4 6 7 2 2" xfId="40999" xr:uid="{00000000-0005-0000-0000-00001FA20000}"/>
    <cellStyle name="Output 4 6 7 3" xfId="41000" xr:uid="{00000000-0005-0000-0000-000020A20000}"/>
    <cellStyle name="Output 4 6 8" xfId="41001" xr:uid="{00000000-0005-0000-0000-000021A20000}"/>
    <cellStyle name="Output 4 6 8 2" xfId="41002" xr:uid="{00000000-0005-0000-0000-000022A20000}"/>
    <cellStyle name="Output 4 6 8 2 2" xfId="41003" xr:uid="{00000000-0005-0000-0000-000023A20000}"/>
    <cellStyle name="Output 4 6 8 3" xfId="41004" xr:uid="{00000000-0005-0000-0000-000024A20000}"/>
    <cellStyle name="Output 4 6 9" xfId="41005" xr:uid="{00000000-0005-0000-0000-000025A20000}"/>
    <cellStyle name="Output 4 6 9 2" xfId="41006" xr:uid="{00000000-0005-0000-0000-000026A20000}"/>
    <cellStyle name="Output 4 6 9 2 2" xfId="41007" xr:uid="{00000000-0005-0000-0000-000027A20000}"/>
    <cellStyle name="Output 4 6 9 3" xfId="41008" xr:uid="{00000000-0005-0000-0000-000028A20000}"/>
    <cellStyle name="Output 4 7" xfId="41009" xr:uid="{00000000-0005-0000-0000-000029A20000}"/>
    <cellStyle name="Output 4 7 2" xfId="41010" xr:uid="{00000000-0005-0000-0000-00002AA20000}"/>
    <cellStyle name="Output 4 7 2 2" xfId="41011" xr:uid="{00000000-0005-0000-0000-00002BA20000}"/>
    <cellStyle name="Output 4 7 2 3" xfId="41012" xr:uid="{00000000-0005-0000-0000-00002CA20000}"/>
    <cellStyle name="Output 4 7 3" xfId="41013" xr:uid="{00000000-0005-0000-0000-00002DA20000}"/>
    <cellStyle name="Output 4 7 3 2" xfId="41014" xr:uid="{00000000-0005-0000-0000-00002EA20000}"/>
    <cellStyle name="Output 4 7 4" xfId="41015" xr:uid="{00000000-0005-0000-0000-00002FA20000}"/>
    <cellStyle name="Output 4 8" xfId="41016" xr:uid="{00000000-0005-0000-0000-000030A20000}"/>
    <cellStyle name="Output 4 8 2" xfId="41017" xr:uid="{00000000-0005-0000-0000-000031A20000}"/>
    <cellStyle name="Output 4 8 2 2" xfId="41018" xr:uid="{00000000-0005-0000-0000-000032A20000}"/>
    <cellStyle name="Output 4 8 2 3" xfId="41019" xr:uid="{00000000-0005-0000-0000-000033A20000}"/>
    <cellStyle name="Output 4 8 3" xfId="41020" xr:uid="{00000000-0005-0000-0000-000034A20000}"/>
    <cellStyle name="Output 4 8 4" xfId="41021" xr:uid="{00000000-0005-0000-0000-000035A20000}"/>
    <cellStyle name="Output 4 9" xfId="41022" xr:uid="{00000000-0005-0000-0000-000036A20000}"/>
    <cellStyle name="Output 4 9 2" xfId="41023" xr:uid="{00000000-0005-0000-0000-000037A20000}"/>
    <cellStyle name="Output 4 9 2 2" xfId="41024" xr:uid="{00000000-0005-0000-0000-000038A20000}"/>
    <cellStyle name="Output 4 9 3" xfId="41025" xr:uid="{00000000-0005-0000-0000-000039A20000}"/>
    <cellStyle name="Output 4 9 4" xfId="41026" xr:uid="{00000000-0005-0000-0000-00003AA20000}"/>
    <cellStyle name="Output 5" xfId="41027" xr:uid="{00000000-0005-0000-0000-00003BA20000}"/>
    <cellStyle name="Output 5 10" xfId="41028" xr:uid="{00000000-0005-0000-0000-00003CA20000}"/>
    <cellStyle name="Output 5 10 2" xfId="41029" xr:uid="{00000000-0005-0000-0000-00003DA20000}"/>
    <cellStyle name="Output 5 10 2 2" xfId="41030" xr:uid="{00000000-0005-0000-0000-00003EA20000}"/>
    <cellStyle name="Output 5 10 3" xfId="41031" xr:uid="{00000000-0005-0000-0000-00003FA20000}"/>
    <cellStyle name="Output 5 11" xfId="41032" xr:uid="{00000000-0005-0000-0000-000040A20000}"/>
    <cellStyle name="Output 5 11 2" xfId="41033" xr:uid="{00000000-0005-0000-0000-000041A20000}"/>
    <cellStyle name="Output 5 11 2 2" xfId="41034" xr:uid="{00000000-0005-0000-0000-000042A20000}"/>
    <cellStyle name="Output 5 11 3" xfId="41035" xr:uid="{00000000-0005-0000-0000-000043A20000}"/>
    <cellStyle name="Output 5 12" xfId="41036" xr:uid="{00000000-0005-0000-0000-000044A20000}"/>
    <cellStyle name="Output 5 12 2" xfId="41037" xr:uid="{00000000-0005-0000-0000-000045A20000}"/>
    <cellStyle name="Output 5 12 2 2" xfId="41038" xr:uid="{00000000-0005-0000-0000-000046A20000}"/>
    <cellStyle name="Output 5 12 3" xfId="41039" xr:uid="{00000000-0005-0000-0000-000047A20000}"/>
    <cellStyle name="Output 5 13" xfId="41040" xr:uid="{00000000-0005-0000-0000-000048A20000}"/>
    <cellStyle name="Output 5 13 2" xfId="41041" xr:uid="{00000000-0005-0000-0000-000049A20000}"/>
    <cellStyle name="Output 5 13 2 2" xfId="41042" xr:uid="{00000000-0005-0000-0000-00004AA20000}"/>
    <cellStyle name="Output 5 13 3" xfId="41043" xr:uid="{00000000-0005-0000-0000-00004BA20000}"/>
    <cellStyle name="Output 5 14" xfId="41044" xr:uid="{00000000-0005-0000-0000-00004CA20000}"/>
    <cellStyle name="Output 5 14 2" xfId="41045" xr:uid="{00000000-0005-0000-0000-00004DA20000}"/>
    <cellStyle name="Output 5 14 2 2" xfId="41046" xr:uid="{00000000-0005-0000-0000-00004EA20000}"/>
    <cellStyle name="Output 5 14 3" xfId="41047" xr:uid="{00000000-0005-0000-0000-00004FA20000}"/>
    <cellStyle name="Output 5 15" xfId="41048" xr:uid="{00000000-0005-0000-0000-000050A20000}"/>
    <cellStyle name="Output 5 15 2" xfId="41049" xr:uid="{00000000-0005-0000-0000-000051A20000}"/>
    <cellStyle name="Output 5 15 2 2" xfId="41050" xr:uid="{00000000-0005-0000-0000-000052A20000}"/>
    <cellStyle name="Output 5 15 3" xfId="41051" xr:uid="{00000000-0005-0000-0000-000053A20000}"/>
    <cellStyle name="Output 5 16" xfId="41052" xr:uid="{00000000-0005-0000-0000-000054A20000}"/>
    <cellStyle name="Output 5 16 2" xfId="41053" xr:uid="{00000000-0005-0000-0000-000055A20000}"/>
    <cellStyle name="Output 5 16 2 2" xfId="41054" xr:uid="{00000000-0005-0000-0000-000056A20000}"/>
    <cellStyle name="Output 5 16 3" xfId="41055" xr:uid="{00000000-0005-0000-0000-000057A20000}"/>
    <cellStyle name="Output 5 17" xfId="41056" xr:uid="{00000000-0005-0000-0000-000058A20000}"/>
    <cellStyle name="Output 5 17 2" xfId="41057" xr:uid="{00000000-0005-0000-0000-000059A20000}"/>
    <cellStyle name="Output 5 17 2 2" xfId="41058" xr:uid="{00000000-0005-0000-0000-00005AA20000}"/>
    <cellStyle name="Output 5 17 3" xfId="41059" xr:uid="{00000000-0005-0000-0000-00005BA20000}"/>
    <cellStyle name="Output 5 18" xfId="41060" xr:uid="{00000000-0005-0000-0000-00005CA20000}"/>
    <cellStyle name="Output 5 18 2" xfId="41061" xr:uid="{00000000-0005-0000-0000-00005DA20000}"/>
    <cellStyle name="Output 5 18 2 2" xfId="41062" xr:uid="{00000000-0005-0000-0000-00005EA20000}"/>
    <cellStyle name="Output 5 18 3" xfId="41063" xr:uid="{00000000-0005-0000-0000-00005FA20000}"/>
    <cellStyle name="Output 5 19" xfId="41064" xr:uid="{00000000-0005-0000-0000-000060A20000}"/>
    <cellStyle name="Output 5 19 2" xfId="41065" xr:uid="{00000000-0005-0000-0000-000061A20000}"/>
    <cellStyle name="Output 5 19 2 2" xfId="41066" xr:uid="{00000000-0005-0000-0000-000062A20000}"/>
    <cellStyle name="Output 5 19 3" xfId="41067" xr:uid="{00000000-0005-0000-0000-000063A20000}"/>
    <cellStyle name="Output 5 2" xfId="41068" xr:uid="{00000000-0005-0000-0000-000064A20000}"/>
    <cellStyle name="Output 5 2 10" xfId="41069" xr:uid="{00000000-0005-0000-0000-000065A20000}"/>
    <cellStyle name="Output 5 2 10 2" xfId="41070" xr:uid="{00000000-0005-0000-0000-000066A20000}"/>
    <cellStyle name="Output 5 2 10 2 2" xfId="41071" xr:uid="{00000000-0005-0000-0000-000067A20000}"/>
    <cellStyle name="Output 5 2 10 3" xfId="41072" xr:uid="{00000000-0005-0000-0000-000068A20000}"/>
    <cellStyle name="Output 5 2 11" xfId="41073" xr:uid="{00000000-0005-0000-0000-000069A20000}"/>
    <cellStyle name="Output 5 2 11 2" xfId="41074" xr:uid="{00000000-0005-0000-0000-00006AA20000}"/>
    <cellStyle name="Output 5 2 11 2 2" xfId="41075" xr:uid="{00000000-0005-0000-0000-00006BA20000}"/>
    <cellStyle name="Output 5 2 11 3" xfId="41076" xr:uid="{00000000-0005-0000-0000-00006CA20000}"/>
    <cellStyle name="Output 5 2 12" xfId="41077" xr:uid="{00000000-0005-0000-0000-00006DA20000}"/>
    <cellStyle name="Output 5 2 12 2" xfId="41078" xr:uid="{00000000-0005-0000-0000-00006EA20000}"/>
    <cellStyle name="Output 5 2 12 2 2" xfId="41079" xr:uid="{00000000-0005-0000-0000-00006FA20000}"/>
    <cellStyle name="Output 5 2 12 3" xfId="41080" xr:uid="{00000000-0005-0000-0000-000070A20000}"/>
    <cellStyle name="Output 5 2 13" xfId="41081" xr:uid="{00000000-0005-0000-0000-000071A20000}"/>
    <cellStyle name="Output 5 2 13 2" xfId="41082" xr:uid="{00000000-0005-0000-0000-000072A20000}"/>
    <cellStyle name="Output 5 2 13 2 2" xfId="41083" xr:uid="{00000000-0005-0000-0000-000073A20000}"/>
    <cellStyle name="Output 5 2 13 3" xfId="41084" xr:uid="{00000000-0005-0000-0000-000074A20000}"/>
    <cellStyle name="Output 5 2 14" xfId="41085" xr:uid="{00000000-0005-0000-0000-000075A20000}"/>
    <cellStyle name="Output 5 2 14 2" xfId="41086" xr:uid="{00000000-0005-0000-0000-000076A20000}"/>
    <cellStyle name="Output 5 2 14 2 2" xfId="41087" xr:uid="{00000000-0005-0000-0000-000077A20000}"/>
    <cellStyle name="Output 5 2 14 3" xfId="41088" xr:uid="{00000000-0005-0000-0000-000078A20000}"/>
    <cellStyle name="Output 5 2 15" xfId="41089" xr:uid="{00000000-0005-0000-0000-000079A20000}"/>
    <cellStyle name="Output 5 2 15 2" xfId="41090" xr:uid="{00000000-0005-0000-0000-00007AA20000}"/>
    <cellStyle name="Output 5 2 15 2 2" xfId="41091" xr:uid="{00000000-0005-0000-0000-00007BA20000}"/>
    <cellStyle name="Output 5 2 15 3" xfId="41092" xr:uid="{00000000-0005-0000-0000-00007CA20000}"/>
    <cellStyle name="Output 5 2 16" xfId="41093" xr:uid="{00000000-0005-0000-0000-00007DA20000}"/>
    <cellStyle name="Output 5 2 16 2" xfId="41094" xr:uid="{00000000-0005-0000-0000-00007EA20000}"/>
    <cellStyle name="Output 5 2 16 2 2" xfId="41095" xr:uid="{00000000-0005-0000-0000-00007FA20000}"/>
    <cellStyle name="Output 5 2 16 3" xfId="41096" xr:uid="{00000000-0005-0000-0000-000080A20000}"/>
    <cellStyle name="Output 5 2 17" xfId="41097" xr:uid="{00000000-0005-0000-0000-000081A20000}"/>
    <cellStyle name="Output 5 2 17 2" xfId="41098" xr:uid="{00000000-0005-0000-0000-000082A20000}"/>
    <cellStyle name="Output 5 2 17 2 2" xfId="41099" xr:uid="{00000000-0005-0000-0000-000083A20000}"/>
    <cellStyle name="Output 5 2 17 3" xfId="41100" xr:uid="{00000000-0005-0000-0000-000084A20000}"/>
    <cellStyle name="Output 5 2 18" xfId="41101" xr:uid="{00000000-0005-0000-0000-000085A20000}"/>
    <cellStyle name="Output 5 2 18 2" xfId="41102" xr:uid="{00000000-0005-0000-0000-000086A20000}"/>
    <cellStyle name="Output 5 2 18 2 2" xfId="41103" xr:uid="{00000000-0005-0000-0000-000087A20000}"/>
    <cellStyle name="Output 5 2 18 3" xfId="41104" xr:uid="{00000000-0005-0000-0000-000088A20000}"/>
    <cellStyle name="Output 5 2 19" xfId="41105" xr:uid="{00000000-0005-0000-0000-000089A20000}"/>
    <cellStyle name="Output 5 2 19 2" xfId="41106" xr:uid="{00000000-0005-0000-0000-00008AA20000}"/>
    <cellStyle name="Output 5 2 19 2 2" xfId="41107" xr:uid="{00000000-0005-0000-0000-00008BA20000}"/>
    <cellStyle name="Output 5 2 19 3" xfId="41108" xr:uid="{00000000-0005-0000-0000-00008CA20000}"/>
    <cellStyle name="Output 5 2 2" xfId="41109" xr:uid="{00000000-0005-0000-0000-00008DA20000}"/>
    <cellStyle name="Output 5 2 2 10" xfId="41110" xr:uid="{00000000-0005-0000-0000-00008EA20000}"/>
    <cellStyle name="Output 5 2 2 10 2" xfId="41111" xr:uid="{00000000-0005-0000-0000-00008FA20000}"/>
    <cellStyle name="Output 5 2 2 10 2 2" xfId="41112" xr:uid="{00000000-0005-0000-0000-000090A20000}"/>
    <cellStyle name="Output 5 2 2 10 3" xfId="41113" xr:uid="{00000000-0005-0000-0000-000091A20000}"/>
    <cellStyle name="Output 5 2 2 11" xfId="41114" xr:uid="{00000000-0005-0000-0000-000092A20000}"/>
    <cellStyle name="Output 5 2 2 11 2" xfId="41115" xr:uid="{00000000-0005-0000-0000-000093A20000}"/>
    <cellStyle name="Output 5 2 2 11 2 2" xfId="41116" xr:uid="{00000000-0005-0000-0000-000094A20000}"/>
    <cellStyle name="Output 5 2 2 11 3" xfId="41117" xr:uid="{00000000-0005-0000-0000-000095A20000}"/>
    <cellStyle name="Output 5 2 2 12" xfId="41118" xr:uid="{00000000-0005-0000-0000-000096A20000}"/>
    <cellStyle name="Output 5 2 2 12 2" xfId="41119" xr:uid="{00000000-0005-0000-0000-000097A20000}"/>
    <cellStyle name="Output 5 2 2 12 2 2" xfId="41120" xr:uid="{00000000-0005-0000-0000-000098A20000}"/>
    <cellStyle name="Output 5 2 2 12 3" xfId="41121" xr:uid="{00000000-0005-0000-0000-000099A20000}"/>
    <cellStyle name="Output 5 2 2 13" xfId="41122" xr:uid="{00000000-0005-0000-0000-00009AA20000}"/>
    <cellStyle name="Output 5 2 2 13 2" xfId="41123" xr:uid="{00000000-0005-0000-0000-00009BA20000}"/>
    <cellStyle name="Output 5 2 2 13 2 2" xfId="41124" xr:uid="{00000000-0005-0000-0000-00009CA20000}"/>
    <cellStyle name="Output 5 2 2 13 3" xfId="41125" xr:uid="{00000000-0005-0000-0000-00009DA20000}"/>
    <cellStyle name="Output 5 2 2 14" xfId="41126" xr:uid="{00000000-0005-0000-0000-00009EA20000}"/>
    <cellStyle name="Output 5 2 2 14 2" xfId="41127" xr:uid="{00000000-0005-0000-0000-00009FA20000}"/>
    <cellStyle name="Output 5 2 2 14 2 2" xfId="41128" xr:uid="{00000000-0005-0000-0000-0000A0A20000}"/>
    <cellStyle name="Output 5 2 2 14 3" xfId="41129" xr:uid="{00000000-0005-0000-0000-0000A1A20000}"/>
    <cellStyle name="Output 5 2 2 15" xfId="41130" xr:uid="{00000000-0005-0000-0000-0000A2A20000}"/>
    <cellStyle name="Output 5 2 2 15 2" xfId="41131" xr:uid="{00000000-0005-0000-0000-0000A3A20000}"/>
    <cellStyle name="Output 5 2 2 15 2 2" xfId="41132" xr:uid="{00000000-0005-0000-0000-0000A4A20000}"/>
    <cellStyle name="Output 5 2 2 15 3" xfId="41133" xr:uid="{00000000-0005-0000-0000-0000A5A20000}"/>
    <cellStyle name="Output 5 2 2 16" xfId="41134" xr:uid="{00000000-0005-0000-0000-0000A6A20000}"/>
    <cellStyle name="Output 5 2 2 16 2" xfId="41135" xr:uid="{00000000-0005-0000-0000-0000A7A20000}"/>
    <cellStyle name="Output 5 2 2 16 2 2" xfId="41136" xr:uid="{00000000-0005-0000-0000-0000A8A20000}"/>
    <cellStyle name="Output 5 2 2 16 3" xfId="41137" xr:uid="{00000000-0005-0000-0000-0000A9A20000}"/>
    <cellStyle name="Output 5 2 2 17" xfId="41138" xr:uid="{00000000-0005-0000-0000-0000AAA20000}"/>
    <cellStyle name="Output 5 2 2 17 2" xfId="41139" xr:uid="{00000000-0005-0000-0000-0000ABA20000}"/>
    <cellStyle name="Output 5 2 2 17 2 2" xfId="41140" xr:uid="{00000000-0005-0000-0000-0000ACA20000}"/>
    <cellStyle name="Output 5 2 2 17 3" xfId="41141" xr:uid="{00000000-0005-0000-0000-0000ADA20000}"/>
    <cellStyle name="Output 5 2 2 18" xfId="41142" xr:uid="{00000000-0005-0000-0000-0000AEA20000}"/>
    <cellStyle name="Output 5 2 2 18 2" xfId="41143" xr:uid="{00000000-0005-0000-0000-0000AFA20000}"/>
    <cellStyle name="Output 5 2 2 19" xfId="41144" xr:uid="{00000000-0005-0000-0000-0000B0A20000}"/>
    <cellStyle name="Output 5 2 2 2" xfId="41145" xr:uid="{00000000-0005-0000-0000-0000B1A20000}"/>
    <cellStyle name="Output 5 2 2 2 10" xfId="41146" xr:uid="{00000000-0005-0000-0000-0000B2A20000}"/>
    <cellStyle name="Output 5 2 2 2 10 2" xfId="41147" xr:uid="{00000000-0005-0000-0000-0000B3A20000}"/>
    <cellStyle name="Output 5 2 2 2 10 2 2" xfId="41148" xr:uid="{00000000-0005-0000-0000-0000B4A20000}"/>
    <cellStyle name="Output 5 2 2 2 10 3" xfId="41149" xr:uid="{00000000-0005-0000-0000-0000B5A20000}"/>
    <cellStyle name="Output 5 2 2 2 11" xfId="41150" xr:uid="{00000000-0005-0000-0000-0000B6A20000}"/>
    <cellStyle name="Output 5 2 2 2 11 2" xfId="41151" xr:uid="{00000000-0005-0000-0000-0000B7A20000}"/>
    <cellStyle name="Output 5 2 2 2 11 2 2" xfId="41152" xr:uid="{00000000-0005-0000-0000-0000B8A20000}"/>
    <cellStyle name="Output 5 2 2 2 11 3" xfId="41153" xr:uid="{00000000-0005-0000-0000-0000B9A20000}"/>
    <cellStyle name="Output 5 2 2 2 12" xfId="41154" xr:uid="{00000000-0005-0000-0000-0000BAA20000}"/>
    <cellStyle name="Output 5 2 2 2 12 2" xfId="41155" xr:uid="{00000000-0005-0000-0000-0000BBA20000}"/>
    <cellStyle name="Output 5 2 2 2 12 2 2" xfId="41156" xr:uid="{00000000-0005-0000-0000-0000BCA20000}"/>
    <cellStyle name="Output 5 2 2 2 12 3" xfId="41157" xr:uid="{00000000-0005-0000-0000-0000BDA20000}"/>
    <cellStyle name="Output 5 2 2 2 13" xfId="41158" xr:uid="{00000000-0005-0000-0000-0000BEA20000}"/>
    <cellStyle name="Output 5 2 2 2 13 2" xfId="41159" xr:uid="{00000000-0005-0000-0000-0000BFA20000}"/>
    <cellStyle name="Output 5 2 2 2 13 2 2" xfId="41160" xr:uid="{00000000-0005-0000-0000-0000C0A20000}"/>
    <cellStyle name="Output 5 2 2 2 13 3" xfId="41161" xr:uid="{00000000-0005-0000-0000-0000C1A20000}"/>
    <cellStyle name="Output 5 2 2 2 14" xfId="41162" xr:uid="{00000000-0005-0000-0000-0000C2A20000}"/>
    <cellStyle name="Output 5 2 2 2 14 2" xfId="41163" xr:uid="{00000000-0005-0000-0000-0000C3A20000}"/>
    <cellStyle name="Output 5 2 2 2 14 2 2" xfId="41164" xr:uid="{00000000-0005-0000-0000-0000C4A20000}"/>
    <cellStyle name="Output 5 2 2 2 14 3" xfId="41165" xr:uid="{00000000-0005-0000-0000-0000C5A20000}"/>
    <cellStyle name="Output 5 2 2 2 15" xfId="41166" xr:uid="{00000000-0005-0000-0000-0000C6A20000}"/>
    <cellStyle name="Output 5 2 2 2 15 2" xfId="41167" xr:uid="{00000000-0005-0000-0000-0000C7A20000}"/>
    <cellStyle name="Output 5 2 2 2 15 2 2" xfId="41168" xr:uid="{00000000-0005-0000-0000-0000C8A20000}"/>
    <cellStyle name="Output 5 2 2 2 15 3" xfId="41169" xr:uid="{00000000-0005-0000-0000-0000C9A20000}"/>
    <cellStyle name="Output 5 2 2 2 16" xfId="41170" xr:uid="{00000000-0005-0000-0000-0000CAA20000}"/>
    <cellStyle name="Output 5 2 2 2 16 2" xfId="41171" xr:uid="{00000000-0005-0000-0000-0000CBA20000}"/>
    <cellStyle name="Output 5 2 2 2 16 2 2" xfId="41172" xr:uid="{00000000-0005-0000-0000-0000CCA20000}"/>
    <cellStyle name="Output 5 2 2 2 16 3" xfId="41173" xr:uid="{00000000-0005-0000-0000-0000CDA20000}"/>
    <cellStyle name="Output 5 2 2 2 17" xfId="41174" xr:uid="{00000000-0005-0000-0000-0000CEA20000}"/>
    <cellStyle name="Output 5 2 2 2 17 2" xfId="41175" xr:uid="{00000000-0005-0000-0000-0000CFA20000}"/>
    <cellStyle name="Output 5 2 2 2 17 2 2" xfId="41176" xr:uid="{00000000-0005-0000-0000-0000D0A20000}"/>
    <cellStyle name="Output 5 2 2 2 17 3" xfId="41177" xr:uid="{00000000-0005-0000-0000-0000D1A20000}"/>
    <cellStyle name="Output 5 2 2 2 18" xfId="41178" xr:uid="{00000000-0005-0000-0000-0000D2A20000}"/>
    <cellStyle name="Output 5 2 2 2 18 2" xfId="41179" xr:uid="{00000000-0005-0000-0000-0000D3A20000}"/>
    <cellStyle name="Output 5 2 2 2 18 2 2" xfId="41180" xr:uid="{00000000-0005-0000-0000-0000D4A20000}"/>
    <cellStyle name="Output 5 2 2 2 18 3" xfId="41181" xr:uid="{00000000-0005-0000-0000-0000D5A20000}"/>
    <cellStyle name="Output 5 2 2 2 19" xfId="41182" xr:uid="{00000000-0005-0000-0000-0000D6A20000}"/>
    <cellStyle name="Output 5 2 2 2 19 2" xfId="41183" xr:uid="{00000000-0005-0000-0000-0000D7A20000}"/>
    <cellStyle name="Output 5 2 2 2 19 2 2" xfId="41184" xr:uid="{00000000-0005-0000-0000-0000D8A20000}"/>
    <cellStyle name="Output 5 2 2 2 19 3" xfId="41185" xr:uid="{00000000-0005-0000-0000-0000D9A20000}"/>
    <cellStyle name="Output 5 2 2 2 2" xfId="41186" xr:uid="{00000000-0005-0000-0000-0000DAA20000}"/>
    <cellStyle name="Output 5 2 2 2 2 2" xfId="41187" xr:uid="{00000000-0005-0000-0000-0000DBA20000}"/>
    <cellStyle name="Output 5 2 2 2 2 2 2" xfId="41188" xr:uid="{00000000-0005-0000-0000-0000DCA20000}"/>
    <cellStyle name="Output 5 2 2 2 2 2 3" xfId="41189" xr:uid="{00000000-0005-0000-0000-0000DDA20000}"/>
    <cellStyle name="Output 5 2 2 2 2 3" xfId="41190" xr:uid="{00000000-0005-0000-0000-0000DEA20000}"/>
    <cellStyle name="Output 5 2 2 2 2 3 2" xfId="41191" xr:uid="{00000000-0005-0000-0000-0000DFA20000}"/>
    <cellStyle name="Output 5 2 2 2 2 4" xfId="41192" xr:uid="{00000000-0005-0000-0000-0000E0A20000}"/>
    <cellStyle name="Output 5 2 2 2 20" xfId="41193" xr:uid="{00000000-0005-0000-0000-0000E1A20000}"/>
    <cellStyle name="Output 5 2 2 2 20 2" xfId="41194" xr:uid="{00000000-0005-0000-0000-0000E2A20000}"/>
    <cellStyle name="Output 5 2 2 2 20 2 2" xfId="41195" xr:uid="{00000000-0005-0000-0000-0000E3A20000}"/>
    <cellStyle name="Output 5 2 2 2 20 3" xfId="41196" xr:uid="{00000000-0005-0000-0000-0000E4A20000}"/>
    <cellStyle name="Output 5 2 2 2 21" xfId="41197" xr:uid="{00000000-0005-0000-0000-0000E5A20000}"/>
    <cellStyle name="Output 5 2 2 2 21 2" xfId="41198" xr:uid="{00000000-0005-0000-0000-0000E6A20000}"/>
    <cellStyle name="Output 5 2 2 2 22" xfId="41199" xr:uid="{00000000-0005-0000-0000-0000E7A20000}"/>
    <cellStyle name="Output 5 2 2 2 23" xfId="41200" xr:uid="{00000000-0005-0000-0000-0000E8A20000}"/>
    <cellStyle name="Output 5 2 2 2 3" xfId="41201" xr:uid="{00000000-0005-0000-0000-0000E9A20000}"/>
    <cellStyle name="Output 5 2 2 2 3 2" xfId="41202" xr:uid="{00000000-0005-0000-0000-0000EAA20000}"/>
    <cellStyle name="Output 5 2 2 2 3 2 2" xfId="41203" xr:uid="{00000000-0005-0000-0000-0000EBA20000}"/>
    <cellStyle name="Output 5 2 2 2 3 3" xfId="41204" xr:uid="{00000000-0005-0000-0000-0000ECA20000}"/>
    <cellStyle name="Output 5 2 2 2 3 4" xfId="41205" xr:uid="{00000000-0005-0000-0000-0000EDA20000}"/>
    <cellStyle name="Output 5 2 2 2 4" xfId="41206" xr:uid="{00000000-0005-0000-0000-0000EEA20000}"/>
    <cellStyle name="Output 5 2 2 2 4 2" xfId="41207" xr:uid="{00000000-0005-0000-0000-0000EFA20000}"/>
    <cellStyle name="Output 5 2 2 2 4 2 2" xfId="41208" xr:uid="{00000000-0005-0000-0000-0000F0A20000}"/>
    <cellStyle name="Output 5 2 2 2 4 3" xfId="41209" xr:uid="{00000000-0005-0000-0000-0000F1A20000}"/>
    <cellStyle name="Output 5 2 2 2 4 4" xfId="41210" xr:uid="{00000000-0005-0000-0000-0000F2A20000}"/>
    <cellStyle name="Output 5 2 2 2 5" xfId="41211" xr:uid="{00000000-0005-0000-0000-0000F3A20000}"/>
    <cellStyle name="Output 5 2 2 2 5 2" xfId="41212" xr:uid="{00000000-0005-0000-0000-0000F4A20000}"/>
    <cellStyle name="Output 5 2 2 2 5 2 2" xfId="41213" xr:uid="{00000000-0005-0000-0000-0000F5A20000}"/>
    <cellStyle name="Output 5 2 2 2 5 3" xfId="41214" xr:uid="{00000000-0005-0000-0000-0000F6A20000}"/>
    <cellStyle name="Output 5 2 2 2 6" xfId="41215" xr:uid="{00000000-0005-0000-0000-0000F7A20000}"/>
    <cellStyle name="Output 5 2 2 2 6 2" xfId="41216" xr:uid="{00000000-0005-0000-0000-0000F8A20000}"/>
    <cellStyle name="Output 5 2 2 2 6 2 2" xfId="41217" xr:uid="{00000000-0005-0000-0000-0000F9A20000}"/>
    <cellStyle name="Output 5 2 2 2 6 3" xfId="41218" xr:uid="{00000000-0005-0000-0000-0000FAA20000}"/>
    <cellStyle name="Output 5 2 2 2 7" xfId="41219" xr:uid="{00000000-0005-0000-0000-0000FBA20000}"/>
    <cellStyle name="Output 5 2 2 2 7 2" xfId="41220" xr:uid="{00000000-0005-0000-0000-0000FCA20000}"/>
    <cellStyle name="Output 5 2 2 2 7 2 2" xfId="41221" xr:uid="{00000000-0005-0000-0000-0000FDA20000}"/>
    <cellStyle name="Output 5 2 2 2 7 3" xfId="41222" xr:uid="{00000000-0005-0000-0000-0000FEA20000}"/>
    <cellStyle name="Output 5 2 2 2 8" xfId="41223" xr:uid="{00000000-0005-0000-0000-0000FFA20000}"/>
    <cellStyle name="Output 5 2 2 2 8 2" xfId="41224" xr:uid="{00000000-0005-0000-0000-000000A30000}"/>
    <cellStyle name="Output 5 2 2 2 8 2 2" xfId="41225" xr:uid="{00000000-0005-0000-0000-000001A30000}"/>
    <cellStyle name="Output 5 2 2 2 8 3" xfId="41226" xr:uid="{00000000-0005-0000-0000-000002A30000}"/>
    <cellStyle name="Output 5 2 2 2 9" xfId="41227" xr:uid="{00000000-0005-0000-0000-000003A30000}"/>
    <cellStyle name="Output 5 2 2 2 9 2" xfId="41228" xr:uid="{00000000-0005-0000-0000-000004A30000}"/>
    <cellStyle name="Output 5 2 2 2 9 2 2" xfId="41229" xr:uid="{00000000-0005-0000-0000-000005A30000}"/>
    <cellStyle name="Output 5 2 2 2 9 3" xfId="41230" xr:uid="{00000000-0005-0000-0000-000006A30000}"/>
    <cellStyle name="Output 5 2 2 20" xfId="41231" xr:uid="{00000000-0005-0000-0000-000007A30000}"/>
    <cellStyle name="Output 5 2 2 3" xfId="41232" xr:uid="{00000000-0005-0000-0000-000008A30000}"/>
    <cellStyle name="Output 5 2 2 3 2" xfId="41233" xr:uid="{00000000-0005-0000-0000-000009A30000}"/>
    <cellStyle name="Output 5 2 2 3 2 2" xfId="41234" xr:uid="{00000000-0005-0000-0000-00000AA30000}"/>
    <cellStyle name="Output 5 2 2 3 2 3" xfId="41235" xr:uid="{00000000-0005-0000-0000-00000BA30000}"/>
    <cellStyle name="Output 5 2 2 3 3" xfId="41236" xr:uid="{00000000-0005-0000-0000-00000CA30000}"/>
    <cellStyle name="Output 5 2 2 3 3 2" xfId="41237" xr:uid="{00000000-0005-0000-0000-00000DA30000}"/>
    <cellStyle name="Output 5 2 2 3 4" xfId="41238" xr:uid="{00000000-0005-0000-0000-00000EA30000}"/>
    <cellStyle name="Output 5 2 2 4" xfId="41239" xr:uid="{00000000-0005-0000-0000-00000FA30000}"/>
    <cellStyle name="Output 5 2 2 4 2" xfId="41240" xr:uid="{00000000-0005-0000-0000-000010A30000}"/>
    <cellStyle name="Output 5 2 2 4 2 2" xfId="41241" xr:uid="{00000000-0005-0000-0000-000011A30000}"/>
    <cellStyle name="Output 5 2 2 4 3" xfId="41242" xr:uid="{00000000-0005-0000-0000-000012A30000}"/>
    <cellStyle name="Output 5 2 2 4 4" xfId="41243" xr:uid="{00000000-0005-0000-0000-000013A30000}"/>
    <cellStyle name="Output 5 2 2 5" xfId="41244" xr:uid="{00000000-0005-0000-0000-000014A30000}"/>
    <cellStyle name="Output 5 2 2 5 2" xfId="41245" xr:uid="{00000000-0005-0000-0000-000015A30000}"/>
    <cellStyle name="Output 5 2 2 5 2 2" xfId="41246" xr:uid="{00000000-0005-0000-0000-000016A30000}"/>
    <cellStyle name="Output 5 2 2 5 3" xfId="41247" xr:uid="{00000000-0005-0000-0000-000017A30000}"/>
    <cellStyle name="Output 5 2 2 5 4" xfId="41248" xr:uid="{00000000-0005-0000-0000-000018A30000}"/>
    <cellStyle name="Output 5 2 2 6" xfId="41249" xr:uid="{00000000-0005-0000-0000-000019A30000}"/>
    <cellStyle name="Output 5 2 2 6 2" xfId="41250" xr:uid="{00000000-0005-0000-0000-00001AA30000}"/>
    <cellStyle name="Output 5 2 2 6 2 2" xfId="41251" xr:uid="{00000000-0005-0000-0000-00001BA30000}"/>
    <cellStyle name="Output 5 2 2 6 3" xfId="41252" xr:uid="{00000000-0005-0000-0000-00001CA30000}"/>
    <cellStyle name="Output 5 2 2 7" xfId="41253" xr:uid="{00000000-0005-0000-0000-00001DA30000}"/>
    <cellStyle name="Output 5 2 2 7 2" xfId="41254" xr:uid="{00000000-0005-0000-0000-00001EA30000}"/>
    <cellStyle name="Output 5 2 2 7 2 2" xfId="41255" xr:uid="{00000000-0005-0000-0000-00001FA30000}"/>
    <cellStyle name="Output 5 2 2 7 3" xfId="41256" xr:uid="{00000000-0005-0000-0000-000020A30000}"/>
    <cellStyle name="Output 5 2 2 8" xfId="41257" xr:uid="{00000000-0005-0000-0000-000021A30000}"/>
    <cellStyle name="Output 5 2 2 8 2" xfId="41258" xr:uid="{00000000-0005-0000-0000-000022A30000}"/>
    <cellStyle name="Output 5 2 2 8 2 2" xfId="41259" xr:uid="{00000000-0005-0000-0000-000023A30000}"/>
    <cellStyle name="Output 5 2 2 8 3" xfId="41260" xr:uid="{00000000-0005-0000-0000-000024A30000}"/>
    <cellStyle name="Output 5 2 2 9" xfId="41261" xr:uid="{00000000-0005-0000-0000-000025A30000}"/>
    <cellStyle name="Output 5 2 2 9 2" xfId="41262" xr:uid="{00000000-0005-0000-0000-000026A30000}"/>
    <cellStyle name="Output 5 2 2 9 2 2" xfId="41263" xr:uid="{00000000-0005-0000-0000-000027A30000}"/>
    <cellStyle name="Output 5 2 2 9 3" xfId="41264" xr:uid="{00000000-0005-0000-0000-000028A30000}"/>
    <cellStyle name="Output 5 2 20" xfId="41265" xr:uid="{00000000-0005-0000-0000-000029A30000}"/>
    <cellStyle name="Output 5 2 20 2" xfId="41266" xr:uid="{00000000-0005-0000-0000-00002AA30000}"/>
    <cellStyle name="Output 5 2 20 2 2" xfId="41267" xr:uid="{00000000-0005-0000-0000-00002BA30000}"/>
    <cellStyle name="Output 5 2 20 3" xfId="41268" xr:uid="{00000000-0005-0000-0000-00002CA30000}"/>
    <cellStyle name="Output 5 2 21" xfId="41269" xr:uid="{00000000-0005-0000-0000-00002DA30000}"/>
    <cellStyle name="Output 5 2 21 2" xfId="41270" xr:uid="{00000000-0005-0000-0000-00002EA30000}"/>
    <cellStyle name="Output 5 2 22" xfId="41271" xr:uid="{00000000-0005-0000-0000-00002FA30000}"/>
    <cellStyle name="Output 5 2 23" xfId="41272" xr:uid="{00000000-0005-0000-0000-000030A30000}"/>
    <cellStyle name="Output 5 2 3" xfId="41273" xr:uid="{00000000-0005-0000-0000-000031A30000}"/>
    <cellStyle name="Output 5 2 3 10" xfId="41274" xr:uid="{00000000-0005-0000-0000-000032A30000}"/>
    <cellStyle name="Output 5 2 3 10 2" xfId="41275" xr:uid="{00000000-0005-0000-0000-000033A30000}"/>
    <cellStyle name="Output 5 2 3 10 2 2" xfId="41276" xr:uid="{00000000-0005-0000-0000-000034A30000}"/>
    <cellStyle name="Output 5 2 3 10 3" xfId="41277" xr:uid="{00000000-0005-0000-0000-000035A30000}"/>
    <cellStyle name="Output 5 2 3 11" xfId="41278" xr:uid="{00000000-0005-0000-0000-000036A30000}"/>
    <cellStyle name="Output 5 2 3 11 2" xfId="41279" xr:uid="{00000000-0005-0000-0000-000037A30000}"/>
    <cellStyle name="Output 5 2 3 11 2 2" xfId="41280" xr:uid="{00000000-0005-0000-0000-000038A30000}"/>
    <cellStyle name="Output 5 2 3 11 3" xfId="41281" xr:uid="{00000000-0005-0000-0000-000039A30000}"/>
    <cellStyle name="Output 5 2 3 12" xfId="41282" xr:uid="{00000000-0005-0000-0000-00003AA30000}"/>
    <cellStyle name="Output 5 2 3 12 2" xfId="41283" xr:uid="{00000000-0005-0000-0000-00003BA30000}"/>
    <cellStyle name="Output 5 2 3 12 2 2" xfId="41284" xr:uid="{00000000-0005-0000-0000-00003CA30000}"/>
    <cellStyle name="Output 5 2 3 12 3" xfId="41285" xr:uid="{00000000-0005-0000-0000-00003DA30000}"/>
    <cellStyle name="Output 5 2 3 13" xfId="41286" xr:uid="{00000000-0005-0000-0000-00003EA30000}"/>
    <cellStyle name="Output 5 2 3 13 2" xfId="41287" xr:uid="{00000000-0005-0000-0000-00003FA30000}"/>
    <cellStyle name="Output 5 2 3 13 2 2" xfId="41288" xr:uid="{00000000-0005-0000-0000-000040A30000}"/>
    <cellStyle name="Output 5 2 3 13 3" xfId="41289" xr:uid="{00000000-0005-0000-0000-000041A30000}"/>
    <cellStyle name="Output 5 2 3 14" xfId="41290" xr:uid="{00000000-0005-0000-0000-000042A30000}"/>
    <cellStyle name="Output 5 2 3 14 2" xfId="41291" xr:uid="{00000000-0005-0000-0000-000043A30000}"/>
    <cellStyle name="Output 5 2 3 14 2 2" xfId="41292" xr:uid="{00000000-0005-0000-0000-000044A30000}"/>
    <cellStyle name="Output 5 2 3 14 3" xfId="41293" xr:uid="{00000000-0005-0000-0000-000045A30000}"/>
    <cellStyle name="Output 5 2 3 15" xfId="41294" xr:uid="{00000000-0005-0000-0000-000046A30000}"/>
    <cellStyle name="Output 5 2 3 15 2" xfId="41295" xr:uid="{00000000-0005-0000-0000-000047A30000}"/>
    <cellStyle name="Output 5 2 3 15 2 2" xfId="41296" xr:uid="{00000000-0005-0000-0000-000048A30000}"/>
    <cellStyle name="Output 5 2 3 15 3" xfId="41297" xr:uid="{00000000-0005-0000-0000-000049A30000}"/>
    <cellStyle name="Output 5 2 3 16" xfId="41298" xr:uid="{00000000-0005-0000-0000-00004AA30000}"/>
    <cellStyle name="Output 5 2 3 16 2" xfId="41299" xr:uid="{00000000-0005-0000-0000-00004BA30000}"/>
    <cellStyle name="Output 5 2 3 16 2 2" xfId="41300" xr:uid="{00000000-0005-0000-0000-00004CA30000}"/>
    <cellStyle name="Output 5 2 3 16 3" xfId="41301" xr:uid="{00000000-0005-0000-0000-00004DA30000}"/>
    <cellStyle name="Output 5 2 3 17" xfId="41302" xr:uid="{00000000-0005-0000-0000-00004EA30000}"/>
    <cellStyle name="Output 5 2 3 17 2" xfId="41303" xr:uid="{00000000-0005-0000-0000-00004FA30000}"/>
    <cellStyle name="Output 5 2 3 17 2 2" xfId="41304" xr:uid="{00000000-0005-0000-0000-000050A30000}"/>
    <cellStyle name="Output 5 2 3 17 3" xfId="41305" xr:uid="{00000000-0005-0000-0000-000051A30000}"/>
    <cellStyle name="Output 5 2 3 18" xfId="41306" xr:uid="{00000000-0005-0000-0000-000052A30000}"/>
    <cellStyle name="Output 5 2 3 18 2" xfId="41307" xr:uid="{00000000-0005-0000-0000-000053A30000}"/>
    <cellStyle name="Output 5 2 3 19" xfId="41308" xr:uid="{00000000-0005-0000-0000-000054A30000}"/>
    <cellStyle name="Output 5 2 3 2" xfId="41309" xr:uid="{00000000-0005-0000-0000-000055A30000}"/>
    <cellStyle name="Output 5 2 3 2 10" xfId="41310" xr:uid="{00000000-0005-0000-0000-000056A30000}"/>
    <cellStyle name="Output 5 2 3 2 10 2" xfId="41311" xr:uid="{00000000-0005-0000-0000-000057A30000}"/>
    <cellStyle name="Output 5 2 3 2 10 2 2" xfId="41312" xr:uid="{00000000-0005-0000-0000-000058A30000}"/>
    <cellStyle name="Output 5 2 3 2 10 3" xfId="41313" xr:uid="{00000000-0005-0000-0000-000059A30000}"/>
    <cellStyle name="Output 5 2 3 2 11" xfId="41314" xr:uid="{00000000-0005-0000-0000-00005AA30000}"/>
    <cellStyle name="Output 5 2 3 2 11 2" xfId="41315" xr:uid="{00000000-0005-0000-0000-00005BA30000}"/>
    <cellStyle name="Output 5 2 3 2 11 2 2" xfId="41316" xr:uid="{00000000-0005-0000-0000-00005CA30000}"/>
    <cellStyle name="Output 5 2 3 2 11 3" xfId="41317" xr:uid="{00000000-0005-0000-0000-00005DA30000}"/>
    <cellStyle name="Output 5 2 3 2 12" xfId="41318" xr:uid="{00000000-0005-0000-0000-00005EA30000}"/>
    <cellStyle name="Output 5 2 3 2 12 2" xfId="41319" xr:uid="{00000000-0005-0000-0000-00005FA30000}"/>
    <cellStyle name="Output 5 2 3 2 12 2 2" xfId="41320" xr:uid="{00000000-0005-0000-0000-000060A30000}"/>
    <cellStyle name="Output 5 2 3 2 12 3" xfId="41321" xr:uid="{00000000-0005-0000-0000-000061A30000}"/>
    <cellStyle name="Output 5 2 3 2 13" xfId="41322" xr:uid="{00000000-0005-0000-0000-000062A30000}"/>
    <cellStyle name="Output 5 2 3 2 13 2" xfId="41323" xr:uid="{00000000-0005-0000-0000-000063A30000}"/>
    <cellStyle name="Output 5 2 3 2 13 2 2" xfId="41324" xr:uid="{00000000-0005-0000-0000-000064A30000}"/>
    <cellStyle name="Output 5 2 3 2 13 3" xfId="41325" xr:uid="{00000000-0005-0000-0000-000065A30000}"/>
    <cellStyle name="Output 5 2 3 2 14" xfId="41326" xr:uid="{00000000-0005-0000-0000-000066A30000}"/>
    <cellStyle name="Output 5 2 3 2 14 2" xfId="41327" xr:uid="{00000000-0005-0000-0000-000067A30000}"/>
    <cellStyle name="Output 5 2 3 2 14 2 2" xfId="41328" xr:uid="{00000000-0005-0000-0000-000068A30000}"/>
    <cellStyle name="Output 5 2 3 2 14 3" xfId="41329" xr:uid="{00000000-0005-0000-0000-000069A30000}"/>
    <cellStyle name="Output 5 2 3 2 15" xfId="41330" xr:uid="{00000000-0005-0000-0000-00006AA30000}"/>
    <cellStyle name="Output 5 2 3 2 15 2" xfId="41331" xr:uid="{00000000-0005-0000-0000-00006BA30000}"/>
    <cellStyle name="Output 5 2 3 2 15 2 2" xfId="41332" xr:uid="{00000000-0005-0000-0000-00006CA30000}"/>
    <cellStyle name="Output 5 2 3 2 15 3" xfId="41333" xr:uid="{00000000-0005-0000-0000-00006DA30000}"/>
    <cellStyle name="Output 5 2 3 2 16" xfId="41334" xr:uid="{00000000-0005-0000-0000-00006EA30000}"/>
    <cellStyle name="Output 5 2 3 2 16 2" xfId="41335" xr:uid="{00000000-0005-0000-0000-00006FA30000}"/>
    <cellStyle name="Output 5 2 3 2 16 2 2" xfId="41336" xr:uid="{00000000-0005-0000-0000-000070A30000}"/>
    <cellStyle name="Output 5 2 3 2 16 3" xfId="41337" xr:uid="{00000000-0005-0000-0000-000071A30000}"/>
    <cellStyle name="Output 5 2 3 2 17" xfId="41338" xr:uid="{00000000-0005-0000-0000-000072A30000}"/>
    <cellStyle name="Output 5 2 3 2 17 2" xfId="41339" xr:uid="{00000000-0005-0000-0000-000073A30000}"/>
    <cellStyle name="Output 5 2 3 2 17 2 2" xfId="41340" xr:uid="{00000000-0005-0000-0000-000074A30000}"/>
    <cellStyle name="Output 5 2 3 2 17 3" xfId="41341" xr:uid="{00000000-0005-0000-0000-000075A30000}"/>
    <cellStyle name="Output 5 2 3 2 18" xfId="41342" xr:uid="{00000000-0005-0000-0000-000076A30000}"/>
    <cellStyle name="Output 5 2 3 2 18 2" xfId="41343" xr:uid="{00000000-0005-0000-0000-000077A30000}"/>
    <cellStyle name="Output 5 2 3 2 18 2 2" xfId="41344" xr:uid="{00000000-0005-0000-0000-000078A30000}"/>
    <cellStyle name="Output 5 2 3 2 18 3" xfId="41345" xr:uid="{00000000-0005-0000-0000-000079A30000}"/>
    <cellStyle name="Output 5 2 3 2 19" xfId="41346" xr:uid="{00000000-0005-0000-0000-00007AA30000}"/>
    <cellStyle name="Output 5 2 3 2 19 2" xfId="41347" xr:uid="{00000000-0005-0000-0000-00007BA30000}"/>
    <cellStyle name="Output 5 2 3 2 19 2 2" xfId="41348" xr:uid="{00000000-0005-0000-0000-00007CA30000}"/>
    <cellStyle name="Output 5 2 3 2 19 3" xfId="41349" xr:uid="{00000000-0005-0000-0000-00007DA30000}"/>
    <cellStyle name="Output 5 2 3 2 2" xfId="41350" xr:uid="{00000000-0005-0000-0000-00007EA30000}"/>
    <cellStyle name="Output 5 2 3 2 2 2" xfId="41351" xr:uid="{00000000-0005-0000-0000-00007FA30000}"/>
    <cellStyle name="Output 5 2 3 2 2 2 2" xfId="41352" xr:uid="{00000000-0005-0000-0000-000080A30000}"/>
    <cellStyle name="Output 5 2 3 2 2 3" xfId="41353" xr:uid="{00000000-0005-0000-0000-000081A30000}"/>
    <cellStyle name="Output 5 2 3 2 2 4" xfId="41354" xr:uid="{00000000-0005-0000-0000-000082A30000}"/>
    <cellStyle name="Output 5 2 3 2 20" xfId="41355" xr:uid="{00000000-0005-0000-0000-000083A30000}"/>
    <cellStyle name="Output 5 2 3 2 20 2" xfId="41356" xr:uid="{00000000-0005-0000-0000-000084A30000}"/>
    <cellStyle name="Output 5 2 3 2 20 2 2" xfId="41357" xr:uid="{00000000-0005-0000-0000-000085A30000}"/>
    <cellStyle name="Output 5 2 3 2 20 3" xfId="41358" xr:uid="{00000000-0005-0000-0000-000086A30000}"/>
    <cellStyle name="Output 5 2 3 2 21" xfId="41359" xr:uid="{00000000-0005-0000-0000-000087A30000}"/>
    <cellStyle name="Output 5 2 3 2 21 2" xfId="41360" xr:uid="{00000000-0005-0000-0000-000088A30000}"/>
    <cellStyle name="Output 5 2 3 2 22" xfId="41361" xr:uid="{00000000-0005-0000-0000-000089A30000}"/>
    <cellStyle name="Output 5 2 3 2 23" xfId="41362" xr:uid="{00000000-0005-0000-0000-00008AA30000}"/>
    <cellStyle name="Output 5 2 3 2 3" xfId="41363" xr:uid="{00000000-0005-0000-0000-00008BA30000}"/>
    <cellStyle name="Output 5 2 3 2 3 2" xfId="41364" xr:uid="{00000000-0005-0000-0000-00008CA30000}"/>
    <cellStyle name="Output 5 2 3 2 3 2 2" xfId="41365" xr:uid="{00000000-0005-0000-0000-00008DA30000}"/>
    <cellStyle name="Output 5 2 3 2 3 3" xfId="41366" xr:uid="{00000000-0005-0000-0000-00008EA30000}"/>
    <cellStyle name="Output 5 2 3 2 3 4" xfId="41367" xr:uid="{00000000-0005-0000-0000-00008FA30000}"/>
    <cellStyle name="Output 5 2 3 2 4" xfId="41368" xr:uid="{00000000-0005-0000-0000-000090A30000}"/>
    <cellStyle name="Output 5 2 3 2 4 2" xfId="41369" xr:uid="{00000000-0005-0000-0000-000091A30000}"/>
    <cellStyle name="Output 5 2 3 2 4 2 2" xfId="41370" xr:uid="{00000000-0005-0000-0000-000092A30000}"/>
    <cellStyle name="Output 5 2 3 2 4 3" xfId="41371" xr:uid="{00000000-0005-0000-0000-000093A30000}"/>
    <cellStyle name="Output 5 2 3 2 5" xfId="41372" xr:uid="{00000000-0005-0000-0000-000094A30000}"/>
    <cellStyle name="Output 5 2 3 2 5 2" xfId="41373" xr:uid="{00000000-0005-0000-0000-000095A30000}"/>
    <cellStyle name="Output 5 2 3 2 5 2 2" xfId="41374" xr:uid="{00000000-0005-0000-0000-000096A30000}"/>
    <cellStyle name="Output 5 2 3 2 5 3" xfId="41375" xr:uid="{00000000-0005-0000-0000-000097A30000}"/>
    <cellStyle name="Output 5 2 3 2 6" xfId="41376" xr:uid="{00000000-0005-0000-0000-000098A30000}"/>
    <cellStyle name="Output 5 2 3 2 6 2" xfId="41377" xr:uid="{00000000-0005-0000-0000-000099A30000}"/>
    <cellStyle name="Output 5 2 3 2 6 2 2" xfId="41378" xr:uid="{00000000-0005-0000-0000-00009AA30000}"/>
    <cellStyle name="Output 5 2 3 2 6 3" xfId="41379" xr:uid="{00000000-0005-0000-0000-00009BA30000}"/>
    <cellStyle name="Output 5 2 3 2 7" xfId="41380" xr:uid="{00000000-0005-0000-0000-00009CA30000}"/>
    <cellStyle name="Output 5 2 3 2 7 2" xfId="41381" xr:uid="{00000000-0005-0000-0000-00009DA30000}"/>
    <cellStyle name="Output 5 2 3 2 7 2 2" xfId="41382" xr:uid="{00000000-0005-0000-0000-00009EA30000}"/>
    <cellStyle name="Output 5 2 3 2 7 3" xfId="41383" xr:uid="{00000000-0005-0000-0000-00009FA30000}"/>
    <cellStyle name="Output 5 2 3 2 8" xfId="41384" xr:uid="{00000000-0005-0000-0000-0000A0A30000}"/>
    <cellStyle name="Output 5 2 3 2 8 2" xfId="41385" xr:uid="{00000000-0005-0000-0000-0000A1A30000}"/>
    <cellStyle name="Output 5 2 3 2 8 2 2" xfId="41386" xr:uid="{00000000-0005-0000-0000-0000A2A30000}"/>
    <cellStyle name="Output 5 2 3 2 8 3" xfId="41387" xr:uid="{00000000-0005-0000-0000-0000A3A30000}"/>
    <cellStyle name="Output 5 2 3 2 9" xfId="41388" xr:uid="{00000000-0005-0000-0000-0000A4A30000}"/>
    <cellStyle name="Output 5 2 3 2 9 2" xfId="41389" xr:uid="{00000000-0005-0000-0000-0000A5A30000}"/>
    <cellStyle name="Output 5 2 3 2 9 2 2" xfId="41390" xr:uid="{00000000-0005-0000-0000-0000A6A30000}"/>
    <cellStyle name="Output 5 2 3 2 9 3" xfId="41391" xr:uid="{00000000-0005-0000-0000-0000A7A30000}"/>
    <cellStyle name="Output 5 2 3 20" xfId="41392" xr:uid="{00000000-0005-0000-0000-0000A8A30000}"/>
    <cellStyle name="Output 5 2 3 3" xfId="41393" xr:uid="{00000000-0005-0000-0000-0000A9A30000}"/>
    <cellStyle name="Output 5 2 3 3 2" xfId="41394" xr:uid="{00000000-0005-0000-0000-0000AAA30000}"/>
    <cellStyle name="Output 5 2 3 3 2 2" xfId="41395" xr:uid="{00000000-0005-0000-0000-0000ABA30000}"/>
    <cellStyle name="Output 5 2 3 3 3" xfId="41396" xr:uid="{00000000-0005-0000-0000-0000ACA30000}"/>
    <cellStyle name="Output 5 2 3 3 4" xfId="41397" xr:uid="{00000000-0005-0000-0000-0000ADA30000}"/>
    <cellStyle name="Output 5 2 3 4" xfId="41398" xr:uid="{00000000-0005-0000-0000-0000AEA30000}"/>
    <cellStyle name="Output 5 2 3 4 2" xfId="41399" xr:uid="{00000000-0005-0000-0000-0000AFA30000}"/>
    <cellStyle name="Output 5 2 3 4 2 2" xfId="41400" xr:uid="{00000000-0005-0000-0000-0000B0A30000}"/>
    <cellStyle name="Output 5 2 3 4 3" xfId="41401" xr:uid="{00000000-0005-0000-0000-0000B1A30000}"/>
    <cellStyle name="Output 5 2 3 4 4" xfId="41402" xr:uid="{00000000-0005-0000-0000-0000B2A30000}"/>
    <cellStyle name="Output 5 2 3 5" xfId="41403" xr:uid="{00000000-0005-0000-0000-0000B3A30000}"/>
    <cellStyle name="Output 5 2 3 5 2" xfId="41404" xr:uid="{00000000-0005-0000-0000-0000B4A30000}"/>
    <cellStyle name="Output 5 2 3 5 2 2" xfId="41405" xr:uid="{00000000-0005-0000-0000-0000B5A30000}"/>
    <cellStyle name="Output 5 2 3 5 3" xfId="41406" xr:uid="{00000000-0005-0000-0000-0000B6A30000}"/>
    <cellStyle name="Output 5 2 3 6" xfId="41407" xr:uid="{00000000-0005-0000-0000-0000B7A30000}"/>
    <cellStyle name="Output 5 2 3 6 2" xfId="41408" xr:uid="{00000000-0005-0000-0000-0000B8A30000}"/>
    <cellStyle name="Output 5 2 3 6 2 2" xfId="41409" xr:uid="{00000000-0005-0000-0000-0000B9A30000}"/>
    <cellStyle name="Output 5 2 3 6 3" xfId="41410" xr:uid="{00000000-0005-0000-0000-0000BAA30000}"/>
    <cellStyle name="Output 5 2 3 7" xfId="41411" xr:uid="{00000000-0005-0000-0000-0000BBA30000}"/>
    <cellStyle name="Output 5 2 3 7 2" xfId="41412" xr:uid="{00000000-0005-0000-0000-0000BCA30000}"/>
    <cellStyle name="Output 5 2 3 7 2 2" xfId="41413" xr:uid="{00000000-0005-0000-0000-0000BDA30000}"/>
    <cellStyle name="Output 5 2 3 7 3" xfId="41414" xr:uid="{00000000-0005-0000-0000-0000BEA30000}"/>
    <cellStyle name="Output 5 2 3 8" xfId="41415" xr:uid="{00000000-0005-0000-0000-0000BFA30000}"/>
    <cellStyle name="Output 5 2 3 8 2" xfId="41416" xr:uid="{00000000-0005-0000-0000-0000C0A30000}"/>
    <cellStyle name="Output 5 2 3 8 2 2" xfId="41417" xr:uid="{00000000-0005-0000-0000-0000C1A30000}"/>
    <cellStyle name="Output 5 2 3 8 3" xfId="41418" xr:uid="{00000000-0005-0000-0000-0000C2A30000}"/>
    <cellStyle name="Output 5 2 3 9" xfId="41419" xr:uid="{00000000-0005-0000-0000-0000C3A30000}"/>
    <cellStyle name="Output 5 2 3 9 2" xfId="41420" xr:uid="{00000000-0005-0000-0000-0000C4A30000}"/>
    <cellStyle name="Output 5 2 3 9 2 2" xfId="41421" xr:uid="{00000000-0005-0000-0000-0000C5A30000}"/>
    <cellStyle name="Output 5 2 3 9 3" xfId="41422" xr:uid="{00000000-0005-0000-0000-0000C6A30000}"/>
    <cellStyle name="Output 5 2 4" xfId="41423" xr:uid="{00000000-0005-0000-0000-0000C7A30000}"/>
    <cellStyle name="Output 5 2 4 10" xfId="41424" xr:uid="{00000000-0005-0000-0000-0000C8A30000}"/>
    <cellStyle name="Output 5 2 4 10 2" xfId="41425" xr:uid="{00000000-0005-0000-0000-0000C9A30000}"/>
    <cellStyle name="Output 5 2 4 10 2 2" xfId="41426" xr:uid="{00000000-0005-0000-0000-0000CAA30000}"/>
    <cellStyle name="Output 5 2 4 10 3" xfId="41427" xr:uid="{00000000-0005-0000-0000-0000CBA30000}"/>
    <cellStyle name="Output 5 2 4 11" xfId="41428" xr:uid="{00000000-0005-0000-0000-0000CCA30000}"/>
    <cellStyle name="Output 5 2 4 11 2" xfId="41429" xr:uid="{00000000-0005-0000-0000-0000CDA30000}"/>
    <cellStyle name="Output 5 2 4 11 2 2" xfId="41430" xr:uid="{00000000-0005-0000-0000-0000CEA30000}"/>
    <cellStyle name="Output 5 2 4 11 3" xfId="41431" xr:uid="{00000000-0005-0000-0000-0000CFA30000}"/>
    <cellStyle name="Output 5 2 4 12" xfId="41432" xr:uid="{00000000-0005-0000-0000-0000D0A30000}"/>
    <cellStyle name="Output 5 2 4 12 2" xfId="41433" xr:uid="{00000000-0005-0000-0000-0000D1A30000}"/>
    <cellStyle name="Output 5 2 4 12 2 2" xfId="41434" xr:uid="{00000000-0005-0000-0000-0000D2A30000}"/>
    <cellStyle name="Output 5 2 4 12 3" xfId="41435" xr:uid="{00000000-0005-0000-0000-0000D3A30000}"/>
    <cellStyle name="Output 5 2 4 13" xfId="41436" xr:uid="{00000000-0005-0000-0000-0000D4A30000}"/>
    <cellStyle name="Output 5 2 4 13 2" xfId="41437" xr:uid="{00000000-0005-0000-0000-0000D5A30000}"/>
    <cellStyle name="Output 5 2 4 13 2 2" xfId="41438" xr:uid="{00000000-0005-0000-0000-0000D6A30000}"/>
    <cellStyle name="Output 5 2 4 13 3" xfId="41439" xr:uid="{00000000-0005-0000-0000-0000D7A30000}"/>
    <cellStyle name="Output 5 2 4 14" xfId="41440" xr:uid="{00000000-0005-0000-0000-0000D8A30000}"/>
    <cellStyle name="Output 5 2 4 14 2" xfId="41441" xr:uid="{00000000-0005-0000-0000-0000D9A30000}"/>
    <cellStyle name="Output 5 2 4 14 2 2" xfId="41442" xr:uid="{00000000-0005-0000-0000-0000DAA30000}"/>
    <cellStyle name="Output 5 2 4 14 3" xfId="41443" xr:uid="{00000000-0005-0000-0000-0000DBA30000}"/>
    <cellStyle name="Output 5 2 4 15" xfId="41444" xr:uid="{00000000-0005-0000-0000-0000DCA30000}"/>
    <cellStyle name="Output 5 2 4 15 2" xfId="41445" xr:uid="{00000000-0005-0000-0000-0000DDA30000}"/>
    <cellStyle name="Output 5 2 4 15 2 2" xfId="41446" xr:uid="{00000000-0005-0000-0000-0000DEA30000}"/>
    <cellStyle name="Output 5 2 4 15 3" xfId="41447" xr:uid="{00000000-0005-0000-0000-0000DFA30000}"/>
    <cellStyle name="Output 5 2 4 16" xfId="41448" xr:uid="{00000000-0005-0000-0000-0000E0A30000}"/>
    <cellStyle name="Output 5 2 4 16 2" xfId="41449" xr:uid="{00000000-0005-0000-0000-0000E1A30000}"/>
    <cellStyle name="Output 5 2 4 16 2 2" xfId="41450" xr:uid="{00000000-0005-0000-0000-0000E2A30000}"/>
    <cellStyle name="Output 5 2 4 16 3" xfId="41451" xr:uid="{00000000-0005-0000-0000-0000E3A30000}"/>
    <cellStyle name="Output 5 2 4 17" xfId="41452" xr:uid="{00000000-0005-0000-0000-0000E4A30000}"/>
    <cellStyle name="Output 5 2 4 17 2" xfId="41453" xr:uid="{00000000-0005-0000-0000-0000E5A30000}"/>
    <cellStyle name="Output 5 2 4 17 2 2" xfId="41454" xr:uid="{00000000-0005-0000-0000-0000E6A30000}"/>
    <cellStyle name="Output 5 2 4 17 3" xfId="41455" xr:uid="{00000000-0005-0000-0000-0000E7A30000}"/>
    <cellStyle name="Output 5 2 4 18" xfId="41456" xr:uid="{00000000-0005-0000-0000-0000E8A30000}"/>
    <cellStyle name="Output 5 2 4 18 2" xfId="41457" xr:uid="{00000000-0005-0000-0000-0000E9A30000}"/>
    <cellStyle name="Output 5 2 4 18 2 2" xfId="41458" xr:uid="{00000000-0005-0000-0000-0000EAA30000}"/>
    <cellStyle name="Output 5 2 4 18 3" xfId="41459" xr:uid="{00000000-0005-0000-0000-0000EBA30000}"/>
    <cellStyle name="Output 5 2 4 19" xfId="41460" xr:uid="{00000000-0005-0000-0000-0000ECA30000}"/>
    <cellStyle name="Output 5 2 4 19 2" xfId="41461" xr:uid="{00000000-0005-0000-0000-0000EDA30000}"/>
    <cellStyle name="Output 5 2 4 19 2 2" xfId="41462" xr:uid="{00000000-0005-0000-0000-0000EEA30000}"/>
    <cellStyle name="Output 5 2 4 19 3" xfId="41463" xr:uid="{00000000-0005-0000-0000-0000EFA30000}"/>
    <cellStyle name="Output 5 2 4 2" xfId="41464" xr:uid="{00000000-0005-0000-0000-0000F0A30000}"/>
    <cellStyle name="Output 5 2 4 2 10" xfId="41465" xr:uid="{00000000-0005-0000-0000-0000F1A30000}"/>
    <cellStyle name="Output 5 2 4 2 10 2" xfId="41466" xr:uid="{00000000-0005-0000-0000-0000F2A30000}"/>
    <cellStyle name="Output 5 2 4 2 10 2 2" xfId="41467" xr:uid="{00000000-0005-0000-0000-0000F3A30000}"/>
    <cellStyle name="Output 5 2 4 2 10 3" xfId="41468" xr:uid="{00000000-0005-0000-0000-0000F4A30000}"/>
    <cellStyle name="Output 5 2 4 2 11" xfId="41469" xr:uid="{00000000-0005-0000-0000-0000F5A30000}"/>
    <cellStyle name="Output 5 2 4 2 11 2" xfId="41470" xr:uid="{00000000-0005-0000-0000-0000F6A30000}"/>
    <cellStyle name="Output 5 2 4 2 11 2 2" xfId="41471" xr:uid="{00000000-0005-0000-0000-0000F7A30000}"/>
    <cellStyle name="Output 5 2 4 2 11 3" xfId="41472" xr:uid="{00000000-0005-0000-0000-0000F8A30000}"/>
    <cellStyle name="Output 5 2 4 2 12" xfId="41473" xr:uid="{00000000-0005-0000-0000-0000F9A30000}"/>
    <cellStyle name="Output 5 2 4 2 12 2" xfId="41474" xr:uid="{00000000-0005-0000-0000-0000FAA30000}"/>
    <cellStyle name="Output 5 2 4 2 12 2 2" xfId="41475" xr:uid="{00000000-0005-0000-0000-0000FBA30000}"/>
    <cellStyle name="Output 5 2 4 2 12 3" xfId="41476" xr:uid="{00000000-0005-0000-0000-0000FCA30000}"/>
    <cellStyle name="Output 5 2 4 2 13" xfId="41477" xr:uid="{00000000-0005-0000-0000-0000FDA30000}"/>
    <cellStyle name="Output 5 2 4 2 13 2" xfId="41478" xr:uid="{00000000-0005-0000-0000-0000FEA30000}"/>
    <cellStyle name="Output 5 2 4 2 13 2 2" xfId="41479" xr:uid="{00000000-0005-0000-0000-0000FFA30000}"/>
    <cellStyle name="Output 5 2 4 2 13 3" xfId="41480" xr:uid="{00000000-0005-0000-0000-000000A40000}"/>
    <cellStyle name="Output 5 2 4 2 14" xfId="41481" xr:uid="{00000000-0005-0000-0000-000001A40000}"/>
    <cellStyle name="Output 5 2 4 2 14 2" xfId="41482" xr:uid="{00000000-0005-0000-0000-000002A40000}"/>
    <cellStyle name="Output 5 2 4 2 14 2 2" xfId="41483" xr:uid="{00000000-0005-0000-0000-000003A40000}"/>
    <cellStyle name="Output 5 2 4 2 14 3" xfId="41484" xr:uid="{00000000-0005-0000-0000-000004A40000}"/>
    <cellStyle name="Output 5 2 4 2 15" xfId="41485" xr:uid="{00000000-0005-0000-0000-000005A40000}"/>
    <cellStyle name="Output 5 2 4 2 15 2" xfId="41486" xr:uid="{00000000-0005-0000-0000-000006A40000}"/>
    <cellStyle name="Output 5 2 4 2 15 2 2" xfId="41487" xr:uid="{00000000-0005-0000-0000-000007A40000}"/>
    <cellStyle name="Output 5 2 4 2 15 3" xfId="41488" xr:uid="{00000000-0005-0000-0000-000008A40000}"/>
    <cellStyle name="Output 5 2 4 2 16" xfId="41489" xr:uid="{00000000-0005-0000-0000-000009A40000}"/>
    <cellStyle name="Output 5 2 4 2 16 2" xfId="41490" xr:uid="{00000000-0005-0000-0000-00000AA40000}"/>
    <cellStyle name="Output 5 2 4 2 16 2 2" xfId="41491" xr:uid="{00000000-0005-0000-0000-00000BA40000}"/>
    <cellStyle name="Output 5 2 4 2 16 3" xfId="41492" xr:uid="{00000000-0005-0000-0000-00000CA40000}"/>
    <cellStyle name="Output 5 2 4 2 17" xfId="41493" xr:uid="{00000000-0005-0000-0000-00000DA40000}"/>
    <cellStyle name="Output 5 2 4 2 17 2" xfId="41494" xr:uid="{00000000-0005-0000-0000-00000EA40000}"/>
    <cellStyle name="Output 5 2 4 2 17 2 2" xfId="41495" xr:uid="{00000000-0005-0000-0000-00000FA40000}"/>
    <cellStyle name="Output 5 2 4 2 17 3" xfId="41496" xr:uid="{00000000-0005-0000-0000-000010A40000}"/>
    <cellStyle name="Output 5 2 4 2 18" xfId="41497" xr:uid="{00000000-0005-0000-0000-000011A40000}"/>
    <cellStyle name="Output 5 2 4 2 18 2" xfId="41498" xr:uid="{00000000-0005-0000-0000-000012A40000}"/>
    <cellStyle name="Output 5 2 4 2 18 2 2" xfId="41499" xr:uid="{00000000-0005-0000-0000-000013A40000}"/>
    <cellStyle name="Output 5 2 4 2 18 3" xfId="41500" xr:uid="{00000000-0005-0000-0000-000014A40000}"/>
    <cellStyle name="Output 5 2 4 2 19" xfId="41501" xr:uid="{00000000-0005-0000-0000-000015A40000}"/>
    <cellStyle name="Output 5 2 4 2 19 2" xfId="41502" xr:uid="{00000000-0005-0000-0000-000016A40000}"/>
    <cellStyle name="Output 5 2 4 2 19 2 2" xfId="41503" xr:uid="{00000000-0005-0000-0000-000017A40000}"/>
    <cellStyle name="Output 5 2 4 2 19 3" xfId="41504" xr:uid="{00000000-0005-0000-0000-000018A40000}"/>
    <cellStyle name="Output 5 2 4 2 2" xfId="41505" xr:uid="{00000000-0005-0000-0000-000019A40000}"/>
    <cellStyle name="Output 5 2 4 2 2 2" xfId="41506" xr:uid="{00000000-0005-0000-0000-00001AA40000}"/>
    <cellStyle name="Output 5 2 4 2 2 2 2" xfId="41507" xr:uid="{00000000-0005-0000-0000-00001BA40000}"/>
    <cellStyle name="Output 5 2 4 2 2 3" xfId="41508" xr:uid="{00000000-0005-0000-0000-00001CA40000}"/>
    <cellStyle name="Output 5 2 4 2 2 4" xfId="41509" xr:uid="{00000000-0005-0000-0000-00001DA40000}"/>
    <cellStyle name="Output 5 2 4 2 20" xfId="41510" xr:uid="{00000000-0005-0000-0000-00001EA40000}"/>
    <cellStyle name="Output 5 2 4 2 20 2" xfId="41511" xr:uid="{00000000-0005-0000-0000-00001FA40000}"/>
    <cellStyle name="Output 5 2 4 2 20 2 2" xfId="41512" xr:uid="{00000000-0005-0000-0000-000020A40000}"/>
    <cellStyle name="Output 5 2 4 2 20 3" xfId="41513" xr:uid="{00000000-0005-0000-0000-000021A40000}"/>
    <cellStyle name="Output 5 2 4 2 21" xfId="41514" xr:uid="{00000000-0005-0000-0000-000022A40000}"/>
    <cellStyle name="Output 5 2 4 2 21 2" xfId="41515" xr:uid="{00000000-0005-0000-0000-000023A40000}"/>
    <cellStyle name="Output 5 2 4 2 22" xfId="41516" xr:uid="{00000000-0005-0000-0000-000024A40000}"/>
    <cellStyle name="Output 5 2 4 2 23" xfId="41517" xr:uid="{00000000-0005-0000-0000-000025A40000}"/>
    <cellStyle name="Output 5 2 4 2 3" xfId="41518" xr:uid="{00000000-0005-0000-0000-000026A40000}"/>
    <cellStyle name="Output 5 2 4 2 3 2" xfId="41519" xr:uid="{00000000-0005-0000-0000-000027A40000}"/>
    <cellStyle name="Output 5 2 4 2 3 2 2" xfId="41520" xr:uid="{00000000-0005-0000-0000-000028A40000}"/>
    <cellStyle name="Output 5 2 4 2 3 3" xfId="41521" xr:uid="{00000000-0005-0000-0000-000029A40000}"/>
    <cellStyle name="Output 5 2 4 2 4" xfId="41522" xr:uid="{00000000-0005-0000-0000-00002AA40000}"/>
    <cellStyle name="Output 5 2 4 2 4 2" xfId="41523" xr:uid="{00000000-0005-0000-0000-00002BA40000}"/>
    <cellStyle name="Output 5 2 4 2 4 2 2" xfId="41524" xr:uid="{00000000-0005-0000-0000-00002CA40000}"/>
    <cellStyle name="Output 5 2 4 2 4 3" xfId="41525" xr:uid="{00000000-0005-0000-0000-00002DA40000}"/>
    <cellStyle name="Output 5 2 4 2 5" xfId="41526" xr:uid="{00000000-0005-0000-0000-00002EA40000}"/>
    <cellStyle name="Output 5 2 4 2 5 2" xfId="41527" xr:uid="{00000000-0005-0000-0000-00002FA40000}"/>
    <cellStyle name="Output 5 2 4 2 5 2 2" xfId="41528" xr:uid="{00000000-0005-0000-0000-000030A40000}"/>
    <cellStyle name="Output 5 2 4 2 5 3" xfId="41529" xr:uid="{00000000-0005-0000-0000-000031A40000}"/>
    <cellStyle name="Output 5 2 4 2 6" xfId="41530" xr:uid="{00000000-0005-0000-0000-000032A40000}"/>
    <cellStyle name="Output 5 2 4 2 6 2" xfId="41531" xr:uid="{00000000-0005-0000-0000-000033A40000}"/>
    <cellStyle name="Output 5 2 4 2 6 2 2" xfId="41532" xr:uid="{00000000-0005-0000-0000-000034A40000}"/>
    <cellStyle name="Output 5 2 4 2 6 3" xfId="41533" xr:uid="{00000000-0005-0000-0000-000035A40000}"/>
    <cellStyle name="Output 5 2 4 2 7" xfId="41534" xr:uid="{00000000-0005-0000-0000-000036A40000}"/>
    <cellStyle name="Output 5 2 4 2 7 2" xfId="41535" xr:uid="{00000000-0005-0000-0000-000037A40000}"/>
    <cellStyle name="Output 5 2 4 2 7 2 2" xfId="41536" xr:uid="{00000000-0005-0000-0000-000038A40000}"/>
    <cellStyle name="Output 5 2 4 2 7 3" xfId="41537" xr:uid="{00000000-0005-0000-0000-000039A40000}"/>
    <cellStyle name="Output 5 2 4 2 8" xfId="41538" xr:uid="{00000000-0005-0000-0000-00003AA40000}"/>
    <cellStyle name="Output 5 2 4 2 8 2" xfId="41539" xr:uid="{00000000-0005-0000-0000-00003BA40000}"/>
    <cellStyle name="Output 5 2 4 2 8 2 2" xfId="41540" xr:uid="{00000000-0005-0000-0000-00003CA40000}"/>
    <cellStyle name="Output 5 2 4 2 8 3" xfId="41541" xr:uid="{00000000-0005-0000-0000-00003DA40000}"/>
    <cellStyle name="Output 5 2 4 2 9" xfId="41542" xr:uid="{00000000-0005-0000-0000-00003EA40000}"/>
    <cellStyle name="Output 5 2 4 2 9 2" xfId="41543" xr:uid="{00000000-0005-0000-0000-00003FA40000}"/>
    <cellStyle name="Output 5 2 4 2 9 2 2" xfId="41544" xr:uid="{00000000-0005-0000-0000-000040A40000}"/>
    <cellStyle name="Output 5 2 4 2 9 3" xfId="41545" xr:uid="{00000000-0005-0000-0000-000041A40000}"/>
    <cellStyle name="Output 5 2 4 20" xfId="41546" xr:uid="{00000000-0005-0000-0000-000042A40000}"/>
    <cellStyle name="Output 5 2 4 20 2" xfId="41547" xr:uid="{00000000-0005-0000-0000-000043A40000}"/>
    <cellStyle name="Output 5 2 4 20 2 2" xfId="41548" xr:uid="{00000000-0005-0000-0000-000044A40000}"/>
    <cellStyle name="Output 5 2 4 20 3" xfId="41549" xr:uid="{00000000-0005-0000-0000-000045A40000}"/>
    <cellStyle name="Output 5 2 4 21" xfId="41550" xr:uid="{00000000-0005-0000-0000-000046A40000}"/>
    <cellStyle name="Output 5 2 4 21 2" xfId="41551" xr:uid="{00000000-0005-0000-0000-000047A40000}"/>
    <cellStyle name="Output 5 2 4 21 2 2" xfId="41552" xr:uid="{00000000-0005-0000-0000-000048A40000}"/>
    <cellStyle name="Output 5 2 4 21 3" xfId="41553" xr:uid="{00000000-0005-0000-0000-000049A40000}"/>
    <cellStyle name="Output 5 2 4 22" xfId="41554" xr:uid="{00000000-0005-0000-0000-00004AA40000}"/>
    <cellStyle name="Output 5 2 4 22 2" xfId="41555" xr:uid="{00000000-0005-0000-0000-00004BA40000}"/>
    <cellStyle name="Output 5 2 4 23" xfId="41556" xr:uid="{00000000-0005-0000-0000-00004CA40000}"/>
    <cellStyle name="Output 5 2 4 24" xfId="41557" xr:uid="{00000000-0005-0000-0000-00004DA40000}"/>
    <cellStyle name="Output 5 2 4 3" xfId="41558" xr:uid="{00000000-0005-0000-0000-00004EA40000}"/>
    <cellStyle name="Output 5 2 4 3 2" xfId="41559" xr:uid="{00000000-0005-0000-0000-00004FA40000}"/>
    <cellStyle name="Output 5 2 4 3 2 2" xfId="41560" xr:uid="{00000000-0005-0000-0000-000050A40000}"/>
    <cellStyle name="Output 5 2 4 3 3" xfId="41561" xr:uid="{00000000-0005-0000-0000-000051A40000}"/>
    <cellStyle name="Output 5 2 4 3 4" xfId="41562" xr:uid="{00000000-0005-0000-0000-000052A40000}"/>
    <cellStyle name="Output 5 2 4 4" xfId="41563" xr:uid="{00000000-0005-0000-0000-000053A40000}"/>
    <cellStyle name="Output 5 2 4 4 2" xfId="41564" xr:uid="{00000000-0005-0000-0000-000054A40000}"/>
    <cellStyle name="Output 5 2 4 4 2 2" xfId="41565" xr:uid="{00000000-0005-0000-0000-000055A40000}"/>
    <cellStyle name="Output 5 2 4 4 3" xfId="41566" xr:uid="{00000000-0005-0000-0000-000056A40000}"/>
    <cellStyle name="Output 5 2 4 4 4" xfId="41567" xr:uid="{00000000-0005-0000-0000-000057A40000}"/>
    <cellStyle name="Output 5 2 4 5" xfId="41568" xr:uid="{00000000-0005-0000-0000-000058A40000}"/>
    <cellStyle name="Output 5 2 4 5 2" xfId="41569" xr:uid="{00000000-0005-0000-0000-000059A40000}"/>
    <cellStyle name="Output 5 2 4 5 2 2" xfId="41570" xr:uid="{00000000-0005-0000-0000-00005AA40000}"/>
    <cellStyle name="Output 5 2 4 5 3" xfId="41571" xr:uid="{00000000-0005-0000-0000-00005BA40000}"/>
    <cellStyle name="Output 5 2 4 6" xfId="41572" xr:uid="{00000000-0005-0000-0000-00005CA40000}"/>
    <cellStyle name="Output 5 2 4 6 2" xfId="41573" xr:uid="{00000000-0005-0000-0000-00005DA40000}"/>
    <cellStyle name="Output 5 2 4 6 2 2" xfId="41574" xr:uid="{00000000-0005-0000-0000-00005EA40000}"/>
    <cellStyle name="Output 5 2 4 6 3" xfId="41575" xr:uid="{00000000-0005-0000-0000-00005FA40000}"/>
    <cellStyle name="Output 5 2 4 7" xfId="41576" xr:uid="{00000000-0005-0000-0000-000060A40000}"/>
    <cellStyle name="Output 5 2 4 7 2" xfId="41577" xr:uid="{00000000-0005-0000-0000-000061A40000}"/>
    <cellStyle name="Output 5 2 4 7 2 2" xfId="41578" xr:uid="{00000000-0005-0000-0000-000062A40000}"/>
    <cellStyle name="Output 5 2 4 7 3" xfId="41579" xr:uid="{00000000-0005-0000-0000-000063A40000}"/>
    <cellStyle name="Output 5 2 4 8" xfId="41580" xr:uid="{00000000-0005-0000-0000-000064A40000}"/>
    <cellStyle name="Output 5 2 4 8 2" xfId="41581" xr:uid="{00000000-0005-0000-0000-000065A40000}"/>
    <cellStyle name="Output 5 2 4 8 2 2" xfId="41582" xr:uid="{00000000-0005-0000-0000-000066A40000}"/>
    <cellStyle name="Output 5 2 4 8 3" xfId="41583" xr:uid="{00000000-0005-0000-0000-000067A40000}"/>
    <cellStyle name="Output 5 2 4 9" xfId="41584" xr:uid="{00000000-0005-0000-0000-000068A40000}"/>
    <cellStyle name="Output 5 2 4 9 2" xfId="41585" xr:uid="{00000000-0005-0000-0000-000069A40000}"/>
    <cellStyle name="Output 5 2 4 9 2 2" xfId="41586" xr:uid="{00000000-0005-0000-0000-00006AA40000}"/>
    <cellStyle name="Output 5 2 4 9 3" xfId="41587" xr:uid="{00000000-0005-0000-0000-00006BA40000}"/>
    <cellStyle name="Output 5 2 5" xfId="41588" xr:uid="{00000000-0005-0000-0000-00006CA40000}"/>
    <cellStyle name="Output 5 2 5 10" xfId="41589" xr:uid="{00000000-0005-0000-0000-00006DA40000}"/>
    <cellStyle name="Output 5 2 5 10 2" xfId="41590" xr:uid="{00000000-0005-0000-0000-00006EA40000}"/>
    <cellStyle name="Output 5 2 5 10 2 2" xfId="41591" xr:uid="{00000000-0005-0000-0000-00006FA40000}"/>
    <cellStyle name="Output 5 2 5 10 3" xfId="41592" xr:uid="{00000000-0005-0000-0000-000070A40000}"/>
    <cellStyle name="Output 5 2 5 11" xfId="41593" xr:uid="{00000000-0005-0000-0000-000071A40000}"/>
    <cellStyle name="Output 5 2 5 11 2" xfId="41594" xr:uid="{00000000-0005-0000-0000-000072A40000}"/>
    <cellStyle name="Output 5 2 5 11 2 2" xfId="41595" xr:uid="{00000000-0005-0000-0000-000073A40000}"/>
    <cellStyle name="Output 5 2 5 11 3" xfId="41596" xr:uid="{00000000-0005-0000-0000-000074A40000}"/>
    <cellStyle name="Output 5 2 5 12" xfId="41597" xr:uid="{00000000-0005-0000-0000-000075A40000}"/>
    <cellStyle name="Output 5 2 5 12 2" xfId="41598" xr:uid="{00000000-0005-0000-0000-000076A40000}"/>
    <cellStyle name="Output 5 2 5 12 2 2" xfId="41599" xr:uid="{00000000-0005-0000-0000-000077A40000}"/>
    <cellStyle name="Output 5 2 5 12 3" xfId="41600" xr:uid="{00000000-0005-0000-0000-000078A40000}"/>
    <cellStyle name="Output 5 2 5 13" xfId="41601" xr:uid="{00000000-0005-0000-0000-000079A40000}"/>
    <cellStyle name="Output 5 2 5 13 2" xfId="41602" xr:uid="{00000000-0005-0000-0000-00007AA40000}"/>
    <cellStyle name="Output 5 2 5 13 2 2" xfId="41603" xr:uid="{00000000-0005-0000-0000-00007BA40000}"/>
    <cellStyle name="Output 5 2 5 13 3" xfId="41604" xr:uid="{00000000-0005-0000-0000-00007CA40000}"/>
    <cellStyle name="Output 5 2 5 14" xfId="41605" xr:uid="{00000000-0005-0000-0000-00007DA40000}"/>
    <cellStyle name="Output 5 2 5 14 2" xfId="41606" xr:uid="{00000000-0005-0000-0000-00007EA40000}"/>
    <cellStyle name="Output 5 2 5 14 2 2" xfId="41607" xr:uid="{00000000-0005-0000-0000-00007FA40000}"/>
    <cellStyle name="Output 5 2 5 14 3" xfId="41608" xr:uid="{00000000-0005-0000-0000-000080A40000}"/>
    <cellStyle name="Output 5 2 5 15" xfId="41609" xr:uid="{00000000-0005-0000-0000-000081A40000}"/>
    <cellStyle name="Output 5 2 5 15 2" xfId="41610" xr:uid="{00000000-0005-0000-0000-000082A40000}"/>
    <cellStyle name="Output 5 2 5 15 2 2" xfId="41611" xr:uid="{00000000-0005-0000-0000-000083A40000}"/>
    <cellStyle name="Output 5 2 5 15 3" xfId="41612" xr:uid="{00000000-0005-0000-0000-000084A40000}"/>
    <cellStyle name="Output 5 2 5 16" xfId="41613" xr:uid="{00000000-0005-0000-0000-000085A40000}"/>
    <cellStyle name="Output 5 2 5 16 2" xfId="41614" xr:uid="{00000000-0005-0000-0000-000086A40000}"/>
    <cellStyle name="Output 5 2 5 16 2 2" xfId="41615" xr:uid="{00000000-0005-0000-0000-000087A40000}"/>
    <cellStyle name="Output 5 2 5 16 3" xfId="41616" xr:uid="{00000000-0005-0000-0000-000088A40000}"/>
    <cellStyle name="Output 5 2 5 17" xfId="41617" xr:uid="{00000000-0005-0000-0000-000089A40000}"/>
    <cellStyle name="Output 5 2 5 17 2" xfId="41618" xr:uid="{00000000-0005-0000-0000-00008AA40000}"/>
    <cellStyle name="Output 5 2 5 17 2 2" xfId="41619" xr:uid="{00000000-0005-0000-0000-00008BA40000}"/>
    <cellStyle name="Output 5 2 5 17 3" xfId="41620" xr:uid="{00000000-0005-0000-0000-00008CA40000}"/>
    <cellStyle name="Output 5 2 5 18" xfId="41621" xr:uid="{00000000-0005-0000-0000-00008DA40000}"/>
    <cellStyle name="Output 5 2 5 18 2" xfId="41622" xr:uid="{00000000-0005-0000-0000-00008EA40000}"/>
    <cellStyle name="Output 5 2 5 18 2 2" xfId="41623" xr:uid="{00000000-0005-0000-0000-00008FA40000}"/>
    <cellStyle name="Output 5 2 5 18 3" xfId="41624" xr:uid="{00000000-0005-0000-0000-000090A40000}"/>
    <cellStyle name="Output 5 2 5 19" xfId="41625" xr:uid="{00000000-0005-0000-0000-000091A40000}"/>
    <cellStyle name="Output 5 2 5 19 2" xfId="41626" xr:uid="{00000000-0005-0000-0000-000092A40000}"/>
    <cellStyle name="Output 5 2 5 19 2 2" xfId="41627" xr:uid="{00000000-0005-0000-0000-000093A40000}"/>
    <cellStyle name="Output 5 2 5 19 3" xfId="41628" xr:uid="{00000000-0005-0000-0000-000094A40000}"/>
    <cellStyle name="Output 5 2 5 2" xfId="41629" xr:uid="{00000000-0005-0000-0000-000095A40000}"/>
    <cellStyle name="Output 5 2 5 2 2" xfId="41630" xr:uid="{00000000-0005-0000-0000-000096A40000}"/>
    <cellStyle name="Output 5 2 5 2 2 2" xfId="41631" xr:uid="{00000000-0005-0000-0000-000097A40000}"/>
    <cellStyle name="Output 5 2 5 2 3" xfId="41632" xr:uid="{00000000-0005-0000-0000-000098A40000}"/>
    <cellStyle name="Output 5 2 5 2 4" xfId="41633" xr:uid="{00000000-0005-0000-0000-000099A40000}"/>
    <cellStyle name="Output 5 2 5 20" xfId="41634" xr:uid="{00000000-0005-0000-0000-00009AA40000}"/>
    <cellStyle name="Output 5 2 5 20 2" xfId="41635" xr:uid="{00000000-0005-0000-0000-00009BA40000}"/>
    <cellStyle name="Output 5 2 5 20 2 2" xfId="41636" xr:uid="{00000000-0005-0000-0000-00009CA40000}"/>
    <cellStyle name="Output 5 2 5 20 3" xfId="41637" xr:uid="{00000000-0005-0000-0000-00009DA40000}"/>
    <cellStyle name="Output 5 2 5 21" xfId="41638" xr:uid="{00000000-0005-0000-0000-00009EA40000}"/>
    <cellStyle name="Output 5 2 5 21 2" xfId="41639" xr:uid="{00000000-0005-0000-0000-00009FA40000}"/>
    <cellStyle name="Output 5 2 5 22" xfId="41640" xr:uid="{00000000-0005-0000-0000-0000A0A40000}"/>
    <cellStyle name="Output 5 2 5 23" xfId="41641" xr:uid="{00000000-0005-0000-0000-0000A1A40000}"/>
    <cellStyle name="Output 5 2 5 3" xfId="41642" xr:uid="{00000000-0005-0000-0000-0000A2A40000}"/>
    <cellStyle name="Output 5 2 5 3 2" xfId="41643" xr:uid="{00000000-0005-0000-0000-0000A3A40000}"/>
    <cellStyle name="Output 5 2 5 3 2 2" xfId="41644" xr:uid="{00000000-0005-0000-0000-0000A4A40000}"/>
    <cellStyle name="Output 5 2 5 3 3" xfId="41645" xr:uid="{00000000-0005-0000-0000-0000A5A40000}"/>
    <cellStyle name="Output 5 2 5 4" xfId="41646" xr:uid="{00000000-0005-0000-0000-0000A6A40000}"/>
    <cellStyle name="Output 5 2 5 4 2" xfId="41647" xr:uid="{00000000-0005-0000-0000-0000A7A40000}"/>
    <cellStyle name="Output 5 2 5 4 2 2" xfId="41648" xr:uid="{00000000-0005-0000-0000-0000A8A40000}"/>
    <cellStyle name="Output 5 2 5 4 3" xfId="41649" xr:uid="{00000000-0005-0000-0000-0000A9A40000}"/>
    <cellStyle name="Output 5 2 5 5" xfId="41650" xr:uid="{00000000-0005-0000-0000-0000AAA40000}"/>
    <cellStyle name="Output 5 2 5 5 2" xfId="41651" xr:uid="{00000000-0005-0000-0000-0000ABA40000}"/>
    <cellStyle name="Output 5 2 5 5 2 2" xfId="41652" xr:uid="{00000000-0005-0000-0000-0000ACA40000}"/>
    <cellStyle name="Output 5 2 5 5 3" xfId="41653" xr:uid="{00000000-0005-0000-0000-0000ADA40000}"/>
    <cellStyle name="Output 5 2 5 6" xfId="41654" xr:uid="{00000000-0005-0000-0000-0000AEA40000}"/>
    <cellStyle name="Output 5 2 5 6 2" xfId="41655" xr:uid="{00000000-0005-0000-0000-0000AFA40000}"/>
    <cellStyle name="Output 5 2 5 6 2 2" xfId="41656" xr:uid="{00000000-0005-0000-0000-0000B0A40000}"/>
    <cellStyle name="Output 5 2 5 6 3" xfId="41657" xr:uid="{00000000-0005-0000-0000-0000B1A40000}"/>
    <cellStyle name="Output 5 2 5 7" xfId="41658" xr:uid="{00000000-0005-0000-0000-0000B2A40000}"/>
    <cellStyle name="Output 5 2 5 7 2" xfId="41659" xr:uid="{00000000-0005-0000-0000-0000B3A40000}"/>
    <cellStyle name="Output 5 2 5 7 2 2" xfId="41660" xr:uid="{00000000-0005-0000-0000-0000B4A40000}"/>
    <cellStyle name="Output 5 2 5 7 3" xfId="41661" xr:uid="{00000000-0005-0000-0000-0000B5A40000}"/>
    <cellStyle name="Output 5 2 5 8" xfId="41662" xr:uid="{00000000-0005-0000-0000-0000B6A40000}"/>
    <cellStyle name="Output 5 2 5 8 2" xfId="41663" xr:uid="{00000000-0005-0000-0000-0000B7A40000}"/>
    <cellStyle name="Output 5 2 5 8 2 2" xfId="41664" xr:uid="{00000000-0005-0000-0000-0000B8A40000}"/>
    <cellStyle name="Output 5 2 5 8 3" xfId="41665" xr:uid="{00000000-0005-0000-0000-0000B9A40000}"/>
    <cellStyle name="Output 5 2 5 9" xfId="41666" xr:uid="{00000000-0005-0000-0000-0000BAA40000}"/>
    <cellStyle name="Output 5 2 5 9 2" xfId="41667" xr:uid="{00000000-0005-0000-0000-0000BBA40000}"/>
    <cellStyle name="Output 5 2 5 9 2 2" xfId="41668" xr:uid="{00000000-0005-0000-0000-0000BCA40000}"/>
    <cellStyle name="Output 5 2 5 9 3" xfId="41669" xr:uid="{00000000-0005-0000-0000-0000BDA40000}"/>
    <cellStyle name="Output 5 2 6" xfId="41670" xr:uid="{00000000-0005-0000-0000-0000BEA40000}"/>
    <cellStyle name="Output 5 2 6 2" xfId="41671" xr:uid="{00000000-0005-0000-0000-0000BFA40000}"/>
    <cellStyle name="Output 5 2 6 2 2" xfId="41672" xr:uid="{00000000-0005-0000-0000-0000C0A40000}"/>
    <cellStyle name="Output 5 2 6 3" xfId="41673" xr:uid="{00000000-0005-0000-0000-0000C1A40000}"/>
    <cellStyle name="Output 5 2 6 4" xfId="41674" xr:uid="{00000000-0005-0000-0000-0000C2A40000}"/>
    <cellStyle name="Output 5 2 7" xfId="41675" xr:uid="{00000000-0005-0000-0000-0000C3A40000}"/>
    <cellStyle name="Output 5 2 7 2" xfId="41676" xr:uid="{00000000-0005-0000-0000-0000C4A40000}"/>
    <cellStyle name="Output 5 2 7 2 2" xfId="41677" xr:uid="{00000000-0005-0000-0000-0000C5A40000}"/>
    <cellStyle name="Output 5 2 7 3" xfId="41678" xr:uid="{00000000-0005-0000-0000-0000C6A40000}"/>
    <cellStyle name="Output 5 2 8" xfId="41679" xr:uid="{00000000-0005-0000-0000-0000C7A40000}"/>
    <cellStyle name="Output 5 2 8 2" xfId="41680" xr:uid="{00000000-0005-0000-0000-0000C8A40000}"/>
    <cellStyle name="Output 5 2 8 2 2" xfId="41681" xr:uid="{00000000-0005-0000-0000-0000C9A40000}"/>
    <cellStyle name="Output 5 2 8 3" xfId="41682" xr:uid="{00000000-0005-0000-0000-0000CAA40000}"/>
    <cellStyle name="Output 5 2 9" xfId="41683" xr:uid="{00000000-0005-0000-0000-0000CBA40000}"/>
    <cellStyle name="Output 5 2 9 2" xfId="41684" xr:uid="{00000000-0005-0000-0000-0000CCA40000}"/>
    <cellStyle name="Output 5 2 9 2 2" xfId="41685" xr:uid="{00000000-0005-0000-0000-0000CDA40000}"/>
    <cellStyle name="Output 5 2 9 3" xfId="41686" xr:uid="{00000000-0005-0000-0000-0000CEA40000}"/>
    <cellStyle name="Output 5 20" xfId="41687" xr:uid="{00000000-0005-0000-0000-0000CFA40000}"/>
    <cellStyle name="Output 5 20 2" xfId="41688" xr:uid="{00000000-0005-0000-0000-0000D0A40000}"/>
    <cellStyle name="Output 5 20 2 2" xfId="41689" xr:uid="{00000000-0005-0000-0000-0000D1A40000}"/>
    <cellStyle name="Output 5 20 3" xfId="41690" xr:uid="{00000000-0005-0000-0000-0000D2A40000}"/>
    <cellStyle name="Output 5 21" xfId="41691" xr:uid="{00000000-0005-0000-0000-0000D3A40000}"/>
    <cellStyle name="Output 5 21 2" xfId="41692" xr:uid="{00000000-0005-0000-0000-0000D4A40000}"/>
    <cellStyle name="Output 5 21 2 2" xfId="41693" xr:uid="{00000000-0005-0000-0000-0000D5A40000}"/>
    <cellStyle name="Output 5 21 3" xfId="41694" xr:uid="{00000000-0005-0000-0000-0000D6A40000}"/>
    <cellStyle name="Output 5 22" xfId="41695" xr:uid="{00000000-0005-0000-0000-0000D7A40000}"/>
    <cellStyle name="Output 5 22 2" xfId="41696" xr:uid="{00000000-0005-0000-0000-0000D8A40000}"/>
    <cellStyle name="Output 5 23" xfId="41697" xr:uid="{00000000-0005-0000-0000-0000D9A40000}"/>
    <cellStyle name="Output 5 24" xfId="41698" xr:uid="{00000000-0005-0000-0000-0000DAA40000}"/>
    <cellStyle name="Output 5 25" xfId="41699" xr:uid="{00000000-0005-0000-0000-0000DBA40000}"/>
    <cellStyle name="Output 5 26" xfId="41700" xr:uid="{00000000-0005-0000-0000-0000DCA40000}"/>
    <cellStyle name="Output 5 27" xfId="41701" xr:uid="{00000000-0005-0000-0000-0000DDA40000}"/>
    <cellStyle name="Output 5 3" xfId="41702" xr:uid="{00000000-0005-0000-0000-0000DEA40000}"/>
    <cellStyle name="Output 5 3 10" xfId="41703" xr:uid="{00000000-0005-0000-0000-0000DFA40000}"/>
    <cellStyle name="Output 5 3 10 2" xfId="41704" xr:uid="{00000000-0005-0000-0000-0000E0A40000}"/>
    <cellStyle name="Output 5 3 10 2 2" xfId="41705" xr:uid="{00000000-0005-0000-0000-0000E1A40000}"/>
    <cellStyle name="Output 5 3 10 3" xfId="41706" xr:uid="{00000000-0005-0000-0000-0000E2A40000}"/>
    <cellStyle name="Output 5 3 11" xfId="41707" xr:uid="{00000000-0005-0000-0000-0000E3A40000}"/>
    <cellStyle name="Output 5 3 11 2" xfId="41708" xr:uid="{00000000-0005-0000-0000-0000E4A40000}"/>
    <cellStyle name="Output 5 3 11 2 2" xfId="41709" xr:uid="{00000000-0005-0000-0000-0000E5A40000}"/>
    <cellStyle name="Output 5 3 11 3" xfId="41710" xr:uid="{00000000-0005-0000-0000-0000E6A40000}"/>
    <cellStyle name="Output 5 3 12" xfId="41711" xr:uid="{00000000-0005-0000-0000-0000E7A40000}"/>
    <cellStyle name="Output 5 3 12 2" xfId="41712" xr:uid="{00000000-0005-0000-0000-0000E8A40000}"/>
    <cellStyle name="Output 5 3 12 2 2" xfId="41713" xr:uid="{00000000-0005-0000-0000-0000E9A40000}"/>
    <cellStyle name="Output 5 3 12 3" xfId="41714" xr:uid="{00000000-0005-0000-0000-0000EAA40000}"/>
    <cellStyle name="Output 5 3 13" xfId="41715" xr:uid="{00000000-0005-0000-0000-0000EBA40000}"/>
    <cellStyle name="Output 5 3 13 2" xfId="41716" xr:uid="{00000000-0005-0000-0000-0000ECA40000}"/>
    <cellStyle name="Output 5 3 13 2 2" xfId="41717" xr:uid="{00000000-0005-0000-0000-0000EDA40000}"/>
    <cellStyle name="Output 5 3 13 3" xfId="41718" xr:uid="{00000000-0005-0000-0000-0000EEA40000}"/>
    <cellStyle name="Output 5 3 14" xfId="41719" xr:uid="{00000000-0005-0000-0000-0000EFA40000}"/>
    <cellStyle name="Output 5 3 14 2" xfId="41720" xr:uid="{00000000-0005-0000-0000-0000F0A40000}"/>
    <cellStyle name="Output 5 3 14 2 2" xfId="41721" xr:uid="{00000000-0005-0000-0000-0000F1A40000}"/>
    <cellStyle name="Output 5 3 14 3" xfId="41722" xr:uid="{00000000-0005-0000-0000-0000F2A40000}"/>
    <cellStyle name="Output 5 3 15" xfId="41723" xr:uid="{00000000-0005-0000-0000-0000F3A40000}"/>
    <cellStyle name="Output 5 3 15 2" xfId="41724" xr:uid="{00000000-0005-0000-0000-0000F4A40000}"/>
    <cellStyle name="Output 5 3 15 2 2" xfId="41725" xr:uid="{00000000-0005-0000-0000-0000F5A40000}"/>
    <cellStyle name="Output 5 3 15 3" xfId="41726" xr:uid="{00000000-0005-0000-0000-0000F6A40000}"/>
    <cellStyle name="Output 5 3 16" xfId="41727" xr:uid="{00000000-0005-0000-0000-0000F7A40000}"/>
    <cellStyle name="Output 5 3 16 2" xfId="41728" xr:uid="{00000000-0005-0000-0000-0000F8A40000}"/>
    <cellStyle name="Output 5 3 16 2 2" xfId="41729" xr:uid="{00000000-0005-0000-0000-0000F9A40000}"/>
    <cellStyle name="Output 5 3 16 3" xfId="41730" xr:uid="{00000000-0005-0000-0000-0000FAA40000}"/>
    <cellStyle name="Output 5 3 17" xfId="41731" xr:uid="{00000000-0005-0000-0000-0000FBA40000}"/>
    <cellStyle name="Output 5 3 17 2" xfId="41732" xr:uid="{00000000-0005-0000-0000-0000FCA40000}"/>
    <cellStyle name="Output 5 3 17 2 2" xfId="41733" xr:uid="{00000000-0005-0000-0000-0000FDA40000}"/>
    <cellStyle name="Output 5 3 17 3" xfId="41734" xr:uid="{00000000-0005-0000-0000-0000FEA40000}"/>
    <cellStyle name="Output 5 3 18" xfId="41735" xr:uid="{00000000-0005-0000-0000-0000FFA40000}"/>
    <cellStyle name="Output 5 3 18 2" xfId="41736" xr:uid="{00000000-0005-0000-0000-000000A50000}"/>
    <cellStyle name="Output 5 3 19" xfId="41737" xr:uid="{00000000-0005-0000-0000-000001A50000}"/>
    <cellStyle name="Output 5 3 2" xfId="41738" xr:uid="{00000000-0005-0000-0000-000002A50000}"/>
    <cellStyle name="Output 5 3 2 10" xfId="41739" xr:uid="{00000000-0005-0000-0000-000003A50000}"/>
    <cellStyle name="Output 5 3 2 10 2" xfId="41740" xr:uid="{00000000-0005-0000-0000-000004A50000}"/>
    <cellStyle name="Output 5 3 2 10 2 2" xfId="41741" xr:uid="{00000000-0005-0000-0000-000005A50000}"/>
    <cellStyle name="Output 5 3 2 10 3" xfId="41742" xr:uid="{00000000-0005-0000-0000-000006A50000}"/>
    <cellStyle name="Output 5 3 2 11" xfId="41743" xr:uid="{00000000-0005-0000-0000-000007A50000}"/>
    <cellStyle name="Output 5 3 2 11 2" xfId="41744" xr:uid="{00000000-0005-0000-0000-000008A50000}"/>
    <cellStyle name="Output 5 3 2 11 2 2" xfId="41745" xr:uid="{00000000-0005-0000-0000-000009A50000}"/>
    <cellStyle name="Output 5 3 2 11 3" xfId="41746" xr:uid="{00000000-0005-0000-0000-00000AA50000}"/>
    <cellStyle name="Output 5 3 2 12" xfId="41747" xr:uid="{00000000-0005-0000-0000-00000BA50000}"/>
    <cellStyle name="Output 5 3 2 12 2" xfId="41748" xr:uid="{00000000-0005-0000-0000-00000CA50000}"/>
    <cellStyle name="Output 5 3 2 12 2 2" xfId="41749" xr:uid="{00000000-0005-0000-0000-00000DA50000}"/>
    <cellStyle name="Output 5 3 2 12 3" xfId="41750" xr:uid="{00000000-0005-0000-0000-00000EA50000}"/>
    <cellStyle name="Output 5 3 2 13" xfId="41751" xr:uid="{00000000-0005-0000-0000-00000FA50000}"/>
    <cellStyle name="Output 5 3 2 13 2" xfId="41752" xr:uid="{00000000-0005-0000-0000-000010A50000}"/>
    <cellStyle name="Output 5 3 2 13 2 2" xfId="41753" xr:uid="{00000000-0005-0000-0000-000011A50000}"/>
    <cellStyle name="Output 5 3 2 13 3" xfId="41754" xr:uid="{00000000-0005-0000-0000-000012A50000}"/>
    <cellStyle name="Output 5 3 2 14" xfId="41755" xr:uid="{00000000-0005-0000-0000-000013A50000}"/>
    <cellStyle name="Output 5 3 2 14 2" xfId="41756" xr:uid="{00000000-0005-0000-0000-000014A50000}"/>
    <cellStyle name="Output 5 3 2 14 2 2" xfId="41757" xr:uid="{00000000-0005-0000-0000-000015A50000}"/>
    <cellStyle name="Output 5 3 2 14 3" xfId="41758" xr:uid="{00000000-0005-0000-0000-000016A50000}"/>
    <cellStyle name="Output 5 3 2 15" xfId="41759" xr:uid="{00000000-0005-0000-0000-000017A50000}"/>
    <cellStyle name="Output 5 3 2 15 2" xfId="41760" xr:uid="{00000000-0005-0000-0000-000018A50000}"/>
    <cellStyle name="Output 5 3 2 15 2 2" xfId="41761" xr:uid="{00000000-0005-0000-0000-000019A50000}"/>
    <cellStyle name="Output 5 3 2 15 3" xfId="41762" xr:uid="{00000000-0005-0000-0000-00001AA50000}"/>
    <cellStyle name="Output 5 3 2 16" xfId="41763" xr:uid="{00000000-0005-0000-0000-00001BA50000}"/>
    <cellStyle name="Output 5 3 2 16 2" xfId="41764" xr:uid="{00000000-0005-0000-0000-00001CA50000}"/>
    <cellStyle name="Output 5 3 2 16 2 2" xfId="41765" xr:uid="{00000000-0005-0000-0000-00001DA50000}"/>
    <cellStyle name="Output 5 3 2 16 3" xfId="41766" xr:uid="{00000000-0005-0000-0000-00001EA50000}"/>
    <cellStyle name="Output 5 3 2 17" xfId="41767" xr:uid="{00000000-0005-0000-0000-00001FA50000}"/>
    <cellStyle name="Output 5 3 2 17 2" xfId="41768" xr:uid="{00000000-0005-0000-0000-000020A50000}"/>
    <cellStyle name="Output 5 3 2 17 2 2" xfId="41769" xr:uid="{00000000-0005-0000-0000-000021A50000}"/>
    <cellStyle name="Output 5 3 2 17 3" xfId="41770" xr:uid="{00000000-0005-0000-0000-000022A50000}"/>
    <cellStyle name="Output 5 3 2 18" xfId="41771" xr:uid="{00000000-0005-0000-0000-000023A50000}"/>
    <cellStyle name="Output 5 3 2 18 2" xfId="41772" xr:uid="{00000000-0005-0000-0000-000024A50000}"/>
    <cellStyle name="Output 5 3 2 18 2 2" xfId="41773" xr:uid="{00000000-0005-0000-0000-000025A50000}"/>
    <cellStyle name="Output 5 3 2 18 3" xfId="41774" xr:uid="{00000000-0005-0000-0000-000026A50000}"/>
    <cellStyle name="Output 5 3 2 19" xfId="41775" xr:uid="{00000000-0005-0000-0000-000027A50000}"/>
    <cellStyle name="Output 5 3 2 19 2" xfId="41776" xr:uid="{00000000-0005-0000-0000-000028A50000}"/>
    <cellStyle name="Output 5 3 2 19 2 2" xfId="41777" xr:uid="{00000000-0005-0000-0000-000029A50000}"/>
    <cellStyle name="Output 5 3 2 19 3" xfId="41778" xr:uid="{00000000-0005-0000-0000-00002AA50000}"/>
    <cellStyle name="Output 5 3 2 2" xfId="41779" xr:uid="{00000000-0005-0000-0000-00002BA50000}"/>
    <cellStyle name="Output 5 3 2 2 2" xfId="41780" xr:uid="{00000000-0005-0000-0000-00002CA50000}"/>
    <cellStyle name="Output 5 3 2 2 2 2" xfId="41781" xr:uid="{00000000-0005-0000-0000-00002DA50000}"/>
    <cellStyle name="Output 5 3 2 2 2 2 2" xfId="41782" xr:uid="{00000000-0005-0000-0000-00002EA50000}"/>
    <cellStyle name="Output 5 3 2 2 2 3" xfId="41783" xr:uid="{00000000-0005-0000-0000-00002FA50000}"/>
    <cellStyle name="Output 5 3 2 2 2 4" xfId="41784" xr:uid="{00000000-0005-0000-0000-000030A50000}"/>
    <cellStyle name="Output 5 3 2 2 3" xfId="41785" xr:uid="{00000000-0005-0000-0000-000031A50000}"/>
    <cellStyle name="Output 5 3 2 2 3 2" xfId="41786" xr:uid="{00000000-0005-0000-0000-000032A50000}"/>
    <cellStyle name="Output 5 3 2 2 4" xfId="41787" xr:uid="{00000000-0005-0000-0000-000033A50000}"/>
    <cellStyle name="Output 5 3 2 2 5" xfId="41788" xr:uid="{00000000-0005-0000-0000-000034A50000}"/>
    <cellStyle name="Output 5 3 2 20" xfId="41789" xr:uid="{00000000-0005-0000-0000-000035A50000}"/>
    <cellStyle name="Output 5 3 2 20 2" xfId="41790" xr:uid="{00000000-0005-0000-0000-000036A50000}"/>
    <cellStyle name="Output 5 3 2 20 2 2" xfId="41791" xr:uid="{00000000-0005-0000-0000-000037A50000}"/>
    <cellStyle name="Output 5 3 2 20 3" xfId="41792" xr:uid="{00000000-0005-0000-0000-000038A50000}"/>
    <cellStyle name="Output 5 3 2 21" xfId="41793" xr:uid="{00000000-0005-0000-0000-000039A50000}"/>
    <cellStyle name="Output 5 3 2 21 2" xfId="41794" xr:uid="{00000000-0005-0000-0000-00003AA50000}"/>
    <cellStyle name="Output 5 3 2 22" xfId="41795" xr:uid="{00000000-0005-0000-0000-00003BA50000}"/>
    <cellStyle name="Output 5 3 2 23" xfId="41796" xr:uid="{00000000-0005-0000-0000-00003CA50000}"/>
    <cellStyle name="Output 5 3 2 3" xfId="41797" xr:uid="{00000000-0005-0000-0000-00003DA50000}"/>
    <cellStyle name="Output 5 3 2 3 2" xfId="41798" xr:uid="{00000000-0005-0000-0000-00003EA50000}"/>
    <cellStyle name="Output 5 3 2 3 2 2" xfId="41799" xr:uid="{00000000-0005-0000-0000-00003FA50000}"/>
    <cellStyle name="Output 5 3 2 3 2 3" xfId="41800" xr:uid="{00000000-0005-0000-0000-000040A50000}"/>
    <cellStyle name="Output 5 3 2 3 3" xfId="41801" xr:uid="{00000000-0005-0000-0000-000041A50000}"/>
    <cellStyle name="Output 5 3 2 3 3 2" xfId="41802" xr:uid="{00000000-0005-0000-0000-000042A50000}"/>
    <cellStyle name="Output 5 3 2 3 4" xfId="41803" xr:uid="{00000000-0005-0000-0000-000043A50000}"/>
    <cellStyle name="Output 5 3 2 4" xfId="41804" xr:uid="{00000000-0005-0000-0000-000044A50000}"/>
    <cellStyle name="Output 5 3 2 4 2" xfId="41805" xr:uid="{00000000-0005-0000-0000-000045A50000}"/>
    <cellStyle name="Output 5 3 2 4 2 2" xfId="41806" xr:uid="{00000000-0005-0000-0000-000046A50000}"/>
    <cellStyle name="Output 5 3 2 4 3" xfId="41807" xr:uid="{00000000-0005-0000-0000-000047A50000}"/>
    <cellStyle name="Output 5 3 2 4 4" xfId="41808" xr:uid="{00000000-0005-0000-0000-000048A50000}"/>
    <cellStyle name="Output 5 3 2 5" xfId="41809" xr:uid="{00000000-0005-0000-0000-000049A50000}"/>
    <cellStyle name="Output 5 3 2 5 2" xfId="41810" xr:uid="{00000000-0005-0000-0000-00004AA50000}"/>
    <cellStyle name="Output 5 3 2 5 2 2" xfId="41811" xr:uid="{00000000-0005-0000-0000-00004BA50000}"/>
    <cellStyle name="Output 5 3 2 5 3" xfId="41812" xr:uid="{00000000-0005-0000-0000-00004CA50000}"/>
    <cellStyle name="Output 5 3 2 5 4" xfId="41813" xr:uid="{00000000-0005-0000-0000-00004DA50000}"/>
    <cellStyle name="Output 5 3 2 6" xfId="41814" xr:uid="{00000000-0005-0000-0000-00004EA50000}"/>
    <cellStyle name="Output 5 3 2 6 2" xfId="41815" xr:uid="{00000000-0005-0000-0000-00004FA50000}"/>
    <cellStyle name="Output 5 3 2 6 2 2" xfId="41816" xr:uid="{00000000-0005-0000-0000-000050A50000}"/>
    <cellStyle name="Output 5 3 2 6 3" xfId="41817" xr:uid="{00000000-0005-0000-0000-000051A50000}"/>
    <cellStyle name="Output 5 3 2 7" xfId="41818" xr:uid="{00000000-0005-0000-0000-000052A50000}"/>
    <cellStyle name="Output 5 3 2 7 2" xfId="41819" xr:uid="{00000000-0005-0000-0000-000053A50000}"/>
    <cellStyle name="Output 5 3 2 7 2 2" xfId="41820" xr:uid="{00000000-0005-0000-0000-000054A50000}"/>
    <cellStyle name="Output 5 3 2 7 3" xfId="41821" xr:uid="{00000000-0005-0000-0000-000055A50000}"/>
    <cellStyle name="Output 5 3 2 8" xfId="41822" xr:uid="{00000000-0005-0000-0000-000056A50000}"/>
    <cellStyle name="Output 5 3 2 8 2" xfId="41823" xr:uid="{00000000-0005-0000-0000-000057A50000}"/>
    <cellStyle name="Output 5 3 2 8 2 2" xfId="41824" xr:uid="{00000000-0005-0000-0000-000058A50000}"/>
    <cellStyle name="Output 5 3 2 8 3" xfId="41825" xr:uid="{00000000-0005-0000-0000-000059A50000}"/>
    <cellStyle name="Output 5 3 2 9" xfId="41826" xr:uid="{00000000-0005-0000-0000-00005AA50000}"/>
    <cellStyle name="Output 5 3 2 9 2" xfId="41827" xr:uid="{00000000-0005-0000-0000-00005BA50000}"/>
    <cellStyle name="Output 5 3 2 9 2 2" xfId="41828" xr:uid="{00000000-0005-0000-0000-00005CA50000}"/>
    <cellStyle name="Output 5 3 2 9 3" xfId="41829" xr:uid="{00000000-0005-0000-0000-00005DA50000}"/>
    <cellStyle name="Output 5 3 20" xfId="41830" xr:uid="{00000000-0005-0000-0000-00005EA50000}"/>
    <cellStyle name="Output 5 3 3" xfId="41831" xr:uid="{00000000-0005-0000-0000-00005FA50000}"/>
    <cellStyle name="Output 5 3 3 2" xfId="41832" xr:uid="{00000000-0005-0000-0000-000060A50000}"/>
    <cellStyle name="Output 5 3 3 2 2" xfId="41833" xr:uid="{00000000-0005-0000-0000-000061A50000}"/>
    <cellStyle name="Output 5 3 3 2 2 2" xfId="41834" xr:uid="{00000000-0005-0000-0000-000062A50000}"/>
    <cellStyle name="Output 5 3 3 2 3" xfId="41835" xr:uid="{00000000-0005-0000-0000-000063A50000}"/>
    <cellStyle name="Output 5 3 3 2 4" xfId="41836" xr:uid="{00000000-0005-0000-0000-000064A50000}"/>
    <cellStyle name="Output 5 3 3 3" xfId="41837" xr:uid="{00000000-0005-0000-0000-000065A50000}"/>
    <cellStyle name="Output 5 3 3 3 2" xfId="41838" xr:uid="{00000000-0005-0000-0000-000066A50000}"/>
    <cellStyle name="Output 5 3 3 4" xfId="41839" xr:uid="{00000000-0005-0000-0000-000067A50000}"/>
    <cellStyle name="Output 5 3 3 5" xfId="41840" xr:uid="{00000000-0005-0000-0000-000068A50000}"/>
    <cellStyle name="Output 5 3 4" xfId="41841" xr:uid="{00000000-0005-0000-0000-000069A50000}"/>
    <cellStyle name="Output 5 3 4 2" xfId="41842" xr:uid="{00000000-0005-0000-0000-00006AA50000}"/>
    <cellStyle name="Output 5 3 4 2 2" xfId="41843" xr:uid="{00000000-0005-0000-0000-00006BA50000}"/>
    <cellStyle name="Output 5 3 4 2 3" xfId="41844" xr:uid="{00000000-0005-0000-0000-00006CA50000}"/>
    <cellStyle name="Output 5 3 4 3" xfId="41845" xr:uid="{00000000-0005-0000-0000-00006DA50000}"/>
    <cellStyle name="Output 5 3 4 3 2" xfId="41846" xr:uid="{00000000-0005-0000-0000-00006EA50000}"/>
    <cellStyle name="Output 5 3 4 4" xfId="41847" xr:uid="{00000000-0005-0000-0000-00006FA50000}"/>
    <cellStyle name="Output 5 3 5" xfId="41848" xr:uid="{00000000-0005-0000-0000-000070A50000}"/>
    <cellStyle name="Output 5 3 5 2" xfId="41849" xr:uid="{00000000-0005-0000-0000-000071A50000}"/>
    <cellStyle name="Output 5 3 5 2 2" xfId="41850" xr:uid="{00000000-0005-0000-0000-000072A50000}"/>
    <cellStyle name="Output 5 3 5 2 3" xfId="41851" xr:uid="{00000000-0005-0000-0000-000073A50000}"/>
    <cellStyle name="Output 5 3 5 3" xfId="41852" xr:uid="{00000000-0005-0000-0000-000074A50000}"/>
    <cellStyle name="Output 5 3 5 4" xfId="41853" xr:uid="{00000000-0005-0000-0000-000075A50000}"/>
    <cellStyle name="Output 5 3 6" xfId="41854" xr:uid="{00000000-0005-0000-0000-000076A50000}"/>
    <cellStyle name="Output 5 3 6 2" xfId="41855" xr:uid="{00000000-0005-0000-0000-000077A50000}"/>
    <cellStyle name="Output 5 3 6 2 2" xfId="41856" xr:uid="{00000000-0005-0000-0000-000078A50000}"/>
    <cellStyle name="Output 5 3 6 3" xfId="41857" xr:uid="{00000000-0005-0000-0000-000079A50000}"/>
    <cellStyle name="Output 5 3 6 4" xfId="41858" xr:uid="{00000000-0005-0000-0000-00007AA50000}"/>
    <cellStyle name="Output 5 3 7" xfId="41859" xr:uid="{00000000-0005-0000-0000-00007BA50000}"/>
    <cellStyle name="Output 5 3 7 2" xfId="41860" xr:uid="{00000000-0005-0000-0000-00007CA50000}"/>
    <cellStyle name="Output 5 3 7 2 2" xfId="41861" xr:uid="{00000000-0005-0000-0000-00007DA50000}"/>
    <cellStyle name="Output 5 3 7 3" xfId="41862" xr:uid="{00000000-0005-0000-0000-00007EA50000}"/>
    <cellStyle name="Output 5 3 8" xfId="41863" xr:uid="{00000000-0005-0000-0000-00007FA50000}"/>
    <cellStyle name="Output 5 3 8 2" xfId="41864" xr:uid="{00000000-0005-0000-0000-000080A50000}"/>
    <cellStyle name="Output 5 3 8 2 2" xfId="41865" xr:uid="{00000000-0005-0000-0000-000081A50000}"/>
    <cellStyle name="Output 5 3 8 3" xfId="41866" xr:uid="{00000000-0005-0000-0000-000082A50000}"/>
    <cellStyle name="Output 5 3 9" xfId="41867" xr:uid="{00000000-0005-0000-0000-000083A50000}"/>
    <cellStyle name="Output 5 3 9 2" xfId="41868" xr:uid="{00000000-0005-0000-0000-000084A50000}"/>
    <cellStyle name="Output 5 3 9 2 2" xfId="41869" xr:uid="{00000000-0005-0000-0000-000085A50000}"/>
    <cellStyle name="Output 5 3 9 3" xfId="41870" xr:uid="{00000000-0005-0000-0000-000086A50000}"/>
    <cellStyle name="Output 5 4" xfId="41871" xr:uid="{00000000-0005-0000-0000-000087A50000}"/>
    <cellStyle name="Output 5 4 10" xfId="41872" xr:uid="{00000000-0005-0000-0000-000088A50000}"/>
    <cellStyle name="Output 5 4 10 2" xfId="41873" xr:uid="{00000000-0005-0000-0000-000089A50000}"/>
    <cellStyle name="Output 5 4 10 2 2" xfId="41874" xr:uid="{00000000-0005-0000-0000-00008AA50000}"/>
    <cellStyle name="Output 5 4 10 3" xfId="41875" xr:uid="{00000000-0005-0000-0000-00008BA50000}"/>
    <cellStyle name="Output 5 4 11" xfId="41876" xr:uid="{00000000-0005-0000-0000-00008CA50000}"/>
    <cellStyle name="Output 5 4 11 2" xfId="41877" xr:uid="{00000000-0005-0000-0000-00008DA50000}"/>
    <cellStyle name="Output 5 4 11 2 2" xfId="41878" xr:uid="{00000000-0005-0000-0000-00008EA50000}"/>
    <cellStyle name="Output 5 4 11 3" xfId="41879" xr:uid="{00000000-0005-0000-0000-00008FA50000}"/>
    <cellStyle name="Output 5 4 12" xfId="41880" xr:uid="{00000000-0005-0000-0000-000090A50000}"/>
    <cellStyle name="Output 5 4 12 2" xfId="41881" xr:uid="{00000000-0005-0000-0000-000091A50000}"/>
    <cellStyle name="Output 5 4 12 2 2" xfId="41882" xr:uid="{00000000-0005-0000-0000-000092A50000}"/>
    <cellStyle name="Output 5 4 12 3" xfId="41883" xr:uid="{00000000-0005-0000-0000-000093A50000}"/>
    <cellStyle name="Output 5 4 13" xfId="41884" xr:uid="{00000000-0005-0000-0000-000094A50000}"/>
    <cellStyle name="Output 5 4 13 2" xfId="41885" xr:uid="{00000000-0005-0000-0000-000095A50000}"/>
    <cellStyle name="Output 5 4 13 2 2" xfId="41886" xr:uid="{00000000-0005-0000-0000-000096A50000}"/>
    <cellStyle name="Output 5 4 13 3" xfId="41887" xr:uid="{00000000-0005-0000-0000-000097A50000}"/>
    <cellStyle name="Output 5 4 14" xfId="41888" xr:uid="{00000000-0005-0000-0000-000098A50000}"/>
    <cellStyle name="Output 5 4 14 2" xfId="41889" xr:uid="{00000000-0005-0000-0000-000099A50000}"/>
    <cellStyle name="Output 5 4 14 2 2" xfId="41890" xr:uid="{00000000-0005-0000-0000-00009AA50000}"/>
    <cellStyle name="Output 5 4 14 3" xfId="41891" xr:uid="{00000000-0005-0000-0000-00009BA50000}"/>
    <cellStyle name="Output 5 4 15" xfId="41892" xr:uid="{00000000-0005-0000-0000-00009CA50000}"/>
    <cellStyle name="Output 5 4 15 2" xfId="41893" xr:uid="{00000000-0005-0000-0000-00009DA50000}"/>
    <cellStyle name="Output 5 4 15 2 2" xfId="41894" xr:uid="{00000000-0005-0000-0000-00009EA50000}"/>
    <cellStyle name="Output 5 4 15 3" xfId="41895" xr:uid="{00000000-0005-0000-0000-00009FA50000}"/>
    <cellStyle name="Output 5 4 16" xfId="41896" xr:uid="{00000000-0005-0000-0000-0000A0A50000}"/>
    <cellStyle name="Output 5 4 16 2" xfId="41897" xr:uid="{00000000-0005-0000-0000-0000A1A50000}"/>
    <cellStyle name="Output 5 4 16 2 2" xfId="41898" xr:uid="{00000000-0005-0000-0000-0000A2A50000}"/>
    <cellStyle name="Output 5 4 16 3" xfId="41899" xr:uid="{00000000-0005-0000-0000-0000A3A50000}"/>
    <cellStyle name="Output 5 4 17" xfId="41900" xr:uid="{00000000-0005-0000-0000-0000A4A50000}"/>
    <cellStyle name="Output 5 4 17 2" xfId="41901" xr:uid="{00000000-0005-0000-0000-0000A5A50000}"/>
    <cellStyle name="Output 5 4 17 2 2" xfId="41902" xr:uid="{00000000-0005-0000-0000-0000A6A50000}"/>
    <cellStyle name="Output 5 4 17 3" xfId="41903" xr:uid="{00000000-0005-0000-0000-0000A7A50000}"/>
    <cellStyle name="Output 5 4 18" xfId="41904" xr:uid="{00000000-0005-0000-0000-0000A8A50000}"/>
    <cellStyle name="Output 5 4 18 2" xfId="41905" xr:uid="{00000000-0005-0000-0000-0000A9A50000}"/>
    <cellStyle name="Output 5 4 19" xfId="41906" xr:uid="{00000000-0005-0000-0000-0000AAA50000}"/>
    <cellStyle name="Output 5 4 2" xfId="41907" xr:uid="{00000000-0005-0000-0000-0000ABA50000}"/>
    <cellStyle name="Output 5 4 2 10" xfId="41908" xr:uid="{00000000-0005-0000-0000-0000ACA50000}"/>
    <cellStyle name="Output 5 4 2 10 2" xfId="41909" xr:uid="{00000000-0005-0000-0000-0000ADA50000}"/>
    <cellStyle name="Output 5 4 2 10 2 2" xfId="41910" xr:uid="{00000000-0005-0000-0000-0000AEA50000}"/>
    <cellStyle name="Output 5 4 2 10 3" xfId="41911" xr:uid="{00000000-0005-0000-0000-0000AFA50000}"/>
    <cellStyle name="Output 5 4 2 11" xfId="41912" xr:uid="{00000000-0005-0000-0000-0000B0A50000}"/>
    <cellStyle name="Output 5 4 2 11 2" xfId="41913" xr:uid="{00000000-0005-0000-0000-0000B1A50000}"/>
    <cellStyle name="Output 5 4 2 11 2 2" xfId="41914" xr:uid="{00000000-0005-0000-0000-0000B2A50000}"/>
    <cellStyle name="Output 5 4 2 11 3" xfId="41915" xr:uid="{00000000-0005-0000-0000-0000B3A50000}"/>
    <cellStyle name="Output 5 4 2 12" xfId="41916" xr:uid="{00000000-0005-0000-0000-0000B4A50000}"/>
    <cellStyle name="Output 5 4 2 12 2" xfId="41917" xr:uid="{00000000-0005-0000-0000-0000B5A50000}"/>
    <cellStyle name="Output 5 4 2 12 2 2" xfId="41918" xr:uid="{00000000-0005-0000-0000-0000B6A50000}"/>
    <cellStyle name="Output 5 4 2 12 3" xfId="41919" xr:uid="{00000000-0005-0000-0000-0000B7A50000}"/>
    <cellStyle name="Output 5 4 2 13" xfId="41920" xr:uid="{00000000-0005-0000-0000-0000B8A50000}"/>
    <cellStyle name="Output 5 4 2 13 2" xfId="41921" xr:uid="{00000000-0005-0000-0000-0000B9A50000}"/>
    <cellStyle name="Output 5 4 2 13 2 2" xfId="41922" xr:uid="{00000000-0005-0000-0000-0000BAA50000}"/>
    <cellStyle name="Output 5 4 2 13 3" xfId="41923" xr:uid="{00000000-0005-0000-0000-0000BBA50000}"/>
    <cellStyle name="Output 5 4 2 14" xfId="41924" xr:uid="{00000000-0005-0000-0000-0000BCA50000}"/>
    <cellStyle name="Output 5 4 2 14 2" xfId="41925" xr:uid="{00000000-0005-0000-0000-0000BDA50000}"/>
    <cellStyle name="Output 5 4 2 14 2 2" xfId="41926" xr:uid="{00000000-0005-0000-0000-0000BEA50000}"/>
    <cellStyle name="Output 5 4 2 14 3" xfId="41927" xr:uid="{00000000-0005-0000-0000-0000BFA50000}"/>
    <cellStyle name="Output 5 4 2 15" xfId="41928" xr:uid="{00000000-0005-0000-0000-0000C0A50000}"/>
    <cellStyle name="Output 5 4 2 15 2" xfId="41929" xr:uid="{00000000-0005-0000-0000-0000C1A50000}"/>
    <cellStyle name="Output 5 4 2 15 2 2" xfId="41930" xr:uid="{00000000-0005-0000-0000-0000C2A50000}"/>
    <cellStyle name="Output 5 4 2 15 3" xfId="41931" xr:uid="{00000000-0005-0000-0000-0000C3A50000}"/>
    <cellStyle name="Output 5 4 2 16" xfId="41932" xr:uid="{00000000-0005-0000-0000-0000C4A50000}"/>
    <cellStyle name="Output 5 4 2 16 2" xfId="41933" xr:uid="{00000000-0005-0000-0000-0000C5A50000}"/>
    <cellStyle name="Output 5 4 2 16 2 2" xfId="41934" xr:uid="{00000000-0005-0000-0000-0000C6A50000}"/>
    <cellStyle name="Output 5 4 2 16 3" xfId="41935" xr:uid="{00000000-0005-0000-0000-0000C7A50000}"/>
    <cellStyle name="Output 5 4 2 17" xfId="41936" xr:uid="{00000000-0005-0000-0000-0000C8A50000}"/>
    <cellStyle name="Output 5 4 2 17 2" xfId="41937" xr:uid="{00000000-0005-0000-0000-0000C9A50000}"/>
    <cellStyle name="Output 5 4 2 17 2 2" xfId="41938" xr:uid="{00000000-0005-0000-0000-0000CAA50000}"/>
    <cellStyle name="Output 5 4 2 17 3" xfId="41939" xr:uid="{00000000-0005-0000-0000-0000CBA50000}"/>
    <cellStyle name="Output 5 4 2 18" xfId="41940" xr:uid="{00000000-0005-0000-0000-0000CCA50000}"/>
    <cellStyle name="Output 5 4 2 18 2" xfId="41941" xr:uid="{00000000-0005-0000-0000-0000CDA50000}"/>
    <cellStyle name="Output 5 4 2 18 2 2" xfId="41942" xr:uid="{00000000-0005-0000-0000-0000CEA50000}"/>
    <cellStyle name="Output 5 4 2 18 3" xfId="41943" xr:uid="{00000000-0005-0000-0000-0000CFA50000}"/>
    <cellStyle name="Output 5 4 2 19" xfId="41944" xr:uid="{00000000-0005-0000-0000-0000D0A50000}"/>
    <cellStyle name="Output 5 4 2 19 2" xfId="41945" xr:uid="{00000000-0005-0000-0000-0000D1A50000}"/>
    <cellStyle name="Output 5 4 2 19 2 2" xfId="41946" xr:uid="{00000000-0005-0000-0000-0000D2A50000}"/>
    <cellStyle name="Output 5 4 2 19 3" xfId="41947" xr:uid="{00000000-0005-0000-0000-0000D3A50000}"/>
    <cellStyle name="Output 5 4 2 2" xfId="41948" xr:uid="{00000000-0005-0000-0000-0000D4A50000}"/>
    <cellStyle name="Output 5 4 2 2 2" xfId="41949" xr:uid="{00000000-0005-0000-0000-0000D5A50000}"/>
    <cellStyle name="Output 5 4 2 2 2 2" xfId="41950" xr:uid="{00000000-0005-0000-0000-0000D6A50000}"/>
    <cellStyle name="Output 5 4 2 2 2 2 2" xfId="41951" xr:uid="{00000000-0005-0000-0000-0000D7A50000}"/>
    <cellStyle name="Output 5 4 2 2 2 3" xfId="41952" xr:uid="{00000000-0005-0000-0000-0000D8A50000}"/>
    <cellStyle name="Output 5 4 2 2 2 4" xfId="41953" xr:uid="{00000000-0005-0000-0000-0000D9A50000}"/>
    <cellStyle name="Output 5 4 2 2 3" xfId="41954" xr:uid="{00000000-0005-0000-0000-0000DAA50000}"/>
    <cellStyle name="Output 5 4 2 2 3 2" xfId="41955" xr:uid="{00000000-0005-0000-0000-0000DBA50000}"/>
    <cellStyle name="Output 5 4 2 2 4" xfId="41956" xr:uid="{00000000-0005-0000-0000-0000DCA50000}"/>
    <cellStyle name="Output 5 4 2 2 5" xfId="41957" xr:uid="{00000000-0005-0000-0000-0000DDA50000}"/>
    <cellStyle name="Output 5 4 2 20" xfId="41958" xr:uid="{00000000-0005-0000-0000-0000DEA50000}"/>
    <cellStyle name="Output 5 4 2 20 2" xfId="41959" xr:uid="{00000000-0005-0000-0000-0000DFA50000}"/>
    <cellStyle name="Output 5 4 2 20 2 2" xfId="41960" xr:uid="{00000000-0005-0000-0000-0000E0A50000}"/>
    <cellStyle name="Output 5 4 2 20 3" xfId="41961" xr:uid="{00000000-0005-0000-0000-0000E1A50000}"/>
    <cellStyle name="Output 5 4 2 21" xfId="41962" xr:uid="{00000000-0005-0000-0000-0000E2A50000}"/>
    <cellStyle name="Output 5 4 2 21 2" xfId="41963" xr:uid="{00000000-0005-0000-0000-0000E3A50000}"/>
    <cellStyle name="Output 5 4 2 22" xfId="41964" xr:uid="{00000000-0005-0000-0000-0000E4A50000}"/>
    <cellStyle name="Output 5 4 2 23" xfId="41965" xr:uid="{00000000-0005-0000-0000-0000E5A50000}"/>
    <cellStyle name="Output 5 4 2 3" xfId="41966" xr:uid="{00000000-0005-0000-0000-0000E6A50000}"/>
    <cellStyle name="Output 5 4 2 3 2" xfId="41967" xr:uid="{00000000-0005-0000-0000-0000E7A50000}"/>
    <cellStyle name="Output 5 4 2 3 2 2" xfId="41968" xr:uid="{00000000-0005-0000-0000-0000E8A50000}"/>
    <cellStyle name="Output 5 4 2 3 2 3" xfId="41969" xr:uid="{00000000-0005-0000-0000-0000E9A50000}"/>
    <cellStyle name="Output 5 4 2 3 3" xfId="41970" xr:uid="{00000000-0005-0000-0000-0000EAA50000}"/>
    <cellStyle name="Output 5 4 2 3 3 2" xfId="41971" xr:uid="{00000000-0005-0000-0000-0000EBA50000}"/>
    <cellStyle name="Output 5 4 2 3 4" xfId="41972" xr:uid="{00000000-0005-0000-0000-0000ECA50000}"/>
    <cellStyle name="Output 5 4 2 4" xfId="41973" xr:uid="{00000000-0005-0000-0000-0000EDA50000}"/>
    <cellStyle name="Output 5 4 2 4 2" xfId="41974" xr:uid="{00000000-0005-0000-0000-0000EEA50000}"/>
    <cellStyle name="Output 5 4 2 4 2 2" xfId="41975" xr:uid="{00000000-0005-0000-0000-0000EFA50000}"/>
    <cellStyle name="Output 5 4 2 4 3" xfId="41976" xr:uid="{00000000-0005-0000-0000-0000F0A50000}"/>
    <cellStyle name="Output 5 4 2 4 4" xfId="41977" xr:uid="{00000000-0005-0000-0000-0000F1A50000}"/>
    <cellStyle name="Output 5 4 2 5" xfId="41978" xr:uid="{00000000-0005-0000-0000-0000F2A50000}"/>
    <cellStyle name="Output 5 4 2 5 2" xfId="41979" xr:uid="{00000000-0005-0000-0000-0000F3A50000}"/>
    <cellStyle name="Output 5 4 2 5 2 2" xfId="41980" xr:uid="{00000000-0005-0000-0000-0000F4A50000}"/>
    <cellStyle name="Output 5 4 2 5 3" xfId="41981" xr:uid="{00000000-0005-0000-0000-0000F5A50000}"/>
    <cellStyle name="Output 5 4 2 5 4" xfId="41982" xr:uid="{00000000-0005-0000-0000-0000F6A50000}"/>
    <cellStyle name="Output 5 4 2 6" xfId="41983" xr:uid="{00000000-0005-0000-0000-0000F7A50000}"/>
    <cellStyle name="Output 5 4 2 6 2" xfId="41984" xr:uid="{00000000-0005-0000-0000-0000F8A50000}"/>
    <cellStyle name="Output 5 4 2 6 2 2" xfId="41985" xr:uid="{00000000-0005-0000-0000-0000F9A50000}"/>
    <cellStyle name="Output 5 4 2 6 3" xfId="41986" xr:uid="{00000000-0005-0000-0000-0000FAA50000}"/>
    <cellStyle name="Output 5 4 2 7" xfId="41987" xr:uid="{00000000-0005-0000-0000-0000FBA50000}"/>
    <cellStyle name="Output 5 4 2 7 2" xfId="41988" xr:uid="{00000000-0005-0000-0000-0000FCA50000}"/>
    <cellStyle name="Output 5 4 2 7 2 2" xfId="41989" xr:uid="{00000000-0005-0000-0000-0000FDA50000}"/>
    <cellStyle name="Output 5 4 2 7 3" xfId="41990" xr:uid="{00000000-0005-0000-0000-0000FEA50000}"/>
    <cellStyle name="Output 5 4 2 8" xfId="41991" xr:uid="{00000000-0005-0000-0000-0000FFA50000}"/>
    <cellStyle name="Output 5 4 2 8 2" xfId="41992" xr:uid="{00000000-0005-0000-0000-000000A60000}"/>
    <cellStyle name="Output 5 4 2 8 2 2" xfId="41993" xr:uid="{00000000-0005-0000-0000-000001A60000}"/>
    <cellStyle name="Output 5 4 2 8 3" xfId="41994" xr:uid="{00000000-0005-0000-0000-000002A60000}"/>
    <cellStyle name="Output 5 4 2 9" xfId="41995" xr:uid="{00000000-0005-0000-0000-000003A60000}"/>
    <cellStyle name="Output 5 4 2 9 2" xfId="41996" xr:uid="{00000000-0005-0000-0000-000004A60000}"/>
    <cellStyle name="Output 5 4 2 9 2 2" xfId="41997" xr:uid="{00000000-0005-0000-0000-000005A60000}"/>
    <cellStyle name="Output 5 4 2 9 3" xfId="41998" xr:uid="{00000000-0005-0000-0000-000006A60000}"/>
    <cellStyle name="Output 5 4 20" xfId="41999" xr:uid="{00000000-0005-0000-0000-000007A60000}"/>
    <cellStyle name="Output 5 4 3" xfId="42000" xr:uid="{00000000-0005-0000-0000-000008A60000}"/>
    <cellStyle name="Output 5 4 3 2" xfId="42001" xr:uid="{00000000-0005-0000-0000-000009A60000}"/>
    <cellStyle name="Output 5 4 3 2 2" xfId="42002" xr:uid="{00000000-0005-0000-0000-00000AA60000}"/>
    <cellStyle name="Output 5 4 3 2 2 2" xfId="42003" xr:uid="{00000000-0005-0000-0000-00000BA60000}"/>
    <cellStyle name="Output 5 4 3 2 3" xfId="42004" xr:uid="{00000000-0005-0000-0000-00000CA60000}"/>
    <cellStyle name="Output 5 4 3 2 4" xfId="42005" xr:uid="{00000000-0005-0000-0000-00000DA60000}"/>
    <cellStyle name="Output 5 4 3 3" xfId="42006" xr:uid="{00000000-0005-0000-0000-00000EA60000}"/>
    <cellStyle name="Output 5 4 3 3 2" xfId="42007" xr:uid="{00000000-0005-0000-0000-00000FA60000}"/>
    <cellStyle name="Output 5 4 3 4" xfId="42008" xr:uid="{00000000-0005-0000-0000-000010A60000}"/>
    <cellStyle name="Output 5 4 3 5" xfId="42009" xr:uid="{00000000-0005-0000-0000-000011A60000}"/>
    <cellStyle name="Output 5 4 4" xfId="42010" xr:uid="{00000000-0005-0000-0000-000012A60000}"/>
    <cellStyle name="Output 5 4 4 2" xfId="42011" xr:uid="{00000000-0005-0000-0000-000013A60000}"/>
    <cellStyle name="Output 5 4 4 2 2" xfId="42012" xr:uid="{00000000-0005-0000-0000-000014A60000}"/>
    <cellStyle name="Output 5 4 4 2 3" xfId="42013" xr:uid="{00000000-0005-0000-0000-000015A60000}"/>
    <cellStyle name="Output 5 4 4 3" xfId="42014" xr:uid="{00000000-0005-0000-0000-000016A60000}"/>
    <cellStyle name="Output 5 4 4 3 2" xfId="42015" xr:uid="{00000000-0005-0000-0000-000017A60000}"/>
    <cellStyle name="Output 5 4 4 4" xfId="42016" xr:uid="{00000000-0005-0000-0000-000018A60000}"/>
    <cellStyle name="Output 5 4 5" xfId="42017" xr:uid="{00000000-0005-0000-0000-000019A60000}"/>
    <cellStyle name="Output 5 4 5 2" xfId="42018" xr:uid="{00000000-0005-0000-0000-00001AA60000}"/>
    <cellStyle name="Output 5 4 5 2 2" xfId="42019" xr:uid="{00000000-0005-0000-0000-00001BA60000}"/>
    <cellStyle name="Output 5 4 5 2 3" xfId="42020" xr:uid="{00000000-0005-0000-0000-00001CA60000}"/>
    <cellStyle name="Output 5 4 5 3" xfId="42021" xr:uid="{00000000-0005-0000-0000-00001DA60000}"/>
    <cellStyle name="Output 5 4 5 4" xfId="42022" xr:uid="{00000000-0005-0000-0000-00001EA60000}"/>
    <cellStyle name="Output 5 4 6" xfId="42023" xr:uid="{00000000-0005-0000-0000-00001FA60000}"/>
    <cellStyle name="Output 5 4 6 2" xfId="42024" xr:uid="{00000000-0005-0000-0000-000020A60000}"/>
    <cellStyle name="Output 5 4 6 2 2" xfId="42025" xr:uid="{00000000-0005-0000-0000-000021A60000}"/>
    <cellStyle name="Output 5 4 6 3" xfId="42026" xr:uid="{00000000-0005-0000-0000-000022A60000}"/>
    <cellStyle name="Output 5 4 6 4" xfId="42027" xr:uid="{00000000-0005-0000-0000-000023A60000}"/>
    <cellStyle name="Output 5 4 7" xfId="42028" xr:uid="{00000000-0005-0000-0000-000024A60000}"/>
    <cellStyle name="Output 5 4 7 2" xfId="42029" xr:uid="{00000000-0005-0000-0000-000025A60000}"/>
    <cellStyle name="Output 5 4 7 2 2" xfId="42030" xr:uid="{00000000-0005-0000-0000-000026A60000}"/>
    <cellStyle name="Output 5 4 7 3" xfId="42031" xr:uid="{00000000-0005-0000-0000-000027A60000}"/>
    <cellStyle name="Output 5 4 8" xfId="42032" xr:uid="{00000000-0005-0000-0000-000028A60000}"/>
    <cellStyle name="Output 5 4 8 2" xfId="42033" xr:uid="{00000000-0005-0000-0000-000029A60000}"/>
    <cellStyle name="Output 5 4 8 2 2" xfId="42034" xr:uid="{00000000-0005-0000-0000-00002AA60000}"/>
    <cellStyle name="Output 5 4 8 3" xfId="42035" xr:uid="{00000000-0005-0000-0000-00002BA60000}"/>
    <cellStyle name="Output 5 4 9" xfId="42036" xr:uid="{00000000-0005-0000-0000-00002CA60000}"/>
    <cellStyle name="Output 5 4 9 2" xfId="42037" xr:uid="{00000000-0005-0000-0000-00002DA60000}"/>
    <cellStyle name="Output 5 4 9 2 2" xfId="42038" xr:uid="{00000000-0005-0000-0000-00002EA60000}"/>
    <cellStyle name="Output 5 4 9 3" xfId="42039" xr:uid="{00000000-0005-0000-0000-00002FA60000}"/>
    <cellStyle name="Output 5 5" xfId="42040" xr:uid="{00000000-0005-0000-0000-000030A60000}"/>
    <cellStyle name="Output 5 5 10" xfId="42041" xr:uid="{00000000-0005-0000-0000-000031A60000}"/>
    <cellStyle name="Output 5 5 10 2" xfId="42042" xr:uid="{00000000-0005-0000-0000-000032A60000}"/>
    <cellStyle name="Output 5 5 10 2 2" xfId="42043" xr:uid="{00000000-0005-0000-0000-000033A60000}"/>
    <cellStyle name="Output 5 5 10 3" xfId="42044" xr:uid="{00000000-0005-0000-0000-000034A60000}"/>
    <cellStyle name="Output 5 5 11" xfId="42045" xr:uid="{00000000-0005-0000-0000-000035A60000}"/>
    <cellStyle name="Output 5 5 11 2" xfId="42046" xr:uid="{00000000-0005-0000-0000-000036A60000}"/>
    <cellStyle name="Output 5 5 11 2 2" xfId="42047" xr:uid="{00000000-0005-0000-0000-000037A60000}"/>
    <cellStyle name="Output 5 5 11 3" xfId="42048" xr:uid="{00000000-0005-0000-0000-000038A60000}"/>
    <cellStyle name="Output 5 5 12" xfId="42049" xr:uid="{00000000-0005-0000-0000-000039A60000}"/>
    <cellStyle name="Output 5 5 12 2" xfId="42050" xr:uid="{00000000-0005-0000-0000-00003AA60000}"/>
    <cellStyle name="Output 5 5 12 2 2" xfId="42051" xr:uid="{00000000-0005-0000-0000-00003BA60000}"/>
    <cellStyle name="Output 5 5 12 3" xfId="42052" xr:uid="{00000000-0005-0000-0000-00003CA60000}"/>
    <cellStyle name="Output 5 5 13" xfId="42053" xr:uid="{00000000-0005-0000-0000-00003DA60000}"/>
    <cellStyle name="Output 5 5 13 2" xfId="42054" xr:uid="{00000000-0005-0000-0000-00003EA60000}"/>
    <cellStyle name="Output 5 5 13 2 2" xfId="42055" xr:uid="{00000000-0005-0000-0000-00003FA60000}"/>
    <cellStyle name="Output 5 5 13 3" xfId="42056" xr:uid="{00000000-0005-0000-0000-000040A60000}"/>
    <cellStyle name="Output 5 5 14" xfId="42057" xr:uid="{00000000-0005-0000-0000-000041A60000}"/>
    <cellStyle name="Output 5 5 14 2" xfId="42058" xr:uid="{00000000-0005-0000-0000-000042A60000}"/>
    <cellStyle name="Output 5 5 14 2 2" xfId="42059" xr:uid="{00000000-0005-0000-0000-000043A60000}"/>
    <cellStyle name="Output 5 5 14 3" xfId="42060" xr:uid="{00000000-0005-0000-0000-000044A60000}"/>
    <cellStyle name="Output 5 5 15" xfId="42061" xr:uid="{00000000-0005-0000-0000-000045A60000}"/>
    <cellStyle name="Output 5 5 15 2" xfId="42062" xr:uid="{00000000-0005-0000-0000-000046A60000}"/>
    <cellStyle name="Output 5 5 15 2 2" xfId="42063" xr:uid="{00000000-0005-0000-0000-000047A60000}"/>
    <cellStyle name="Output 5 5 15 3" xfId="42064" xr:uid="{00000000-0005-0000-0000-000048A60000}"/>
    <cellStyle name="Output 5 5 16" xfId="42065" xr:uid="{00000000-0005-0000-0000-000049A60000}"/>
    <cellStyle name="Output 5 5 16 2" xfId="42066" xr:uid="{00000000-0005-0000-0000-00004AA60000}"/>
    <cellStyle name="Output 5 5 16 2 2" xfId="42067" xr:uid="{00000000-0005-0000-0000-00004BA60000}"/>
    <cellStyle name="Output 5 5 16 3" xfId="42068" xr:uid="{00000000-0005-0000-0000-00004CA60000}"/>
    <cellStyle name="Output 5 5 17" xfId="42069" xr:uid="{00000000-0005-0000-0000-00004DA60000}"/>
    <cellStyle name="Output 5 5 17 2" xfId="42070" xr:uid="{00000000-0005-0000-0000-00004EA60000}"/>
    <cellStyle name="Output 5 5 17 2 2" xfId="42071" xr:uid="{00000000-0005-0000-0000-00004FA60000}"/>
    <cellStyle name="Output 5 5 17 3" xfId="42072" xr:uid="{00000000-0005-0000-0000-000050A60000}"/>
    <cellStyle name="Output 5 5 18" xfId="42073" xr:uid="{00000000-0005-0000-0000-000051A60000}"/>
    <cellStyle name="Output 5 5 18 2" xfId="42074" xr:uid="{00000000-0005-0000-0000-000052A60000}"/>
    <cellStyle name="Output 5 5 18 2 2" xfId="42075" xr:uid="{00000000-0005-0000-0000-000053A60000}"/>
    <cellStyle name="Output 5 5 18 3" xfId="42076" xr:uid="{00000000-0005-0000-0000-000054A60000}"/>
    <cellStyle name="Output 5 5 19" xfId="42077" xr:uid="{00000000-0005-0000-0000-000055A60000}"/>
    <cellStyle name="Output 5 5 19 2" xfId="42078" xr:uid="{00000000-0005-0000-0000-000056A60000}"/>
    <cellStyle name="Output 5 5 19 2 2" xfId="42079" xr:uid="{00000000-0005-0000-0000-000057A60000}"/>
    <cellStyle name="Output 5 5 19 3" xfId="42080" xr:uid="{00000000-0005-0000-0000-000058A60000}"/>
    <cellStyle name="Output 5 5 2" xfId="42081" xr:uid="{00000000-0005-0000-0000-000059A60000}"/>
    <cellStyle name="Output 5 5 2 10" xfId="42082" xr:uid="{00000000-0005-0000-0000-00005AA60000}"/>
    <cellStyle name="Output 5 5 2 10 2" xfId="42083" xr:uid="{00000000-0005-0000-0000-00005BA60000}"/>
    <cellStyle name="Output 5 5 2 10 2 2" xfId="42084" xr:uid="{00000000-0005-0000-0000-00005CA60000}"/>
    <cellStyle name="Output 5 5 2 10 3" xfId="42085" xr:uid="{00000000-0005-0000-0000-00005DA60000}"/>
    <cellStyle name="Output 5 5 2 11" xfId="42086" xr:uid="{00000000-0005-0000-0000-00005EA60000}"/>
    <cellStyle name="Output 5 5 2 11 2" xfId="42087" xr:uid="{00000000-0005-0000-0000-00005FA60000}"/>
    <cellStyle name="Output 5 5 2 11 2 2" xfId="42088" xr:uid="{00000000-0005-0000-0000-000060A60000}"/>
    <cellStyle name="Output 5 5 2 11 3" xfId="42089" xr:uid="{00000000-0005-0000-0000-000061A60000}"/>
    <cellStyle name="Output 5 5 2 12" xfId="42090" xr:uid="{00000000-0005-0000-0000-000062A60000}"/>
    <cellStyle name="Output 5 5 2 12 2" xfId="42091" xr:uid="{00000000-0005-0000-0000-000063A60000}"/>
    <cellStyle name="Output 5 5 2 12 2 2" xfId="42092" xr:uid="{00000000-0005-0000-0000-000064A60000}"/>
    <cellStyle name="Output 5 5 2 12 3" xfId="42093" xr:uid="{00000000-0005-0000-0000-000065A60000}"/>
    <cellStyle name="Output 5 5 2 13" xfId="42094" xr:uid="{00000000-0005-0000-0000-000066A60000}"/>
    <cellStyle name="Output 5 5 2 13 2" xfId="42095" xr:uid="{00000000-0005-0000-0000-000067A60000}"/>
    <cellStyle name="Output 5 5 2 13 2 2" xfId="42096" xr:uid="{00000000-0005-0000-0000-000068A60000}"/>
    <cellStyle name="Output 5 5 2 13 3" xfId="42097" xr:uid="{00000000-0005-0000-0000-000069A60000}"/>
    <cellStyle name="Output 5 5 2 14" xfId="42098" xr:uid="{00000000-0005-0000-0000-00006AA60000}"/>
    <cellStyle name="Output 5 5 2 14 2" xfId="42099" xr:uid="{00000000-0005-0000-0000-00006BA60000}"/>
    <cellStyle name="Output 5 5 2 14 2 2" xfId="42100" xr:uid="{00000000-0005-0000-0000-00006CA60000}"/>
    <cellStyle name="Output 5 5 2 14 3" xfId="42101" xr:uid="{00000000-0005-0000-0000-00006DA60000}"/>
    <cellStyle name="Output 5 5 2 15" xfId="42102" xr:uid="{00000000-0005-0000-0000-00006EA60000}"/>
    <cellStyle name="Output 5 5 2 15 2" xfId="42103" xr:uid="{00000000-0005-0000-0000-00006FA60000}"/>
    <cellStyle name="Output 5 5 2 15 2 2" xfId="42104" xr:uid="{00000000-0005-0000-0000-000070A60000}"/>
    <cellStyle name="Output 5 5 2 15 3" xfId="42105" xr:uid="{00000000-0005-0000-0000-000071A60000}"/>
    <cellStyle name="Output 5 5 2 16" xfId="42106" xr:uid="{00000000-0005-0000-0000-000072A60000}"/>
    <cellStyle name="Output 5 5 2 16 2" xfId="42107" xr:uid="{00000000-0005-0000-0000-000073A60000}"/>
    <cellStyle name="Output 5 5 2 16 2 2" xfId="42108" xr:uid="{00000000-0005-0000-0000-000074A60000}"/>
    <cellStyle name="Output 5 5 2 16 3" xfId="42109" xr:uid="{00000000-0005-0000-0000-000075A60000}"/>
    <cellStyle name="Output 5 5 2 17" xfId="42110" xr:uid="{00000000-0005-0000-0000-000076A60000}"/>
    <cellStyle name="Output 5 5 2 17 2" xfId="42111" xr:uid="{00000000-0005-0000-0000-000077A60000}"/>
    <cellStyle name="Output 5 5 2 17 2 2" xfId="42112" xr:uid="{00000000-0005-0000-0000-000078A60000}"/>
    <cellStyle name="Output 5 5 2 17 3" xfId="42113" xr:uid="{00000000-0005-0000-0000-000079A60000}"/>
    <cellStyle name="Output 5 5 2 18" xfId="42114" xr:uid="{00000000-0005-0000-0000-00007AA60000}"/>
    <cellStyle name="Output 5 5 2 18 2" xfId="42115" xr:uid="{00000000-0005-0000-0000-00007BA60000}"/>
    <cellStyle name="Output 5 5 2 18 2 2" xfId="42116" xr:uid="{00000000-0005-0000-0000-00007CA60000}"/>
    <cellStyle name="Output 5 5 2 18 3" xfId="42117" xr:uid="{00000000-0005-0000-0000-00007DA60000}"/>
    <cellStyle name="Output 5 5 2 19" xfId="42118" xr:uid="{00000000-0005-0000-0000-00007EA60000}"/>
    <cellStyle name="Output 5 5 2 19 2" xfId="42119" xr:uid="{00000000-0005-0000-0000-00007FA60000}"/>
    <cellStyle name="Output 5 5 2 19 2 2" xfId="42120" xr:uid="{00000000-0005-0000-0000-000080A60000}"/>
    <cellStyle name="Output 5 5 2 19 3" xfId="42121" xr:uid="{00000000-0005-0000-0000-000081A60000}"/>
    <cellStyle name="Output 5 5 2 2" xfId="42122" xr:uid="{00000000-0005-0000-0000-000082A60000}"/>
    <cellStyle name="Output 5 5 2 2 2" xfId="42123" xr:uid="{00000000-0005-0000-0000-000083A60000}"/>
    <cellStyle name="Output 5 5 2 2 2 2" xfId="42124" xr:uid="{00000000-0005-0000-0000-000084A60000}"/>
    <cellStyle name="Output 5 5 2 2 2 3" xfId="42125" xr:uid="{00000000-0005-0000-0000-000085A60000}"/>
    <cellStyle name="Output 5 5 2 2 3" xfId="42126" xr:uid="{00000000-0005-0000-0000-000086A60000}"/>
    <cellStyle name="Output 5 5 2 2 3 2" xfId="42127" xr:uid="{00000000-0005-0000-0000-000087A60000}"/>
    <cellStyle name="Output 5 5 2 2 4" xfId="42128" xr:uid="{00000000-0005-0000-0000-000088A60000}"/>
    <cellStyle name="Output 5 5 2 20" xfId="42129" xr:uid="{00000000-0005-0000-0000-000089A60000}"/>
    <cellStyle name="Output 5 5 2 20 2" xfId="42130" xr:uid="{00000000-0005-0000-0000-00008AA60000}"/>
    <cellStyle name="Output 5 5 2 20 2 2" xfId="42131" xr:uid="{00000000-0005-0000-0000-00008BA60000}"/>
    <cellStyle name="Output 5 5 2 20 3" xfId="42132" xr:uid="{00000000-0005-0000-0000-00008CA60000}"/>
    <cellStyle name="Output 5 5 2 21" xfId="42133" xr:uid="{00000000-0005-0000-0000-00008DA60000}"/>
    <cellStyle name="Output 5 5 2 21 2" xfId="42134" xr:uid="{00000000-0005-0000-0000-00008EA60000}"/>
    <cellStyle name="Output 5 5 2 22" xfId="42135" xr:uid="{00000000-0005-0000-0000-00008FA60000}"/>
    <cellStyle name="Output 5 5 2 23" xfId="42136" xr:uid="{00000000-0005-0000-0000-000090A60000}"/>
    <cellStyle name="Output 5 5 2 3" xfId="42137" xr:uid="{00000000-0005-0000-0000-000091A60000}"/>
    <cellStyle name="Output 5 5 2 3 2" xfId="42138" xr:uid="{00000000-0005-0000-0000-000092A60000}"/>
    <cellStyle name="Output 5 5 2 3 2 2" xfId="42139" xr:uid="{00000000-0005-0000-0000-000093A60000}"/>
    <cellStyle name="Output 5 5 2 3 3" xfId="42140" xr:uid="{00000000-0005-0000-0000-000094A60000}"/>
    <cellStyle name="Output 5 5 2 3 4" xfId="42141" xr:uid="{00000000-0005-0000-0000-000095A60000}"/>
    <cellStyle name="Output 5 5 2 4" xfId="42142" xr:uid="{00000000-0005-0000-0000-000096A60000}"/>
    <cellStyle name="Output 5 5 2 4 2" xfId="42143" xr:uid="{00000000-0005-0000-0000-000097A60000}"/>
    <cellStyle name="Output 5 5 2 4 2 2" xfId="42144" xr:uid="{00000000-0005-0000-0000-000098A60000}"/>
    <cellStyle name="Output 5 5 2 4 3" xfId="42145" xr:uid="{00000000-0005-0000-0000-000099A60000}"/>
    <cellStyle name="Output 5 5 2 4 4" xfId="42146" xr:uid="{00000000-0005-0000-0000-00009AA60000}"/>
    <cellStyle name="Output 5 5 2 5" xfId="42147" xr:uid="{00000000-0005-0000-0000-00009BA60000}"/>
    <cellStyle name="Output 5 5 2 5 2" xfId="42148" xr:uid="{00000000-0005-0000-0000-00009CA60000}"/>
    <cellStyle name="Output 5 5 2 5 2 2" xfId="42149" xr:uid="{00000000-0005-0000-0000-00009DA60000}"/>
    <cellStyle name="Output 5 5 2 5 3" xfId="42150" xr:uid="{00000000-0005-0000-0000-00009EA60000}"/>
    <cellStyle name="Output 5 5 2 6" xfId="42151" xr:uid="{00000000-0005-0000-0000-00009FA60000}"/>
    <cellStyle name="Output 5 5 2 6 2" xfId="42152" xr:uid="{00000000-0005-0000-0000-0000A0A60000}"/>
    <cellStyle name="Output 5 5 2 6 2 2" xfId="42153" xr:uid="{00000000-0005-0000-0000-0000A1A60000}"/>
    <cellStyle name="Output 5 5 2 6 3" xfId="42154" xr:uid="{00000000-0005-0000-0000-0000A2A60000}"/>
    <cellStyle name="Output 5 5 2 7" xfId="42155" xr:uid="{00000000-0005-0000-0000-0000A3A60000}"/>
    <cellStyle name="Output 5 5 2 7 2" xfId="42156" xr:uid="{00000000-0005-0000-0000-0000A4A60000}"/>
    <cellStyle name="Output 5 5 2 7 2 2" xfId="42157" xr:uid="{00000000-0005-0000-0000-0000A5A60000}"/>
    <cellStyle name="Output 5 5 2 7 3" xfId="42158" xr:uid="{00000000-0005-0000-0000-0000A6A60000}"/>
    <cellStyle name="Output 5 5 2 8" xfId="42159" xr:uid="{00000000-0005-0000-0000-0000A7A60000}"/>
    <cellStyle name="Output 5 5 2 8 2" xfId="42160" xr:uid="{00000000-0005-0000-0000-0000A8A60000}"/>
    <cellStyle name="Output 5 5 2 8 2 2" xfId="42161" xr:uid="{00000000-0005-0000-0000-0000A9A60000}"/>
    <cellStyle name="Output 5 5 2 8 3" xfId="42162" xr:uid="{00000000-0005-0000-0000-0000AAA60000}"/>
    <cellStyle name="Output 5 5 2 9" xfId="42163" xr:uid="{00000000-0005-0000-0000-0000ABA60000}"/>
    <cellStyle name="Output 5 5 2 9 2" xfId="42164" xr:uid="{00000000-0005-0000-0000-0000ACA60000}"/>
    <cellStyle name="Output 5 5 2 9 2 2" xfId="42165" xr:uid="{00000000-0005-0000-0000-0000ADA60000}"/>
    <cellStyle name="Output 5 5 2 9 3" xfId="42166" xr:uid="{00000000-0005-0000-0000-0000AEA60000}"/>
    <cellStyle name="Output 5 5 20" xfId="42167" xr:uid="{00000000-0005-0000-0000-0000AFA60000}"/>
    <cellStyle name="Output 5 5 20 2" xfId="42168" xr:uid="{00000000-0005-0000-0000-0000B0A60000}"/>
    <cellStyle name="Output 5 5 20 2 2" xfId="42169" xr:uid="{00000000-0005-0000-0000-0000B1A60000}"/>
    <cellStyle name="Output 5 5 20 3" xfId="42170" xr:uid="{00000000-0005-0000-0000-0000B2A60000}"/>
    <cellStyle name="Output 5 5 21" xfId="42171" xr:uid="{00000000-0005-0000-0000-0000B3A60000}"/>
    <cellStyle name="Output 5 5 21 2" xfId="42172" xr:uid="{00000000-0005-0000-0000-0000B4A60000}"/>
    <cellStyle name="Output 5 5 21 2 2" xfId="42173" xr:uid="{00000000-0005-0000-0000-0000B5A60000}"/>
    <cellStyle name="Output 5 5 21 3" xfId="42174" xr:uid="{00000000-0005-0000-0000-0000B6A60000}"/>
    <cellStyle name="Output 5 5 22" xfId="42175" xr:uid="{00000000-0005-0000-0000-0000B7A60000}"/>
    <cellStyle name="Output 5 5 22 2" xfId="42176" xr:uid="{00000000-0005-0000-0000-0000B8A60000}"/>
    <cellStyle name="Output 5 5 23" xfId="42177" xr:uid="{00000000-0005-0000-0000-0000B9A60000}"/>
    <cellStyle name="Output 5 5 24" xfId="42178" xr:uid="{00000000-0005-0000-0000-0000BAA60000}"/>
    <cellStyle name="Output 5 5 3" xfId="42179" xr:uid="{00000000-0005-0000-0000-0000BBA60000}"/>
    <cellStyle name="Output 5 5 3 2" xfId="42180" xr:uid="{00000000-0005-0000-0000-0000BCA60000}"/>
    <cellStyle name="Output 5 5 3 2 2" xfId="42181" xr:uid="{00000000-0005-0000-0000-0000BDA60000}"/>
    <cellStyle name="Output 5 5 3 2 3" xfId="42182" xr:uid="{00000000-0005-0000-0000-0000BEA60000}"/>
    <cellStyle name="Output 5 5 3 3" xfId="42183" xr:uid="{00000000-0005-0000-0000-0000BFA60000}"/>
    <cellStyle name="Output 5 5 3 3 2" xfId="42184" xr:uid="{00000000-0005-0000-0000-0000C0A60000}"/>
    <cellStyle name="Output 5 5 3 4" xfId="42185" xr:uid="{00000000-0005-0000-0000-0000C1A60000}"/>
    <cellStyle name="Output 5 5 4" xfId="42186" xr:uid="{00000000-0005-0000-0000-0000C2A60000}"/>
    <cellStyle name="Output 5 5 4 2" xfId="42187" xr:uid="{00000000-0005-0000-0000-0000C3A60000}"/>
    <cellStyle name="Output 5 5 4 2 2" xfId="42188" xr:uid="{00000000-0005-0000-0000-0000C4A60000}"/>
    <cellStyle name="Output 5 5 4 3" xfId="42189" xr:uid="{00000000-0005-0000-0000-0000C5A60000}"/>
    <cellStyle name="Output 5 5 4 4" xfId="42190" xr:uid="{00000000-0005-0000-0000-0000C6A60000}"/>
    <cellStyle name="Output 5 5 5" xfId="42191" xr:uid="{00000000-0005-0000-0000-0000C7A60000}"/>
    <cellStyle name="Output 5 5 5 2" xfId="42192" xr:uid="{00000000-0005-0000-0000-0000C8A60000}"/>
    <cellStyle name="Output 5 5 5 2 2" xfId="42193" xr:uid="{00000000-0005-0000-0000-0000C9A60000}"/>
    <cellStyle name="Output 5 5 5 3" xfId="42194" xr:uid="{00000000-0005-0000-0000-0000CAA60000}"/>
    <cellStyle name="Output 5 5 5 4" xfId="42195" xr:uid="{00000000-0005-0000-0000-0000CBA60000}"/>
    <cellStyle name="Output 5 5 6" xfId="42196" xr:uid="{00000000-0005-0000-0000-0000CCA60000}"/>
    <cellStyle name="Output 5 5 6 2" xfId="42197" xr:uid="{00000000-0005-0000-0000-0000CDA60000}"/>
    <cellStyle name="Output 5 5 6 2 2" xfId="42198" xr:uid="{00000000-0005-0000-0000-0000CEA60000}"/>
    <cellStyle name="Output 5 5 6 3" xfId="42199" xr:uid="{00000000-0005-0000-0000-0000CFA60000}"/>
    <cellStyle name="Output 5 5 7" xfId="42200" xr:uid="{00000000-0005-0000-0000-0000D0A60000}"/>
    <cellStyle name="Output 5 5 7 2" xfId="42201" xr:uid="{00000000-0005-0000-0000-0000D1A60000}"/>
    <cellStyle name="Output 5 5 7 2 2" xfId="42202" xr:uid="{00000000-0005-0000-0000-0000D2A60000}"/>
    <cellStyle name="Output 5 5 7 3" xfId="42203" xr:uid="{00000000-0005-0000-0000-0000D3A60000}"/>
    <cellStyle name="Output 5 5 8" xfId="42204" xr:uid="{00000000-0005-0000-0000-0000D4A60000}"/>
    <cellStyle name="Output 5 5 8 2" xfId="42205" xr:uid="{00000000-0005-0000-0000-0000D5A60000}"/>
    <cellStyle name="Output 5 5 8 2 2" xfId="42206" xr:uid="{00000000-0005-0000-0000-0000D6A60000}"/>
    <cellStyle name="Output 5 5 8 3" xfId="42207" xr:uid="{00000000-0005-0000-0000-0000D7A60000}"/>
    <cellStyle name="Output 5 5 9" xfId="42208" xr:uid="{00000000-0005-0000-0000-0000D8A60000}"/>
    <cellStyle name="Output 5 5 9 2" xfId="42209" xr:uid="{00000000-0005-0000-0000-0000D9A60000}"/>
    <cellStyle name="Output 5 5 9 2 2" xfId="42210" xr:uid="{00000000-0005-0000-0000-0000DAA60000}"/>
    <cellStyle name="Output 5 5 9 3" xfId="42211" xr:uid="{00000000-0005-0000-0000-0000DBA60000}"/>
    <cellStyle name="Output 5 6" xfId="42212" xr:uid="{00000000-0005-0000-0000-0000DCA60000}"/>
    <cellStyle name="Output 5 6 10" xfId="42213" xr:uid="{00000000-0005-0000-0000-0000DDA60000}"/>
    <cellStyle name="Output 5 6 10 2" xfId="42214" xr:uid="{00000000-0005-0000-0000-0000DEA60000}"/>
    <cellStyle name="Output 5 6 10 2 2" xfId="42215" xr:uid="{00000000-0005-0000-0000-0000DFA60000}"/>
    <cellStyle name="Output 5 6 10 3" xfId="42216" xr:uid="{00000000-0005-0000-0000-0000E0A60000}"/>
    <cellStyle name="Output 5 6 11" xfId="42217" xr:uid="{00000000-0005-0000-0000-0000E1A60000}"/>
    <cellStyle name="Output 5 6 11 2" xfId="42218" xr:uid="{00000000-0005-0000-0000-0000E2A60000}"/>
    <cellStyle name="Output 5 6 11 2 2" xfId="42219" xr:uid="{00000000-0005-0000-0000-0000E3A60000}"/>
    <cellStyle name="Output 5 6 11 3" xfId="42220" xr:uid="{00000000-0005-0000-0000-0000E4A60000}"/>
    <cellStyle name="Output 5 6 12" xfId="42221" xr:uid="{00000000-0005-0000-0000-0000E5A60000}"/>
    <cellStyle name="Output 5 6 12 2" xfId="42222" xr:uid="{00000000-0005-0000-0000-0000E6A60000}"/>
    <cellStyle name="Output 5 6 12 2 2" xfId="42223" xr:uid="{00000000-0005-0000-0000-0000E7A60000}"/>
    <cellStyle name="Output 5 6 12 3" xfId="42224" xr:uid="{00000000-0005-0000-0000-0000E8A60000}"/>
    <cellStyle name="Output 5 6 13" xfId="42225" xr:uid="{00000000-0005-0000-0000-0000E9A60000}"/>
    <cellStyle name="Output 5 6 13 2" xfId="42226" xr:uid="{00000000-0005-0000-0000-0000EAA60000}"/>
    <cellStyle name="Output 5 6 13 2 2" xfId="42227" xr:uid="{00000000-0005-0000-0000-0000EBA60000}"/>
    <cellStyle name="Output 5 6 13 3" xfId="42228" xr:uid="{00000000-0005-0000-0000-0000ECA60000}"/>
    <cellStyle name="Output 5 6 14" xfId="42229" xr:uid="{00000000-0005-0000-0000-0000EDA60000}"/>
    <cellStyle name="Output 5 6 14 2" xfId="42230" xr:uid="{00000000-0005-0000-0000-0000EEA60000}"/>
    <cellStyle name="Output 5 6 14 2 2" xfId="42231" xr:uid="{00000000-0005-0000-0000-0000EFA60000}"/>
    <cellStyle name="Output 5 6 14 3" xfId="42232" xr:uid="{00000000-0005-0000-0000-0000F0A60000}"/>
    <cellStyle name="Output 5 6 15" xfId="42233" xr:uid="{00000000-0005-0000-0000-0000F1A60000}"/>
    <cellStyle name="Output 5 6 15 2" xfId="42234" xr:uid="{00000000-0005-0000-0000-0000F2A60000}"/>
    <cellStyle name="Output 5 6 15 2 2" xfId="42235" xr:uid="{00000000-0005-0000-0000-0000F3A60000}"/>
    <cellStyle name="Output 5 6 15 3" xfId="42236" xr:uid="{00000000-0005-0000-0000-0000F4A60000}"/>
    <cellStyle name="Output 5 6 16" xfId="42237" xr:uid="{00000000-0005-0000-0000-0000F5A60000}"/>
    <cellStyle name="Output 5 6 16 2" xfId="42238" xr:uid="{00000000-0005-0000-0000-0000F6A60000}"/>
    <cellStyle name="Output 5 6 16 2 2" xfId="42239" xr:uid="{00000000-0005-0000-0000-0000F7A60000}"/>
    <cellStyle name="Output 5 6 16 3" xfId="42240" xr:uid="{00000000-0005-0000-0000-0000F8A60000}"/>
    <cellStyle name="Output 5 6 17" xfId="42241" xr:uid="{00000000-0005-0000-0000-0000F9A60000}"/>
    <cellStyle name="Output 5 6 17 2" xfId="42242" xr:uid="{00000000-0005-0000-0000-0000FAA60000}"/>
    <cellStyle name="Output 5 6 17 2 2" xfId="42243" xr:uid="{00000000-0005-0000-0000-0000FBA60000}"/>
    <cellStyle name="Output 5 6 17 3" xfId="42244" xr:uid="{00000000-0005-0000-0000-0000FCA60000}"/>
    <cellStyle name="Output 5 6 18" xfId="42245" xr:uid="{00000000-0005-0000-0000-0000FDA60000}"/>
    <cellStyle name="Output 5 6 18 2" xfId="42246" xr:uid="{00000000-0005-0000-0000-0000FEA60000}"/>
    <cellStyle name="Output 5 6 18 2 2" xfId="42247" xr:uid="{00000000-0005-0000-0000-0000FFA60000}"/>
    <cellStyle name="Output 5 6 18 3" xfId="42248" xr:uid="{00000000-0005-0000-0000-000000A70000}"/>
    <cellStyle name="Output 5 6 19" xfId="42249" xr:uid="{00000000-0005-0000-0000-000001A70000}"/>
    <cellStyle name="Output 5 6 19 2" xfId="42250" xr:uid="{00000000-0005-0000-0000-000002A70000}"/>
    <cellStyle name="Output 5 6 19 2 2" xfId="42251" xr:uid="{00000000-0005-0000-0000-000003A70000}"/>
    <cellStyle name="Output 5 6 19 3" xfId="42252" xr:uid="{00000000-0005-0000-0000-000004A70000}"/>
    <cellStyle name="Output 5 6 2" xfId="42253" xr:uid="{00000000-0005-0000-0000-000005A70000}"/>
    <cellStyle name="Output 5 6 2 2" xfId="42254" xr:uid="{00000000-0005-0000-0000-000006A70000}"/>
    <cellStyle name="Output 5 6 2 2 2" xfId="42255" xr:uid="{00000000-0005-0000-0000-000007A70000}"/>
    <cellStyle name="Output 5 6 2 2 3" xfId="42256" xr:uid="{00000000-0005-0000-0000-000008A70000}"/>
    <cellStyle name="Output 5 6 2 3" xfId="42257" xr:uid="{00000000-0005-0000-0000-000009A70000}"/>
    <cellStyle name="Output 5 6 2 3 2" xfId="42258" xr:uid="{00000000-0005-0000-0000-00000AA70000}"/>
    <cellStyle name="Output 5 6 2 4" xfId="42259" xr:uid="{00000000-0005-0000-0000-00000BA70000}"/>
    <cellStyle name="Output 5 6 20" xfId="42260" xr:uid="{00000000-0005-0000-0000-00000CA70000}"/>
    <cellStyle name="Output 5 6 20 2" xfId="42261" xr:uid="{00000000-0005-0000-0000-00000DA70000}"/>
    <cellStyle name="Output 5 6 20 2 2" xfId="42262" xr:uid="{00000000-0005-0000-0000-00000EA70000}"/>
    <cellStyle name="Output 5 6 20 3" xfId="42263" xr:uid="{00000000-0005-0000-0000-00000FA70000}"/>
    <cellStyle name="Output 5 6 21" xfId="42264" xr:uid="{00000000-0005-0000-0000-000010A70000}"/>
    <cellStyle name="Output 5 6 21 2" xfId="42265" xr:uid="{00000000-0005-0000-0000-000011A70000}"/>
    <cellStyle name="Output 5 6 22" xfId="42266" xr:uid="{00000000-0005-0000-0000-000012A70000}"/>
    <cellStyle name="Output 5 6 23" xfId="42267" xr:uid="{00000000-0005-0000-0000-000013A70000}"/>
    <cellStyle name="Output 5 6 3" xfId="42268" xr:uid="{00000000-0005-0000-0000-000014A70000}"/>
    <cellStyle name="Output 5 6 3 2" xfId="42269" xr:uid="{00000000-0005-0000-0000-000015A70000}"/>
    <cellStyle name="Output 5 6 3 2 2" xfId="42270" xr:uid="{00000000-0005-0000-0000-000016A70000}"/>
    <cellStyle name="Output 5 6 3 3" xfId="42271" xr:uid="{00000000-0005-0000-0000-000017A70000}"/>
    <cellStyle name="Output 5 6 3 4" xfId="42272" xr:uid="{00000000-0005-0000-0000-000018A70000}"/>
    <cellStyle name="Output 5 6 4" xfId="42273" xr:uid="{00000000-0005-0000-0000-000019A70000}"/>
    <cellStyle name="Output 5 6 4 2" xfId="42274" xr:uid="{00000000-0005-0000-0000-00001AA70000}"/>
    <cellStyle name="Output 5 6 4 2 2" xfId="42275" xr:uid="{00000000-0005-0000-0000-00001BA70000}"/>
    <cellStyle name="Output 5 6 4 3" xfId="42276" xr:uid="{00000000-0005-0000-0000-00001CA70000}"/>
    <cellStyle name="Output 5 6 4 4" xfId="42277" xr:uid="{00000000-0005-0000-0000-00001DA70000}"/>
    <cellStyle name="Output 5 6 5" xfId="42278" xr:uid="{00000000-0005-0000-0000-00001EA70000}"/>
    <cellStyle name="Output 5 6 5 2" xfId="42279" xr:uid="{00000000-0005-0000-0000-00001FA70000}"/>
    <cellStyle name="Output 5 6 5 2 2" xfId="42280" xr:uid="{00000000-0005-0000-0000-000020A70000}"/>
    <cellStyle name="Output 5 6 5 3" xfId="42281" xr:uid="{00000000-0005-0000-0000-000021A70000}"/>
    <cellStyle name="Output 5 6 6" xfId="42282" xr:uid="{00000000-0005-0000-0000-000022A70000}"/>
    <cellStyle name="Output 5 6 6 2" xfId="42283" xr:uid="{00000000-0005-0000-0000-000023A70000}"/>
    <cellStyle name="Output 5 6 6 2 2" xfId="42284" xr:uid="{00000000-0005-0000-0000-000024A70000}"/>
    <cellStyle name="Output 5 6 6 3" xfId="42285" xr:uid="{00000000-0005-0000-0000-000025A70000}"/>
    <cellStyle name="Output 5 6 7" xfId="42286" xr:uid="{00000000-0005-0000-0000-000026A70000}"/>
    <cellStyle name="Output 5 6 7 2" xfId="42287" xr:uid="{00000000-0005-0000-0000-000027A70000}"/>
    <cellStyle name="Output 5 6 7 2 2" xfId="42288" xr:uid="{00000000-0005-0000-0000-000028A70000}"/>
    <cellStyle name="Output 5 6 7 3" xfId="42289" xr:uid="{00000000-0005-0000-0000-000029A70000}"/>
    <cellStyle name="Output 5 6 8" xfId="42290" xr:uid="{00000000-0005-0000-0000-00002AA70000}"/>
    <cellStyle name="Output 5 6 8 2" xfId="42291" xr:uid="{00000000-0005-0000-0000-00002BA70000}"/>
    <cellStyle name="Output 5 6 8 2 2" xfId="42292" xr:uid="{00000000-0005-0000-0000-00002CA70000}"/>
    <cellStyle name="Output 5 6 8 3" xfId="42293" xr:uid="{00000000-0005-0000-0000-00002DA70000}"/>
    <cellStyle name="Output 5 6 9" xfId="42294" xr:uid="{00000000-0005-0000-0000-00002EA70000}"/>
    <cellStyle name="Output 5 6 9 2" xfId="42295" xr:uid="{00000000-0005-0000-0000-00002FA70000}"/>
    <cellStyle name="Output 5 6 9 2 2" xfId="42296" xr:uid="{00000000-0005-0000-0000-000030A70000}"/>
    <cellStyle name="Output 5 6 9 3" xfId="42297" xr:uid="{00000000-0005-0000-0000-000031A70000}"/>
    <cellStyle name="Output 5 7" xfId="42298" xr:uid="{00000000-0005-0000-0000-000032A70000}"/>
    <cellStyle name="Output 5 7 2" xfId="42299" xr:uid="{00000000-0005-0000-0000-000033A70000}"/>
    <cellStyle name="Output 5 7 2 2" xfId="42300" xr:uid="{00000000-0005-0000-0000-000034A70000}"/>
    <cellStyle name="Output 5 7 2 3" xfId="42301" xr:uid="{00000000-0005-0000-0000-000035A70000}"/>
    <cellStyle name="Output 5 7 3" xfId="42302" xr:uid="{00000000-0005-0000-0000-000036A70000}"/>
    <cellStyle name="Output 5 7 3 2" xfId="42303" xr:uid="{00000000-0005-0000-0000-000037A70000}"/>
    <cellStyle name="Output 5 7 4" xfId="42304" xr:uid="{00000000-0005-0000-0000-000038A70000}"/>
    <cellStyle name="Output 5 8" xfId="42305" xr:uid="{00000000-0005-0000-0000-000039A70000}"/>
    <cellStyle name="Output 5 8 2" xfId="42306" xr:uid="{00000000-0005-0000-0000-00003AA70000}"/>
    <cellStyle name="Output 5 8 2 2" xfId="42307" xr:uid="{00000000-0005-0000-0000-00003BA70000}"/>
    <cellStyle name="Output 5 8 2 3" xfId="42308" xr:uid="{00000000-0005-0000-0000-00003CA70000}"/>
    <cellStyle name="Output 5 8 3" xfId="42309" xr:uid="{00000000-0005-0000-0000-00003DA70000}"/>
    <cellStyle name="Output 5 8 4" xfId="42310" xr:uid="{00000000-0005-0000-0000-00003EA70000}"/>
    <cellStyle name="Output 5 9" xfId="42311" xr:uid="{00000000-0005-0000-0000-00003FA70000}"/>
    <cellStyle name="Output 5 9 2" xfId="42312" xr:uid="{00000000-0005-0000-0000-000040A70000}"/>
    <cellStyle name="Output 5 9 2 2" xfId="42313" xr:uid="{00000000-0005-0000-0000-000041A70000}"/>
    <cellStyle name="Output 5 9 3" xfId="42314" xr:uid="{00000000-0005-0000-0000-000042A70000}"/>
    <cellStyle name="Output 5 9 4" xfId="42315" xr:uid="{00000000-0005-0000-0000-000043A70000}"/>
    <cellStyle name="Output 6" xfId="42316" xr:uid="{00000000-0005-0000-0000-000044A70000}"/>
    <cellStyle name="Output 6 10" xfId="42317" xr:uid="{00000000-0005-0000-0000-000045A70000}"/>
    <cellStyle name="Output 6 10 2" xfId="42318" xr:uid="{00000000-0005-0000-0000-000046A70000}"/>
    <cellStyle name="Output 6 10 2 2" xfId="42319" xr:uid="{00000000-0005-0000-0000-000047A70000}"/>
    <cellStyle name="Output 6 10 3" xfId="42320" xr:uid="{00000000-0005-0000-0000-000048A70000}"/>
    <cellStyle name="Output 6 11" xfId="42321" xr:uid="{00000000-0005-0000-0000-000049A70000}"/>
    <cellStyle name="Output 6 11 2" xfId="42322" xr:uid="{00000000-0005-0000-0000-00004AA70000}"/>
    <cellStyle name="Output 6 11 2 2" xfId="42323" xr:uid="{00000000-0005-0000-0000-00004BA70000}"/>
    <cellStyle name="Output 6 11 3" xfId="42324" xr:uid="{00000000-0005-0000-0000-00004CA70000}"/>
    <cellStyle name="Output 6 12" xfId="42325" xr:uid="{00000000-0005-0000-0000-00004DA70000}"/>
    <cellStyle name="Output 6 12 2" xfId="42326" xr:uid="{00000000-0005-0000-0000-00004EA70000}"/>
    <cellStyle name="Output 6 12 2 2" xfId="42327" xr:uid="{00000000-0005-0000-0000-00004FA70000}"/>
    <cellStyle name="Output 6 12 3" xfId="42328" xr:uid="{00000000-0005-0000-0000-000050A70000}"/>
    <cellStyle name="Output 6 13" xfId="42329" xr:uid="{00000000-0005-0000-0000-000051A70000}"/>
    <cellStyle name="Output 6 13 2" xfId="42330" xr:uid="{00000000-0005-0000-0000-000052A70000}"/>
    <cellStyle name="Output 6 13 2 2" xfId="42331" xr:uid="{00000000-0005-0000-0000-000053A70000}"/>
    <cellStyle name="Output 6 13 3" xfId="42332" xr:uid="{00000000-0005-0000-0000-000054A70000}"/>
    <cellStyle name="Output 6 14" xfId="42333" xr:uid="{00000000-0005-0000-0000-000055A70000}"/>
    <cellStyle name="Output 6 14 2" xfId="42334" xr:uid="{00000000-0005-0000-0000-000056A70000}"/>
    <cellStyle name="Output 6 14 2 2" xfId="42335" xr:uid="{00000000-0005-0000-0000-000057A70000}"/>
    <cellStyle name="Output 6 14 3" xfId="42336" xr:uid="{00000000-0005-0000-0000-000058A70000}"/>
    <cellStyle name="Output 6 15" xfId="42337" xr:uid="{00000000-0005-0000-0000-000059A70000}"/>
    <cellStyle name="Output 6 15 2" xfId="42338" xr:uid="{00000000-0005-0000-0000-00005AA70000}"/>
    <cellStyle name="Output 6 15 2 2" xfId="42339" xr:uid="{00000000-0005-0000-0000-00005BA70000}"/>
    <cellStyle name="Output 6 15 3" xfId="42340" xr:uid="{00000000-0005-0000-0000-00005CA70000}"/>
    <cellStyle name="Output 6 16" xfId="42341" xr:uid="{00000000-0005-0000-0000-00005DA70000}"/>
    <cellStyle name="Output 6 16 2" xfId="42342" xr:uid="{00000000-0005-0000-0000-00005EA70000}"/>
    <cellStyle name="Output 6 16 2 2" xfId="42343" xr:uid="{00000000-0005-0000-0000-00005FA70000}"/>
    <cellStyle name="Output 6 16 3" xfId="42344" xr:uid="{00000000-0005-0000-0000-000060A70000}"/>
    <cellStyle name="Output 6 17" xfId="42345" xr:uid="{00000000-0005-0000-0000-000061A70000}"/>
    <cellStyle name="Output 6 17 2" xfId="42346" xr:uid="{00000000-0005-0000-0000-000062A70000}"/>
    <cellStyle name="Output 6 17 2 2" xfId="42347" xr:uid="{00000000-0005-0000-0000-000063A70000}"/>
    <cellStyle name="Output 6 17 3" xfId="42348" xr:uid="{00000000-0005-0000-0000-000064A70000}"/>
    <cellStyle name="Output 6 18" xfId="42349" xr:uid="{00000000-0005-0000-0000-000065A70000}"/>
    <cellStyle name="Output 6 18 2" xfId="42350" xr:uid="{00000000-0005-0000-0000-000066A70000}"/>
    <cellStyle name="Output 6 18 2 2" xfId="42351" xr:uid="{00000000-0005-0000-0000-000067A70000}"/>
    <cellStyle name="Output 6 18 3" xfId="42352" xr:uid="{00000000-0005-0000-0000-000068A70000}"/>
    <cellStyle name="Output 6 19" xfId="42353" xr:uid="{00000000-0005-0000-0000-000069A70000}"/>
    <cellStyle name="Output 6 19 2" xfId="42354" xr:uid="{00000000-0005-0000-0000-00006AA70000}"/>
    <cellStyle name="Output 6 19 2 2" xfId="42355" xr:uid="{00000000-0005-0000-0000-00006BA70000}"/>
    <cellStyle name="Output 6 19 3" xfId="42356" xr:uid="{00000000-0005-0000-0000-00006CA70000}"/>
    <cellStyle name="Output 6 2" xfId="42357" xr:uid="{00000000-0005-0000-0000-00006DA70000}"/>
    <cellStyle name="Output 6 2 10" xfId="42358" xr:uid="{00000000-0005-0000-0000-00006EA70000}"/>
    <cellStyle name="Output 6 2 10 2" xfId="42359" xr:uid="{00000000-0005-0000-0000-00006FA70000}"/>
    <cellStyle name="Output 6 2 10 2 2" xfId="42360" xr:uid="{00000000-0005-0000-0000-000070A70000}"/>
    <cellStyle name="Output 6 2 10 3" xfId="42361" xr:uid="{00000000-0005-0000-0000-000071A70000}"/>
    <cellStyle name="Output 6 2 11" xfId="42362" xr:uid="{00000000-0005-0000-0000-000072A70000}"/>
    <cellStyle name="Output 6 2 11 2" xfId="42363" xr:uid="{00000000-0005-0000-0000-000073A70000}"/>
    <cellStyle name="Output 6 2 11 2 2" xfId="42364" xr:uid="{00000000-0005-0000-0000-000074A70000}"/>
    <cellStyle name="Output 6 2 11 3" xfId="42365" xr:uid="{00000000-0005-0000-0000-000075A70000}"/>
    <cellStyle name="Output 6 2 12" xfId="42366" xr:uid="{00000000-0005-0000-0000-000076A70000}"/>
    <cellStyle name="Output 6 2 12 2" xfId="42367" xr:uid="{00000000-0005-0000-0000-000077A70000}"/>
    <cellStyle name="Output 6 2 12 2 2" xfId="42368" xr:uid="{00000000-0005-0000-0000-000078A70000}"/>
    <cellStyle name="Output 6 2 12 3" xfId="42369" xr:uid="{00000000-0005-0000-0000-000079A70000}"/>
    <cellStyle name="Output 6 2 13" xfId="42370" xr:uid="{00000000-0005-0000-0000-00007AA70000}"/>
    <cellStyle name="Output 6 2 13 2" xfId="42371" xr:uid="{00000000-0005-0000-0000-00007BA70000}"/>
    <cellStyle name="Output 6 2 13 2 2" xfId="42372" xr:uid="{00000000-0005-0000-0000-00007CA70000}"/>
    <cellStyle name="Output 6 2 13 3" xfId="42373" xr:uid="{00000000-0005-0000-0000-00007DA70000}"/>
    <cellStyle name="Output 6 2 14" xfId="42374" xr:uid="{00000000-0005-0000-0000-00007EA70000}"/>
    <cellStyle name="Output 6 2 14 2" xfId="42375" xr:uid="{00000000-0005-0000-0000-00007FA70000}"/>
    <cellStyle name="Output 6 2 14 2 2" xfId="42376" xr:uid="{00000000-0005-0000-0000-000080A70000}"/>
    <cellStyle name="Output 6 2 14 3" xfId="42377" xr:uid="{00000000-0005-0000-0000-000081A70000}"/>
    <cellStyle name="Output 6 2 15" xfId="42378" xr:uid="{00000000-0005-0000-0000-000082A70000}"/>
    <cellStyle name="Output 6 2 15 2" xfId="42379" xr:uid="{00000000-0005-0000-0000-000083A70000}"/>
    <cellStyle name="Output 6 2 15 2 2" xfId="42380" xr:uid="{00000000-0005-0000-0000-000084A70000}"/>
    <cellStyle name="Output 6 2 15 3" xfId="42381" xr:uid="{00000000-0005-0000-0000-000085A70000}"/>
    <cellStyle name="Output 6 2 16" xfId="42382" xr:uid="{00000000-0005-0000-0000-000086A70000}"/>
    <cellStyle name="Output 6 2 16 2" xfId="42383" xr:uid="{00000000-0005-0000-0000-000087A70000}"/>
    <cellStyle name="Output 6 2 16 2 2" xfId="42384" xr:uid="{00000000-0005-0000-0000-000088A70000}"/>
    <cellStyle name="Output 6 2 16 3" xfId="42385" xr:uid="{00000000-0005-0000-0000-000089A70000}"/>
    <cellStyle name="Output 6 2 17" xfId="42386" xr:uid="{00000000-0005-0000-0000-00008AA70000}"/>
    <cellStyle name="Output 6 2 17 2" xfId="42387" xr:uid="{00000000-0005-0000-0000-00008BA70000}"/>
    <cellStyle name="Output 6 2 17 2 2" xfId="42388" xr:uid="{00000000-0005-0000-0000-00008CA70000}"/>
    <cellStyle name="Output 6 2 17 3" xfId="42389" xr:uid="{00000000-0005-0000-0000-00008DA70000}"/>
    <cellStyle name="Output 6 2 18" xfId="42390" xr:uid="{00000000-0005-0000-0000-00008EA70000}"/>
    <cellStyle name="Output 6 2 18 2" xfId="42391" xr:uid="{00000000-0005-0000-0000-00008FA70000}"/>
    <cellStyle name="Output 6 2 18 2 2" xfId="42392" xr:uid="{00000000-0005-0000-0000-000090A70000}"/>
    <cellStyle name="Output 6 2 18 3" xfId="42393" xr:uid="{00000000-0005-0000-0000-000091A70000}"/>
    <cellStyle name="Output 6 2 19" xfId="42394" xr:uid="{00000000-0005-0000-0000-000092A70000}"/>
    <cellStyle name="Output 6 2 19 2" xfId="42395" xr:uid="{00000000-0005-0000-0000-000093A70000}"/>
    <cellStyle name="Output 6 2 19 2 2" xfId="42396" xr:uid="{00000000-0005-0000-0000-000094A70000}"/>
    <cellStyle name="Output 6 2 19 3" xfId="42397" xr:uid="{00000000-0005-0000-0000-000095A70000}"/>
    <cellStyle name="Output 6 2 2" xfId="42398" xr:uid="{00000000-0005-0000-0000-000096A70000}"/>
    <cellStyle name="Output 6 2 2 10" xfId="42399" xr:uid="{00000000-0005-0000-0000-000097A70000}"/>
    <cellStyle name="Output 6 2 2 10 2" xfId="42400" xr:uid="{00000000-0005-0000-0000-000098A70000}"/>
    <cellStyle name="Output 6 2 2 10 2 2" xfId="42401" xr:uid="{00000000-0005-0000-0000-000099A70000}"/>
    <cellStyle name="Output 6 2 2 10 3" xfId="42402" xr:uid="{00000000-0005-0000-0000-00009AA70000}"/>
    <cellStyle name="Output 6 2 2 11" xfId="42403" xr:uid="{00000000-0005-0000-0000-00009BA70000}"/>
    <cellStyle name="Output 6 2 2 11 2" xfId="42404" xr:uid="{00000000-0005-0000-0000-00009CA70000}"/>
    <cellStyle name="Output 6 2 2 11 2 2" xfId="42405" xr:uid="{00000000-0005-0000-0000-00009DA70000}"/>
    <cellStyle name="Output 6 2 2 11 3" xfId="42406" xr:uid="{00000000-0005-0000-0000-00009EA70000}"/>
    <cellStyle name="Output 6 2 2 12" xfId="42407" xr:uid="{00000000-0005-0000-0000-00009FA70000}"/>
    <cellStyle name="Output 6 2 2 12 2" xfId="42408" xr:uid="{00000000-0005-0000-0000-0000A0A70000}"/>
    <cellStyle name="Output 6 2 2 12 2 2" xfId="42409" xr:uid="{00000000-0005-0000-0000-0000A1A70000}"/>
    <cellStyle name="Output 6 2 2 12 3" xfId="42410" xr:uid="{00000000-0005-0000-0000-0000A2A70000}"/>
    <cellStyle name="Output 6 2 2 13" xfId="42411" xr:uid="{00000000-0005-0000-0000-0000A3A70000}"/>
    <cellStyle name="Output 6 2 2 13 2" xfId="42412" xr:uid="{00000000-0005-0000-0000-0000A4A70000}"/>
    <cellStyle name="Output 6 2 2 13 2 2" xfId="42413" xr:uid="{00000000-0005-0000-0000-0000A5A70000}"/>
    <cellStyle name="Output 6 2 2 13 3" xfId="42414" xr:uid="{00000000-0005-0000-0000-0000A6A70000}"/>
    <cellStyle name="Output 6 2 2 14" xfId="42415" xr:uid="{00000000-0005-0000-0000-0000A7A70000}"/>
    <cellStyle name="Output 6 2 2 14 2" xfId="42416" xr:uid="{00000000-0005-0000-0000-0000A8A70000}"/>
    <cellStyle name="Output 6 2 2 14 2 2" xfId="42417" xr:uid="{00000000-0005-0000-0000-0000A9A70000}"/>
    <cellStyle name="Output 6 2 2 14 3" xfId="42418" xr:uid="{00000000-0005-0000-0000-0000AAA70000}"/>
    <cellStyle name="Output 6 2 2 15" xfId="42419" xr:uid="{00000000-0005-0000-0000-0000ABA70000}"/>
    <cellStyle name="Output 6 2 2 15 2" xfId="42420" xr:uid="{00000000-0005-0000-0000-0000ACA70000}"/>
    <cellStyle name="Output 6 2 2 15 2 2" xfId="42421" xr:uid="{00000000-0005-0000-0000-0000ADA70000}"/>
    <cellStyle name="Output 6 2 2 15 3" xfId="42422" xr:uid="{00000000-0005-0000-0000-0000AEA70000}"/>
    <cellStyle name="Output 6 2 2 16" xfId="42423" xr:uid="{00000000-0005-0000-0000-0000AFA70000}"/>
    <cellStyle name="Output 6 2 2 16 2" xfId="42424" xr:uid="{00000000-0005-0000-0000-0000B0A70000}"/>
    <cellStyle name="Output 6 2 2 16 2 2" xfId="42425" xr:uid="{00000000-0005-0000-0000-0000B1A70000}"/>
    <cellStyle name="Output 6 2 2 16 3" xfId="42426" xr:uid="{00000000-0005-0000-0000-0000B2A70000}"/>
    <cellStyle name="Output 6 2 2 17" xfId="42427" xr:uid="{00000000-0005-0000-0000-0000B3A70000}"/>
    <cellStyle name="Output 6 2 2 17 2" xfId="42428" xr:uid="{00000000-0005-0000-0000-0000B4A70000}"/>
    <cellStyle name="Output 6 2 2 17 2 2" xfId="42429" xr:uid="{00000000-0005-0000-0000-0000B5A70000}"/>
    <cellStyle name="Output 6 2 2 17 3" xfId="42430" xr:uid="{00000000-0005-0000-0000-0000B6A70000}"/>
    <cellStyle name="Output 6 2 2 18" xfId="42431" xr:uid="{00000000-0005-0000-0000-0000B7A70000}"/>
    <cellStyle name="Output 6 2 2 18 2" xfId="42432" xr:uid="{00000000-0005-0000-0000-0000B8A70000}"/>
    <cellStyle name="Output 6 2 2 19" xfId="42433" xr:uid="{00000000-0005-0000-0000-0000B9A70000}"/>
    <cellStyle name="Output 6 2 2 2" xfId="42434" xr:uid="{00000000-0005-0000-0000-0000BAA70000}"/>
    <cellStyle name="Output 6 2 2 2 10" xfId="42435" xr:uid="{00000000-0005-0000-0000-0000BBA70000}"/>
    <cellStyle name="Output 6 2 2 2 10 2" xfId="42436" xr:uid="{00000000-0005-0000-0000-0000BCA70000}"/>
    <cellStyle name="Output 6 2 2 2 10 2 2" xfId="42437" xr:uid="{00000000-0005-0000-0000-0000BDA70000}"/>
    <cellStyle name="Output 6 2 2 2 10 3" xfId="42438" xr:uid="{00000000-0005-0000-0000-0000BEA70000}"/>
    <cellStyle name="Output 6 2 2 2 11" xfId="42439" xr:uid="{00000000-0005-0000-0000-0000BFA70000}"/>
    <cellStyle name="Output 6 2 2 2 11 2" xfId="42440" xr:uid="{00000000-0005-0000-0000-0000C0A70000}"/>
    <cellStyle name="Output 6 2 2 2 11 2 2" xfId="42441" xr:uid="{00000000-0005-0000-0000-0000C1A70000}"/>
    <cellStyle name="Output 6 2 2 2 11 3" xfId="42442" xr:uid="{00000000-0005-0000-0000-0000C2A70000}"/>
    <cellStyle name="Output 6 2 2 2 12" xfId="42443" xr:uid="{00000000-0005-0000-0000-0000C3A70000}"/>
    <cellStyle name="Output 6 2 2 2 12 2" xfId="42444" xr:uid="{00000000-0005-0000-0000-0000C4A70000}"/>
    <cellStyle name="Output 6 2 2 2 12 2 2" xfId="42445" xr:uid="{00000000-0005-0000-0000-0000C5A70000}"/>
    <cellStyle name="Output 6 2 2 2 12 3" xfId="42446" xr:uid="{00000000-0005-0000-0000-0000C6A70000}"/>
    <cellStyle name="Output 6 2 2 2 13" xfId="42447" xr:uid="{00000000-0005-0000-0000-0000C7A70000}"/>
    <cellStyle name="Output 6 2 2 2 13 2" xfId="42448" xr:uid="{00000000-0005-0000-0000-0000C8A70000}"/>
    <cellStyle name="Output 6 2 2 2 13 2 2" xfId="42449" xr:uid="{00000000-0005-0000-0000-0000C9A70000}"/>
    <cellStyle name="Output 6 2 2 2 13 3" xfId="42450" xr:uid="{00000000-0005-0000-0000-0000CAA70000}"/>
    <cellStyle name="Output 6 2 2 2 14" xfId="42451" xr:uid="{00000000-0005-0000-0000-0000CBA70000}"/>
    <cellStyle name="Output 6 2 2 2 14 2" xfId="42452" xr:uid="{00000000-0005-0000-0000-0000CCA70000}"/>
    <cellStyle name="Output 6 2 2 2 14 2 2" xfId="42453" xr:uid="{00000000-0005-0000-0000-0000CDA70000}"/>
    <cellStyle name="Output 6 2 2 2 14 3" xfId="42454" xr:uid="{00000000-0005-0000-0000-0000CEA70000}"/>
    <cellStyle name="Output 6 2 2 2 15" xfId="42455" xr:uid="{00000000-0005-0000-0000-0000CFA70000}"/>
    <cellStyle name="Output 6 2 2 2 15 2" xfId="42456" xr:uid="{00000000-0005-0000-0000-0000D0A70000}"/>
    <cellStyle name="Output 6 2 2 2 15 2 2" xfId="42457" xr:uid="{00000000-0005-0000-0000-0000D1A70000}"/>
    <cellStyle name="Output 6 2 2 2 15 3" xfId="42458" xr:uid="{00000000-0005-0000-0000-0000D2A70000}"/>
    <cellStyle name="Output 6 2 2 2 16" xfId="42459" xr:uid="{00000000-0005-0000-0000-0000D3A70000}"/>
    <cellStyle name="Output 6 2 2 2 16 2" xfId="42460" xr:uid="{00000000-0005-0000-0000-0000D4A70000}"/>
    <cellStyle name="Output 6 2 2 2 16 2 2" xfId="42461" xr:uid="{00000000-0005-0000-0000-0000D5A70000}"/>
    <cellStyle name="Output 6 2 2 2 16 3" xfId="42462" xr:uid="{00000000-0005-0000-0000-0000D6A70000}"/>
    <cellStyle name="Output 6 2 2 2 17" xfId="42463" xr:uid="{00000000-0005-0000-0000-0000D7A70000}"/>
    <cellStyle name="Output 6 2 2 2 17 2" xfId="42464" xr:uid="{00000000-0005-0000-0000-0000D8A70000}"/>
    <cellStyle name="Output 6 2 2 2 17 2 2" xfId="42465" xr:uid="{00000000-0005-0000-0000-0000D9A70000}"/>
    <cellStyle name="Output 6 2 2 2 17 3" xfId="42466" xr:uid="{00000000-0005-0000-0000-0000DAA70000}"/>
    <cellStyle name="Output 6 2 2 2 18" xfId="42467" xr:uid="{00000000-0005-0000-0000-0000DBA70000}"/>
    <cellStyle name="Output 6 2 2 2 18 2" xfId="42468" xr:uid="{00000000-0005-0000-0000-0000DCA70000}"/>
    <cellStyle name="Output 6 2 2 2 18 2 2" xfId="42469" xr:uid="{00000000-0005-0000-0000-0000DDA70000}"/>
    <cellStyle name="Output 6 2 2 2 18 3" xfId="42470" xr:uid="{00000000-0005-0000-0000-0000DEA70000}"/>
    <cellStyle name="Output 6 2 2 2 19" xfId="42471" xr:uid="{00000000-0005-0000-0000-0000DFA70000}"/>
    <cellStyle name="Output 6 2 2 2 19 2" xfId="42472" xr:uid="{00000000-0005-0000-0000-0000E0A70000}"/>
    <cellStyle name="Output 6 2 2 2 19 2 2" xfId="42473" xr:uid="{00000000-0005-0000-0000-0000E1A70000}"/>
    <cellStyle name="Output 6 2 2 2 19 3" xfId="42474" xr:uid="{00000000-0005-0000-0000-0000E2A70000}"/>
    <cellStyle name="Output 6 2 2 2 2" xfId="42475" xr:uid="{00000000-0005-0000-0000-0000E3A70000}"/>
    <cellStyle name="Output 6 2 2 2 2 2" xfId="42476" xr:uid="{00000000-0005-0000-0000-0000E4A70000}"/>
    <cellStyle name="Output 6 2 2 2 2 2 2" xfId="42477" xr:uid="{00000000-0005-0000-0000-0000E5A70000}"/>
    <cellStyle name="Output 6 2 2 2 2 2 3" xfId="42478" xr:uid="{00000000-0005-0000-0000-0000E6A70000}"/>
    <cellStyle name="Output 6 2 2 2 2 3" xfId="42479" xr:uid="{00000000-0005-0000-0000-0000E7A70000}"/>
    <cellStyle name="Output 6 2 2 2 2 3 2" xfId="42480" xr:uid="{00000000-0005-0000-0000-0000E8A70000}"/>
    <cellStyle name="Output 6 2 2 2 2 4" xfId="42481" xr:uid="{00000000-0005-0000-0000-0000E9A70000}"/>
    <cellStyle name="Output 6 2 2 2 20" xfId="42482" xr:uid="{00000000-0005-0000-0000-0000EAA70000}"/>
    <cellStyle name="Output 6 2 2 2 20 2" xfId="42483" xr:uid="{00000000-0005-0000-0000-0000EBA70000}"/>
    <cellStyle name="Output 6 2 2 2 20 2 2" xfId="42484" xr:uid="{00000000-0005-0000-0000-0000ECA70000}"/>
    <cellStyle name="Output 6 2 2 2 20 3" xfId="42485" xr:uid="{00000000-0005-0000-0000-0000EDA70000}"/>
    <cellStyle name="Output 6 2 2 2 21" xfId="42486" xr:uid="{00000000-0005-0000-0000-0000EEA70000}"/>
    <cellStyle name="Output 6 2 2 2 21 2" xfId="42487" xr:uid="{00000000-0005-0000-0000-0000EFA70000}"/>
    <cellStyle name="Output 6 2 2 2 22" xfId="42488" xr:uid="{00000000-0005-0000-0000-0000F0A70000}"/>
    <cellStyle name="Output 6 2 2 2 23" xfId="42489" xr:uid="{00000000-0005-0000-0000-0000F1A70000}"/>
    <cellStyle name="Output 6 2 2 2 3" xfId="42490" xr:uid="{00000000-0005-0000-0000-0000F2A70000}"/>
    <cellStyle name="Output 6 2 2 2 3 2" xfId="42491" xr:uid="{00000000-0005-0000-0000-0000F3A70000}"/>
    <cellStyle name="Output 6 2 2 2 3 2 2" xfId="42492" xr:uid="{00000000-0005-0000-0000-0000F4A70000}"/>
    <cellStyle name="Output 6 2 2 2 3 3" xfId="42493" xr:uid="{00000000-0005-0000-0000-0000F5A70000}"/>
    <cellStyle name="Output 6 2 2 2 3 4" xfId="42494" xr:uid="{00000000-0005-0000-0000-0000F6A70000}"/>
    <cellStyle name="Output 6 2 2 2 4" xfId="42495" xr:uid="{00000000-0005-0000-0000-0000F7A70000}"/>
    <cellStyle name="Output 6 2 2 2 4 2" xfId="42496" xr:uid="{00000000-0005-0000-0000-0000F8A70000}"/>
    <cellStyle name="Output 6 2 2 2 4 2 2" xfId="42497" xr:uid="{00000000-0005-0000-0000-0000F9A70000}"/>
    <cellStyle name="Output 6 2 2 2 4 3" xfId="42498" xr:uid="{00000000-0005-0000-0000-0000FAA70000}"/>
    <cellStyle name="Output 6 2 2 2 4 4" xfId="42499" xr:uid="{00000000-0005-0000-0000-0000FBA70000}"/>
    <cellStyle name="Output 6 2 2 2 5" xfId="42500" xr:uid="{00000000-0005-0000-0000-0000FCA70000}"/>
    <cellStyle name="Output 6 2 2 2 5 2" xfId="42501" xr:uid="{00000000-0005-0000-0000-0000FDA70000}"/>
    <cellStyle name="Output 6 2 2 2 5 2 2" xfId="42502" xr:uid="{00000000-0005-0000-0000-0000FEA70000}"/>
    <cellStyle name="Output 6 2 2 2 5 3" xfId="42503" xr:uid="{00000000-0005-0000-0000-0000FFA70000}"/>
    <cellStyle name="Output 6 2 2 2 6" xfId="42504" xr:uid="{00000000-0005-0000-0000-000000A80000}"/>
    <cellStyle name="Output 6 2 2 2 6 2" xfId="42505" xr:uid="{00000000-0005-0000-0000-000001A80000}"/>
    <cellStyle name="Output 6 2 2 2 6 2 2" xfId="42506" xr:uid="{00000000-0005-0000-0000-000002A80000}"/>
    <cellStyle name="Output 6 2 2 2 6 3" xfId="42507" xr:uid="{00000000-0005-0000-0000-000003A80000}"/>
    <cellStyle name="Output 6 2 2 2 7" xfId="42508" xr:uid="{00000000-0005-0000-0000-000004A80000}"/>
    <cellStyle name="Output 6 2 2 2 7 2" xfId="42509" xr:uid="{00000000-0005-0000-0000-000005A80000}"/>
    <cellStyle name="Output 6 2 2 2 7 2 2" xfId="42510" xr:uid="{00000000-0005-0000-0000-000006A80000}"/>
    <cellStyle name="Output 6 2 2 2 7 3" xfId="42511" xr:uid="{00000000-0005-0000-0000-000007A80000}"/>
    <cellStyle name="Output 6 2 2 2 8" xfId="42512" xr:uid="{00000000-0005-0000-0000-000008A80000}"/>
    <cellStyle name="Output 6 2 2 2 8 2" xfId="42513" xr:uid="{00000000-0005-0000-0000-000009A80000}"/>
    <cellStyle name="Output 6 2 2 2 8 2 2" xfId="42514" xr:uid="{00000000-0005-0000-0000-00000AA80000}"/>
    <cellStyle name="Output 6 2 2 2 8 3" xfId="42515" xr:uid="{00000000-0005-0000-0000-00000BA80000}"/>
    <cellStyle name="Output 6 2 2 2 9" xfId="42516" xr:uid="{00000000-0005-0000-0000-00000CA80000}"/>
    <cellStyle name="Output 6 2 2 2 9 2" xfId="42517" xr:uid="{00000000-0005-0000-0000-00000DA80000}"/>
    <cellStyle name="Output 6 2 2 2 9 2 2" xfId="42518" xr:uid="{00000000-0005-0000-0000-00000EA80000}"/>
    <cellStyle name="Output 6 2 2 2 9 3" xfId="42519" xr:uid="{00000000-0005-0000-0000-00000FA80000}"/>
    <cellStyle name="Output 6 2 2 20" xfId="42520" xr:uid="{00000000-0005-0000-0000-000010A80000}"/>
    <cellStyle name="Output 6 2 2 3" xfId="42521" xr:uid="{00000000-0005-0000-0000-000011A80000}"/>
    <cellStyle name="Output 6 2 2 3 2" xfId="42522" xr:uid="{00000000-0005-0000-0000-000012A80000}"/>
    <cellStyle name="Output 6 2 2 3 2 2" xfId="42523" xr:uid="{00000000-0005-0000-0000-000013A80000}"/>
    <cellStyle name="Output 6 2 2 3 2 3" xfId="42524" xr:uid="{00000000-0005-0000-0000-000014A80000}"/>
    <cellStyle name="Output 6 2 2 3 3" xfId="42525" xr:uid="{00000000-0005-0000-0000-000015A80000}"/>
    <cellStyle name="Output 6 2 2 3 3 2" xfId="42526" xr:uid="{00000000-0005-0000-0000-000016A80000}"/>
    <cellStyle name="Output 6 2 2 3 4" xfId="42527" xr:uid="{00000000-0005-0000-0000-000017A80000}"/>
    <cellStyle name="Output 6 2 2 4" xfId="42528" xr:uid="{00000000-0005-0000-0000-000018A80000}"/>
    <cellStyle name="Output 6 2 2 4 2" xfId="42529" xr:uid="{00000000-0005-0000-0000-000019A80000}"/>
    <cellStyle name="Output 6 2 2 4 2 2" xfId="42530" xr:uid="{00000000-0005-0000-0000-00001AA80000}"/>
    <cellStyle name="Output 6 2 2 4 3" xfId="42531" xr:uid="{00000000-0005-0000-0000-00001BA80000}"/>
    <cellStyle name="Output 6 2 2 4 4" xfId="42532" xr:uid="{00000000-0005-0000-0000-00001CA80000}"/>
    <cellStyle name="Output 6 2 2 5" xfId="42533" xr:uid="{00000000-0005-0000-0000-00001DA80000}"/>
    <cellStyle name="Output 6 2 2 5 2" xfId="42534" xr:uid="{00000000-0005-0000-0000-00001EA80000}"/>
    <cellStyle name="Output 6 2 2 5 2 2" xfId="42535" xr:uid="{00000000-0005-0000-0000-00001FA80000}"/>
    <cellStyle name="Output 6 2 2 5 3" xfId="42536" xr:uid="{00000000-0005-0000-0000-000020A80000}"/>
    <cellStyle name="Output 6 2 2 5 4" xfId="42537" xr:uid="{00000000-0005-0000-0000-000021A80000}"/>
    <cellStyle name="Output 6 2 2 6" xfId="42538" xr:uid="{00000000-0005-0000-0000-000022A80000}"/>
    <cellStyle name="Output 6 2 2 6 2" xfId="42539" xr:uid="{00000000-0005-0000-0000-000023A80000}"/>
    <cellStyle name="Output 6 2 2 6 2 2" xfId="42540" xr:uid="{00000000-0005-0000-0000-000024A80000}"/>
    <cellStyle name="Output 6 2 2 6 3" xfId="42541" xr:uid="{00000000-0005-0000-0000-000025A80000}"/>
    <cellStyle name="Output 6 2 2 7" xfId="42542" xr:uid="{00000000-0005-0000-0000-000026A80000}"/>
    <cellStyle name="Output 6 2 2 7 2" xfId="42543" xr:uid="{00000000-0005-0000-0000-000027A80000}"/>
    <cellStyle name="Output 6 2 2 7 2 2" xfId="42544" xr:uid="{00000000-0005-0000-0000-000028A80000}"/>
    <cellStyle name="Output 6 2 2 7 3" xfId="42545" xr:uid="{00000000-0005-0000-0000-000029A80000}"/>
    <cellStyle name="Output 6 2 2 8" xfId="42546" xr:uid="{00000000-0005-0000-0000-00002AA80000}"/>
    <cellStyle name="Output 6 2 2 8 2" xfId="42547" xr:uid="{00000000-0005-0000-0000-00002BA80000}"/>
    <cellStyle name="Output 6 2 2 8 2 2" xfId="42548" xr:uid="{00000000-0005-0000-0000-00002CA80000}"/>
    <cellStyle name="Output 6 2 2 8 3" xfId="42549" xr:uid="{00000000-0005-0000-0000-00002DA80000}"/>
    <cellStyle name="Output 6 2 2 9" xfId="42550" xr:uid="{00000000-0005-0000-0000-00002EA80000}"/>
    <cellStyle name="Output 6 2 2 9 2" xfId="42551" xr:uid="{00000000-0005-0000-0000-00002FA80000}"/>
    <cellStyle name="Output 6 2 2 9 2 2" xfId="42552" xr:uid="{00000000-0005-0000-0000-000030A80000}"/>
    <cellStyle name="Output 6 2 2 9 3" xfId="42553" xr:uid="{00000000-0005-0000-0000-000031A80000}"/>
    <cellStyle name="Output 6 2 20" xfId="42554" xr:uid="{00000000-0005-0000-0000-000032A80000}"/>
    <cellStyle name="Output 6 2 20 2" xfId="42555" xr:uid="{00000000-0005-0000-0000-000033A80000}"/>
    <cellStyle name="Output 6 2 20 2 2" xfId="42556" xr:uid="{00000000-0005-0000-0000-000034A80000}"/>
    <cellStyle name="Output 6 2 20 3" xfId="42557" xr:uid="{00000000-0005-0000-0000-000035A80000}"/>
    <cellStyle name="Output 6 2 21" xfId="42558" xr:uid="{00000000-0005-0000-0000-000036A80000}"/>
    <cellStyle name="Output 6 2 21 2" xfId="42559" xr:uid="{00000000-0005-0000-0000-000037A80000}"/>
    <cellStyle name="Output 6 2 22" xfId="42560" xr:uid="{00000000-0005-0000-0000-000038A80000}"/>
    <cellStyle name="Output 6 2 23" xfId="42561" xr:uid="{00000000-0005-0000-0000-000039A80000}"/>
    <cellStyle name="Output 6 2 3" xfId="42562" xr:uid="{00000000-0005-0000-0000-00003AA80000}"/>
    <cellStyle name="Output 6 2 3 10" xfId="42563" xr:uid="{00000000-0005-0000-0000-00003BA80000}"/>
    <cellStyle name="Output 6 2 3 10 2" xfId="42564" xr:uid="{00000000-0005-0000-0000-00003CA80000}"/>
    <cellStyle name="Output 6 2 3 10 2 2" xfId="42565" xr:uid="{00000000-0005-0000-0000-00003DA80000}"/>
    <cellStyle name="Output 6 2 3 10 3" xfId="42566" xr:uid="{00000000-0005-0000-0000-00003EA80000}"/>
    <cellStyle name="Output 6 2 3 11" xfId="42567" xr:uid="{00000000-0005-0000-0000-00003FA80000}"/>
    <cellStyle name="Output 6 2 3 11 2" xfId="42568" xr:uid="{00000000-0005-0000-0000-000040A80000}"/>
    <cellStyle name="Output 6 2 3 11 2 2" xfId="42569" xr:uid="{00000000-0005-0000-0000-000041A80000}"/>
    <cellStyle name="Output 6 2 3 11 3" xfId="42570" xr:uid="{00000000-0005-0000-0000-000042A80000}"/>
    <cellStyle name="Output 6 2 3 12" xfId="42571" xr:uid="{00000000-0005-0000-0000-000043A80000}"/>
    <cellStyle name="Output 6 2 3 12 2" xfId="42572" xr:uid="{00000000-0005-0000-0000-000044A80000}"/>
    <cellStyle name="Output 6 2 3 12 2 2" xfId="42573" xr:uid="{00000000-0005-0000-0000-000045A80000}"/>
    <cellStyle name="Output 6 2 3 12 3" xfId="42574" xr:uid="{00000000-0005-0000-0000-000046A80000}"/>
    <cellStyle name="Output 6 2 3 13" xfId="42575" xr:uid="{00000000-0005-0000-0000-000047A80000}"/>
    <cellStyle name="Output 6 2 3 13 2" xfId="42576" xr:uid="{00000000-0005-0000-0000-000048A80000}"/>
    <cellStyle name="Output 6 2 3 13 2 2" xfId="42577" xr:uid="{00000000-0005-0000-0000-000049A80000}"/>
    <cellStyle name="Output 6 2 3 13 3" xfId="42578" xr:uid="{00000000-0005-0000-0000-00004AA80000}"/>
    <cellStyle name="Output 6 2 3 14" xfId="42579" xr:uid="{00000000-0005-0000-0000-00004BA80000}"/>
    <cellStyle name="Output 6 2 3 14 2" xfId="42580" xr:uid="{00000000-0005-0000-0000-00004CA80000}"/>
    <cellStyle name="Output 6 2 3 14 2 2" xfId="42581" xr:uid="{00000000-0005-0000-0000-00004DA80000}"/>
    <cellStyle name="Output 6 2 3 14 3" xfId="42582" xr:uid="{00000000-0005-0000-0000-00004EA80000}"/>
    <cellStyle name="Output 6 2 3 15" xfId="42583" xr:uid="{00000000-0005-0000-0000-00004FA80000}"/>
    <cellStyle name="Output 6 2 3 15 2" xfId="42584" xr:uid="{00000000-0005-0000-0000-000050A80000}"/>
    <cellStyle name="Output 6 2 3 15 2 2" xfId="42585" xr:uid="{00000000-0005-0000-0000-000051A80000}"/>
    <cellStyle name="Output 6 2 3 15 3" xfId="42586" xr:uid="{00000000-0005-0000-0000-000052A80000}"/>
    <cellStyle name="Output 6 2 3 16" xfId="42587" xr:uid="{00000000-0005-0000-0000-000053A80000}"/>
    <cellStyle name="Output 6 2 3 16 2" xfId="42588" xr:uid="{00000000-0005-0000-0000-000054A80000}"/>
    <cellStyle name="Output 6 2 3 16 2 2" xfId="42589" xr:uid="{00000000-0005-0000-0000-000055A80000}"/>
    <cellStyle name="Output 6 2 3 16 3" xfId="42590" xr:uid="{00000000-0005-0000-0000-000056A80000}"/>
    <cellStyle name="Output 6 2 3 17" xfId="42591" xr:uid="{00000000-0005-0000-0000-000057A80000}"/>
    <cellStyle name="Output 6 2 3 17 2" xfId="42592" xr:uid="{00000000-0005-0000-0000-000058A80000}"/>
    <cellStyle name="Output 6 2 3 17 2 2" xfId="42593" xr:uid="{00000000-0005-0000-0000-000059A80000}"/>
    <cellStyle name="Output 6 2 3 17 3" xfId="42594" xr:uid="{00000000-0005-0000-0000-00005AA80000}"/>
    <cellStyle name="Output 6 2 3 18" xfId="42595" xr:uid="{00000000-0005-0000-0000-00005BA80000}"/>
    <cellStyle name="Output 6 2 3 18 2" xfId="42596" xr:uid="{00000000-0005-0000-0000-00005CA80000}"/>
    <cellStyle name="Output 6 2 3 19" xfId="42597" xr:uid="{00000000-0005-0000-0000-00005DA80000}"/>
    <cellStyle name="Output 6 2 3 2" xfId="42598" xr:uid="{00000000-0005-0000-0000-00005EA80000}"/>
    <cellStyle name="Output 6 2 3 2 10" xfId="42599" xr:uid="{00000000-0005-0000-0000-00005FA80000}"/>
    <cellStyle name="Output 6 2 3 2 10 2" xfId="42600" xr:uid="{00000000-0005-0000-0000-000060A80000}"/>
    <cellStyle name="Output 6 2 3 2 10 2 2" xfId="42601" xr:uid="{00000000-0005-0000-0000-000061A80000}"/>
    <cellStyle name="Output 6 2 3 2 10 3" xfId="42602" xr:uid="{00000000-0005-0000-0000-000062A80000}"/>
    <cellStyle name="Output 6 2 3 2 11" xfId="42603" xr:uid="{00000000-0005-0000-0000-000063A80000}"/>
    <cellStyle name="Output 6 2 3 2 11 2" xfId="42604" xr:uid="{00000000-0005-0000-0000-000064A80000}"/>
    <cellStyle name="Output 6 2 3 2 11 2 2" xfId="42605" xr:uid="{00000000-0005-0000-0000-000065A80000}"/>
    <cellStyle name="Output 6 2 3 2 11 3" xfId="42606" xr:uid="{00000000-0005-0000-0000-000066A80000}"/>
    <cellStyle name="Output 6 2 3 2 12" xfId="42607" xr:uid="{00000000-0005-0000-0000-000067A80000}"/>
    <cellStyle name="Output 6 2 3 2 12 2" xfId="42608" xr:uid="{00000000-0005-0000-0000-000068A80000}"/>
    <cellStyle name="Output 6 2 3 2 12 2 2" xfId="42609" xr:uid="{00000000-0005-0000-0000-000069A80000}"/>
    <cellStyle name="Output 6 2 3 2 12 3" xfId="42610" xr:uid="{00000000-0005-0000-0000-00006AA80000}"/>
    <cellStyle name="Output 6 2 3 2 13" xfId="42611" xr:uid="{00000000-0005-0000-0000-00006BA80000}"/>
    <cellStyle name="Output 6 2 3 2 13 2" xfId="42612" xr:uid="{00000000-0005-0000-0000-00006CA80000}"/>
    <cellStyle name="Output 6 2 3 2 13 2 2" xfId="42613" xr:uid="{00000000-0005-0000-0000-00006DA80000}"/>
    <cellStyle name="Output 6 2 3 2 13 3" xfId="42614" xr:uid="{00000000-0005-0000-0000-00006EA80000}"/>
    <cellStyle name="Output 6 2 3 2 14" xfId="42615" xr:uid="{00000000-0005-0000-0000-00006FA80000}"/>
    <cellStyle name="Output 6 2 3 2 14 2" xfId="42616" xr:uid="{00000000-0005-0000-0000-000070A80000}"/>
    <cellStyle name="Output 6 2 3 2 14 2 2" xfId="42617" xr:uid="{00000000-0005-0000-0000-000071A80000}"/>
    <cellStyle name="Output 6 2 3 2 14 3" xfId="42618" xr:uid="{00000000-0005-0000-0000-000072A80000}"/>
    <cellStyle name="Output 6 2 3 2 15" xfId="42619" xr:uid="{00000000-0005-0000-0000-000073A80000}"/>
    <cellStyle name="Output 6 2 3 2 15 2" xfId="42620" xr:uid="{00000000-0005-0000-0000-000074A80000}"/>
    <cellStyle name="Output 6 2 3 2 15 2 2" xfId="42621" xr:uid="{00000000-0005-0000-0000-000075A80000}"/>
    <cellStyle name="Output 6 2 3 2 15 3" xfId="42622" xr:uid="{00000000-0005-0000-0000-000076A80000}"/>
    <cellStyle name="Output 6 2 3 2 16" xfId="42623" xr:uid="{00000000-0005-0000-0000-000077A80000}"/>
    <cellStyle name="Output 6 2 3 2 16 2" xfId="42624" xr:uid="{00000000-0005-0000-0000-000078A80000}"/>
    <cellStyle name="Output 6 2 3 2 16 2 2" xfId="42625" xr:uid="{00000000-0005-0000-0000-000079A80000}"/>
    <cellStyle name="Output 6 2 3 2 16 3" xfId="42626" xr:uid="{00000000-0005-0000-0000-00007AA80000}"/>
    <cellStyle name="Output 6 2 3 2 17" xfId="42627" xr:uid="{00000000-0005-0000-0000-00007BA80000}"/>
    <cellStyle name="Output 6 2 3 2 17 2" xfId="42628" xr:uid="{00000000-0005-0000-0000-00007CA80000}"/>
    <cellStyle name="Output 6 2 3 2 17 2 2" xfId="42629" xr:uid="{00000000-0005-0000-0000-00007DA80000}"/>
    <cellStyle name="Output 6 2 3 2 17 3" xfId="42630" xr:uid="{00000000-0005-0000-0000-00007EA80000}"/>
    <cellStyle name="Output 6 2 3 2 18" xfId="42631" xr:uid="{00000000-0005-0000-0000-00007FA80000}"/>
    <cellStyle name="Output 6 2 3 2 18 2" xfId="42632" xr:uid="{00000000-0005-0000-0000-000080A80000}"/>
    <cellStyle name="Output 6 2 3 2 18 2 2" xfId="42633" xr:uid="{00000000-0005-0000-0000-000081A80000}"/>
    <cellStyle name="Output 6 2 3 2 18 3" xfId="42634" xr:uid="{00000000-0005-0000-0000-000082A80000}"/>
    <cellStyle name="Output 6 2 3 2 19" xfId="42635" xr:uid="{00000000-0005-0000-0000-000083A80000}"/>
    <cellStyle name="Output 6 2 3 2 19 2" xfId="42636" xr:uid="{00000000-0005-0000-0000-000084A80000}"/>
    <cellStyle name="Output 6 2 3 2 19 2 2" xfId="42637" xr:uid="{00000000-0005-0000-0000-000085A80000}"/>
    <cellStyle name="Output 6 2 3 2 19 3" xfId="42638" xr:uid="{00000000-0005-0000-0000-000086A80000}"/>
    <cellStyle name="Output 6 2 3 2 2" xfId="42639" xr:uid="{00000000-0005-0000-0000-000087A80000}"/>
    <cellStyle name="Output 6 2 3 2 2 2" xfId="42640" xr:uid="{00000000-0005-0000-0000-000088A80000}"/>
    <cellStyle name="Output 6 2 3 2 2 2 2" xfId="42641" xr:uid="{00000000-0005-0000-0000-000089A80000}"/>
    <cellStyle name="Output 6 2 3 2 2 3" xfId="42642" xr:uid="{00000000-0005-0000-0000-00008AA80000}"/>
    <cellStyle name="Output 6 2 3 2 2 4" xfId="42643" xr:uid="{00000000-0005-0000-0000-00008BA80000}"/>
    <cellStyle name="Output 6 2 3 2 20" xfId="42644" xr:uid="{00000000-0005-0000-0000-00008CA80000}"/>
    <cellStyle name="Output 6 2 3 2 20 2" xfId="42645" xr:uid="{00000000-0005-0000-0000-00008DA80000}"/>
    <cellStyle name="Output 6 2 3 2 20 2 2" xfId="42646" xr:uid="{00000000-0005-0000-0000-00008EA80000}"/>
    <cellStyle name="Output 6 2 3 2 20 3" xfId="42647" xr:uid="{00000000-0005-0000-0000-00008FA80000}"/>
    <cellStyle name="Output 6 2 3 2 21" xfId="42648" xr:uid="{00000000-0005-0000-0000-000090A80000}"/>
    <cellStyle name="Output 6 2 3 2 21 2" xfId="42649" xr:uid="{00000000-0005-0000-0000-000091A80000}"/>
    <cellStyle name="Output 6 2 3 2 22" xfId="42650" xr:uid="{00000000-0005-0000-0000-000092A80000}"/>
    <cellStyle name="Output 6 2 3 2 23" xfId="42651" xr:uid="{00000000-0005-0000-0000-000093A80000}"/>
    <cellStyle name="Output 6 2 3 2 3" xfId="42652" xr:uid="{00000000-0005-0000-0000-000094A80000}"/>
    <cellStyle name="Output 6 2 3 2 3 2" xfId="42653" xr:uid="{00000000-0005-0000-0000-000095A80000}"/>
    <cellStyle name="Output 6 2 3 2 3 2 2" xfId="42654" xr:uid="{00000000-0005-0000-0000-000096A80000}"/>
    <cellStyle name="Output 6 2 3 2 3 3" xfId="42655" xr:uid="{00000000-0005-0000-0000-000097A80000}"/>
    <cellStyle name="Output 6 2 3 2 3 4" xfId="42656" xr:uid="{00000000-0005-0000-0000-000098A80000}"/>
    <cellStyle name="Output 6 2 3 2 4" xfId="42657" xr:uid="{00000000-0005-0000-0000-000099A80000}"/>
    <cellStyle name="Output 6 2 3 2 4 2" xfId="42658" xr:uid="{00000000-0005-0000-0000-00009AA80000}"/>
    <cellStyle name="Output 6 2 3 2 4 2 2" xfId="42659" xr:uid="{00000000-0005-0000-0000-00009BA80000}"/>
    <cellStyle name="Output 6 2 3 2 4 3" xfId="42660" xr:uid="{00000000-0005-0000-0000-00009CA80000}"/>
    <cellStyle name="Output 6 2 3 2 5" xfId="42661" xr:uid="{00000000-0005-0000-0000-00009DA80000}"/>
    <cellStyle name="Output 6 2 3 2 5 2" xfId="42662" xr:uid="{00000000-0005-0000-0000-00009EA80000}"/>
    <cellStyle name="Output 6 2 3 2 5 2 2" xfId="42663" xr:uid="{00000000-0005-0000-0000-00009FA80000}"/>
    <cellStyle name="Output 6 2 3 2 5 3" xfId="42664" xr:uid="{00000000-0005-0000-0000-0000A0A80000}"/>
    <cellStyle name="Output 6 2 3 2 6" xfId="42665" xr:uid="{00000000-0005-0000-0000-0000A1A80000}"/>
    <cellStyle name="Output 6 2 3 2 6 2" xfId="42666" xr:uid="{00000000-0005-0000-0000-0000A2A80000}"/>
    <cellStyle name="Output 6 2 3 2 6 2 2" xfId="42667" xr:uid="{00000000-0005-0000-0000-0000A3A80000}"/>
    <cellStyle name="Output 6 2 3 2 6 3" xfId="42668" xr:uid="{00000000-0005-0000-0000-0000A4A80000}"/>
    <cellStyle name="Output 6 2 3 2 7" xfId="42669" xr:uid="{00000000-0005-0000-0000-0000A5A80000}"/>
    <cellStyle name="Output 6 2 3 2 7 2" xfId="42670" xr:uid="{00000000-0005-0000-0000-0000A6A80000}"/>
    <cellStyle name="Output 6 2 3 2 7 2 2" xfId="42671" xr:uid="{00000000-0005-0000-0000-0000A7A80000}"/>
    <cellStyle name="Output 6 2 3 2 7 3" xfId="42672" xr:uid="{00000000-0005-0000-0000-0000A8A80000}"/>
    <cellStyle name="Output 6 2 3 2 8" xfId="42673" xr:uid="{00000000-0005-0000-0000-0000A9A80000}"/>
    <cellStyle name="Output 6 2 3 2 8 2" xfId="42674" xr:uid="{00000000-0005-0000-0000-0000AAA80000}"/>
    <cellStyle name="Output 6 2 3 2 8 2 2" xfId="42675" xr:uid="{00000000-0005-0000-0000-0000ABA80000}"/>
    <cellStyle name="Output 6 2 3 2 8 3" xfId="42676" xr:uid="{00000000-0005-0000-0000-0000ACA80000}"/>
    <cellStyle name="Output 6 2 3 2 9" xfId="42677" xr:uid="{00000000-0005-0000-0000-0000ADA80000}"/>
    <cellStyle name="Output 6 2 3 2 9 2" xfId="42678" xr:uid="{00000000-0005-0000-0000-0000AEA80000}"/>
    <cellStyle name="Output 6 2 3 2 9 2 2" xfId="42679" xr:uid="{00000000-0005-0000-0000-0000AFA80000}"/>
    <cellStyle name="Output 6 2 3 2 9 3" xfId="42680" xr:uid="{00000000-0005-0000-0000-0000B0A80000}"/>
    <cellStyle name="Output 6 2 3 20" xfId="42681" xr:uid="{00000000-0005-0000-0000-0000B1A80000}"/>
    <cellStyle name="Output 6 2 3 3" xfId="42682" xr:uid="{00000000-0005-0000-0000-0000B2A80000}"/>
    <cellStyle name="Output 6 2 3 3 2" xfId="42683" xr:uid="{00000000-0005-0000-0000-0000B3A80000}"/>
    <cellStyle name="Output 6 2 3 3 2 2" xfId="42684" xr:uid="{00000000-0005-0000-0000-0000B4A80000}"/>
    <cellStyle name="Output 6 2 3 3 3" xfId="42685" xr:uid="{00000000-0005-0000-0000-0000B5A80000}"/>
    <cellStyle name="Output 6 2 3 3 4" xfId="42686" xr:uid="{00000000-0005-0000-0000-0000B6A80000}"/>
    <cellStyle name="Output 6 2 3 4" xfId="42687" xr:uid="{00000000-0005-0000-0000-0000B7A80000}"/>
    <cellStyle name="Output 6 2 3 4 2" xfId="42688" xr:uid="{00000000-0005-0000-0000-0000B8A80000}"/>
    <cellStyle name="Output 6 2 3 4 2 2" xfId="42689" xr:uid="{00000000-0005-0000-0000-0000B9A80000}"/>
    <cellStyle name="Output 6 2 3 4 3" xfId="42690" xr:uid="{00000000-0005-0000-0000-0000BAA80000}"/>
    <cellStyle name="Output 6 2 3 4 4" xfId="42691" xr:uid="{00000000-0005-0000-0000-0000BBA80000}"/>
    <cellStyle name="Output 6 2 3 5" xfId="42692" xr:uid="{00000000-0005-0000-0000-0000BCA80000}"/>
    <cellStyle name="Output 6 2 3 5 2" xfId="42693" xr:uid="{00000000-0005-0000-0000-0000BDA80000}"/>
    <cellStyle name="Output 6 2 3 5 2 2" xfId="42694" xr:uid="{00000000-0005-0000-0000-0000BEA80000}"/>
    <cellStyle name="Output 6 2 3 5 3" xfId="42695" xr:uid="{00000000-0005-0000-0000-0000BFA80000}"/>
    <cellStyle name="Output 6 2 3 6" xfId="42696" xr:uid="{00000000-0005-0000-0000-0000C0A80000}"/>
    <cellStyle name="Output 6 2 3 6 2" xfId="42697" xr:uid="{00000000-0005-0000-0000-0000C1A80000}"/>
    <cellStyle name="Output 6 2 3 6 2 2" xfId="42698" xr:uid="{00000000-0005-0000-0000-0000C2A80000}"/>
    <cellStyle name="Output 6 2 3 6 3" xfId="42699" xr:uid="{00000000-0005-0000-0000-0000C3A80000}"/>
    <cellStyle name="Output 6 2 3 7" xfId="42700" xr:uid="{00000000-0005-0000-0000-0000C4A80000}"/>
    <cellStyle name="Output 6 2 3 7 2" xfId="42701" xr:uid="{00000000-0005-0000-0000-0000C5A80000}"/>
    <cellStyle name="Output 6 2 3 7 2 2" xfId="42702" xr:uid="{00000000-0005-0000-0000-0000C6A80000}"/>
    <cellStyle name="Output 6 2 3 7 3" xfId="42703" xr:uid="{00000000-0005-0000-0000-0000C7A80000}"/>
    <cellStyle name="Output 6 2 3 8" xfId="42704" xr:uid="{00000000-0005-0000-0000-0000C8A80000}"/>
    <cellStyle name="Output 6 2 3 8 2" xfId="42705" xr:uid="{00000000-0005-0000-0000-0000C9A80000}"/>
    <cellStyle name="Output 6 2 3 8 2 2" xfId="42706" xr:uid="{00000000-0005-0000-0000-0000CAA80000}"/>
    <cellStyle name="Output 6 2 3 8 3" xfId="42707" xr:uid="{00000000-0005-0000-0000-0000CBA80000}"/>
    <cellStyle name="Output 6 2 3 9" xfId="42708" xr:uid="{00000000-0005-0000-0000-0000CCA80000}"/>
    <cellStyle name="Output 6 2 3 9 2" xfId="42709" xr:uid="{00000000-0005-0000-0000-0000CDA80000}"/>
    <cellStyle name="Output 6 2 3 9 2 2" xfId="42710" xr:uid="{00000000-0005-0000-0000-0000CEA80000}"/>
    <cellStyle name="Output 6 2 3 9 3" xfId="42711" xr:uid="{00000000-0005-0000-0000-0000CFA80000}"/>
    <cellStyle name="Output 6 2 4" xfId="42712" xr:uid="{00000000-0005-0000-0000-0000D0A80000}"/>
    <cellStyle name="Output 6 2 4 10" xfId="42713" xr:uid="{00000000-0005-0000-0000-0000D1A80000}"/>
    <cellStyle name="Output 6 2 4 10 2" xfId="42714" xr:uid="{00000000-0005-0000-0000-0000D2A80000}"/>
    <cellStyle name="Output 6 2 4 10 2 2" xfId="42715" xr:uid="{00000000-0005-0000-0000-0000D3A80000}"/>
    <cellStyle name="Output 6 2 4 10 3" xfId="42716" xr:uid="{00000000-0005-0000-0000-0000D4A80000}"/>
    <cellStyle name="Output 6 2 4 11" xfId="42717" xr:uid="{00000000-0005-0000-0000-0000D5A80000}"/>
    <cellStyle name="Output 6 2 4 11 2" xfId="42718" xr:uid="{00000000-0005-0000-0000-0000D6A80000}"/>
    <cellStyle name="Output 6 2 4 11 2 2" xfId="42719" xr:uid="{00000000-0005-0000-0000-0000D7A80000}"/>
    <cellStyle name="Output 6 2 4 11 3" xfId="42720" xr:uid="{00000000-0005-0000-0000-0000D8A80000}"/>
    <cellStyle name="Output 6 2 4 12" xfId="42721" xr:uid="{00000000-0005-0000-0000-0000D9A80000}"/>
    <cellStyle name="Output 6 2 4 12 2" xfId="42722" xr:uid="{00000000-0005-0000-0000-0000DAA80000}"/>
    <cellStyle name="Output 6 2 4 12 2 2" xfId="42723" xr:uid="{00000000-0005-0000-0000-0000DBA80000}"/>
    <cellStyle name="Output 6 2 4 12 3" xfId="42724" xr:uid="{00000000-0005-0000-0000-0000DCA80000}"/>
    <cellStyle name="Output 6 2 4 13" xfId="42725" xr:uid="{00000000-0005-0000-0000-0000DDA80000}"/>
    <cellStyle name="Output 6 2 4 13 2" xfId="42726" xr:uid="{00000000-0005-0000-0000-0000DEA80000}"/>
    <cellStyle name="Output 6 2 4 13 2 2" xfId="42727" xr:uid="{00000000-0005-0000-0000-0000DFA80000}"/>
    <cellStyle name="Output 6 2 4 13 3" xfId="42728" xr:uid="{00000000-0005-0000-0000-0000E0A80000}"/>
    <cellStyle name="Output 6 2 4 14" xfId="42729" xr:uid="{00000000-0005-0000-0000-0000E1A80000}"/>
    <cellStyle name="Output 6 2 4 14 2" xfId="42730" xr:uid="{00000000-0005-0000-0000-0000E2A80000}"/>
    <cellStyle name="Output 6 2 4 14 2 2" xfId="42731" xr:uid="{00000000-0005-0000-0000-0000E3A80000}"/>
    <cellStyle name="Output 6 2 4 14 3" xfId="42732" xr:uid="{00000000-0005-0000-0000-0000E4A80000}"/>
    <cellStyle name="Output 6 2 4 15" xfId="42733" xr:uid="{00000000-0005-0000-0000-0000E5A80000}"/>
    <cellStyle name="Output 6 2 4 15 2" xfId="42734" xr:uid="{00000000-0005-0000-0000-0000E6A80000}"/>
    <cellStyle name="Output 6 2 4 15 2 2" xfId="42735" xr:uid="{00000000-0005-0000-0000-0000E7A80000}"/>
    <cellStyle name="Output 6 2 4 15 3" xfId="42736" xr:uid="{00000000-0005-0000-0000-0000E8A80000}"/>
    <cellStyle name="Output 6 2 4 16" xfId="42737" xr:uid="{00000000-0005-0000-0000-0000E9A80000}"/>
    <cellStyle name="Output 6 2 4 16 2" xfId="42738" xr:uid="{00000000-0005-0000-0000-0000EAA80000}"/>
    <cellStyle name="Output 6 2 4 16 2 2" xfId="42739" xr:uid="{00000000-0005-0000-0000-0000EBA80000}"/>
    <cellStyle name="Output 6 2 4 16 3" xfId="42740" xr:uid="{00000000-0005-0000-0000-0000ECA80000}"/>
    <cellStyle name="Output 6 2 4 17" xfId="42741" xr:uid="{00000000-0005-0000-0000-0000EDA80000}"/>
    <cellStyle name="Output 6 2 4 17 2" xfId="42742" xr:uid="{00000000-0005-0000-0000-0000EEA80000}"/>
    <cellStyle name="Output 6 2 4 17 2 2" xfId="42743" xr:uid="{00000000-0005-0000-0000-0000EFA80000}"/>
    <cellStyle name="Output 6 2 4 17 3" xfId="42744" xr:uid="{00000000-0005-0000-0000-0000F0A80000}"/>
    <cellStyle name="Output 6 2 4 18" xfId="42745" xr:uid="{00000000-0005-0000-0000-0000F1A80000}"/>
    <cellStyle name="Output 6 2 4 18 2" xfId="42746" xr:uid="{00000000-0005-0000-0000-0000F2A80000}"/>
    <cellStyle name="Output 6 2 4 18 2 2" xfId="42747" xr:uid="{00000000-0005-0000-0000-0000F3A80000}"/>
    <cellStyle name="Output 6 2 4 18 3" xfId="42748" xr:uid="{00000000-0005-0000-0000-0000F4A80000}"/>
    <cellStyle name="Output 6 2 4 19" xfId="42749" xr:uid="{00000000-0005-0000-0000-0000F5A80000}"/>
    <cellStyle name="Output 6 2 4 19 2" xfId="42750" xr:uid="{00000000-0005-0000-0000-0000F6A80000}"/>
    <cellStyle name="Output 6 2 4 19 2 2" xfId="42751" xr:uid="{00000000-0005-0000-0000-0000F7A80000}"/>
    <cellStyle name="Output 6 2 4 19 3" xfId="42752" xr:uid="{00000000-0005-0000-0000-0000F8A80000}"/>
    <cellStyle name="Output 6 2 4 2" xfId="42753" xr:uid="{00000000-0005-0000-0000-0000F9A80000}"/>
    <cellStyle name="Output 6 2 4 2 10" xfId="42754" xr:uid="{00000000-0005-0000-0000-0000FAA80000}"/>
    <cellStyle name="Output 6 2 4 2 10 2" xfId="42755" xr:uid="{00000000-0005-0000-0000-0000FBA80000}"/>
    <cellStyle name="Output 6 2 4 2 10 2 2" xfId="42756" xr:uid="{00000000-0005-0000-0000-0000FCA80000}"/>
    <cellStyle name="Output 6 2 4 2 10 3" xfId="42757" xr:uid="{00000000-0005-0000-0000-0000FDA80000}"/>
    <cellStyle name="Output 6 2 4 2 11" xfId="42758" xr:uid="{00000000-0005-0000-0000-0000FEA80000}"/>
    <cellStyle name="Output 6 2 4 2 11 2" xfId="42759" xr:uid="{00000000-0005-0000-0000-0000FFA80000}"/>
    <cellStyle name="Output 6 2 4 2 11 2 2" xfId="42760" xr:uid="{00000000-0005-0000-0000-000000A90000}"/>
    <cellStyle name="Output 6 2 4 2 11 3" xfId="42761" xr:uid="{00000000-0005-0000-0000-000001A90000}"/>
    <cellStyle name="Output 6 2 4 2 12" xfId="42762" xr:uid="{00000000-0005-0000-0000-000002A90000}"/>
    <cellStyle name="Output 6 2 4 2 12 2" xfId="42763" xr:uid="{00000000-0005-0000-0000-000003A90000}"/>
    <cellStyle name="Output 6 2 4 2 12 2 2" xfId="42764" xr:uid="{00000000-0005-0000-0000-000004A90000}"/>
    <cellStyle name="Output 6 2 4 2 12 3" xfId="42765" xr:uid="{00000000-0005-0000-0000-000005A90000}"/>
    <cellStyle name="Output 6 2 4 2 13" xfId="42766" xr:uid="{00000000-0005-0000-0000-000006A90000}"/>
    <cellStyle name="Output 6 2 4 2 13 2" xfId="42767" xr:uid="{00000000-0005-0000-0000-000007A90000}"/>
    <cellStyle name="Output 6 2 4 2 13 2 2" xfId="42768" xr:uid="{00000000-0005-0000-0000-000008A90000}"/>
    <cellStyle name="Output 6 2 4 2 13 3" xfId="42769" xr:uid="{00000000-0005-0000-0000-000009A90000}"/>
    <cellStyle name="Output 6 2 4 2 14" xfId="42770" xr:uid="{00000000-0005-0000-0000-00000AA90000}"/>
    <cellStyle name="Output 6 2 4 2 14 2" xfId="42771" xr:uid="{00000000-0005-0000-0000-00000BA90000}"/>
    <cellStyle name="Output 6 2 4 2 14 2 2" xfId="42772" xr:uid="{00000000-0005-0000-0000-00000CA90000}"/>
    <cellStyle name="Output 6 2 4 2 14 3" xfId="42773" xr:uid="{00000000-0005-0000-0000-00000DA90000}"/>
    <cellStyle name="Output 6 2 4 2 15" xfId="42774" xr:uid="{00000000-0005-0000-0000-00000EA90000}"/>
    <cellStyle name="Output 6 2 4 2 15 2" xfId="42775" xr:uid="{00000000-0005-0000-0000-00000FA90000}"/>
    <cellStyle name="Output 6 2 4 2 15 2 2" xfId="42776" xr:uid="{00000000-0005-0000-0000-000010A90000}"/>
    <cellStyle name="Output 6 2 4 2 15 3" xfId="42777" xr:uid="{00000000-0005-0000-0000-000011A90000}"/>
    <cellStyle name="Output 6 2 4 2 16" xfId="42778" xr:uid="{00000000-0005-0000-0000-000012A90000}"/>
    <cellStyle name="Output 6 2 4 2 16 2" xfId="42779" xr:uid="{00000000-0005-0000-0000-000013A90000}"/>
    <cellStyle name="Output 6 2 4 2 16 2 2" xfId="42780" xr:uid="{00000000-0005-0000-0000-000014A90000}"/>
    <cellStyle name="Output 6 2 4 2 16 3" xfId="42781" xr:uid="{00000000-0005-0000-0000-000015A90000}"/>
    <cellStyle name="Output 6 2 4 2 17" xfId="42782" xr:uid="{00000000-0005-0000-0000-000016A90000}"/>
    <cellStyle name="Output 6 2 4 2 17 2" xfId="42783" xr:uid="{00000000-0005-0000-0000-000017A90000}"/>
    <cellStyle name="Output 6 2 4 2 17 2 2" xfId="42784" xr:uid="{00000000-0005-0000-0000-000018A90000}"/>
    <cellStyle name="Output 6 2 4 2 17 3" xfId="42785" xr:uid="{00000000-0005-0000-0000-000019A90000}"/>
    <cellStyle name="Output 6 2 4 2 18" xfId="42786" xr:uid="{00000000-0005-0000-0000-00001AA90000}"/>
    <cellStyle name="Output 6 2 4 2 18 2" xfId="42787" xr:uid="{00000000-0005-0000-0000-00001BA90000}"/>
    <cellStyle name="Output 6 2 4 2 18 2 2" xfId="42788" xr:uid="{00000000-0005-0000-0000-00001CA90000}"/>
    <cellStyle name="Output 6 2 4 2 18 3" xfId="42789" xr:uid="{00000000-0005-0000-0000-00001DA90000}"/>
    <cellStyle name="Output 6 2 4 2 19" xfId="42790" xr:uid="{00000000-0005-0000-0000-00001EA90000}"/>
    <cellStyle name="Output 6 2 4 2 19 2" xfId="42791" xr:uid="{00000000-0005-0000-0000-00001FA90000}"/>
    <cellStyle name="Output 6 2 4 2 19 2 2" xfId="42792" xr:uid="{00000000-0005-0000-0000-000020A90000}"/>
    <cellStyle name="Output 6 2 4 2 19 3" xfId="42793" xr:uid="{00000000-0005-0000-0000-000021A90000}"/>
    <cellStyle name="Output 6 2 4 2 2" xfId="42794" xr:uid="{00000000-0005-0000-0000-000022A90000}"/>
    <cellStyle name="Output 6 2 4 2 2 2" xfId="42795" xr:uid="{00000000-0005-0000-0000-000023A90000}"/>
    <cellStyle name="Output 6 2 4 2 2 2 2" xfId="42796" xr:uid="{00000000-0005-0000-0000-000024A90000}"/>
    <cellStyle name="Output 6 2 4 2 2 3" xfId="42797" xr:uid="{00000000-0005-0000-0000-000025A90000}"/>
    <cellStyle name="Output 6 2 4 2 2 4" xfId="42798" xr:uid="{00000000-0005-0000-0000-000026A90000}"/>
    <cellStyle name="Output 6 2 4 2 20" xfId="42799" xr:uid="{00000000-0005-0000-0000-000027A90000}"/>
    <cellStyle name="Output 6 2 4 2 20 2" xfId="42800" xr:uid="{00000000-0005-0000-0000-000028A90000}"/>
    <cellStyle name="Output 6 2 4 2 20 2 2" xfId="42801" xr:uid="{00000000-0005-0000-0000-000029A90000}"/>
    <cellStyle name="Output 6 2 4 2 20 3" xfId="42802" xr:uid="{00000000-0005-0000-0000-00002AA90000}"/>
    <cellStyle name="Output 6 2 4 2 21" xfId="42803" xr:uid="{00000000-0005-0000-0000-00002BA90000}"/>
    <cellStyle name="Output 6 2 4 2 21 2" xfId="42804" xr:uid="{00000000-0005-0000-0000-00002CA90000}"/>
    <cellStyle name="Output 6 2 4 2 22" xfId="42805" xr:uid="{00000000-0005-0000-0000-00002DA90000}"/>
    <cellStyle name="Output 6 2 4 2 23" xfId="42806" xr:uid="{00000000-0005-0000-0000-00002EA90000}"/>
    <cellStyle name="Output 6 2 4 2 3" xfId="42807" xr:uid="{00000000-0005-0000-0000-00002FA90000}"/>
    <cellStyle name="Output 6 2 4 2 3 2" xfId="42808" xr:uid="{00000000-0005-0000-0000-000030A90000}"/>
    <cellStyle name="Output 6 2 4 2 3 2 2" xfId="42809" xr:uid="{00000000-0005-0000-0000-000031A90000}"/>
    <cellStyle name="Output 6 2 4 2 3 3" xfId="42810" xr:uid="{00000000-0005-0000-0000-000032A90000}"/>
    <cellStyle name="Output 6 2 4 2 4" xfId="42811" xr:uid="{00000000-0005-0000-0000-000033A90000}"/>
    <cellStyle name="Output 6 2 4 2 4 2" xfId="42812" xr:uid="{00000000-0005-0000-0000-000034A90000}"/>
    <cellStyle name="Output 6 2 4 2 4 2 2" xfId="42813" xr:uid="{00000000-0005-0000-0000-000035A90000}"/>
    <cellStyle name="Output 6 2 4 2 4 3" xfId="42814" xr:uid="{00000000-0005-0000-0000-000036A90000}"/>
    <cellStyle name="Output 6 2 4 2 5" xfId="42815" xr:uid="{00000000-0005-0000-0000-000037A90000}"/>
    <cellStyle name="Output 6 2 4 2 5 2" xfId="42816" xr:uid="{00000000-0005-0000-0000-000038A90000}"/>
    <cellStyle name="Output 6 2 4 2 5 2 2" xfId="42817" xr:uid="{00000000-0005-0000-0000-000039A90000}"/>
    <cellStyle name="Output 6 2 4 2 5 3" xfId="42818" xr:uid="{00000000-0005-0000-0000-00003AA90000}"/>
    <cellStyle name="Output 6 2 4 2 6" xfId="42819" xr:uid="{00000000-0005-0000-0000-00003BA90000}"/>
    <cellStyle name="Output 6 2 4 2 6 2" xfId="42820" xr:uid="{00000000-0005-0000-0000-00003CA90000}"/>
    <cellStyle name="Output 6 2 4 2 6 2 2" xfId="42821" xr:uid="{00000000-0005-0000-0000-00003DA90000}"/>
    <cellStyle name="Output 6 2 4 2 6 3" xfId="42822" xr:uid="{00000000-0005-0000-0000-00003EA90000}"/>
    <cellStyle name="Output 6 2 4 2 7" xfId="42823" xr:uid="{00000000-0005-0000-0000-00003FA90000}"/>
    <cellStyle name="Output 6 2 4 2 7 2" xfId="42824" xr:uid="{00000000-0005-0000-0000-000040A90000}"/>
    <cellStyle name="Output 6 2 4 2 7 2 2" xfId="42825" xr:uid="{00000000-0005-0000-0000-000041A90000}"/>
    <cellStyle name="Output 6 2 4 2 7 3" xfId="42826" xr:uid="{00000000-0005-0000-0000-000042A90000}"/>
    <cellStyle name="Output 6 2 4 2 8" xfId="42827" xr:uid="{00000000-0005-0000-0000-000043A90000}"/>
    <cellStyle name="Output 6 2 4 2 8 2" xfId="42828" xr:uid="{00000000-0005-0000-0000-000044A90000}"/>
    <cellStyle name="Output 6 2 4 2 8 2 2" xfId="42829" xr:uid="{00000000-0005-0000-0000-000045A90000}"/>
    <cellStyle name="Output 6 2 4 2 8 3" xfId="42830" xr:uid="{00000000-0005-0000-0000-000046A90000}"/>
    <cellStyle name="Output 6 2 4 2 9" xfId="42831" xr:uid="{00000000-0005-0000-0000-000047A90000}"/>
    <cellStyle name="Output 6 2 4 2 9 2" xfId="42832" xr:uid="{00000000-0005-0000-0000-000048A90000}"/>
    <cellStyle name="Output 6 2 4 2 9 2 2" xfId="42833" xr:uid="{00000000-0005-0000-0000-000049A90000}"/>
    <cellStyle name="Output 6 2 4 2 9 3" xfId="42834" xr:uid="{00000000-0005-0000-0000-00004AA90000}"/>
    <cellStyle name="Output 6 2 4 20" xfId="42835" xr:uid="{00000000-0005-0000-0000-00004BA90000}"/>
    <cellStyle name="Output 6 2 4 20 2" xfId="42836" xr:uid="{00000000-0005-0000-0000-00004CA90000}"/>
    <cellStyle name="Output 6 2 4 20 2 2" xfId="42837" xr:uid="{00000000-0005-0000-0000-00004DA90000}"/>
    <cellStyle name="Output 6 2 4 20 3" xfId="42838" xr:uid="{00000000-0005-0000-0000-00004EA90000}"/>
    <cellStyle name="Output 6 2 4 21" xfId="42839" xr:uid="{00000000-0005-0000-0000-00004FA90000}"/>
    <cellStyle name="Output 6 2 4 21 2" xfId="42840" xr:uid="{00000000-0005-0000-0000-000050A90000}"/>
    <cellStyle name="Output 6 2 4 21 2 2" xfId="42841" xr:uid="{00000000-0005-0000-0000-000051A90000}"/>
    <cellStyle name="Output 6 2 4 21 3" xfId="42842" xr:uid="{00000000-0005-0000-0000-000052A90000}"/>
    <cellStyle name="Output 6 2 4 22" xfId="42843" xr:uid="{00000000-0005-0000-0000-000053A90000}"/>
    <cellStyle name="Output 6 2 4 22 2" xfId="42844" xr:uid="{00000000-0005-0000-0000-000054A90000}"/>
    <cellStyle name="Output 6 2 4 23" xfId="42845" xr:uid="{00000000-0005-0000-0000-000055A90000}"/>
    <cellStyle name="Output 6 2 4 24" xfId="42846" xr:uid="{00000000-0005-0000-0000-000056A90000}"/>
    <cellStyle name="Output 6 2 4 3" xfId="42847" xr:uid="{00000000-0005-0000-0000-000057A90000}"/>
    <cellStyle name="Output 6 2 4 3 2" xfId="42848" xr:uid="{00000000-0005-0000-0000-000058A90000}"/>
    <cellStyle name="Output 6 2 4 3 2 2" xfId="42849" xr:uid="{00000000-0005-0000-0000-000059A90000}"/>
    <cellStyle name="Output 6 2 4 3 3" xfId="42850" xr:uid="{00000000-0005-0000-0000-00005AA90000}"/>
    <cellStyle name="Output 6 2 4 3 4" xfId="42851" xr:uid="{00000000-0005-0000-0000-00005BA90000}"/>
    <cellStyle name="Output 6 2 4 4" xfId="42852" xr:uid="{00000000-0005-0000-0000-00005CA90000}"/>
    <cellStyle name="Output 6 2 4 4 2" xfId="42853" xr:uid="{00000000-0005-0000-0000-00005DA90000}"/>
    <cellStyle name="Output 6 2 4 4 2 2" xfId="42854" xr:uid="{00000000-0005-0000-0000-00005EA90000}"/>
    <cellStyle name="Output 6 2 4 4 3" xfId="42855" xr:uid="{00000000-0005-0000-0000-00005FA90000}"/>
    <cellStyle name="Output 6 2 4 4 4" xfId="42856" xr:uid="{00000000-0005-0000-0000-000060A90000}"/>
    <cellStyle name="Output 6 2 4 5" xfId="42857" xr:uid="{00000000-0005-0000-0000-000061A90000}"/>
    <cellStyle name="Output 6 2 4 5 2" xfId="42858" xr:uid="{00000000-0005-0000-0000-000062A90000}"/>
    <cellStyle name="Output 6 2 4 5 2 2" xfId="42859" xr:uid="{00000000-0005-0000-0000-000063A90000}"/>
    <cellStyle name="Output 6 2 4 5 3" xfId="42860" xr:uid="{00000000-0005-0000-0000-000064A90000}"/>
    <cellStyle name="Output 6 2 4 6" xfId="42861" xr:uid="{00000000-0005-0000-0000-000065A90000}"/>
    <cellStyle name="Output 6 2 4 6 2" xfId="42862" xr:uid="{00000000-0005-0000-0000-000066A90000}"/>
    <cellStyle name="Output 6 2 4 6 2 2" xfId="42863" xr:uid="{00000000-0005-0000-0000-000067A90000}"/>
    <cellStyle name="Output 6 2 4 6 3" xfId="42864" xr:uid="{00000000-0005-0000-0000-000068A90000}"/>
    <cellStyle name="Output 6 2 4 7" xfId="42865" xr:uid="{00000000-0005-0000-0000-000069A90000}"/>
    <cellStyle name="Output 6 2 4 7 2" xfId="42866" xr:uid="{00000000-0005-0000-0000-00006AA90000}"/>
    <cellStyle name="Output 6 2 4 7 2 2" xfId="42867" xr:uid="{00000000-0005-0000-0000-00006BA90000}"/>
    <cellStyle name="Output 6 2 4 7 3" xfId="42868" xr:uid="{00000000-0005-0000-0000-00006CA90000}"/>
    <cellStyle name="Output 6 2 4 8" xfId="42869" xr:uid="{00000000-0005-0000-0000-00006DA90000}"/>
    <cellStyle name="Output 6 2 4 8 2" xfId="42870" xr:uid="{00000000-0005-0000-0000-00006EA90000}"/>
    <cellStyle name="Output 6 2 4 8 2 2" xfId="42871" xr:uid="{00000000-0005-0000-0000-00006FA90000}"/>
    <cellStyle name="Output 6 2 4 8 3" xfId="42872" xr:uid="{00000000-0005-0000-0000-000070A90000}"/>
    <cellStyle name="Output 6 2 4 9" xfId="42873" xr:uid="{00000000-0005-0000-0000-000071A90000}"/>
    <cellStyle name="Output 6 2 4 9 2" xfId="42874" xr:uid="{00000000-0005-0000-0000-000072A90000}"/>
    <cellStyle name="Output 6 2 4 9 2 2" xfId="42875" xr:uid="{00000000-0005-0000-0000-000073A90000}"/>
    <cellStyle name="Output 6 2 4 9 3" xfId="42876" xr:uid="{00000000-0005-0000-0000-000074A90000}"/>
    <cellStyle name="Output 6 2 5" xfId="42877" xr:uid="{00000000-0005-0000-0000-000075A90000}"/>
    <cellStyle name="Output 6 2 5 10" xfId="42878" xr:uid="{00000000-0005-0000-0000-000076A90000}"/>
    <cellStyle name="Output 6 2 5 10 2" xfId="42879" xr:uid="{00000000-0005-0000-0000-000077A90000}"/>
    <cellStyle name="Output 6 2 5 10 2 2" xfId="42880" xr:uid="{00000000-0005-0000-0000-000078A90000}"/>
    <cellStyle name="Output 6 2 5 10 3" xfId="42881" xr:uid="{00000000-0005-0000-0000-000079A90000}"/>
    <cellStyle name="Output 6 2 5 11" xfId="42882" xr:uid="{00000000-0005-0000-0000-00007AA90000}"/>
    <cellStyle name="Output 6 2 5 11 2" xfId="42883" xr:uid="{00000000-0005-0000-0000-00007BA90000}"/>
    <cellStyle name="Output 6 2 5 11 2 2" xfId="42884" xr:uid="{00000000-0005-0000-0000-00007CA90000}"/>
    <cellStyle name="Output 6 2 5 11 3" xfId="42885" xr:uid="{00000000-0005-0000-0000-00007DA90000}"/>
    <cellStyle name="Output 6 2 5 12" xfId="42886" xr:uid="{00000000-0005-0000-0000-00007EA90000}"/>
    <cellStyle name="Output 6 2 5 12 2" xfId="42887" xr:uid="{00000000-0005-0000-0000-00007FA90000}"/>
    <cellStyle name="Output 6 2 5 12 2 2" xfId="42888" xr:uid="{00000000-0005-0000-0000-000080A90000}"/>
    <cellStyle name="Output 6 2 5 12 3" xfId="42889" xr:uid="{00000000-0005-0000-0000-000081A90000}"/>
    <cellStyle name="Output 6 2 5 13" xfId="42890" xr:uid="{00000000-0005-0000-0000-000082A90000}"/>
    <cellStyle name="Output 6 2 5 13 2" xfId="42891" xr:uid="{00000000-0005-0000-0000-000083A90000}"/>
    <cellStyle name="Output 6 2 5 13 2 2" xfId="42892" xr:uid="{00000000-0005-0000-0000-000084A90000}"/>
    <cellStyle name="Output 6 2 5 13 3" xfId="42893" xr:uid="{00000000-0005-0000-0000-000085A90000}"/>
    <cellStyle name="Output 6 2 5 14" xfId="42894" xr:uid="{00000000-0005-0000-0000-000086A90000}"/>
    <cellStyle name="Output 6 2 5 14 2" xfId="42895" xr:uid="{00000000-0005-0000-0000-000087A90000}"/>
    <cellStyle name="Output 6 2 5 14 2 2" xfId="42896" xr:uid="{00000000-0005-0000-0000-000088A90000}"/>
    <cellStyle name="Output 6 2 5 14 3" xfId="42897" xr:uid="{00000000-0005-0000-0000-000089A90000}"/>
    <cellStyle name="Output 6 2 5 15" xfId="42898" xr:uid="{00000000-0005-0000-0000-00008AA90000}"/>
    <cellStyle name="Output 6 2 5 15 2" xfId="42899" xr:uid="{00000000-0005-0000-0000-00008BA90000}"/>
    <cellStyle name="Output 6 2 5 15 2 2" xfId="42900" xr:uid="{00000000-0005-0000-0000-00008CA90000}"/>
    <cellStyle name="Output 6 2 5 15 3" xfId="42901" xr:uid="{00000000-0005-0000-0000-00008DA90000}"/>
    <cellStyle name="Output 6 2 5 16" xfId="42902" xr:uid="{00000000-0005-0000-0000-00008EA90000}"/>
    <cellStyle name="Output 6 2 5 16 2" xfId="42903" xr:uid="{00000000-0005-0000-0000-00008FA90000}"/>
    <cellStyle name="Output 6 2 5 16 2 2" xfId="42904" xr:uid="{00000000-0005-0000-0000-000090A90000}"/>
    <cellStyle name="Output 6 2 5 16 3" xfId="42905" xr:uid="{00000000-0005-0000-0000-000091A90000}"/>
    <cellStyle name="Output 6 2 5 17" xfId="42906" xr:uid="{00000000-0005-0000-0000-000092A90000}"/>
    <cellStyle name="Output 6 2 5 17 2" xfId="42907" xr:uid="{00000000-0005-0000-0000-000093A90000}"/>
    <cellStyle name="Output 6 2 5 17 2 2" xfId="42908" xr:uid="{00000000-0005-0000-0000-000094A90000}"/>
    <cellStyle name="Output 6 2 5 17 3" xfId="42909" xr:uid="{00000000-0005-0000-0000-000095A90000}"/>
    <cellStyle name="Output 6 2 5 18" xfId="42910" xr:uid="{00000000-0005-0000-0000-000096A90000}"/>
    <cellStyle name="Output 6 2 5 18 2" xfId="42911" xr:uid="{00000000-0005-0000-0000-000097A90000}"/>
    <cellStyle name="Output 6 2 5 18 2 2" xfId="42912" xr:uid="{00000000-0005-0000-0000-000098A90000}"/>
    <cellStyle name="Output 6 2 5 18 3" xfId="42913" xr:uid="{00000000-0005-0000-0000-000099A90000}"/>
    <cellStyle name="Output 6 2 5 19" xfId="42914" xr:uid="{00000000-0005-0000-0000-00009AA90000}"/>
    <cellStyle name="Output 6 2 5 19 2" xfId="42915" xr:uid="{00000000-0005-0000-0000-00009BA90000}"/>
    <cellStyle name="Output 6 2 5 19 2 2" xfId="42916" xr:uid="{00000000-0005-0000-0000-00009CA90000}"/>
    <cellStyle name="Output 6 2 5 19 3" xfId="42917" xr:uid="{00000000-0005-0000-0000-00009DA90000}"/>
    <cellStyle name="Output 6 2 5 2" xfId="42918" xr:uid="{00000000-0005-0000-0000-00009EA90000}"/>
    <cellStyle name="Output 6 2 5 2 2" xfId="42919" xr:uid="{00000000-0005-0000-0000-00009FA90000}"/>
    <cellStyle name="Output 6 2 5 2 2 2" xfId="42920" xr:uid="{00000000-0005-0000-0000-0000A0A90000}"/>
    <cellStyle name="Output 6 2 5 2 3" xfId="42921" xr:uid="{00000000-0005-0000-0000-0000A1A90000}"/>
    <cellStyle name="Output 6 2 5 2 4" xfId="42922" xr:uid="{00000000-0005-0000-0000-0000A2A90000}"/>
    <cellStyle name="Output 6 2 5 20" xfId="42923" xr:uid="{00000000-0005-0000-0000-0000A3A90000}"/>
    <cellStyle name="Output 6 2 5 20 2" xfId="42924" xr:uid="{00000000-0005-0000-0000-0000A4A90000}"/>
    <cellStyle name="Output 6 2 5 20 2 2" xfId="42925" xr:uid="{00000000-0005-0000-0000-0000A5A90000}"/>
    <cellStyle name="Output 6 2 5 20 3" xfId="42926" xr:uid="{00000000-0005-0000-0000-0000A6A90000}"/>
    <cellStyle name="Output 6 2 5 21" xfId="42927" xr:uid="{00000000-0005-0000-0000-0000A7A90000}"/>
    <cellStyle name="Output 6 2 5 21 2" xfId="42928" xr:uid="{00000000-0005-0000-0000-0000A8A90000}"/>
    <cellStyle name="Output 6 2 5 22" xfId="42929" xr:uid="{00000000-0005-0000-0000-0000A9A90000}"/>
    <cellStyle name="Output 6 2 5 23" xfId="42930" xr:uid="{00000000-0005-0000-0000-0000AAA90000}"/>
    <cellStyle name="Output 6 2 5 3" xfId="42931" xr:uid="{00000000-0005-0000-0000-0000ABA90000}"/>
    <cellStyle name="Output 6 2 5 3 2" xfId="42932" xr:uid="{00000000-0005-0000-0000-0000ACA90000}"/>
    <cellStyle name="Output 6 2 5 3 2 2" xfId="42933" xr:uid="{00000000-0005-0000-0000-0000ADA90000}"/>
    <cellStyle name="Output 6 2 5 3 3" xfId="42934" xr:uid="{00000000-0005-0000-0000-0000AEA90000}"/>
    <cellStyle name="Output 6 2 5 4" xfId="42935" xr:uid="{00000000-0005-0000-0000-0000AFA90000}"/>
    <cellStyle name="Output 6 2 5 4 2" xfId="42936" xr:uid="{00000000-0005-0000-0000-0000B0A90000}"/>
    <cellStyle name="Output 6 2 5 4 2 2" xfId="42937" xr:uid="{00000000-0005-0000-0000-0000B1A90000}"/>
    <cellStyle name="Output 6 2 5 4 3" xfId="42938" xr:uid="{00000000-0005-0000-0000-0000B2A90000}"/>
    <cellStyle name="Output 6 2 5 5" xfId="42939" xr:uid="{00000000-0005-0000-0000-0000B3A90000}"/>
    <cellStyle name="Output 6 2 5 5 2" xfId="42940" xr:uid="{00000000-0005-0000-0000-0000B4A90000}"/>
    <cellStyle name="Output 6 2 5 5 2 2" xfId="42941" xr:uid="{00000000-0005-0000-0000-0000B5A90000}"/>
    <cellStyle name="Output 6 2 5 5 3" xfId="42942" xr:uid="{00000000-0005-0000-0000-0000B6A90000}"/>
    <cellStyle name="Output 6 2 5 6" xfId="42943" xr:uid="{00000000-0005-0000-0000-0000B7A90000}"/>
    <cellStyle name="Output 6 2 5 6 2" xfId="42944" xr:uid="{00000000-0005-0000-0000-0000B8A90000}"/>
    <cellStyle name="Output 6 2 5 6 2 2" xfId="42945" xr:uid="{00000000-0005-0000-0000-0000B9A90000}"/>
    <cellStyle name="Output 6 2 5 6 3" xfId="42946" xr:uid="{00000000-0005-0000-0000-0000BAA90000}"/>
    <cellStyle name="Output 6 2 5 7" xfId="42947" xr:uid="{00000000-0005-0000-0000-0000BBA90000}"/>
    <cellStyle name="Output 6 2 5 7 2" xfId="42948" xr:uid="{00000000-0005-0000-0000-0000BCA90000}"/>
    <cellStyle name="Output 6 2 5 7 2 2" xfId="42949" xr:uid="{00000000-0005-0000-0000-0000BDA90000}"/>
    <cellStyle name="Output 6 2 5 7 3" xfId="42950" xr:uid="{00000000-0005-0000-0000-0000BEA90000}"/>
    <cellStyle name="Output 6 2 5 8" xfId="42951" xr:uid="{00000000-0005-0000-0000-0000BFA90000}"/>
    <cellStyle name="Output 6 2 5 8 2" xfId="42952" xr:uid="{00000000-0005-0000-0000-0000C0A90000}"/>
    <cellStyle name="Output 6 2 5 8 2 2" xfId="42953" xr:uid="{00000000-0005-0000-0000-0000C1A90000}"/>
    <cellStyle name="Output 6 2 5 8 3" xfId="42954" xr:uid="{00000000-0005-0000-0000-0000C2A90000}"/>
    <cellStyle name="Output 6 2 5 9" xfId="42955" xr:uid="{00000000-0005-0000-0000-0000C3A90000}"/>
    <cellStyle name="Output 6 2 5 9 2" xfId="42956" xr:uid="{00000000-0005-0000-0000-0000C4A90000}"/>
    <cellStyle name="Output 6 2 5 9 2 2" xfId="42957" xr:uid="{00000000-0005-0000-0000-0000C5A90000}"/>
    <cellStyle name="Output 6 2 5 9 3" xfId="42958" xr:uid="{00000000-0005-0000-0000-0000C6A90000}"/>
    <cellStyle name="Output 6 2 6" xfId="42959" xr:uid="{00000000-0005-0000-0000-0000C7A90000}"/>
    <cellStyle name="Output 6 2 6 2" xfId="42960" xr:uid="{00000000-0005-0000-0000-0000C8A90000}"/>
    <cellStyle name="Output 6 2 6 2 2" xfId="42961" xr:uid="{00000000-0005-0000-0000-0000C9A90000}"/>
    <cellStyle name="Output 6 2 6 3" xfId="42962" xr:uid="{00000000-0005-0000-0000-0000CAA90000}"/>
    <cellStyle name="Output 6 2 6 4" xfId="42963" xr:uid="{00000000-0005-0000-0000-0000CBA90000}"/>
    <cellStyle name="Output 6 2 7" xfId="42964" xr:uid="{00000000-0005-0000-0000-0000CCA90000}"/>
    <cellStyle name="Output 6 2 7 2" xfId="42965" xr:uid="{00000000-0005-0000-0000-0000CDA90000}"/>
    <cellStyle name="Output 6 2 7 2 2" xfId="42966" xr:uid="{00000000-0005-0000-0000-0000CEA90000}"/>
    <cellStyle name="Output 6 2 7 3" xfId="42967" xr:uid="{00000000-0005-0000-0000-0000CFA90000}"/>
    <cellStyle name="Output 6 2 8" xfId="42968" xr:uid="{00000000-0005-0000-0000-0000D0A90000}"/>
    <cellStyle name="Output 6 2 8 2" xfId="42969" xr:uid="{00000000-0005-0000-0000-0000D1A90000}"/>
    <cellStyle name="Output 6 2 8 2 2" xfId="42970" xr:uid="{00000000-0005-0000-0000-0000D2A90000}"/>
    <cellStyle name="Output 6 2 8 3" xfId="42971" xr:uid="{00000000-0005-0000-0000-0000D3A90000}"/>
    <cellStyle name="Output 6 2 9" xfId="42972" xr:uid="{00000000-0005-0000-0000-0000D4A90000}"/>
    <cellStyle name="Output 6 2 9 2" xfId="42973" xr:uid="{00000000-0005-0000-0000-0000D5A90000}"/>
    <cellStyle name="Output 6 2 9 2 2" xfId="42974" xr:uid="{00000000-0005-0000-0000-0000D6A90000}"/>
    <cellStyle name="Output 6 2 9 3" xfId="42975" xr:uid="{00000000-0005-0000-0000-0000D7A90000}"/>
    <cellStyle name="Output 6 20" xfId="42976" xr:uid="{00000000-0005-0000-0000-0000D8A90000}"/>
    <cellStyle name="Output 6 20 2" xfId="42977" xr:uid="{00000000-0005-0000-0000-0000D9A90000}"/>
    <cellStyle name="Output 6 20 2 2" xfId="42978" xr:uid="{00000000-0005-0000-0000-0000DAA90000}"/>
    <cellStyle name="Output 6 20 3" xfId="42979" xr:uid="{00000000-0005-0000-0000-0000DBA90000}"/>
    <cellStyle name="Output 6 21" xfId="42980" xr:uid="{00000000-0005-0000-0000-0000DCA90000}"/>
    <cellStyle name="Output 6 21 2" xfId="42981" xr:uid="{00000000-0005-0000-0000-0000DDA90000}"/>
    <cellStyle name="Output 6 21 2 2" xfId="42982" xr:uid="{00000000-0005-0000-0000-0000DEA90000}"/>
    <cellStyle name="Output 6 21 3" xfId="42983" xr:uid="{00000000-0005-0000-0000-0000DFA90000}"/>
    <cellStyle name="Output 6 22" xfId="42984" xr:uid="{00000000-0005-0000-0000-0000E0A90000}"/>
    <cellStyle name="Output 6 22 2" xfId="42985" xr:uid="{00000000-0005-0000-0000-0000E1A90000}"/>
    <cellStyle name="Output 6 23" xfId="42986" xr:uid="{00000000-0005-0000-0000-0000E2A90000}"/>
    <cellStyle name="Output 6 24" xfId="42987" xr:uid="{00000000-0005-0000-0000-0000E3A90000}"/>
    <cellStyle name="Output 6 25" xfId="42988" xr:uid="{00000000-0005-0000-0000-0000E4A90000}"/>
    <cellStyle name="Output 6 26" xfId="42989" xr:uid="{00000000-0005-0000-0000-0000E5A90000}"/>
    <cellStyle name="Output 6 27" xfId="42990" xr:uid="{00000000-0005-0000-0000-0000E6A90000}"/>
    <cellStyle name="Output 6 3" xfId="42991" xr:uid="{00000000-0005-0000-0000-0000E7A90000}"/>
    <cellStyle name="Output 6 3 10" xfId="42992" xr:uid="{00000000-0005-0000-0000-0000E8A90000}"/>
    <cellStyle name="Output 6 3 10 2" xfId="42993" xr:uid="{00000000-0005-0000-0000-0000E9A90000}"/>
    <cellStyle name="Output 6 3 10 2 2" xfId="42994" xr:uid="{00000000-0005-0000-0000-0000EAA90000}"/>
    <cellStyle name="Output 6 3 10 3" xfId="42995" xr:uid="{00000000-0005-0000-0000-0000EBA90000}"/>
    <cellStyle name="Output 6 3 11" xfId="42996" xr:uid="{00000000-0005-0000-0000-0000ECA90000}"/>
    <cellStyle name="Output 6 3 11 2" xfId="42997" xr:uid="{00000000-0005-0000-0000-0000EDA90000}"/>
    <cellStyle name="Output 6 3 11 2 2" xfId="42998" xr:uid="{00000000-0005-0000-0000-0000EEA90000}"/>
    <cellStyle name="Output 6 3 11 3" xfId="42999" xr:uid="{00000000-0005-0000-0000-0000EFA90000}"/>
    <cellStyle name="Output 6 3 12" xfId="43000" xr:uid="{00000000-0005-0000-0000-0000F0A90000}"/>
    <cellStyle name="Output 6 3 12 2" xfId="43001" xr:uid="{00000000-0005-0000-0000-0000F1A90000}"/>
    <cellStyle name="Output 6 3 12 2 2" xfId="43002" xr:uid="{00000000-0005-0000-0000-0000F2A90000}"/>
    <cellStyle name="Output 6 3 12 3" xfId="43003" xr:uid="{00000000-0005-0000-0000-0000F3A90000}"/>
    <cellStyle name="Output 6 3 13" xfId="43004" xr:uid="{00000000-0005-0000-0000-0000F4A90000}"/>
    <cellStyle name="Output 6 3 13 2" xfId="43005" xr:uid="{00000000-0005-0000-0000-0000F5A90000}"/>
    <cellStyle name="Output 6 3 13 2 2" xfId="43006" xr:uid="{00000000-0005-0000-0000-0000F6A90000}"/>
    <cellStyle name="Output 6 3 13 3" xfId="43007" xr:uid="{00000000-0005-0000-0000-0000F7A90000}"/>
    <cellStyle name="Output 6 3 14" xfId="43008" xr:uid="{00000000-0005-0000-0000-0000F8A90000}"/>
    <cellStyle name="Output 6 3 14 2" xfId="43009" xr:uid="{00000000-0005-0000-0000-0000F9A90000}"/>
    <cellStyle name="Output 6 3 14 2 2" xfId="43010" xr:uid="{00000000-0005-0000-0000-0000FAA90000}"/>
    <cellStyle name="Output 6 3 14 3" xfId="43011" xr:uid="{00000000-0005-0000-0000-0000FBA90000}"/>
    <cellStyle name="Output 6 3 15" xfId="43012" xr:uid="{00000000-0005-0000-0000-0000FCA90000}"/>
    <cellStyle name="Output 6 3 15 2" xfId="43013" xr:uid="{00000000-0005-0000-0000-0000FDA90000}"/>
    <cellStyle name="Output 6 3 15 2 2" xfId="43014" xr:uid="{00000000-0005-0000-0000-0000FEA90000}"/>
    <cellStyle name="Output 6 3 15 3" xfId="43015" xr:uid="{00000000-0005-0000-0000-0000FFA90000}"/>
    <cellStyle name="Output 6 3 16" xfId="43016" xr:uid="{00000000-0005-0000-0000-000000AA0000}"/>
    <cellStyle name="Output 6 3 16 2" xfId="43017" xr:uid="{00000000-0005-0000-0000-000001AA0000}"/>
    <cellStyle name="Output 6 3 16 2 2" xfId="43018" xr:uid="{00000000-0005-0000-0000-000002AA0000}"/>
    <cellStyle name="Output 6 3 16 3" xfId="43019" xr:uid="{00000000-0005-0000-0000-000003AA0000}"/>
    <cellStyle name="Output 6 3 17" xfId="43020" xr:uid="{00000000-0005-0000-0000-000004AA0000}"/>
    <cellStyle name="Output 6 3 17 2" xfId="43021" xr:uid="{00000000-0005-0000-0000-000005AA0000}"/>
    <cellStyle name="Output 6 3 17 2 2" xfId="43022" xr:uid="{00000000-0005-0000-0000-000006AA0000}"/>
    <cellStyle name="Output 6 3 17 3" xfId="43023" xr:uid="{00000000-0005-0000-0000-000007AA0000}"/>
    <cellStyle name="Output 6 3 18" xfId="43024" xr:uid="{00000000-0005-0000-0000-000008AA0000}"/>
    <cellStyle name="Output 6 3 18 2" xfId="43025" xr:uid="{00000000-0005-0000-0000-000009AA0000}"/>
    <cellStyle name="Output 6 3 19" xfId="43026" xr:uid="{00000000-0005-0000-0000-00000AAA0000}"/>
    <cellStyle name="Output 6 3 2" xfId="43027" xr:uid="{00000000-0005-0000-0000-00000BAA0000}"/>
    <cellStyle name="Output 6 3 2 10" xfId="43028" xr:uid="{00000000-0005-0000-0000-00000CAA0000}"/>
    <cellStyle name="Output 6 3 2 10 2" xfId="43029" xr:uid="{00000000-0005-0000-0000-00000DAA0000}"/>
    <cellStyle name="Output 6 3 2 10 2 2" xfId="43030" xr:uid="{00000000-0005-0000-0000-00000EAA0000}"/>
    <cellStyle name="Output 6 3 2 10 3" xfId="43031" xr:uid="{00000000-0005-0000-0000-00000FAA0000}"/>
    <cellStyle name="Output 6 3 2 11" xfId="43032" xr:uid="{00000000-0005-0000-0000-000010AA0000}"/>
    <cellStyle name="Output 6 3 2 11 2" xfId="43033" xr:uid="{00000000-0005-0000-0000-000011AA0000}"/>
    <cellStyle name="Output 6 3 2 11 2 2" xfId="43034" xr:uid="{00000000-0005-0000-0000-000012AA0000}"/>
    <cellStyle name="Output 6 3 2 11 3" xfId="43035" xr:uid="{00000000-0005-0000-0000-000013AA0000}"/>
    <cellStyle name="Output 6 3 2 12" xfId="43036" xr:uid="{00000000-0005-0000-0000-000014AA0000}"/>
    <cellStyle name="Output 6 3 2 12 2" xfId="43037" xr:uid="{00000000-0005-0000-0000-000015AA0000}"/>
    <cellStyle name="Output 6 3 2 12 2 2" xfId="43038" xr:uid="{00000000-0005-0000-0000-000016AA0000}"/>
    <cellStyle name="Output 6 3 2 12 3" xfId="43039" xr:uid="{00000000-0005-0000-0000-000017AA0000}"/>
    <cellStyle name="Output 6 3 2 13" xfId="43040" xr:uid="{00000000-0005-0000-0000-000018AA0000}"/>
    <cellStyle name="Output 6 3 2 13 2" xfId="43041" xr:uid="{00000000-0005-0000-0000-000019AA0000}"/>
    <cellStyle name="Output 6 3 2 13 2 2" xfId="43042" xr:uid="{00000000-0005-0000-0000-00001AAA0000}"/>
    <cellStyle name="Output 6 3 2 13 3" xfId="43043" xr:uid="{00000000-0005-0000-0000-00001BAA0000}"/>
    <cellStyle name="Output 6 3 2 14" xfId="43044" xr:uid="{00000000-0005-0000-0000-00001CAA0000}"/>
    <cellStyle name="Output 6 3 2 14 2" xfId="43045" xr:uid="{00000000-0005-0000-0000-00001DAA0000}"/>
    <cellStyle name="Output 6 3 2 14 2 2" xfId="43046" xr:uid="{00000000-0005-0000-0000-00001EAA0000}"/>
    <cellStyle name="Output 6 3 2 14 3" xfId="43047" xr:uid="{00000000-0005-0000-0000-00001FAA0000}"/>
    <cellStyle name="Output 6 3 2 15" xfId="43048" xr:uid="{00000000-0005-0000-0000-000020AA0000}"/>
    <cellStyle name="Output 6 3 2 15 2" xfId="43049" xr:uid="{00000000-0005-0000-0000-000021AA0000}"/>
    <cellStyle name="Output 6 3 2 15 2 2" xfId="43050" xr:uid="{00000000-0005-0000-0000-000022AA0000}"/>
    <cellStyle name="Output 6 3 2 15 3" xfId="43051" xr:uid="{00000000-0005-0000-0000-000023AA0000}"/>
    <cellStyle name="Output 6 3 2 16" xfId="43052" xr:uid="{00000000-0005-0000-0000-000024AA0000}"/>
    <cellStyle name="Output 6 3 2 16 2" xfId="43053" xr:uid="{00000000-0005-0000-0000-000025AA0000}"/>
    <cellStyle name="Output 6 3 2 16 2 2" xfId="43054" xr:uid="{00000000-0005-0000-0000-000026AA0000}"/>
    <cellStyle name="Output 6 3 2 16 3" xfId="43055" xr:uid="{00000000-0005-0000-0000-000027AA0000}"/>
    <cellStyle name="Output 6 3 2 17" xfId="43056" xr:uid="{00000000-0005-0000-0000-000028AA0000}"/>
    <cellStyle name="Output 6 3 2 17 2" xfId="43057" xr:uid="{00000000-0005-0000-0000-000029AA0000}"/>
    <cellStyle name="Output 6 3 2 17 2 2" xfId="43058" xr:uid="{00000000-0005-0000-0000-00002AAA0000}"/>
    <cellStyle name="Output 6 3 2 17 3" xfId="43059" xr:uid="{00000000-0005-0000-0000-00002BAA0000}"/>
    <cellStyle name="Output 6 3 2 18" xfId="43060" xr:uid="{00000000-0005-0000-0000-00002CAA0000}"/>
    <cellStyle name="Output 6 3 2 18 2" xfId="43061" xr:uid="{00000000-0005-0000-0000-00002DAA0000}"/>
    <cellStyle name="Output 6 3 2 18 2 2" xfId="43062" xr:uid="{00000000-0005-0000-0000-00002EAA0000}"/>
    <cellStyle name="Output 6 3 2 18 3" xfId="43063" xr:uid="{00000000-0005-0000-0000-00002FAA0000}"/>
    <cellStyle name="Output 6 3 2 19" xfId="43064" xr:uid="{00000000-0005-0000-0000-000030AA0000}"/>
    <cellStyle name="Output 6 3 2 19 2" xfId="43065" xr:uid="{00000000-0005-0000-0000-000031AA0000}"/>
    <cellStyle name="Output 6 3 2 19 2 2" xfId="43066" xr:uid="{00000000-0005-0000-0000-000032AA0000}"/>
    <cellStyle name="Output 6 3 2 19 3" xfId="43067" xr:uid="{00000000-0005-0000-0000-000033AA0000}"/>
    <cellStyle name="Output 6 3 2 2" xfId="43068" xr:uid="{00000000-0005-0000-0000-000034AA0000}"/>
    <cellStyle name="Output 6 3 2 2 2" xfId="43069" xr:uid="{00000000-0005-0000-0000-000035AA0000}"/>
    <cellStyle name="Output 6 3 2 2 2 2" xfId="43070" xr:uid="{00000000-0005-0000-0000-000036AA0000}"/>
    <cellStyle name="Output 6 3 2 2 2 2 2" xfId="43071" xr:uid="{00000000-0005-0000-0000-000037AA0000}"/>
    <cellStyle name="Output 6 3 2 2 2 3" xfId="43072" xr:uid="{00000000-0005-0000-0000-000038AA0000}"/>
    <cellStyle name="Output 6 3 2 2 2 4" xfId="43073" xr:uid="{00000000-0005-0000-0000-000039AA0000}"/>
    <cellStyle name="Output 6 3 2 2 3" xfId="43074" xr:uid="{00000000-0005-0000-0000-00003AAA0000}"/>
    <cellStyle name="Output 6 3 2 2 3 2" xfId="43075" xr:uid="{00000000-0005-0000-0000-00003BAA0000}"/>
    <cellStyle name="Output 6 3 2 2 4" xfId="43076" xr:uid="{00000000-0005-0000-0000-00003CAA0000}"/>
    <cellStyle name="Output 6 3 2 2 5" xfId="43077" xr:uid="{00000000-0005-0000-0000-00003DAA0000}"/>
    <cellStyle name="Output 6 3 2 20" xfId="43078" xr:uid="{00000000-0005-0000-0000-00003EAA0000}"/>
    <cellStyle name="Output 6 3 2 20 2" xfId="43079" xr:uid="{00000000-0005-0000-0000-00003FAA0000}"/>
    <cellStyle name="Output 6 3 2 20 2 2" xfId="43080" xr:uid="{00000000-0005-0000-0000-000040AA0000}"/>
    <cellStyle name="Output 6 3 2 20 3" xfId="43081" xr:uid="{00000000-0005-0000-0000-000041AA0000}"/>
    <cellStyle name="Output 6 3 2 21" xfId="43082" xr:uid="{00000000-0005-0000-0000-000042AA0000}"/>
    <cellStyle name="Output 6 3 2 21 2" xfId="43083" xr:uid="{00000000-0005-0000-0000-000043AA0000}"/>
    <cellStyle name="Output 6 3 2 22" xfId="43084" xr:uid="{00000000-0005-0000-0000-000044AA0000}"/>
    <cellStyle name="Output 6 3 2 23" xfId="43085" xr:uid="{00000000-0005-0000-0000-000045AA0000}"/>
    <cellStyle name="Output 6 3 2 3" xfId="43086" xr:uid="{00000000-0005-0000-0000-000046AA0000}"/>
    <cellStyle name="Output 6 3 2 3 2" xfId="43087" xr:uid="{00000000-0005-0000-0000-000047AA0000}"/>
    <cellStyle name="Output 6 3 2 3 2 2" xfId="43088" xr:uid="{00000000-0005-0000-0000-000048AA0000}"/>
    <cellStyle name="Output 6 3 2 3 2 3" xfId="43089" xr:uid="{00000000-0005-0000-0000-000049AA0000}"/>
    <cellStyle name="Output 6 3 2 3 3" xfId="43090" xr:uid="{00000000-0005-0000-0000-00004AAA0000}"/>
    <cellStyle name="Output 6 3 2 3 3 2" xfId="43091" xr:uid="{00000000-0005-0000-0000-00004BAA0000}"/>
    <cellStyle name="Output 6 3 2 3 4" xfId="43092" xr:uid="{00000000-0005-0000-0000-00004CAA0000}"/>
    <cellStyle name="Output 6 3 2 4" xfId="43093" xr:uid="{00000000-0005-0000-0000-00004DAA0000}"/>
    <cellStyle name="Output 6 3 2 4 2" xfId="43094" xr:uid="{00000000-0005-0000-0000-00004EAA0000}"/>
    <cellStyle name="Output 6 3 2 4 2 2" xfId="43095" xr:uid="{00000000-0005-0000-0000-00004FAA0000}"/>
    <cellStyle name="Output 6 3 2 4 3" xfId="43096" xr:uid="{00000000-0005-0000-0000-000050AA0000}"/>
    <cellStyle name="Output 6 3 2 4 4" xfId="43097" xr:uid="{00000000-0005-0000-0000-000051AA0000}"/>
    <cellStyle name="Output 6 3 2 5" xfId="43098" xr:uid="{00000000-0005-0000-0000-000052AA0000}"/>
    <cellStyle name="Output 6 3 2 5 2" xfId="43099" xr:uid="{00000000-0005-0000-0000-000053AA0000}"/>
    <cellStyle name="Output 6 3 2 5 2 2" xfId="43100" xr:uid="{00000000-0005-0000-0000-000054AA0000}"/>
    <cellStyle name="Output 6 3 2 5 3" xfId="43101" xr:uid="{00000000-0005-0000-0000-000055AA0000}"/>
    <cellStyle name="Output 6 3 2 5 4" xfId="43102" xr:uid="{00000000-0005-0000-0000-000056AA0000}"/>
    <cellStyle name="Output 6 3 2 6" xfId="43103" xr:uid="{00000000-0005-0000-0000-000057AA0000}"/>
    <cellStyle name="Output 6 3 2 6 2" xfId="43104" xr:uid="{00000000-0005-0000-0000-000058AA0000}"/>
    <cellStyle name="Output 6 3 2 6 2 2" xfId="43105" xr:uid="{00000000-0005-0000-0000-000059AA0000}"/>
    <cellStyle name="Output 6 3 2 6 3" xfId="43106" xr:uid="{00000000-0005-0000-0000-00005AAA0000}"/>
    <cellStyle name="Output 6 3 2 7" xfId="43107" xr:uid="{00000000-0005-0000-0000-00005BAA0000}"/>
    <cellStyle name="Output 6 3 2 7 2" xfId="43108" xr:uid="{00000000-0005-0000-0000-00005CAA0000}"/>
    <cellStyle name="Output 6 3 2 7 2 2" xfId="43109" xr:uid="{00000000-0005-0000-0000-00005DAA0000}"/>
    <cellStyle name="Output 6 3 2 7 3" xfId="43110" xr:uid="{00000000-0005-0000-0000-00005EAA0000}"/>
    <cellStyle name="Output 6 3 2 8" xfId="43111" xr:uid="{00000000-0005-0000-0000-00005FAA0000}"/>
    <cellStyle name="Output 6 3 2 8 2" xfId="43112" xr:uid="{00000000-0005-0000-0000-000060AA0000}"/>
    <cellStyle name="Output 6 3 2 8 2 2" xfId="43113" xr:uid="{00000000-0005-0000-0000-000061AA0000}"/>
    <cellStyle name="Output 6 3 2 8 3" xfId="43114" xr:uid="{00000000-0005-0000-0000-000062AA0000}"/>
    <cellStyle name="Output 6 3 2 9" xfId="43115" xr:uid="{00000000-0005-0000-0000-000063AA0000}"/>
    <cellStyle name="Output 6 3 2 9 2" xfId="43116" xr:uid="{00000000-0005-0000-0000-000064AA0000}"/>
    <cellStyle name="Output 6 3 2 9 2 2" xfId="43117" xr:uid="{00000000-0005-0000-0000-000065AA0000}"/>
    <cellStyle name="Output 6 3 2 9 3" xfId="43118" xr:uid="{00000000-0005-0000-0000-000066AA0000}"/>
    <cellStyle name="Output 6 3 20" xfId="43119" xr:uid="{00000000-0005-0000-0000-000067AA0000}"/>
    <cellStyle name="Output 6 3 3" xfId="43120" xr:uid="{00000000-0005-0000-0000-000068AA0000}"/>
    <cellStyle name="Output 6 3 3 2" xfId="43121" xr:uid="{00000000-0005-0000-0000-000069AA0000}"/>
    <cellStyle name="Output 6 3 3 2 2" xfId="43122" xr:uid="{00000000-0005-0000-0000-00006AAA0000}"/>
    <cellStyle name="Output 6 3 3 2 2 2" xfId="43123" xr:uid="{00000000-0005-0000-0000-00006BAA0000}"/>
    <cellStyle name="Output 6 3 3 2 3" xfId="43124" xr:uid="{00000000-0005-0000-0000-00006CAA0000}"/>
    <cellStyle name="Output 6 3 3 2 4" xfId="43125" xr:uid="{00000000-0005-0000-0000-00006DAA0000}"/>
    <cellStyle name="Output 6 3 3 3" xfId="43126" xr:uid="{00000000-0005-0000-0000-00006EAA0000}"/>
    <cellStyle name="Output 6 3 3 3 2" xfId="43127" xr:uid="{00000000-0005-0000-0000-00006FAA0000}"/>
    <cellStyle name="Output 6 3 3 4" xfId="43128" xr:uid="{00000000-0005-0000-0000-000070AA0000}"/>
    <cellStyle name="Output 6 3 3 5" xfId="43129" xr:uid="{00000000-0005-0000-0000-000071AA0000}"/>
    <cellStyle name="Output 6 3 4" xfId="43130" xr:uid="{00000000-0005-0000-0000-000072AA0000}"/>
    <cellStyle name="Output 6 3 4 2" xfId="43131" xr:uid="{00000000-0005-0000-0000-000073AA0000}"/>
    <cellStyle name="Output 6 3 4 2 2" xfId="43132" xr:uid="{00000000-0005-0000-0000-000074AA0000}"/>
    <cellStyle name="Output 6 3 4 2 3" xfId="43133" xr:uid="{00000000-0005-0000-0000-000075AA0000}"/>
    <cellStyle name="Output 6 3 4 3" xfId="43134" xr:uid="{00000000-0005-0000-0000-000076AA0000}"/>
    <cellStyle name="Output 6 3 4 3 2" xfId="43135" xr:uid="{00000000-0005-0000-0000-000077AA0000}"/>
    <cellStyle name="Output 6 3 4 4" xfId="43136" xr:uid="{00000000-0005-0000-0000-000078AA0000}"/>
    <cellStyle name="Output 6 3 5" xfId="43137" xr:uid="{00000000-0005-0000-0000-000079AA0000}"/>
    <cellStyle name="Output 6 3 5 2" xfId="43138" xr:uid="{00000000-0005-0000-0000-00007AAA0000}"/>
    <cellStyle name="Output 6 3 5 2 2" xfId="43139" xr:uid="{00000000-0005-0000-0000-00007BAA0000}"/>
    <cellStyle name="Output 6 3 5 2 3" xfId="43140" xr:uid="{00000000-0005-0000-0000-00007CAA0000}"/>
    <cellStyle name="Output 6 3 5 3" xfId="43141" xr:uid="{00000000-0005-0000-0000-00007DAA0000}"/>
    <cellStyle name="Output 6 3 5 4" xfId="43142" xr:uid="{00000000-0005-0000-0000-00007EAA0000}"/>
    <cellStyle name="Output 6 3 6" xfId="43143" xr:uid="{00000000-0005-0000-0000-00007FAA0000}"/>
    <cellStyle name="Output 6 3 6 2" xfId="43144" xr:uid="{00000000-0005-0000-0000-000080AA0000}"/>
    <cellStyle name="Output 6 3 6 2 2" xfId="43145" xr:uid="{00000000-0005-0000-0000-000081AA0000}"/>
    <cellStyle name="Output 6 3 6 3" xfId="43146" xr:uid="{00000000-0005-0000-0000-000082AA0000}"/>
    <cellStyle name="Output 6 3 6 4" xfId="43147" xr:uid="{00000000-0005-0000-0000-000083AA0000}"/>
    <cellStyle name="Output 6 3 7" xfId="43148" xr:uid="{00000000-0005-0000-0000-000084AA0000}"/>
    <cellStyle name="Output 6 3 7 2" xfId="43149" xr:uid="{00000000-0005-0000-0000-000085AA0000}"/>
    <cellStyle name="Output 6 3 7 2 2" xfId="43150" xr:uid="{00000000-0005-0000-0000-000086AA0000}"/>
    <cellStyle name="Output 6 3 7 3" xfId="43151" xr:uid="{00000000-0005-0000-0000-000087AA0000}"/>
    <cellStyle name="Output 6 3 8" xfId="43152" xr:uid="{00000000-0005-0000-0000-000088AA0000}"/>
    <cellStyle name="Output 6 3 8 2" xfId="43153" xr:uid="{00000000-0005-0000-0000-000089AA0000}"/>
    <cellStyle name="Output 6 3 8 2 2" xfId="43154" xr:uid="{00000000-0005-0000-0000-00008AAA0000}"/>
    <cellStyle name="Output 6 3 8 3" xfId="43155" xr:uid="{00000000-0005-0000-0000-00008BAA0000}"/>
    <cellStyle name="Output 6 3 9" xfId="43156" xr:uid="{00000000-0005-0000-0000-00008CAA0000}"/>
    <cellStyle name="Output 6 3 9 2" xfId="43157" xr:uid="{00000000-0005-0000-0000-00008DAA0000}"/>
    <cellStyle name="Output 6 3 9 2 2" xfId="43158" xr:uid="{00000000-0005-0000-0000-00008EAA0000}"/>
    <cellStyle name="Output 6 3 9 3" xfId="43159" xr:uid="{00000000-0005-0000-0000-00008FAA0000}"/>
    <cellStyle name="Output 6 4" xfId="43160" xr:uid="{00000000-0005-0000-0000-000090AA0000}"/>
    <cellStyle name="Output 6 4 10" xfId="43161" xr:uid="{00000000-0005-0000-0000-000091AA0000}"/>
    <cellStyle name="Output 6 4 10 2" xfId="43162" xr:uid="{00000000-0005-0000-0000-000092AA0000}"/>
    <cellStyle name="Output 6 4 10 2 2" xfId="43163" xr:uid="{00000000-0005-0000-0000-000093AA0000}"/>
    <cellStyle name="Output 6 4 10 3" xfId="43164" xr:uid="{00000000-0005-0000-0000-000094AA0000}"/>
    <cellStyle name="Output 6 4 11" xfId="43165" xr:uid="{00000000-0005-0000-0000-000095AA0000}"/>
    <cellStyle name="Output 6 4 11 2" xfId="43166" xr:uid="{00000000-0005-0000-0000-000096AA0000}"/>
    <cellStyle name="Output 6 4 11 2 2" xfId="43167" xr:uid="{00000000-0005-0000-0000-000097AA0000}"/>
    <cellStyle name="Output 6 4 11 3" xfId="43168" xr:uid="{00000000-0005-0000-0000-000098AA0000}"/>
    <cellStyle name="Output 6 4 12" xfId="43169" xr:uid="{00000000-0005-0000-0000-000099AA0000}"/>
    <cellStyle name="Output 6 4 12 2" xfId="43170" xr:uid="{00000000-0005-0000-0000-00009AAA0000}"/>
    <cellStyle name="Output 6 4 12 2 2" xfId="43171" xr:uid="{00000000-0005-0000-0000-00009BAA0000}"/>
    <cellStyle name="Output 6 4 12 3" xfId="43172" xr:uid="{00000000-0005-0000-0000-00009CAA0000}"/>
    <cellStyle name="Output 6 4 13" xfId="43173" xr:uid="{00000000-0005-0000-0000-00009DAA0000}"/>
    <cellStyle name="Output 6 4 13 2" xfId="43174" xr:uid="{00000000-0005-0000-0000-00009EAA0000}"/>
    <cellStyle name="Output 6 4 13 2 2" xfId="43175" xr:uid="{00000000-0005-0000-0000-00009FAA0000}"/>
    <cellStyle name="Output 6 4 13 3" xfId="43176" xr:uid="{00000000-0005-0000-0000-0000A0AA0000}"/>
    <cellStyle name="Output 6 4 14" xfId="43177" xr:uid="{00000000-0005-0000-0000-0000A1AA0000}"/>
    <cellStyle name="Output 6 4 14 2" xfId="43178" xr:uid="{00000000-0005-0000-0000-0000A2AA0000}"/>
    <cellStyle name="Output 6 4 14 2 2" xfId="43179" xr:uid="{00000000-0005-0000-0000-0000A3AA0000}"/>
    <cellStyle name="Output 6 4 14 3" xfId="43180" xr:uid="{00000000-0005-0000-0000-0000A4AA0000}"/>
    <cellStyle name="Output 6 4 15" xfId="43181" xr:uid="{00000000-0005-0000-0000-0000A5AA0000}"/>
    <cellStyle name="Output 6 4 15 2" xfId="43182" xr:uid="{00000000-0005-0000-0000-0000A6AA0000}"/>
    <cellStyle name="Output 6 4 15 2 2" xfId="43183" xr:uid="{00000000-0005-0000-0000-0000A7AA0000}"/>
    <cellStyle name="Output 6 4 15 3" xfId="43184" xr:uid="{00000000-0005-0000-0000-0000A8AA0000}"/>
    <cellStyle name="Output 6 4 16" xfId="43185" xr:uid="{00000000-0005-0000-0000-0000A9AA0000}"/>
    <cellStyle name="Output 6 4 16 2" xfId="43186" xr:uid="{00000000-0005-0000-0000-0000AAAA0000}"/>
    <cellStyle name="Output 6 4 16 2 2" xfId="43187" xr:uid="{00000000-0005-0000-0000-0000ABAA0000}"/>
    <cellStyle name="Output 6 4 16 3" xfId="43188" xr:uid="{00000000-0005-0000-0000-0000ACAA0000}"/>
    <cellStyle name="Output 6 4 17" xfId="43189" xr:uid="{00000000-0005-0000-0000-0000ADAA0000}"/>
    <cellStyle name="Output 6 4 17 2" xfId="43190" xr:uid="{00000000-0005-0000-0000-0000AEAA0000}"/>
    <cellStyle name="Output 6 4 17 2 2" xfId="43191" xr:uid="{00000000-0005-0000-0000-0000AFAA0000}"/>
    <cellStyle name="Output 6 4 17 3" xfId="43192" xr:uid="{00000000-0005-0000-0000-0000B0AA0000}"/>
    <cellStyle name="Output 6 4 18" xfId="43193" xr:uid="{00000000-0005-0000-0000-0000B1AA0000}"/>
    <cellStyle name="Output 6 4 18 2" xfId="43194" xr:uid="{00000000-0005-0000-0000-0000B2AA0000}"/>
    <cellStyle name="Output 6 4 19" xfId="43195" xr:uid="{00000000-0005-0000-0000-0000B3AA0000}"/>
    <cellStyle name="Output 6 4 2" xfId="43196" xr:uid="{00000000-0005-0000-0000-0000B4AA0000}"/>
    <cellStyle name="Output 6 4 2 10" xfId="43197" xr:uid="{00000000-0005-0000-0000-0000B5AA0000}"/>
    <cellStyle name="Output 6 4 2 10 2" xfId="43198" xr:uid="{00000000-0005-0000-0000-0000B6AA0000}"/>
    <cellStyle name="Output 6 4 2 10 2 2" xfId="43199" xr:uid="{00000000-0005-0000-0000-0000B7AA0000}"/>
    <cellStyle name="Output 6 4 2 10 3" xfId="43200" xr:uid="{00000000-0005-0000-0000-0000B8AA0000}"/>
    <cellStyle name="Output 6 4 2 11" xfId="43201" xr:uid="{00000000-0005-0000-0000-0000B9AA0000}"/>
    <cellStyle name="Output 6 4 2 11 2" xfId="43202" xr:uid="{00000000-0005-0000-0000-0000BAAA0000}"/>
    <cellStyle name="Output 6 4 2 11 2 2" xfId="43203" xr:uid="{00000000-0005-0000-0000-0000BBAA0000}"/>
    <cellStyle name="Output 6 4 2 11 3" xfId="43204" xr:uid="{00000000-0005-0000-0000-0000BCAA0000}"/>
    <cellStyle name="Output 6 4 2 12" xfId="43205" xr:uid="{00000000-0005-0000-0000-0000BDAA0000}"/>
    <cellStyle name="Output 6 4 2 12 2" xfId="43206" xr:uid="{00000000-0005-0000-0000-0000BEAA0000}"/>
    <cellStyle name="Output 6 4 2 12 2 2" xfId="43207" xr:uid="{00000000-0005-0000-0000-0000BFAA0000}"/>
    <cellStyle name="Output 6 4 2 12 3" xfId="43208" xr:uid="{00000000-0005-0000-0000-0000C0AA0000}"/>
    <cellStyle name="Output 6 4 2 13" xfId="43209" xr:uid="{00000000-0005-0000-0000-0000C1AA0000}"/>
    <cellStyle name="Output 6 4 2 13 2" xfId="43210" xr:uid="{00000000-0005-0000-0000-0000C2AA0000}"/>
    <cellStyle name="Output 6 4 2 13 2 2" xfId="43211" xr:uid="{00000000-0005-0000-0000-0000C3AA0000}"/>
    <cellStyle name="Output 6 4 2 13 3" xfId="43212" xr:uid="{00000000-0005-0000-0000-0000C4AA0000}"/>
    <cellStyle name="Output 6 4 2 14" xfId="43213" xr:uid="{00000000-0005-0000-0000-0000C5AA0000}"/>
    <cellStyle name="Output 6 4 2 14 2" xfId="43214" xr:uid="{00000000-0005-0000-0000-0000C6AA0000}"/>
    <cellStyle name="Output 6 4 2 14 2 2" xfId="43215" xr:uid="{00000000-0005-0000-0000-0000C7AA0000}"/>
    <cellStyle name="Output 6 4 2 14 3" xfId="43216" xr:uid="{00000000-0005-0000-0000-0000C8AA0000}"/>
    <cellStyle name="Output 6 4 2 15" xfId="43217" xr:uid="{00000000-0005-0000-0000-0000C9AA0000}"/>
    <cellStyle name="Output 6 4 2 15 2" xfId="43218" xr:uid="{00000000-0005-0000-0000-0000CAAA0000}"/>
    <cellStyle name="Output 6 4 2 15 2 2" xfId="43219" xr:uid="{00000000-0005-0000-0000-0000CBAA0000}"/>
    <cellStyle name="Output 6 4 2 15 3" xfId="43220" xr:uid="{00000000-0005-0000-0000-0000CCAA0000}"/>
    <cellStyle name="Output 6 4 2 16" xfId="43221" xr:uid="{00000000-0005-0000-0000-0000CDAA0000}"/>
    <cellStyle name="Output 6 4 2 16 2" xfId="43222" xr:uid="{00000000-0005-0000-0000-0000CEAA0000}"/>
    <cellStyle name="Output 6 4 2 16 2 2" xfId="43223" xr:uid="{00000000-0005-0000-0000-0000CFAA0000}"/>
    <cellStyle name="Output 6 4 2 16 3" xfId="43224" xr:uid="{00000000-0005-0000-0000-0000D0AA0000}"/>
    <cellStyle name="Output 6 4 2 17" xfId="43225" xr:uid="{00000000-0005-0000-0000-0000D1AA0000}"/>
    <cellStyle name="Output 6 4 2 17 2" xfId="43226" xr:uid="{00000000-0005-0000-0000-0000D2AA0000}"/>
    <cellStyle name="Output 6 4 2 17 2 2" xfId="43227" xr:uid="{00000000-0005-0000-0000-0000D3AA0000}"/>
    <cellStyle name="Output 6 4 2 17 3" xfId="43228" xr:uid="{00000000-0005-0000-0000-0000D4AA0000}"/>
    <cellStyle name="Output 6 4 2 18" xfId="43229" xr:uid="{00000000-0005-0000-0000-0000D5AA0000}"/>
    <cellStyle name="Output 6 4 2 18 2" xfId="43230" xr:uid="{00000000-0005-0000-0000-0000D6AA0000}"/>
    <cellStyle name="Output 6 4 2 18 2 2" xfId="43231" xr:uid="{00000000-0005-0000-0000-0000D7AA0000}"/>
    <cellStyle name="Output 6 4 2 18 3" xfId="43232" xr:uid="{00000000-0005-0000-0000-0000D8AA0000}"/>
    <cellStyle name="Output 6 4 2 19" xfId="43233" xr:uid="{00000000-0005-0000-0000-0000D9AA0000}"/>
    <cellStyle name="Output 6 4 2 19 2" xfId="43234" xr:uid="{00000000-0005-0000-0000-0000DAAA0000}"/>
    <cellStyle name="Output 6 4 2 19 2 2" xfId="43235" xr:uid="{00000000-0005-0000-0000-0000DBAA0000}"/>
    <cellStyle name="Output 6 4 2 19 3" xfId="43236" xr:uid="{00000000-0005-0000-0000-0000DCAA0000}"/>
    <cellStyle name="Output 6 4 2 2" xfId="43237" xr:uid="{00000000-0005-0000-0000-0000DDAA0000}"/>
    <cellStyle name="Output 6 4 2 2 2" xfId="43238" xr:uid="{00000000-0005-0000-0000-0000DEAA0000}"/>
    <cellStyle name="Output 6 4 2 2 2 2" xfId="43239" xr:uid="{00000000-0005-0000-0000-0000DFAA0000}"/>
    <cellStyle name="Output 6 4 2 2 2 2 2" xfId="43240" xr:uid="{00000000-0005-0000-0000-0000E0AA0000}"/>
    <cellStyle name="Output 6 4 2 2 2 3" xfId="43241" xr:uid="{00000000-0005-0000-0000-0000E1AA0000}"/>
    <cellStyle name="Output 6 4 2 2 2 4" xfId="43242" xr:uid="{00000000-0005-0000-0000-0000E2AA0000}"/>
    <cellStyle name="Output 6 4 2 2 3" xfId="43243" xr:uid="{00000000-0005-0000-0000-0000E3AA0000}"/>
    <cellStyle name="Output 6 4 2 2 3 2" xfId="43244" xr:uid="{00000000-0005-0000-0000-0000E4AA0000}"/>
    <cellStyle name="Output 6 4 2 2 4" xfId="43245" xr:uid="{00000000-0005-0000-0000-0000E5AA0000}"/>
    <cellStyle name="Output 6 4 2 2 5" xfId="43246" xr:uid="{00000000-0005-0000-0000-0000E6AA0000}"/>
    <cellStyle name="Output 6 4 2 20" xfId="43247" xr:uid="{00000000-0005-0000-0000-0000E7AA0000}"/>
    <cellStyle name="Output 6 4 2 20 2" xfId="43248" xr:uid="{00000000-0005-0000-0000-0000E8AA0000}"/>
    <cellStyle name="Output 6 4 2 20 2 2" xfId="43249" xr:uid="{00000000-0005-0000-0000-0000E9AA0000}"/>
    <cellStyle name="Output 6 4 2 20 3" xfId="43250" xr:uid="{00000000-0005-0000-0000-0000EAAA0000}"/>
    <cellStyle name="Output 6 4 2 21" xfId="43251" xr:uid="{00000000-0005-0000-0000-0000EBAA0000}"/>
    <cellStyle name="Output 6 4 2 21 2" xfId="43252" xr:uid="{00000000-0005-0000-0000-0000ECAA0000}"/>
    <cellStyle name="Output 6 4 2 22" xfId="43253" xr:uid="{00000000-0005-0000-0000-0000EDAA0000}"/>
    <cellStyle name="Output 6 4 2 23" xfId="43254" xr:uid="{00000000-0005-0000-0000-0000EEAA0000}"/>
    <cellStyle name="Output 6 4 2 3" xfId="43255" xr:uid="{00000000-0005-0000-0000-0000EFAA0000}"/>
    <cellStyle name="Output 6 4 2 3 2" xfId="43256" xr:uid="{00000000-0005-0000-0000-0000F0AA0000}"/>
    <cellStyle name="Output 6 4 2 3 2 2" xfId="43257" xr:uid="{00000000-0005-0000-0000-0000F1AA0000}"/>
    <cellStyle name="Output 6 4 2 3 2 3" xfId="43258" xr:uid="{00000000-0005-0000-0000-0000F2AA0000}"/>
    <cellStyle name="Output 6 4 2 3 3" xfId="43259" xr:uid="{00000000-0005-0000-0000-0000F3AA0000}"/>
    <cellStyle name="Output 6 4 2 3 3 2" xfId="43260" xr:uid="{00000000-0005-0000-0000-0000F4AA0000}"/>
    <cellStyle name="Output 6 4 2 3 4" xfId="43261" xr:uid="{00000000-0005-0000-0000-0000F5AA0000}"/>
    <cellStyle name="Output 6 4 2 4" xfId="43262" xr:uid="{00000000-0005-0000-0000-0000F6AA0000}"/>
    <cellStyle name="Output 6 4 2 4 2" xfId="43263" xr:uid="{00000000-0005-0000-0000-0000F7AA0000}"/>
    <cellStyle name="Output 6 4 2 4 2 2" xfId="43264" xr:uid="{00000000-0005-0000-0000-0000F8AA0000}"/>
    <cellStyle name="Output 6 4 2 4 3" xfId="43265" xr:uid="{00000000-0005-0000-0000-0000F9AA0000}"/>
    <cellStyle name="Output 6 4 2 4 4" xfId="43266" xr:uid="{00000000-0005-0000-0000-0000FAAA0000}"/>
    <cellStyle name="Output 6 4 2 5" xfId="43267" xr:uid="{00000000-0005-0000-0000-0000FBAA0000}"/>
    <cellStyle name="Output 6 4 2 5 2" xfId="43268" xr:uid="{00000000-0005-0000-0000-0000FCAA0000}"/>
    <cellStyle name="Output 6 4 2 5 2 2" xfId="43269" xr:uid="{00000000-0005-0000-0000-0000FDAA0000}"/>
    <cellStyle name="Output 6 4 2 5 3" xfId="43270" xr:uid="{00000000-0005-0000-0000-0000FEAA0000}"/>
    <cellStyle name="Output 6 4 2 5 4" xfId="43271" xr:uid="{00000000-0005-0000-0000-0000FFAA0000}"/>
    <cellStyle name="Output 6 4 2 6" xfId="43272" xr:uid="{00000000-0005-0000-0000-000000AB0000}"/>
    <cellStyle name="Output 6 4 2 6 2" xfId="43273" xr:uid="{00000000-0005-0000-0000-000001AB0000}"/>
    <cellStyle name="Output 6 4 2 6 2 2" xfId="43274" xr:uid="{00000000-0005-0000-0000-000002AB0000}"/>
    <cellStyle name="Output 6 4 2 6 3" xfId="43275" xr:uid="{00000000-0005-0000-0000-000003AB0000}"/>
    <cellStyle name="Output 6 4 2 7" xfId="43276" xr:uid="{00000000-0005-0000-0000-000004AB0000}"/>
    <cellStyle name="Output 6 4 2 7 2" xfId="43277" xr:uid="{00000000-0005-0000-0000-000005AB0000}"/>
    <cellStyle name="Output 6 4 2 7 2 2" xfId="43278" xr:uid="{00000000-0005-0000-0000-000006AB0000}"/>
    <cellStyle name="Output 6 4 2 7 3" xfId="43279" xr:uid="{00000000-0005-0000-0000-000007AB0000}"/>
    <cellStyle name="Output 6 4 2 8" xfId="43280" xr:uid="{00000000-0005-0000-0000-000008AB0000}"/>
    <cellStyle name="Output 6 4 2 8 2" xfId="43281" xr:uid="{00000000-0005-0000-0000-000009AB0000}"/>
    <cellStyle name="Output 6 4 2 8 2 2" xfId="43282" xr:uid="{00000000-0005-0000-0000-00000AAB0000}"/>
    <cellStyle name="Output 6 4 2 8 3" xfId="43283" xr:uid="{00000000-0005-0000-0000-00000BAB0000}"/>
    <cellStyle name="Output 6 4 2 9" xfId="43284" xr:uid="{00000000-0005-0000-0000-00000CAB0000}"/>
    <cellStyle name="Output 6 4 2 9 2" xfId="43285" xr:uid="{00000000-0005-0000-0000-00000DAB0000}"/>
    <cellStyle name="Output 6 4 2 9 2 2" xfId="43286" xr:uid="{00000000-0005-0000-0000-00000EAB0000}"/>
    <cellStyle name="Output 6 4 2 9 3" xfId="43287" xr:uid="{00000000-0005-0000-0000-00000FAB0000}"/>
    <cellStyle name="Output 6 4 20" xfId="43288" xr:uid="{00000000-0005-0000-0000-000010AB0000}"/>
    <cellStyle name="Output 6 4 3" xfId="43289" xr:uid="{00000000-0005-0000-0000-000011AB0000}"/>
    <cellStyle name="Output 6 4 3 2" xfId="43290" xr:uid="{00000000-0005-0000-0000-000012AB0000}"/>
    <cellStyle name="Output 6 4 3 2 2" xfId="43291" xr:uid="{00000000-0005-0000-0000-000013AB0000}"/>
    <cellStyle name="Output 6 4 3 2 2 2" xfId="43292" xr:uid="{00000000-0005-0000-0000-000014AB0000}"/>
    <cellStyle name="Output 6 4 3 2 3" xfId="43293" xr:uid="{00000000-0005-0000-0000-000015AB0000}"/>
    <cellStyle name="Output 6 4 3 2 4" xfId="43294" xr:uid="{00000000-0005-0000-0000-000016AB0000}"/>
    <cellStyle name="Output 6 4 3 3" xfId="43295" xr:uid="{00000000-0005-0000-0000-000017AB0000}"/>
    <cellStyle name="Output 6 4 3 3 2" xfId="43296" xr:uid="{00000000-0005-0000-0000-000018AB0000}"/>
    <cellStyle name="Output 6 4 3 4" xfId="43297" xr:uid="{00000000-0005-0000-0000-000019AB0000}"/>
    <cellStyle name="Output 6 4 3 5" xfId="43298" xr:uid="{00000000-0005-0000-0000-00001AAB0000}"/>
    <cellStyle name="Output 6 4 4" xfId="43299" xr:uid="{00000000-0005-0000-0000-00001BAB0000}"/>
    <cellStyle name="Output 6 4 4 2" xfId="43300" xr:uid="{00000000-0005-0000-0000-00001CAB0000}"/>
    <cellStyle name="Output 6 4 4 2 2" xfId="43301" xr:uid="{00000000-0005-0000-0000-00001DAB0000}"/>
    <cellStyle name="Output 6 4 4 2 3" xfId="43302" xr:uid="{00000000-0005-0000-0000-00001EAB0000}"/>
    <cellStyle name="Output 6 4 4 3" xfId="43303" xr:uid="{00000000-0005-0000-0000-00001FAB0000}"/>
    <cellStyle name="Output 6 4 4 3 2" xfId="43304" xr:uid="{00000000-0005-0000-0000-000020AB0000}"/>
    <cellStyle name="Output 6 4 4 4" xfId="43305" xr:uid="{00000000-0005-0000-0000-000021AB0000}"/>
    <cellStyle name="Output 6 4 5" xfId="43306" xr:uid="{00000000-0005-0000-0000-000022AB0000}"/>
    <cellStyle name="Output 6 4 5 2" xfId="43307" xr:uid="{00000000-0005-0000-0000-000023AB0000}"/>
    <cellStyle name="Output 6 4 5 2 2" xfId="43308" xr:uid="{00000000-0005-0000-0000-000024AB0000}"/>
    <cellStyle name="Output 6 4 5 2 3" xfId="43309" xr:uid="{00000000-0005-0000-0000-000025AB0000}"/>
    <cellStyle name="Output 6 4 5 3" xfId="43310" xr:uid="{00000000-0005-0000-0000-000026AB0000}"/>
    <cellStyle name="Output 6 4 5 4" xfId="43311" xr:uid="{00000000-0005-0000-0000-000027AB0000}"/>
    <cellStyle name="Output 6 4 6" xfId="43312" xr:uid="{00000000-0005-0000-0000-000028AB0000}"/>
    <cellStyle name="Output 6 4 6 2" xfId="43313" xr:uid="{00000000-0005-0000-0000-000029AB0000}"/>
    <cellStyle name="Output 6 4 6 2 2" xfId="43314" xr:uid="{00000000-0005-0000-0000-00002AAB0000}"/>
    <cellStyle name="Output 6 4 6 3" xfId="43315" xr:uid="{00000000-0005-0000-0000-00002BAB0000}"/>
    <cellStyle name="Output 6 4 6 4" xfId="43316" xr:uid="{00000000-0005-0000-0000-00002CAB0000}"/>
    <cellStyle name="Output 6 4 7" xfId="43317" xr:uid="{00000000-0005-0000-0000-00002DAB0000}"/>
    <cellStyle name="Output 6 4 7 2" xfId="43318" xr:uid="{00000000-0005-0000-0000-00002EAB0000}"/>
    <cellStyle name="Output 6 4 7 2 2" xfId="43319" xr:uid="{00000000-0005-0000-0000-00002FAB0000}"/>
    <cellStyle name="Output 6 4 7 3" xfId="43320" xr:uid="{00000000-0005-0000-0000-000030AB0000}"/>
    <cellStyle name="Output 6 4 8" xfId="43321" xr:uid="{00000000-0005-0000-0000-000031AB0000}"/>
    <cellStyle name="Output 6 4 8 2" xfId="43322" xr:uid="{00000000-0005-0000-0000-000032AB0000}"/>
    <cellStyle name="Output 6 4 8 2 2" xfId="43323" xr:uid="{00000000-0005-0000-0000-000033AB0000}"/>
    <cellStyle name="Output 6 4 8 3" xfId="43324" xr:uid="{00000000-0005-0000-0000-000034AB0000}"/>
    <cellStyle name="Output 6 4 9" xfId="43325" xr:uid="{00000000-0005-0000-0000-000035AB0000}"/>
    <cellStyle name="Output 6 4 9 2" xfId="43326" xr:uid="{00000000-0005-0000-0000-000036AB0000}"/>
    <cellStyle name="Output 6 4 9 2 2" xfId="43327" xr:uid="{00000000-0005-0000-0000-000037AB0000}"/>
    <cellStyle name="Output 6 4 9 3" xfId="43328" xr:uid="{00000000-0005-0000-0000-000038AB0000}"/>
    <cellStyle name="Output 6 5" xfId="43329" xr:uid="{00000000-0005-0000-0000-000039AB0000}"/>
    <cellStyle name="Output 6 5 10" xfId="43330" xr:uid="{00000000-0005-0000-0000-00003AAB0000}"/>
    <cellStyle name="Output 6 5 10 2" xfId="43331" xr:uid="{00000000-0005-0000-0000-00003BAB0000}"/>
    <cellStyle name="Output 6 5 10 2 2" xfId="43332" xr:uid="{00000000-0005-0000-0000-00003CAB0000}"/>
    <cellStyle name="Output 6 5 10 3" xfId="43333" xr:uid="{00000000-0005-0000-0000-00003DAB0000}"/>
    <cellStyle name="Output 6 5 11" xfId="43334" xr:uid="{00000000-0005-0000-0000-00003EAB0000}"/>
    <cellStyle name="Output 6 5 11 2" xfId="43335" xr:uid="{00000000-0005-0000-0000-00003FAB0000}"/>
    <cellStyle name="Output 6 5 11 2 2" xfId="43336" xr:uid="{00000000-0005-0000-0000-000040AB0000}"/>
    <cellStyle name="Output 6 5 11 3" xfId="43337" xr:uid="{00000000-0005-0000-0000-000041AB0000}"/>
    <cellStyle name="Output 6 5 12" xfId="43338" xr:uid="{00000000-0005-0000-0000-000042AB0000}"/>
    <cellStyle name="Output 6 5 12 2" xfId="43339" xr:uid="{00000000-0005-0000-0000-000043AB0000}"/>
    <cellStyle name="Output 6 5 12 2 2" xfId="43340" xr:uid="{00000000-0005-0000-0000-000044AB0000}"/>
    <cellStyle name="Output 6 5 12 3" xfId="43341" xr:uid="{00000000-0005-0000-0000-000045AB0000}"/>
    <cellStyle name="Output 6 5 13" xfId="43342" xr:uid="{00000000-0005-0000-0000-000046AB0000}"/>
    <cellStyle name="Output 6 5 13 2" xfId="43343" xr:uid="{00000000-0005-0000-0000-000047AB0000}"/>
    <cellStyle name="Output 6 5 13 2 2" xfId="43344" xr:uid="{00000000-0005-0000-0000-000048AB0000}"/>
    <cellStyle name="Output 6 5 13 3" xfId="43345" xr:uid="{00000000-0005-0000-0000-000049AB0000}"/>
    <cellStyle name="Output 6 5 14" xfId="43346" xr:uid="{00000000-0005-0000-0000-00004AAB0000}"/>
    <cellStyle name="Output 6 5 14 2" xfId="43347" xr:uid="{00000000-0005-0000-0000-00004BAB0000}"/>
    <cellStyle name="Output 6 5 14 2 2" xfId="43348" xr:uid="{00000000-0005-0000-0000-00004CAB0000}"/>
    <cellStyle name="Output 6 5 14 3" xfId="43349" xr:uid="{00000000-0005-0000-0000-00004DAB0000}"/>
    <cellStyle name="Output 6 5 15" xfId="43350" xr:uid="{00000000-0005-0000-0000-00004EAB0000}"/>
    <cellStyle name="Output 6 5 15 2" xfId="43351" xr:uid="{00000000-0005-0000-0000-00004FAB0000}"/>
    <cellStyle name="Output 6 5 15 2 2" xfId="43352" xr:uid="{00000000-0005-0000-0000-000050AB0000}"/>
    <cellStyle name="Output 6 5 15 3" xfId="43353" xr:uid="{00000000-0005-0000-0000-000051AB0000}"/>
    <cellStyle name="Output 6 5 16" xfId="43354" xr:uid="{00000000-0005-0000-0000-000052AB0000}"/>
    <cellStyle name="Output 6 5 16 2" xfId="43355" xr:uid="{00000000-0005-0000-0000-000053AB0000}"/>
    <cellStyle name="Output 6 5 16 2 2" xfId="43356" xr:uid="{00000000-0005-0000-0000-000054AB0000}"/>
    <cellStyle name="Output 6 5 16 3" xfId="43357" xr:uid="{00000000-0005-0000-0000-000055AB0000}"/>
    <cellStyle name="Output 6 5 17" xfId="43358" xr:uid="{00000000-0005-0000-0000-000056AB0000}"/>
    <cellStyle name="Output 6 5 17 2" xfId="43359" xr:uid="{00000000-0005-0000-0000-000057AB0000}"/>
    <cellStyle name="Output 6 5 17 2 2" xfId="43360" xr:uid="{00000000-0005-0000-0000-000058AB0000}"/>
    <cellStyle name="Output 6 5 17 3" xfId="43361" xr:uid="{00000000-0005-0000-0000-000059AB0000}"/>
    <cellStyle name="Output 6 5 18" xfId="43362" xr:uid="{00000000-0005-0000-0000-00005AAB0000}"/>
    <cellStyle name="Output 6 5 18 2" xfId="43363" xr:uid="{00000000-0005-0000-0000-00005BAB0000}"/>
    <cellStyle name="Output 6 5 18 2 2" xfId="43364" xr:uid="{00000000-0005-0000-0000-00005CAB0000}"/>
    <cellStyle name="Output 6 5 18 3" xfId="43365" xr:uid="{00000000-0005-0000-0000-00005DAB0000}"/>
    <cellStyle name="Output 6 5 19" xfId="43366" xr:uid="{00000000-0005-0000-0000-00005EAB0000}"/>
    <cellStyle name="Output 6 5 19 2" xfId="43367" xr:uid="{00000000-0005-0000-0000-00005FAB0000}"/>
    <cellStyle name="Output 6 5 19 2 2" xfId="43368" xr:uid="{00000000-0005-0000-0000-000060AB0000}"/>
    <cellStyle name="Output 6 5 19 3" xfId="43369" xr:uid="{00000000-0005-0000-0000-000061AB0000}"/>
    <cellStyle name="Output 6 5 2" xfId="43370" xr:uid="{00000000-0005-0000-0000-000062AB0000}"/>
    <cellStyle name="Output 6 5 2 10" xfId="43371" xr:uid="{00000000-0005-0000-0000-000063AB0000}"/>
    <cellStyle name="Output 6 5 2 10 2" xfId="43372" xr:uid="{00000000-0005-0000-0000-000064AB0000}"/>
    <cellStyle name="Output 6 5 2 10 2 2" xfId="43373" xr:uid="{00000000-0005-0000-0000-000065AB0000}"/>
    <cellStyle name="Output 6 5 2 10 3" xfId="43374" xr:uid="{00000000-0005-0000-0000-000066AB0000}"/>
    <cellStyle name="Output 6 5 2 11" xfId="43375" xr:uid="{00000000-0005-0000-0000-000067AB0000}"/>
    <cellStyle name="Output 6 5 2 11 2" xfId="43376" xr:uid="{00000000-0005-0000-0000-000068AB0000}"/>
    <cellStyle name="Output 6 5 2 11 2 2" xfId="43377" xr:uid="{00000000-0005-0000-0000-000069AB0000}"/>
    <cellStyle name="Output 6 5 2 11 3" xfId="43378" xr:uid="{00000000-0005-0000-0000-00006AAB0000}"/>
    <cellStyle name="Output 6 5 2 12" xfId="43379" xr:uid="{00000000-0005-0000-0000-00006BAB0000}"/>
    <cellStyle name="Output 6 5 2 12 2" xfId="43380" xr:uid="{00000000-0005-0000-0000-00006CAB0000}"/>
    <cellStyle name="Output 6 5 2 12 2 2" xfId="43381" xr:uid="{00000000-0005-0000-0000-00006DAB0000}"/>
    <cellStyle name="Output 6 5 2 12 3" xfId="43382" xr:uid="{00000000-0005-0000-0000-00006EAB0000}"/>
    <cellStyle name="Output 6 5 2 13" xfId="43383" xr:uid="{00000000-0005-0000-0000-00006FAB0000}"/>
    <cellStyle name="Output 6 5 2 13 2" xfId="43384" xr:uid="{00000000-0005-0000-0000-000070AB0000}"/>
    <cellStyle name="Output 6 5 2 13 2 2" xfId="43385" xr:uid="{00000000-0005-0000-0000-000071AB0000}"/>
    <cellStyle name="Output 6 5 2 13 3" xfId="43386" xr:uid="{00000000-0005-0000-0000-000072AB0000}"/>
    <cellStyle name="Output 6 5 2 14" xfId="43387" xr:uid="{00000000-0005-0000-0000-000073AB0000}"/>
    <cellStyle name="Output 6 5 2 14 2" xfId="43388" xr:uid="{00000000-0005-0000-0000-000074AB0000}"/>
    <cellStyle name="Output 6 5 2 14 2 2" xfId="43389" xr:uid="{00000000-0005-0000-0000-000075AB0000}"/>
    <cellStyle name="Output 6 5 2 14 3" xfId="43390" xr:uid="{00000000-0005-0000-0000-000076AB0000}"/>
    <cellStyle name="Output 6 5 2 15" xfId="43391" xr:uid="{00000000-0005-0000-0000-000077AB0000}"/>
    <cellStyle name="Output 6 5 2 15 2" xfId="43392" xr:uid="{00000000-0005-0000-0000-000078AB0000}"/>
    <cellStyle name="Output 6 5 2 15 2 2" xfId="43393" xr:uid="{00000000-0005-0000-0000-000079AB0000}"/>
    <cellStyle name="Output 6 5 2 15 3" xfId="43394" xr:uid="{00000000-0005-0000-0000-00007AAB0000}"/>
    <cellStyle name="Output 6 5 2 16" xfId="43395" xr:uid="{00000000-0005-0000-0000-00007BAB0000}"/>
    <cellStyle name="Output 6 5 2 16 2" xfId="43396" xr:uid="{00000000-0005-0000-0000-00007CAB0000}"/>
    <cellStyle name="Output 6 5 2 16 2 2" xfId="43397" xr:uid="{00000000-0005-0000-0000-00007DAB0000}"/>
    <cellStyle name="Output 6 5 2 16 3" xfId="43398" xr:uid="{00000000-0005-0000-0000-00007EAB0000}"/>
    <cellStyle name="Output 6 5 2 17" xfId="43399" xr:uid="{00000000-0005-0000-0000-00007FAB0000}"/>
    <cellStyle name="Output 6 5 2 17 2" xfId="43400" xr:uid="{00000000-0005-0000-0000-000080AB0000}"/>
    <cellStyle name="Output 6 5 2 17 2 2" xfId="43401" xr:uid="{00000000-0005-0000-0000-000081AB0000}"/>
    <cellStyle name="Output 6 5 2 17 3" xfId="43402" xr:uid="{00000000-0005-0000-0000-000082AB0000}"/>
    <cellStyle name="Output 6 5 2 18" xfId="43403" xr:uid="{00000000-0005-0000-0000-000083AB0000}"/>
    <cellStyle name="Output 6 5 2 18 2" xfId="43404" xr:uid="{00000000-0005-0000-0000-000084AB0000}"/>
    <cellStyle name="Output 6 5 2 18 2 2" xfId="43405" xr:uid="{00000000-0005-0000-0000-000085AB0000}"/>
    <cellStyle name="Output 6 5 2 18 3" xfId="43406" xr:uid="{00000000-0005-0000-0000-000086AB0000}"/>
    <cellStyle name="Output 6 5 2 19" xfId="43407" xr:uid="{00000000-0005-0000-0000-000087AB0000}"/>
    <cellStyle name="Output 6 5 2 19 2" xfId="43408" xr:uid="{00000000-0005-0000-0000-000088AB0000}"/>
    <cellStyle name="Output 6 5 2 19 2 2" xfId="43409" xr:uid="{00000000-0005-0000-0000-000089AB0000}"/>
    <cellStyle name="Output 6 5 2 19 3" xfId="43410" xr:uid="{00000000-0005-0000-0000-00008AAB0000}"/>
    <cellStyle name="Output 6 5 2 2" xfId="43411" xr:uid="{00000000-0005-0000-0000-00008BAB0000}"/>
    <cellStyle name="Output 6 5 2 2 2" xfId="43412" xr:uid="{00000000-0005-0000-0000-00008CAB0000}"/>
    <cellStyle name="Output 6 5 2 2 2 2" xfId="43413" xr:uid="{00000000-0005-0000-0000-00008DAB0000}"/>
    <cellStyle name="Output 6 5 2 2 2 3" xfId="43414" xr:uid="{00000000-0005-0000-0000-00008EAB0000}"/>
    <cellStyle name="Output 6 5 2 2 3" xfId="43415" xr:uid="{00000000-0005-0000-0000-00008FAB0000}"/>
    <cellStyle name="Output 6 5 2 2 3 2" xfId="43416" xr:uid="{00000000-0005-0000-0000-000090AB0000}"/>
    <cellStyle name="Output 6 5 2 2 4" xfId="43417" xr:uid="{00000000-0005-0000-0000-000091AB0000}"/>
    <cellStyle name="Output 6 5 2 20" xfId="43418" xr:uid="{00000000-0005-0000-0000-000092AB0000}"/>
    <cellStyle name="Output 6 5 2 20 2" xfId="43419" xr:uid="{00000000-0005-0000-0000-000093AB0000}"/>
    <cellStyle name="Output 6 5 2 20 2 2" xfId="43420" xr:uid="{00000000-0005-0000-0000-000094AB0000}"/>
    <cellStyle name="Output 6 5 2 20 3" xfId="43421" xr:uid="{00000000-0005-0000-0000-000095AB0000}"/>
    <cellStyle name="Output 6 5 2 21" xfId="43422" xr:uid="{00000000-0005-0000-0000-000096AB0000}"/>
    <cellStyle name="Output 6 5 2 21 2" xfId="43423" xr:uid="{00000000-0005-0000-0000-000097AB0000}"/>
    <cellStyle name="Output 6 5 2 22" xfId="43424" xr:uid="{00000000-0005-0000-0000-000098AB0000}"/>
    <cellStyle name="Output 6 5 2 23" xfId="43425" xr:uid="{00000000-0005-0000-0000-000099AB0000}"/>
    <cellStyle name="Output 6 5 2 3" xfId="43426" xr:uid="{00000000-0005-0000-0000-00009AAB0000}"/>
    <cellStyle name="Output 6 5 2 3 2" xfId="43427" xr:uid="{00000000-0005-0000-0000-00009BAB0000}"/>
    <cellStyle name="Output 6 5 2 3 2 2" xfId="43428" xr:uid="{00000000-0005-0000-0000-00009CAB0000}"/>
    <cellStyle name="Output 6 5 2 3 3" xfId="43429" xr:uid="{00000000-0005-0000-0000-00009DAB0000}"/>
    <cellStyle name="Output 6 5 2 3 4" xfId="43430" xr:uid="{00000000-0005-0000-0000-00009EAB0000}"/>
    <cellStyle name="Output 6 5 2 4" xfId="43431" xr:uid="{00000000-0005-0000-0000-00009FAB0000}"/>
    <cellStyle name="Output 6 5 2 4 2" xfId="43432" xr:uid="{00000000-0005-0000-0000-0000A0AB0000}"/>
    <cellStyle name="Output 6 5 2 4 2 2" xfId="43433" xr:uid="{00000000-0005-0000-0000-0000A1AB0000}"/>
    <cellStyle name="Output 6 5 2 4 3" xfId="43434" xr:uid="{00000000-0005-0000-0000-0000A2AB0000}"/>
    <cellStyle name="Output 6 5 2 4 4" xfId="43435" xr:uid="{00000000-0005-0000-0000-0000A3AB0000}"/>
    <cellStyle name="Output 6 5 2 5" xfId="43436" xr:uid="{00000000-0005-0000-0000-0000A4AB0000}"/>
    <cellStyle name="Output 6 5 2 5 2" xfId="43437" xr:uid="{00000000-0005-0000-0000-0000A5AB0000}"/>
    <cellStyle name="Output 6 5 2 5 2 2" xfId="43438" xr:uid="{00000000-0005-0000-0000-0000A6AB0000}"/>
    <cellStyle name="Output 6 5 2 5 3" xfId="43439" xr:uid="{00000000-0005-0000-0000-0000A7AB0000}"/>
    <cellStyle name="Output 6 5 2 6" xfId="43440" xr:uid="{00000000-0005-0000-0000-0000A8AB0000}"/>
    <cellStyle name="Output 6 5 2 6 2" xfId="43441" xr:uid="{00000000-0005-0000-0000-0000A9AB0000}"/>
    <cellStyle name="Output 6 5 2 6 2 2" xfId="43442" xr:uid="{00000000-0005-0000-0000-0000AAAB0000}"/>
    <cellStyle name="Output 6 5 2 6 3" xfId="43443" xr:uid="{00000000-0005-0000-0000-0000ABAB0000}"/>
    <cellStyle name="Output 6 5 2 7" xfId="43444" xr:uid="{00000000-0005-0000-0000-0000ACAB0000}"/>
    <cellStyle name="Output 6 5 2 7 2" xfId="43445" xr:uid="{00000000-0005-0000-0000-0000ADAB0000}"/>
    <cellStyle name="Output 6 5 2 7 2 2" xfId="43446" xr:uid="{00000000-0005-0000-0000-0000AEAB0000}"/>
    <cellStyle name="Output 6 5 2 7 3" xfId="43447" xr:uid="{00000000-0005-0000-0000-0000AFAB0000}"/>
    <cellStyle name="Output 6 5 2 8" xfId="43448" xr:uid="{00000000-0005-0000-0000-0000B0AB0000}"/>
    <cellStyle name="Output 6 5 2 8 2" xfId="43449" xr:uid="{00000000-0005-0000-0000-0000B1AB0000}"/>
    <cellStyle name="Output 6 5 2 8 2 2" xfId="43450" xr:uid="{00000000-0005-0000-0000-0000B2AB0000}"/>
    <cellStyle name="Output 6 5 2 8 3" xfId="43451" xr:uid="{00000000-0005-0000-0000-0000B3AB0000}"/>
    <cellStyle name="Output 6 5 2 9" xfId="43452" xr:uid="{00000000-0005-0000-0000-0000B4AB0000}"/>
    <cellStyle name="Output 6 5 2 9 2" xfId="43453" xr:uid="{00000000-0005-0000-0000-0000B5AB0000}"/>
    <cellStyle name="Output 6 5 2 9 2 2" xfId="43454" xr:uid="{00000000-0005-0000-0000-0000B6AB0000}"/>
    <cellStyle name="Output 6 5 2 9 3" xfId="43455" xr:uid="{00000000-0005-0000-0000-0000B7AB0000}"/>
    <cellStyle name="Output 6 5 20" xfId="43456" xr:uid="{00000000-0005-0000-0000-0000B8AB0000}"/>
    <cellStyle name="Output 6 5 20 2" xfId="43457" xr:uid="{00000000-0005-0000-0000-0000B9AB0000}"/>
    <cellStyle name="Output 6 5 20 2 2" xfId="43458" xr:uid="{00000000-0005-0000-0000-0000BAAB0000}"/>
    <cellStyle name="Output 6 5 20 3" xfId="43459" xr:uid="{00000000-0005-0000-0000-0000BBAB0000}"/>
    <cellStyle name="Output 6 5 21" xfId="43460" xr:uid="{00000000-0005-0000-0000-0000BCAB0000}"/>
    <cellStyle name="Output 6 5 21 2" xfId="43461" xr:uid="{00000000-0005-0000-0000-0000BDAB0000}"/>
    <cellStyle name="Output 6 5 21 2 2" xfId="43462" xr:uid="{00000000-0005-0000-0000-0000BEAB0000}"/>
    <cellStyle name="Output 6 5 21 3" xfId="43463" xr:uid="{00000000-0005-0000-0000-0000BFAB0000}"/>
    <cellStyle name="Output 6 5 22" xfId="43464" xr:uid="{00000000-0005-0000-0000-0000C0AB0000}"/>
    <cellStyle name="Output 6 5 22 2" xfId="43465" xr:uid="{00000000-0005-0000-0000-0000C1AB0000}"/>
    <cellStyle name="Output 6 5 23" xfId="43466" xr:uid="{00000000-0005-0000-0000-0000C2AB0000}"/>
    <cellStyle name="Output 6 5 24" xfId="43467" xr:uid="{00000000-0005-0000-0000-0000C3AB0000}"/>
    <cellStyle name="Output 6 5 3" xfId="43468" xr:uid="{00000000-0005-0000-0000-0000C4AB0000}"/>
    <cellStyle name="Output 6 5 3 2" xfId="43469" xr:uid="{00000000-0005-0000-0000-0000C5AB0000}"/>
    <cellStyle name="Output 6 5 3 2 2" xfId="43470" xr:uid="{00000000-0005-0000-0000-0000C6AB0000}"/>
    <cellStyle name="Output 6 5 3 2 3" xfId="43471" xr:uid="{00000000-0005-0000-0000-0000C7AB0000}"/>
    <cellStyle name="Output 6 5 3 3" xfId="43472" xr:uid="{00000000-0005-0000-0000-0000C8AB0000}"/>
    <cellStyle name="Output 6 5 3 3 2" xfId="43473" xr:uid="{00000000-0005-0000-0000-0000C9AB0000}"/>
    <cellStyle name="Output 6 5 3 4" xfId="43474" xr:uid="{00000000-0005-0000-0000-0000CAAB0000}"/>
    <cellStyle name="Output 6 5 4" xfId="43475" xr:uid="{00000000-0005-0000-0000-0000CBAB0000}"/>
    <cellStyle name="Output 6 5 4 2" xfId="43476" xr:uid="{00000000-0005-0000-0000-0000CCAB0000}"/>
    <cellStyle name="Output 6 5 4 2 2" xfId="43477" xr:uid="{00000000-0005-0000-0000-0000CDAB0000}"/>
    <cellStyle name="Output 6 5 4 3" xfId="43478" xr:uid="{00000000-0005-0000-0000-0000CEAB0000}"/>
    <cellStyle name="Output 6 5 4 4" xfId="43479" xr:uid="{00000000-0005-0000-0000-0000CFAB0000}"/>
    <cellStyle name="Output 6 5 5" xfId="43480" xr:uid="{00000000-0005-0000-0000-0000D0AB0000}"/>
    <cellStyle name="Output 6 5 5 2" xfId="43481" xr:uid="{00000000-0005-0000-0000-0000D1AB0000}"/>
    <cellStyle name="Output 6 5 5 2 2" xfId="43482" xr:uid="{00000000-0005-0000-0000-0000D2AB0000}"/>
    <cellStyle name="Output 6 5 5 3" xfId="43483" xr:uid="{00000000-0005-0000-0000-0000D3AB0000}"/>
    <cellStyle name="Output 6 5 5 4" xfId="43484" xr:uid="{00000000-0005-0000-0000-0000D4AB0000}"/>
    <cellStyle name="Output 6 5 6" xfId="43485" xr:uid="{00000000-0005-0000-0000-0000D5AB0000}"/>
    <cellStyle name="Output 6 5 6 2" xfId="43486" xr:uid="{00000000-0005-0000-0000-0000D6AB0000}"/>
    <cellStyle name="Output 6 5 6 2 2" xfId="43487" xr:uid="{00000000-0005-0000-0000-0000D7AB0000}"/>
    <cellStyle name="Output 6 5 6 3" xfId="43488" xr:uid="{00000000-0005-0000-0000-0000D8AB0000}"/>
    <cellStyle name="Output 6 5 7" xfId="43489" xr:uid="{00000000-0005-0000-0000-0000D9AB0000}"/>
    <cellStyle name="Output 6 5 7 2" xfId="43490" xr:uid="{00000000-0005-0000-0000-0000DAAB0000}"/>
    <cellStyle name="Output 6 5 7 2 2" xfId="43491" xr:uid="{00000000-0005-0000-0000-0000DBAB0000}"/>
    <cellStyle name="Output 6 5 7 3" xfId="43492" xr:uid="{00000000-0005-0000-0000-0000DCAB0000}"/>
    <cellStyle name="Output 6 5 8" xfId="43493" xr:uid="{00000000-0005-0000-0000-0000DDAB0000}"/>
    <cellStyle name="Output 6 5 8 2" xfId="43494" xr:uid="{00000000-0005-0000-0000-0000DEAB0000}"/>
    <cellStyle name="Output 6 5 8 2 2" xfId="43495" xr:uid="{00000000-0005-0000-0000-0000DFAB0000}"/>
    <cellStyle name="Output 6 5 8 3" xfId="43496" xr:uid="{00000000-0005-0000-0000-0000E0AB0000}"/>
    <cellStyle name="Output 6 5 9" xfId="43497" xr:uid="{00000000-0005-0000-0000-0000E1AB0000}"/>
    <cellStyle name="Output 6 5 9 2" xfId="43498" xr:uid="{00000000-0005-0000-0000-0000E2AB0000}"/>
    <cellStyle name="Output 6 5 9 2 2" xfId="43499" xr:uid="{00000000-0005-0000-0000-0000E3AB0000}"/>
    <cellStyle name="Output 6 5 9 3" xfId="43500" xr:uid="{00000000-0005-0000-0000-0000E4AB0000}"/>
    <cellStyle name="Output 6 6" xfId="43501" xr:uid="{00000000-0005-0000-0000-0000E5AB0000}"/>
    <cellStyle name="Output 6 6 10" xfId="43502" xr:uid="{00000000-0005-0000-0000-0000E6AB0000}"/>
    <cellStyle name="Output 6 6 10 2" xfId="43503" xr:uid="{00000000-0005-0000-0000-0000E7AB0000}"/>
    <cellStyle name="Output 6 6 10 2 2" xfId="43504" xr:uid="{00000000-0005-0000-0000-0000E8AB0000}"/>
    <cellStyle name="Output 6 6 10 3" xfId="43505" xr:uid="{00000000-0005-0000-0000-0000E9AB0000}"/>
    <cellStyle name="Output 6 6 11" xfId="43506" xr:uid="{00000000-0005-0000-0000-0000EAAB0000}"/>
    <cellStyle name="Output 6 6 11 2" xfId="43507" xr:uid="{00000000-0005-0000-0000-0000EBAB0000}"/>
    <cellStyle name="Output 6 6 11 2 2" xfId="43508" xr:uid="{00000000-0005-0000-0000-0000ECAB0000}"/>
    <cellStyle name="Output 6 6 11 3" xfId="43509" xr:uid="{00000000-0005-0000-0000-0000EDAB0000}"/>
    <cellStyle name="Output 6 6 12" xfId="43510" xr:uid="{00000000-0005-0000-0000-0000EEAB0000}"/>
    <cellStyle name="Output 6 6 12 2" xfId="43511" xr:uid="{00000000-0005-0000-0000-0000EFAB0000}"/>
    <cellStyle name="Output 6 6 12 2 2" xfId="43512" xr:uid="{00000000-0005-0000-0000-0000F0AB0000}"/>
    <cellStyle name="Output 6 6 12 3" xfId="43513" xr:uid="{00000000-0005-0000-0000-0000F1AB0000}"/>
    <cellStyle name="Output 6 6 13" xfId="43514" xr:uid="{00000000-0005-0000-0000-0000F2AB0000}"/>
    <cellStyle name="Output 6 6 13 2" xfId="43515" xr:uid="{00000000-0005-0000-0000-0000F3AB0000}"/>
    <cellStyle name="Output 6 6 13 2 2" xfId="43516" xr:uid="{00000000-0005-0000-0000-0000F4AB0000}"/>
    <cellStyle name="Output 6 6 13 3" xfId="43517" xr:uid="{00000000-0005-0000-0000-0000F5AB0000}"/>
    <cellStyle name="Output 6 6 14" xfId="43518" xr:uid="{00000000-0005-0000-0000-0000F6AB0000}"/>
    <cellStyle name="Output 6 6 14 2" xfId="43519" xr:uid="{00000000-0005-0000-0000-0000F7AB0000}"/>
    <cellStyle name="Output 6 6 14 2 2" xfId="43520" xr:uid="{00000000-0005-0000-0000-0000F8AB0000}"/>
    <cellStyle name="Output 6 6 14 3" xfId="43521" xr:uid="{00000000-0005-0000-0000-0000F9AB0000}"/>
    <cellStyle name="Output 6 6 15" xfId="43522" xr:uid="{00000000-0005-0000-0000-0000FAAB0000}"/>
    <cellStyle name="Output 6 6 15 2" xfId="43523" xr:uid="{00000000-0005-0000-0000-0000FBAB0000}"/>
    <cellStyle name="Output 6 6 15 2 2" xfId="43524" xr:uid="{00000000-0005-0000-0000-0000FCAB0000}"/>
    <cellStyle name="Output 6 6 15 3" xfId="43525" xr:uid="{00000000-0005-0000-0000-0000FDAB0000}"/>
    <cellStyle name="Output 6 6 16" xfId="43526" xr:uid="{00000000-0005-0000-0000-0000FEAB0000}"/>
    <cellStyle name="Output 6 6 16 2" xfId="43527" xr:uid="{00000000-0005-0000-0000-0000FFAB0000}"/>
    <cellStyle name="Output 6 6 16 2 2" xfId="43528" xr:uid="{00000000-0005-0000-0000-000000AC0000}"/>
    <cellStyle name="Output 6 6 16 3" xfId="43529" xr:uid="{00000000-0005-0000-0000-000001AC0000}"/>
    <cellStyle name="Output 6 6 17" xfId="43530" xr:uid="{00000000-0005-0000-0000-000002AC0000}"/>
    <cellStyle name="Output 6 6 17 2" xfId="43531" xr:uid="{00000000-0005-0000-0000-000003AC0000}"/>
    <cellStyle name="Output 6 6 17 2 2" xfId="43532" xr:uid="{00000000-0005-0000-0000-000004AC0000}"/>
    <cellStyle name="Output 6 6 17 3" xfId="43533" xr:uid="{00000000-0005-0000-0000-000005AC0000}"/>
    <cellStyle name="Output 6 6 18" xfId="43534" xr:uid="{00000000-0005-0000-0000-000006AC0000}"/>
    <cellStyle name="Output 6 6 18 2" xfId="43535" xr:uid="{00000000-0005-0000-0000-000007AC0000}"/>
    <cellStyle name="Output 6 6 18 2 2" xfId="43536" xr:uid="{00000000-0005-0000-0000-000008AC0000}"/>
    <cellStyle name="Output 6 6 18 3" xfId="43537" xr:uid="{00000000-0005-0000-0000-000009AC0000}"/>
    <cellStyle name="Output 6 6 19" xfId="43538" xr:uid="{00000000-0005-0000-0000-00000AAC0000}"/>
    <cellStyle name="Output 6 6 19 2" xfId="43539" xr:uid="{00000000-0005-0000-0000-00000BAC0000}"/>
    <cellStyle name="Output 6 6 19 2 2" xfId="43540" xr:uid="{00000000-0005-0000-0000-00000CAC0000}"/>
    <cellStyle name="Output 6 6 19 3" xfId="43541" xr:uid="{00000000-0005-0000-0000-00000DAC0000}"/>
    <cellStyle name="Output 6 6 2" xfId="43542" xr:uid="{00000000-0005-0000-0000-00000EAC0000}"/>
    <cellStyle name="Output 6 6 2 2" xfId="43543" xr:uid="{00000000-0005-0000-0000-00000FAC0000}"/>
    <cellStyle name="Output 6 6 2 2 2" xfId="43544" xr:uid="{00000000-0005-0000-0000-000010AC0000}"/>
    <cellStyle name="Output 6 6 2 2 3" xfId="43545" xr:uid="{00000000-0005-0000-0000-000011AC0000}"/>
    <cellStyle name="Output 6 6 2 3" xfId="43546" xr:uid="{00000000-0005-0000-0000-000012AC0000}"/>
    <cellStyle name="Output 6 6 2 3 2" xfId="43547" xr:uid="{00000000-0005-0000-0000-000013AC0000}"/>
    <cellStyle name="Output 6 6 2 4" xfId="43548" xr:uid="{00000000-0005-0000-0000-000014AC0000}"/>
    <cellStyle name="Output 6 6 20" xfId="43549" xr:uid="{00000000-0005-0000-0000-000015AC0000}"/>
    <cellStyle name="Output 6 6 20 2" xfId="43550" xr:uid="{00000000-0005-0000-0000-000016AC0000}"/>
    <cellStyle name="Output 6 6 20 2 2" xfId="43551" xr:uid="{00000000-0005-0000-0000-000017AC0000}"/>
    <cellStyle name="Output 6 6 20 3" xfId="43552" xr:uid="{00000000-0005-0000-0000-000018AC0000}"/>
    <cellStyle name="Output 6 6 21" xfId="43553" xr:uid="{00000000-0005-0000-0000-000019AC0000}"/>
    <cellStyle name="Output 6 6 21 2" xfId="43554" xr:uid="{00000000-0005-0000-0000-00001AAC0000}"/>
    <cellStyle name="Output 6 6 22" xfId="43555" xr:uid="{00000000-0005-0000-0000-00001BAC0000}"/>
    <cellStyle name="Output 6 6 23" xfId="43556" xr:uid="{00000000-0005-0000-0000-00001CAC0000}"/>
    <cellStyle name="Output 6 6 3" xfId="43557" xr:uid="{00000000-0005-0000-0000-00001DAC0000}"/>
    <cellStyle name="Output 6 6 3 2" xfId="43558" xr:uid="{00000000-0005-0000-0000-00001EAC0000}"/>
    <cellStyle name="Output 6 6 3 2 2" xfId="43559" xr:uid="{00000000-0005-0000-0000-00001FAC0000}"/>
    <cellStyle name="Output 6 6 3 3" xfId="43560" xr:uid="{00000000-0005-0000-0000-000020AC0000}"/>
    <cellStyle name="Output 6 6 3 4" xfId="43561" xr:uid="{00000000-0005-0000-0000-000021AC0000}"/>
    <cellStyle name="Output 6 6 4" xfId="43562" xr:uid="{00000000-0005-0000-0000-000022AC0000}"/>
    <cellStyle name="Output 6 6 4 2" xfId="43563" xr:uid="{00000000-0005-0000-0000-000023AC0000}"/>
    <cellStyle name="Output 6 6 4 2 2" xfId="43564" xr:uid="{00000000-0005-0000-0000-000024AC0000}"/>
    <cellStyle name="Output 6 6 4 3" xfId="43565" xr:uid="{00000000-0005-0000-0000-000025AC0000}"/>
    <cellStyle name="Output 6 6 4 4" xfId="43566" xr:uid="{00000000-0005-0000-0000-000026AC0000}"/>
    <cellStyle name="Output 6 6 5" xfId="43567" xr:uid="{00000000-0005-0000-0000-000027AC0000}"/>
    <cellStyle name="Output 6 6 5 2" xfId="43568" xr:uid="{00000000-0005-0000-0000-000028AC0000}"/>
    <cellStyle name="Output 6 6 5 2 2" xfId="43569" xr:uid="{00000000-0005-0000-0000-000029AC0000}"/>
    <cellStyle name="Output 6 6 5 3" xfId="43570" xr:uid="{00000000-0005-0000-0000-00002AAC0000}"/>
    <cellStyle name="Output 6 6 6" xfId="43571" xr:uid="{00000000-0005-0000-0000-00002BAC0000}"/>
    <cellStyle name="Output 6 6 6 2" xfId="43572" xr:uid="{00000000-0005-0000-0000-00002CAC0000}"/>
    <cellStyle name="Output 6 6 6 2 2" xfId="43573" xr:uid="{00000000-0005-0000-0000-00002DAC0000}"/>
    <cellStyle name="Output 6 6 6 3" xfId="43574" xr:uid="{00000000-0005-0000-0000-00002EAC0000}"/>
    <cellStyle name="Output 6 6 7" xfId="43575" xr:uid="{00000000-0005-0000-0000-00002FAC0000}"/>
    <cellStyle name="Output 6 6 7 2" xfId="43576" xr:uid="{00000000-0005-0000-0000-000030AC0000}"/>
    <cellStyle name="Output 6 6 7 2 2" xfId="43577" xr:uid="{00000000-0005-0000-0000-000031AC0000}"/>
    <cellStyle name="Output 6 6 7 3" xfId="43578" xr:uid="{00000000-0005-0000-0000-000032AC0000}"/>
    <cellStyle name="Output 6 6 8" xfId="43579" xr:uid="{00000000-0005-0000-0000-000033AC0000}"/>
    <cellStyle name="Output 6 6 8 2" xfId="43580" xr:uid="{00000000-0005-0000-0000-000034AC0000}"/>
    <cellStyle name="Output 6 6 8 2 2" xfId="43581" xr:uid="{00000000-0005-0000-0000-000035AC0000}"/>
    <cellStyle name="Output 6 6 8 3" xfId="43582" xr:uid="{00000000-0005-0000-0000-000036AC0000}"/>
    <cellStyle name="Output 6 6 9" xfId="43583" xr:uid="{00000000-0005-0000-0000-000037AC0000}"/>
    <cellStyle name="Output 6 6 9 2" xfId="43584" xr:uid="{00000000-0005-0000-0000-000038AC0000}"/>
    <cellStyle name="Output 6 6 9 2 2" xfId="43585" xr:uid="{00000000-0005-0000-0000-000039AC0000}"/>
    <cellStyle name="Output 6 6 9 3" xfId="43586" xr:uid="{00000000-0005-0000-0000-00003AAC0000}"/>
    <cellStyle name="Output 6 7" xfId="43587" xr:uid="{00000000-0005-0000-0000-00003BAC0000}"/>
    <cellStyle name="Output 6 7 2" xfId="43588" xr:uid="{00000000-0005-0000-0000-00003CAC0000}"/>
    <cellStyle name="Output 6 7 2 2" xfId="43589" xr:uid="{00000000-0005-0000-0000-00003DAC0000}"/>
    <cellStyle name="Output 6 7 2 3" xfId="43590" xr:uid="{00000000-0005-0000-0000-00003EAC0000}"/>
    <cellStyle name="Output 6 7 3" xfId="43591" xr:uid="{00000000-0005-0000-0000-00003FAC0000}"/>
    <cellStyle name="Output 6 7 3 2" xfId="43592" xr:uid="{00000000-0005-0000-0000-000040AC0000}"/>
    <cellStyle name="Output 6 7 4" xfId="43593" xr:uid="{00000000-0005-0000-0000-000041AC0000}"/>
    <cellStyle name="Output 6 8" xfId="43594" xr:uid="{00000000-0005-0000-0000-000042AC0000}"/>
    <cellStyle name="Output 6 8 2" xfId="43595" xr:uid="{00000000-0005-0000-0000-000043AC0000}"/>
    <cellStyle name="Output 6 8 2 2" xfId="43596" xr:uid="{00000000-0005-0000-0000-000044AC0000}"/>
    <cellStyle name="Output 6 8 2 3" xfId="43597" xr:uid="{00000000-0005-0000-0000-000045AC0000}"/>
    <cellStyle name="Output 6 8 3" xfId="43598" xr:uid="{00000000-0005-0000-0000-000046AC0000}"/>
    <cellStyle name="Output 6 8 4" xfId="43599" xr:uid="{00000000-0005-0000-0000-000047AC0000}"/>
    <cellStyle name="Output 6 9" xfId="43600" xr:uid="{00000000-0005-0000-0000-000048AC0000}"/>
    <cellStyle name="Output 6 9 2" xfId="43601" xr:uid="{00000000-0005-0000-0000-000049AC0000}"/>
    <cellStyle name="Output 6 9 2 2" xfId="43602" xr:uid="{00000000-0005-0000-0000-00004AAC0000}"/>
    <cellStyle name="Output 6 9 3" xfId="43603" xr:uid="{00000000-0005-0000-0000-00004BAC0000}"/>
    <cellStyle name="Output 6 9 4" xfId="43604" xr:uid="{00000000-0005-0000-0000-00004CAC0000}"/>
    <cellStyle name="Output 7" xfId="43605" xr:uid="{00000000-0005-0000-0000-00004DAC0000}"/>
    <cellStyle name="Output 8" xfId="50890" xr:uid="{00000000-0005-0000-0000-00004EAC0000}"/>
    <cellStyle name="Output Amounts" xfId="43606" xr:uid="{00000000-0005-0000-0000-00004FAC0000}"/>
    <cellStyle name="Output Column Headings" xfId="43607" xr:uid="{00000000-0005-0000-0000-000050AC0000}"/>
    <cellStyle name="Output Line Items" xfId="43608" xr:uid="{00000000-0005-0000-0000-000051AC0000}"/>
    <cellStyle name="Output Report Heading" xfId="43609" xr:uid="{00000000-0005-0000-0000-000052AC0000}"/>
    <cellStyle name="Output Report Title" xfId="43610" xr:uid="{00000000-0005-0000-0000-000053AC0000}"/>
    <cellStyle name="P" xfId="43611" xr:uid="{00000000-0005-0000-0000-000054AC0000}"/>
    <cellStyle name="P 2" xfId="43612" xr:uid="{00000000-0005-0000-0000-000055AC0000}"/>
    <cellStyle name="P 3" xfId="43613" xr:uid="{00000000-0005-0000-0000-000056AC0000}"/>
    <cellStyle name="P 4" xfId="43614" xr:uid="{00000000-0005-0000-0000-000057AC0000}"/>
    <cellStyle name="Page Number" xfId="43615" xr:uid="{00000000-0005-0000-0000-000058AC0000}"/>
    <cellStyle name="Percent [0]" xfId="43616" xr:uid="{00000000-0005-0000-0000-00005AAC0000}"/>
    <cellStyle name="Percent [2]" xfId="43617" xr:uid="{00000000-0005-0000-0000-00005BAC0000}"/>
    <cellStyle name="Percent +/-" xfId="43618" xr:uid="{00000000-0005-0000-0000-00005CAC0000}"/>
    <cellStyle name="Percent 10" xfId="43619" xr:uid="{00000000-0005-0000-0000-00005DAC0000}"/>
    <cellStyle name="Percent 10 2" xfId="43620" xr:uid="{00000000-0005-0000-0000-00005EAC0000}"/>
    <cellStyle name="Percent 10 3" xfId="50891" xr:uid="{00000000-0005-0000-0000-00005FAC0000}"/>
    <cellStyle name="Percent 10 4" xfId="50892" xr:uid="{00000000-0005-0000-0000-000060AC0000}"/>
    <cellStyle name="Percent 10 5" xfId="50893" xr:uid="{00000000-0005-0000-0000-000061AC0000}"/>
    <cellStyle name="Percent 11" xfId="43621" xr:uid="{00000000-0005-0000-0000-000062AC0000}"/>
    <cellStyle name="Percent 11 2" xfId="50894" xr:uid="{00000000-0005-0000-0000-000063AC0000}"/>
    <cellStyle name="Percent 11 3" xfId="50895" xr:uid="{00000000-0005-0000-0000-000064AC0000}"/>
    <cellStyle name="Percent 11 4" xfId="50896" xr:uid="{00000000-0005-0000-0000-000065AC0000}"/>
    <cellStyle name="Percent 12" xfId="43622" xr:uid="{00000000-0005-0000-0000-000066AC0000}"/>
    <cellStyle name="Percent 12 2" xfId="50897" xr:uid="{00000000-0005-0000-0000-000067AC0000}"/>
    <cellStyle name="Percent 12 3" xfId="50898" xr:uid="{00000000-0005-0000-0000-000068AC0000}"/>
    <cellStyle name="Percent 12 4" xfId="50899" xr:uid="{00000000-0005-0000-0000-000069AC0000}"/>
    <cellStyle name="Percent 128" xfId="43623" xr:uid="{00000000-0005-0000-0000-00006AAC0000}"/>
    <cellStyle name="Percent 13" xfId="43624" xr:uid="{00000000-0005-0000-0000-00006BAC0000}"/>
    <cellStyle name="Percent 13 2" xfId="50900" xr:uid="{00000000-0005-0000-0000-00006CAC0000}"/>
    <cellStyle name="Percent 13 3" xfId="50901" xr:uid="{00000000-0005-0000-0000-00006DAC0000}"/>
    <cellStyle name="Percent 13 4" xfId="50902" xr:uid="{00000000-0005-0000-0000-00006EAC0000}"/>
    <cellStyle name="Percent 14" xfId="43625" xr:uid="{00000000-0005-0000-0000-00006FAC0000}"/>
    <cellStyle name="Percent 14 2" xfId="50903" xr:uid="{00000000-0005-0000-0000-000070AC0000}"/>
    <cellStyle name="Percent 14 3" xfId="50904" xr:uid="{00000000-0005-0000-0000-000071AC0000}"/>
    <cellStyle name="Percent 14 4" xfId="50905" xr:uid="{00000000-0005-0000-0000-000072AC0000}"/>
    <cellStyle name="Percent 15" xfId="43626" xr:uid="{00000000-0005-0000-0000-000073AC0000}"/>
    <cellStyle name="Percent 15 2" xfId="50906" xr:uid="{00000000-0005-0000-0000-000074AC0000}"/>
    <cellStyle name="Percent 16" xfId="43627" xr:uid="{00000000-0005-0000-0000-000075AC0000}"/>
    <cellStyle name="Percent 17" xfId="43628" xr:uid="{00000000-0005-0000-0000-000076AC0000}"/>
    <cellStyle name="Percent 18" xfId="43629" xr:uid="{00000000-0005-0000-0000-000077AC0000}"/>
    <cellStyle name="Percent 19" xfId="43630" xr:uid="{00000000-0005-0000-0000-000078AC0000}"/>
    <cellStyle name="Percent 19 2" xfId="43631" xr:uid="{00000000-0005-0000-0000-000079AC0000}"/>
    <cellStyle name="Percent 2" xfId="2" xr:uid="{00000000-0005-0000-0000-00007AAC0000}"/>
    <cellStyle name="Percent 2 2" xfId="43632" xr:uid="{00000000-0005-0000-0000-00007BAC0000}"/>
    <cellStyle name="Percent 2 2 2" xfId="43633" xr:uid="{00000000-0005-0000-0000-00007CAC0000}"/>
    <cellStyle name="Percent 2 3" xfId="43634" xr:uid="{00000000-0005-0000-0000-00007DAC0000}"/>
    <cellStyle name="Percent 2 3 2" xfId="43635" xr:uid="{00000000-0005-0000-0000-00007EAC0000}"/>
    <cellStyle name="Percent 2 4" xfId="43636" xr:uid="{00000000-0005-0000-0000-00007FAC0000}"/>
    <cellStyle name="Percent 2 5" xfId="43637" xr:uid="{00000000-0005-0000-0000-000080AC0000}"/>
    <cellStyle name="Percent 2 6" xfId="43638" xr:uid="{00000000-0005-0000-0000-000081AC0000}"/>
    <cellStyle name="Percent 2 7" xfId="50907" xr:uid="{00000000-0005-0000-0000-000082AC0000}"/>
    <cellStyle name="Percent 20" xfId="43639" xr:uid="{00000000-0005-0000-0000-000083AC0000}"/>
    <cellStyle name="Percent 21" xfId="43640" xr:uid="{00000000-0005-0000-0000-000084AC0000}"/>
    <cellStyle name="Percent 22" xfId="43641" xr:uid="{00000000-0005-0000-0000-000085AC0000}"/>
    <cellStyle name="Percent 23" xfId="43642" xr:uid="{00000000-0005-0000-0000-000086AC0000}"/>
    <cellStyle name="Percent 24" xfId="43643" xr:uid="{00000000-0005-0000-0000-000087AC0000}"/>
    <cellStyle name="Percent 25" xfId="50908" xr:uid="{00000000-0005-0000-0000-000088AC0000}"/>
    <cellStyle name="Percent 26" xfId="50909" xr:uid="{00000000-0005-0000-0000-000089AC0000}"/>
    <cellStyle name="Percent 27" xfId="50910" xr:uid="{00000000-0005-0000-0000-00008AAC0000}"/>
    <cellStyle name="Percent 28" xfId="50911" xr:uid="{00000000-0005-0000-0000-00008BAC0000}"/>
    <cellStyle name="Percent 29" xfId="50912" xr:uid="{00000000-0005-0000-0000-00008CAC0000}"/>
    <cellStyle name="Percent 3" xfId="43644" xr:uid="{00000000-0005-0000-0000-00008DAC0000}"/>
    <cellStyle name="Percent 3 2" xfId="43645" xr:uid="{00000000-0005-0000-0000-00008EAC0000}"/>
    <cellStyle name="Percent 3 2 2" xfId="43646" xr:uid="{00000000-0005-0000-0000-00008FAC0000}"/>
    <cellStyle name="Percent 3 2 3" xfId="43647" xr:uid="{00000000-0005-0000-0000-000090AC0000}"/>
    <cellStyle name="Percent 3 2 3 2" xfId="43648" xr:uid="{00000000-0005-0000-0000-000091AC0000}"/>
    <cellStyle name="Percent 3 2 4" xfId="43649" xr:uid="{00000000-0005-0000-0000-000092AC0000}"/>
    <cellStyle name="Percent 3 3" xfId="43650" xr:uid="{00000000-0005-0000-0000-000093AC0000}"/>
    <cellStyle name="Percent 3 3 2" xfId="43651" xr:uid="{00000000-0005-0000-0000-000094AC0000}"/>
    <cellStyle name="Percent 3 3 3" xfId="43652" xr:uid="{00000000-0005-0000-0000-000095AC0000}"/>
    <cellStyle name="Percent 3 4" xfId="43653" xr:uid="{00000000-0005-0000-0000-000096AC0000}"/>
    <cellStyle name="Percent 3 4 2" xfId="43654" xr:uid="{00000000-0005-0000-0000-000097AC0000}"/>
    <cellStyle name="Percent 3 5" xfId="43655" xr:uid="{00000000-0005-0000-0000-000098AC0000}"/>
    <cellStyle name="Percent 3 5 2" xfId="43656" xr:uid="{00000000-0005-0000-0000-000099AC0000}"/>
    <cellStyle name="Percent 3 6" xfId="43657" xr:uid="{00000000-0005-0000-0000-00009AAC0000}"/>
    <cellStyle name="Percent 3 7" xfId="50913" xr:uid="{00000000-0005-0000-0000-00009BAC0000}"/>
    <cellStyle name="Percent 3 8" xfId="50914" xr:uid="{00000000-0005-0000-0000-00009CAC0000}"/>
    <cellStyle name="Percent 3 9" xfId="50915" xr:uid="{00000000-0005-0000-0000-00009DAC0000}"/>
    <cellStyle name="Percent 30" xfId="50916" xr:uid="{00000000-0005-0000-0000-00009EAC0000}"/>
    <cellStyle name="Percent 31" xfId="50917" xr:uid="{00000000-0005-0000-0000-00009FAC0000}"/>
    <cellStyle name="Percent 31 2" xfId="51011" xr:uid="{B5DA3A66-4EE4-4FEC-876F-75A5CEEFB443}"/>
    <cellStyle name="Percent 4" xfId="43658" xr:uid="{00000000-0005-0000-0000-0000A0AC0000}"/>
    <cellStyle name="Percent 4 2" xfId="43659" xr:uid="{00000000-0005-0000-0000-0000A1AC0000}"/>
    <cellStyle name="Percent 4 3" xfId="43660" xr:uid="{00000000-0005-0000-0000-0000A2AC0000}"/>
    <cellStyle name="Percent 5" xfId="43661" xr:uid="{00000000-0005-0000-0000-0000A3AC0000}"/>
    <cellStyle name="Percent 6" xfId="43662" xr:uid="{00000000-0005-0000-0000-0000A4AC0000}"/>
    <cellStyle name="Percent 6 2" xfId="43663" xr:uid="{00000000-0005-0000-0000-0000A5AC0000}"/>
    <cellStyle name="Percent 6 2 2" xfId="50918" xr:uid="{00000000-0005-0000-0000-0000A6AC0000}"/>
    <cellStyle name="Percent 7" xfId="43664" xr:uid="{00000000-0005-0000-0000-0000A7AC0000}"/>
    <cellStyle name="Percent 7 2" xfId="43665" xr:uid="{00000000-0005-0000-0000-0000A8AC0000}"/>
    <cellStyle name="Percent 8" xfId="43666" xr:uid="{00000000-0005-0000-0000-0000A9AC0000}"/>
    <cellStyle name="Percent 9" xfId="43667" xr:uid="{00000000-0005-0000-0000-0000AAAC0000}"/>
    <cellStyle name="Percent*" xfId="43668" xr:uid="{00000000-0005-0000-0000-0000ABAC0000}"/>
    <cellStyle name="Percent.0" xfId="43669" xr:uid="{00000000-0005-0000-0000-0000ACAC0000}"/>
    <cellStyle name="Percent.00" xfId="43670" xr:uid="{00000000-0005-0000-0000-0000ADAC0000}"/>
    <cellStyle name="Plain" xfId="43671" xr:uid="{00000000-0005-0000-0000-0000AEAC0000}"/>
    <cellStyle name="Price" xfId="43672" xr:uid="{00000000-0005-0000-0000-0000AFAC0000}"/>
    <cellStyle name="ProductClass" xfId="43673" xr:uid="{00000000-0005-0000-0000-0000B0AC0000}"/>
    <cellStyle name="ProductType" xfId="43674" xr:uid="{00000000-0005-0000-0000-0000B1AC0000}"/>
    <cellStyle name="provisional PN158/97" xfId="43675" xr:uid="{00000000-0005-0000-0000-0000B2AC0000}"/>
    <cellStyle name="QvB" xfId="43676" xr:uid="{00000000-0005-0000-0000-0000B3AC0000}"/>
    <cellStyle name="RebateValue" xfId="43677" xr:uid="{00000000-0005-0000-0000-0000B4AC0000}"/>
    <cellStyle name="Refdb standard" xfId="43678" xr:uid="{00000000-0005-0000-0000-0000B5AC0000}"/>
    <cellStyle name="ReportData" xfId="43679" xr:uid="{00000000-0005-0000-0000-0000B6AC0000}"/>
    <cellStyle name="ReportElements" xfId="43680" xr:uid="{00000000-0005-0000-0000-0000B7AC0000}"/>
    <cellStyle name="ReportHeader" xfId="43681" xr:uid="{00000000-0005-0000-0000-0000B8AC0000}"/>
    <cellStyle name="ReportHeader 2" xfId="50919" xr:uid="{00000000-0005-0000-0000-0000B9AC0000}"/>
    <cellStyle name="ReportHeader 3" xfId="50920" xr:uid="{00000000-0005-0000-0000-0000BAAC0000}"/>
    <cellStyle name="ResellerType" xfId="43682" xr:uid="{00000000-0005-0000-0000-0000BBAC0000}"/>
    <cellStyle name="ro1" xfId="43683" xr:uid="{00000000-0005-0000-0000-0000BCAC0000}"/>
    <cellStyle name="Row_CategoryHeadings" xfId="43684" xr:uid="{00000000-0005-0000-0000-0000BDAC0000}"/>
    <cellStyle name="Rowcount" xfId="43685" xr:uid="{00000000-0005-0000-0000-0000BEAC0000}"/>
    <cellStyle name="Sample" xfId="43686" xr:uid="{00000000-0005-0000-0000-0000BFAC0000}"/>
    <cellStyle name="SAPBEXaggData" xfId="43687" xr:uid="{00000000-0005-0000-0000-0000C0AC0000}"/>
    <cellStyle name="SAPBEXaggData 2" xfId="50921" xr:uid="{00000000-0005-0000-0000-0000C1AC0000}"/>
    <cellStyle name="SAPBEXaggData 3" xfId="50922" xr:uid="{00000000-0005-0000-0000-0000C2AC0000}"/>
    <cellStyle name="SAPBEXaggDataEmph" xfId="43688" xr:uid="{00000000-0005-0000-0000-0000C3AC0000}"/>
    <cellStyle name="SAPBEXaggDataEmph 2" xfId="50923" xr:uid="{00000000-0005-0000-0000-0000C4AC0000}"/>
    <cellStyle name="SAPBEXaggDataEmph 3" xfId="50924" xr:uid="{00000000-0005-0000-0000-0000C5AC0000}"/>
    <cellStyle name="SAPBEXaggItem" xfId="43689" xr:uid="{00000000-0005-0000-0000-0000C6AC0000}"/>
    <cellStyle name="SAPBEXaggItem 2" xfId="50925" xr:uid="{00000000-0005-0000-0000-0000C7AC0000}"/>
    <cellStyle name="SAPBEXaggItem 3" xfId="50926" xr:uid="{00000000-0005-0000-0000-0000C8AC0000}"/>
    <cellStyle name="SAPBEXaggItemX" xfId="43690" xr:uid="{00000000-0005-0000-0000-0000C9AC0000}"/>
    <cellStyle name="SAPBEXaggItemX 2" xfId="50927" xr:uid="{00000000-0005-0000-0000-0000CAAC0000}"/>
    <cellStyle name="SAPBEXaggItemX 3" xfId="50928" xr:uid="{00000000-0005-0000-0000-0000CBAC0000}"/>
    <cellStyle name="SAPBEXchaText" xfId="43691" xr:uid="{00000000-0005-0000-0000-0000CCAC0000}"/>
    <cellStyle name="SAPBEXchaText 2" xfId="50929" xr:uid="{00000000-0005-0000-0000-0000CDAC0000}"/>
    <cellStyle name="SAPBEXchaText 3" xfId="50930" xr:uid="{00000000-0005-0000-0000-0000CEAC0000}"/>
    <cellStyle name="SAPBEXexcBad7" xfId="43692" xr:uid="{00000000-0005-0000-0000-0000CFAC0000}"/>
    <cellStyle name="SAPBEXexcBad7 2" xfId="50931" xr:uid="{00000000-0005-0000-0000-0000D0AC0000}"/>
    <cellStyle name="SAPBEXexcBad7 3" xfId="50932" xr:uid="{00000000-0005-0000-0000-0000D1AC0000}"/>
    <cellStyle name="SAPBEXexcBad8" xfId="43693" xr:uid="{00000000-0005-0000-0000-0000D2AC0000}"/>
    <cellStyle name="SAPBEXexcBad8 2" xfId="50933" xr:uid="{00000000-0005-0000-0000-0000D3AC0000}"/>
    <cellStyle name="SAPBEXexcBad8 3" xfId="50934" xr:uid="{00000000-0005-0000-0000-0000D4AC0000}"/>
    <cellStyle name="SAPBEXexcBad9" xfId="43694" xr:uid="{00000000-0005-0000-0000-0000D5AC0000}"/>
    <cellStyle name="SAPBEXexcBad9 2" xfId="50935" xr:uid="{00000000-0005-0000-0000-0000D6AC0000}"/>
    <cellStyle name="SAPBEXexcBad9 3" xfId="50936" xr:uid="{00000000-0005-0000-0000-0000D7AC0000}"/>
    <cellStyle name="SAPBEXexcCritical4" xfId="43695" xr:uid="{00000000-0005-0000-0000-0000D8AC0000}"/>
    <cellStyle name="SAPBEXexcCritical4 2" xfId="50937" xr:uid="{00000000-0005-0000-0000-0000D9AC0000}"/>
    <cellStyle name="SAPBEXexcCritical4 3" xfId="50938" xr:uid="{00000000-0005-0000-0000-0000DAAC0000}"/>
    <cellStyle name="SAPBEXexcCritical5" xfId="43696" xr:uid="{00000000-0005-0000-0000-0000DBAC0000}"/>
    <cellStyle name="SAPBEXexcCritical5 2" xfId="50939" xr:uid="{00000000-0005-0000-0000-0000DCAC0000}"/>
    <cellStyle name="SAPBEXexcCritical5 3" xfId="50940" xr:uid="{00000000-0005-0000-0000-0000DDAC0000}"/>
    <cellStyle name="SAPBEXexcCritical6" xfId="43697" xr:uid="{00000000-0005-0000-0000-0000DEAC0000}"/>
    <cellStyle name="SAPBEXexcCritical6 2" xfId="50941" xr:uid="{00000000-0005-0000-0000-0000DFAC0000}"/>
    <cellStyle name="SAPBEXexcCritical6 3" xfId="50942" xr:uid="{00000000-0005-0000-0000-0000E0AC0000}"/>
    <cellStyle name="SAPBEXexcGood1" xfId="43698" xr:uid="{00000000-0005-0000-0000-0000E1AC0000}"/>
    <cellStyle name="SAPBEXexcGood1 2" xfId="50943" xr:uid="{00000000-0005-0000-0000-0000E2AC0000}"/>
    <cellStyle name="SAPBEXexcGood1 3" xfId="50944" xr:uid="{00000000-0005-0000-0000-0000E3AC0000}"/>
    <cellStyle name="SAPBEXexcGood2" xfId="43699" xr:uid="{00000000-0005-0000-0000-0000E4AC0000}"/>
    <cellStyle name="SAPBEXexcGood2 2" xfId="50945" xr:uid="{00000000-0005-0000-0000-0000E5AC0000}"/>
    <cellStyle name="SAPBEXexcGood2 3" xfId="50946" xr:uid="{00000000-0005-0000-0000-0000E6AC0000}"/>
    <cellStyle name="SAPBEXexcGood3" xfId="43700" xr:uid="{00000000-0005-0000-0000-0000E7AC0000}"/>
    <cellStyle name="SAPBEXexcGood3 2" xfId="50947" xr:uid="{00000000-0005-0000-0000-0000E8AC0000}"/>
    <cellStyle name="SAPBEXexcGood3 3" xfId="50948" xr:uid="{00000000-0005-0000-0000-0000E9AC0000}"/>
    <cellStyle name="SAPBEXfilterDrill" xfId="43701" xr:uid="{00000000-0005-0000-0000-0000EAAC0000}"/>
    <cellStyle name="SAPBEXfilterDrill 2" xfId="50949" xr:uid="{00000000-0005-0000-0000-0000EBAC0000}"/>
    <cellStyle name="SAPBEXfilterDrill 3" xfId="50950" xr:uid="{00000000-0005-0000-0000-0000ECAC0000}"/>
    <cellStyle name="SAPBEXfilterItem" xfId="43702" xr:uid="{00000000-0005-0000-0000-0000EDAC0000}"/>
    <cellStyle name="SAPBEXfilterItem 2" xfId="50951" xr:uid="{00000000-0005-0000-0000-0000EEAC0000}"/>
    <cellStyle name="SAPBEXfilterText" xfId="43703" xr:uid="{00000000-0005-0000-0000-0000EFAC0000}"/>
    <cellStyle name="SAPBEXformats" xfId="43704" xr:uid="{00000000-0005-0000-0000-0000F0AC0000}"/>
    <cellStyle name="SAPBEXformats 2" xfId="50952" xr:uid="{00000000-0005-0000-0000-0000F1AC0000}"/>
    <cellStyle name="SAPBEXformats 3" xfId="50953" xr:uid="{00000000-0005-0000-0000-0000F2AC0000}"/>
    <cellStyle name="SAPBEXheaderItem" xfId="43705" xr:uid="{00000000-0005-0000-0000-0000F3AC0000}"/>
    <cellStyle name="SAPBEXheaderItem 2" xfId="50954" xr:uid="{00000000-0005-0000-0000-0000F4AC0000}"/>
    <cellStyle name="SAPBEXheaderItem 3" xfId="50955" xr:uid="{00000000-0005-0000-0000-0000F5AC0000}"/>
    <cellStyle name="SAPBEXheaderText" xfId="43706" xr:uid="{00000000-0005-0000-0000-0000F6AC0000}"/>
    <cellStyle name="SAPBEXheaderText 2" xfId="50956" xr:uid="{00000000-0005-0000-0000-0000F7AC0000}"/>
    <cellStyle name="SAPBEXheaderText 3" xfId="50957" xr:uid="{00000000-0005-0000-0000-0000F8AC0000}"/>
    <cellStyle name="SAPBEXHLevel0" xfId="43707" xr:uid="{00000000-0005-0000-0000-0000F9AC0000}"/>
    <cellStyle name="SAPBEXHLevel0 2" xfId="50958" xr:uid="{00000000-0005-0000-0000-0000FAAC0000}"/>
    <cellStyle name="SAPBEXHLevel0 3" xfId="50959" xr:uid="{00000000-0005-0000-0000-0000FBAC0000}"/>
    <cellStyle name="SAPBEXHLevel0X" xfId="43708" xr:uid="{00000000-0005-0000-0000-0000FCAC0000}"/>
    <cellStyle name="SAPBEXHLevel0X 2" xfId="50960" xr:uid="{00000000-0005-0000-0000-0000FDAC0000}"/>
    <cellStyle name="SAPBEXHLevel0X 3" xfId="50961" xr:uid="{00000000-0005-0000-0000-0000FEAC0000}"/>
    <cellStyle name="SAPBEXHLevel1" xfId="43709" xr:uid="{00000000-0005-0000-0000-0000FFAC0000}"/>
    <cellStyle name="SAPBEXHLevel1 2" xfId="50962" xr:uid="{00000000-0005-0000-0000-000000AD0000}"/>
    <cellStyle name="SAPBEXHLevel1 3" xfId="50963" xr:uid="{00000000-0005-0000-0000-000001AD0000}"/>
    <cellStyle name="SAPBEXHLevel1X" xfId="43710" xr:uid="{00000000-0005-0000-0000-000002AD0000}"/>
    <cellStyle name="SAPBEXHLevel1X 2" xfId="50964" xr:uid="{00000000-0005-0000-0000-000003AD0000}"/>
    <cellStyle name="SAPBEXHLevel1X 3" xfId="50965" xr:uid="{00000000-0005-0000-0000-000004AD0000}"/>
    <cellStyle name="SAPBEXHLevel2" xfId="43711" xr:uid="{00000000-0005-0000-0000-000005AD0000}"/>
    <cellStyle name="SAPBEXHLevel2 2" xfId="50966" xr:uid="{00000000-0005-0000-0000-000006AD0000}"/>
    <cellStyle name="SAPBEXHLevel2 3" xfId="50967" xr:uid="{00000000-0005-0000-0000-000007AD0000}"/>
    <cellStyle name="SAPBEXHLevel2X" xfId="43712" xr:uid="{00000000-0005-0000-0000-000008AD0000}"/>
    <cellStyle name="SAPBEXHLevel2X 2" xfId="50968" xr:uid="{00000000-0005-0000-0000-000009AD0000}"/>
    <cellStyle name="SAPBEXHLevel2X 3" xfId="50969" xr:uid="{00000000-0005-0000-0000-00000AAD0000}"/>
    <cellStyle name="SAPBEXHLevel3" xfId="43713" xr:uid="{00000000-0005-0000-0000-00000BAD0000}"/>
    <cellStyle name="SAPBEXHLevel3 2" xfId="50970" xr:uid="{00000000-0005-0000-0000-00000CAD0000}"/>
    <cellStyle name="SAPBEXHLevel3 3" xfId="50971" xr:uid="{00000000-0005-0000-0000-00000DAD0000}"/>
    <cellStyle name="SAPBEXHLevel3X" xfId="43714" xr:uid="{00000000-0005-0000-0000-00000EAD0000}"/>
    <cellStyle name="SAPBEXHLevel3X 2" xfId="50972" xr:uid="{00000000-0005-0000-0000-00000FAD0000}"/>
    <cellStyle name="SAPBEXHLevel3X 3" xfId="50973" xr:uid="{00000000-0005-0000-0000-000010AD0000}"/>
    <cellStyle name="SAPBEXresData" xfId="43715" xr:uid="{00000000-0005-0000-0000-000011AD0000}"/>
    <cellStyle name="SAPBEXresData 2" xfId="50974" xr:uid="{00000000-0005-0000-0000-000012AD0000}"/>
    <cellStyle name="SAPBEXresData 3" xfId="50975" xr:uid="{00000000-0005-0000-0000-000013AD0000}"/>
    <cellStyle name="SAPBEXresDataEmph" xfId="43716" xr:uid="{00000000-0005-0000-0000-000014AD0000}"/>
    <cellStyle name="SAPBEXresDataEmph 2" xfId="50976" xr:uid="{00000000-0005-0000-0000-000015AD0000}"/>
    <cellStyle name="SAPBEXresDataEmph 3" xfId="50977" xr:uid="{00000000-0005-0000-0000-000016AD0000}"/>
    <cellStyle name="SAPBEXresItem" xfId="43717" xr:uid="{00000000-0005-0000-0000-000017AD0000}"/>
    <cellStyle name="SAPBEXresItem 2" xfId="50978" xr:uid="{00000000-0005-0000-0000-000018AD0000}"/>
    <cellStyle name="SAPBEXresItem 3" xfId="50979" xr:uid="{00000000-0005-0000-0000-000019AD0000}"/>
    <cellStyle name="SAPBEXresItemX" xfId="43718" xr:uid="{00000000-0005-0000-0000-00001AAD0000}"/>
    <cellStyle name="SAPBEXresItemX 2" xfId="50980" xr:uid="{00000000-0005-0000-0000-00001BAD0000}"/>
    <cellStyle name="SAPBEXresItemX 3" xfId="50981" xr:uid="{00000000-0005-0000-0000-00001CAD0000}"/>
    <cellStyle name="SAPBEXstdData" xfId="43719" xr:uid="{00000000-0005-0000-0000-00001DAD0000}"/>
    <cellStyle name="SAPBEXstdData 2" xfId="50982" xr:uid="{00000000-0005-0000-0000-00001EAD0000}"/>
    <cellStyle name="SAPBEXstdData 3" xfId="50983" xr:uid="{00000000-0005-0000-0000-00001FAD0000}"/>
    <cellStyle name="SAPBEXstdDataEmph" xfId="43720" xr:uid="{00000000-0005-0000-0000-000020AD0000}"/>
    <cellStyle name="SAPBEXstdDataEmph 2" xfId="50984" xr:uid="{00000000-0005-0000-0000-000021AD0000}"/>
    <cellStyle name="SAPBEXstdDataEmph 3" xfId="50985" xr:uid="{00000000-0005-0000-0000-000022AD0000}"/>
    <cellStyle name="SAPBEXstdItem" xfId="43721" xr:uid="{00000000-0005-0000-0000-000023AD0000}"/>
    <cellStyle name="SAPBEXstdItem 2" xfId="50986" xr:uid="{00000000-0005-0000-0000-000024AD0000}"/>
    <cellStyle name="SAPBEXstdItem 3" xfId="50987" xr:uid="{00000000-0005-0000-0000-000025AD0000}"/>
    <cellStyle name="SAPBEXstdItemX" xfId="43722" xr:uid="{00000000-0005-0000-0000-000026AD0000}"/>
    <cellStyle name="SAPBEXstdItemX 2" xfId="50988" xr:uid="{00000000-0005-0000-0000-000027AD0000}"/>
    <cellStyle name="SAPBEXstdItemX 3" xfId="50989" xr:uid="{00000000-0005-0000-0000-000028AD0000}"/>
    <cellStyle name="SAPBEXtitle" xfId="43723" xr:uid="{00000000-0005-0000-0000-000029AD0000}"/>
    <cellStyle name="SAPBEXundefined" xfId="43724" xr:uid="{00000000-0005-0000-0000-00002AAD0000}"/>
    <cellStyle name="SAPBEXundefined 2" xfId="50990" xr:uid="{00000000-0005-0000-0000-00002BAD0000}"/>
    <cellStyle name="SAPBEXundefined 3" xfId="50991" xr:uid="{00000000-0005-0000-0000-00002CAD0000}"/>
    <cellStyle name="SectHeader" xfId="43725" xr:uid="{00000000-0005-0000-0000-00002DAD0000}"/>
    <cellStyle name="SectHeaderLev2" xfId="43726" xr:uid="{00000000-0005-0000-0000-00002EAD0000}"/>
    <cellStyle name="SectLev2SubTotal" xfId="43727" xr:uid="{00000000-0005-0000-0000-00002FAD0000}"/>
    <cellStyle name="SectSubHeader" xfId="43728" xr:uid="{00000000-0005-0000-0000-000030AD0000}"/>
    <cellStyle name="SectSubHeaderTotal" xfId="43729" xr:uid="{00000000-0005-0000-0000-000031AD0000}"/>
    <cellStyle name="SectSubTotal" xfId="43730" xr:uid="{00000000-0005-0000-0000-000032AD0000}"/>
    <cellStyle name="semestre" xfId="43731" xr:uid="{00000000-0005-0000-0000-000033AD0000}"/>
    <cellStyle name="Shaded" xfId="43732" xr:uid="{00000000-0005-0000-0000-000034AD0000}"/>
    <cellStyle name="Shaded 2" xfId="43733" xr:uid="{00000000-0005-0000-0000-000035AD0000}"/>
    <cellStyle name="Size" xfId="43734" xr:uid="{00000000-0005-0000-0000-000036AD0000}"/>
    <cellStyle name="Source" xfId="43735" xr:uid="{00000000-0005-0000-0000-000037AD0000}"/>
    <cellStyle name="Source 2" xfId="43736" xr:uid="{00000000-0005-0000-0000-000038AD0000}"/>
    <cellStyle name="SPSS" xfId="43737" xr:uid="{00000000-0005-0000-0000-000039AD0000}"/>
    <cellStyle name="ss1" xfId="43738" xr:uid="{00000000-0005-0000-0000-00003AAD0000}"/>
    <cellStyle name="ss10" xfId="43739" xr:uid="{00000000-0005-0000-0000-00003BAD0000}"/>
    <cellStyle name="ss11" xfId="43740" xr:uid="{00000000-0005-0000-0000-00003CAD0000}"/>
    <cellStyle name="ss12" xfId="43741" xr:uid="{00000000-0005-0000-0000-00003DAD0000}"/>
    <cellStyle name="ss13" xfId="43742" xr:uid="{00000000-0005-0000-0000-00003EAD0000}"/>
    <cellStyle name="ss14" xfId="43743" xr:uid="{00000000-0005-0000-0000-00003FAD0000}"/>
    <cellStyle name="ss15" xfId="43744" xr:uid="{00000000-0005-0000-0000-000040AD0000}"/>
    <cellStyle name="ss16" xfId="43745" xr:uid="{00000000-0005-0000-0000-000041AD0000}"/>
    <cellStyle name="ss17" xfId="43746" xr:uid="{00000000-0005-0000-0000-000042AD0000}"/>
    <cellStyle name="ss18" xfId="43747" xr:uid="{00000000-0005-0000-0000-000043AD0000}"/>
    <cellStyle name="ss19" xfId="43748" xr:uid="{00000000-0005-0000-0000-000044AD0000}"/>
    <cellStyle name="ss2" xfId="43749" xr:uid="{00000000-0005-0000-0000-000045AD0000}"/>
    <cellStyle name="ss20" xfId="43750" xr:uid="{00000000-0005-0000-0000-000046AD0000}"/>
    <cellStyle name="ss21" xfId="43751" xr:uid="{00000000-0005-0000-0000-000047AD0000}"/>
    <cellStyle name="ss22" xfId="43752" xr:uid="{00000000-0005-0000-0000-000048AD0000}"/>
    <cellStyle name="ss23" xfId="43753" xr:uid="{00000000-0005-0000-0000-000049AD0000}"/>
    <cellStyle name="ss24" xfId="43754" xr:uid="{00000000-0005-0000-0000-00004AAD0000}"/>
    <cellStyle name="ss25" xfId="43755" xr:uid="{00000000-0005-0000-0000-00004BAD0000}"/>
    <cellStyle name="ss3" xfId="43756" xr:uid="{00000000-0005-0000-0000-00004CAD0000}"/>
    <cellStyle name="ss4" xfId="43757" xr:uid="{00000000-0005-0000-0000-00004DAD0000}"/>
    <cellStyle name="ss5" xfId="43758" xr:uid="{00000000-0005-0000-0000-00004EAD0000}"/>
    <cellStyle name="ss6" xfId="43759" xr:uid="{00000000-0005-0000-0000-00004FAD0000}"/>
    <cellStyle name="ss7" xfId="43760" xr:uid="{00000000-0005-0000-0000-000050AD0000}"/>
    <cellStyle name="ss8" xfId="43761" xr:uid="{00000000-0005-0000-0000-000051AD0000}"/>
    <cellStyle name="ss9" xfId="43762" xr:uid="{00000000-0005-0000-0000-000052AD0000}"/>
    <cellStyle name="Style 1" xfId="43763" xr:uid="{00000000-0005-0000-0000-000053AD0000}"/>
    <cellStyle name="Style 1 2" xfId="43764" xr:uid="{00000000-0005-0000-0000-000054AD0000}"/>
    <cellStyle name="Style 1 2 2" xfId="43765" xr:uid="{00000000-0005-0000-0000-000055AD0000}"/>
    <cellStyle name="Style 1 3" xfId="43766" xr:uid="{00000000-0005-0000-0000-000056AD0000}"/>
    <cellStyle name="Style 1 4" xfId="43767" xr:uid="{00000000-0005-0000-0000-000057AD0000}"/>
    <cellStyle name="Style 1 5" xfId="43768" xr:uid="{00000000-0005-0000-0000-000058AD0000}"/>
    <cellStyle name="Style 1 6" xfId="43769" xr:uid="{00000000-0005-0000-0000-000059AD0000}"/>
    <cellStyle name="Style 1_MONTH 5" xfId="43770" xr:uid="{00000000-0005-0000-0000-00005AAD0000}"/>
    <cellStyle name="Style 2" xfId="43771" xr:uid="{00000000-0005-0000-0000-00005BAD0000}"/>
    <cellStyle name="Style1" xfId="43772" xr:uid="{00000000-0005-0000-0000-00005CAD0000}"/>
    <cellStyle name="Style1 2" xfId="43773" xr:uid="{00000000-0005-0000-0000-00005DAD0000}"/>
    <cellStyle name="Style1 3" xfId="43774" xr:uid="{00000000-0005-0000-0000-00005EAD0000}"/>
    <cellStyle name="Style1 4" xfId="43775" xr:uid="{00000000-0005-0000-0000-00005FAD0000}"/>
    <cellStyle name="Style1 5" xfId="43776" xr:uid="{00000000-0005-0000-0000-000060AD0000}"/>
    <cellStyle name="Style1 6" xfId="50992" xr:uid="{00000000-0005-0000-0000-000061AD0000}"/>
    <cellStyle name="Style1 7" xfId="50993" xr:uid="{00000000-0005-0000-0000-000062AD0000}"/>
    <cellStyle name="Style1 8" xfId="50994" xr:uid="{00000000-0005-0000-0000-000063AD0000}"/>
    <cellStyle name="Style2" xfId="43777" xr:uid="{00000000-0005-0000-0000-000064AD0000}"/>
    <cellStyle name="Style3" xfId="43778" xr:uid="{00000000-0005-0000-0000-000065AD0000}"/>
    <cellStyle name="Style4" xfId="43779" xr:uid="{00000000-0005-0000-0000-000066AD0000}"/>
    <cellStyle name="Style5" xfId="43780" xr:uid="{00000000-0005-0000-0000-000067AD0000}"/>
    <cellStyle name="Style6" xfId="43781" xr:uid="{00000000-0005-0000-0000-000068AD0000}"/>
    <cellStyle name="Styles" xfId="43782" xr:uid="{00000000-0005-0000-0000-000069AD0000}"/>
    <cellStyle name="sub" xfId="43783" xr:uid="{00000000-0005-0000-0000-00006AAD0000}"/>
    <cellStyle name="sub 2" xfId="43784" xr:uid="{00000000-0005-0000-0000-00006BAD0000}"/>
    <cellStyle name="sub 3" xfId="43785" xr:uid="{00000000-0005-0000-0000-00006CAD0000}"/>
    <cellStyle name="SubNoteNum" xfId="43786" xr:uid="{00000000-0005-0000-0000-00006DAD0000}"/>
    <cellStyle name="SubNoteSection" xfId="43787" xr:uid="{00000000-0005-0000-0000-00006EAD0000}"/>
    <cellStyle name="SubNoteSectionTotal" xfId="43788" xr:uid="{00000000-0005-0000-0000-00006FAD0000}"/>
    <cellStyle name="Syntax" xfId="43789" xr:uid="{00000000-0005-0000-0000-000070AD0000}"/>
    <cellStyle name="Table Cells" xfId="43790" xr:uid="{00000000-0005-0000-0000-000071AD0000}"/>
    <cellStyle name="Table Cells 2" xfId="50995" xr:uid="{00000000-0005-0000-0000-000072AD0000}"/>
    <cellStyle name="Table Column Headings" xfId="43791" xr:uid="{00000000-0005-0000-0000-000073AD0000}"/>
    <cellStyle name="Table Footnote" xfId="43792" xr:uid="{00000000-0005-0000-0000-000074AD0000}"/>
    <cellStyle name="Table Footnote 2" xfId="43793" xr:uid="{00000000-0005-0000-0000-000075AD0000}"/>
    <cellStyle name="Table Footnote 2 2" xfId="43794" xr:uid="{00000000-0005-0000-0000-000076AD0000}"/>
    <cellStyle name="Table Footnote_Additional charts" xfId="43795" xr:uid="{00000000-0005-0000-0000-000077AD0000}"/>
    <cellStyle name="Table Head" xfId="43796" xr:uid="{00000000-0005-0000-0000-000078AD0000}"/>
    <cellStyle name="Table Head Aligned" xfId="43797" xr:uid="{00000000-0005-0000-0000-000079AD0000}"/>
    <cellStyle name="Table Head Blue" xfId="43798" xr:uid="{00000000-0005-0000-0000-00007AAD0000}"/>
    <cellStyle name="Table Head Green" xfId="43799" xr:uid="{00000000-0005-0000-0000-00007BAD0000}"/>
    <cellStyle name="Table Head_% Change" xfId="43800" xr:uid="{00000000-0005-0000-0000-00007CAD0000}"/>
    <cellStyle name="Table Header" xfId="43801" xr:uid="{00000000-0005-0000-0000-00007DAD0000}"/>
    <cellStyle name="Table Header 2" xfId="43802" xr:uid="{00000000-0005-0000-0000-00007EAD0000}"/>
    <cellStyle name="Table Header 2 2" xfId="43803" xr:uid="{00000000-0005-0000-0000-00007FAD0000}"/>
    <cellStyle name="Table Header 3" xfId="43804" xr:uid="{00000000-0005-0000-0000-000080AD0000}"/>
    <cellStyle name="Table Header_Additional charts" xfId="43805" xr:uid="{00000000-0005-0000-0000-000081AD0000}"/>
    <cellStyle name="Table Heading" xfId="43806" xr:uid="{00000000-0005-0000-0000-000082AD0000}"/>
    <cellStyle name="Table Heading 1" xfId="43807" xr:uid="{00000000-0005-0000-0000-000083AD0000}"/>
    <cellStyle name="Table Heading 1 2" xfId="43808" xr:uid="{00000000-0005-0000-0000-000084AD0000}"/>
    <cellStyle name="Table Heading 1 2 2" xfId="43809" xr:uid="{00000000-0005-0000-0000-000085AD0000}"/>
    <cellStyle name="Table Heading 1_Additional charts" xfId="43810" xr:uid="{00000000-0005-0000-0000-000086AD0000}"/>
    <cellStyle name="Table Heading 2" xfId="43811" xr:uid="{00000000-0005-0000-0000-000087AD0000}"/>
    <cellStyle name="Table Heading 2 2" xfId="43812" xr:uid="{00000000-0005-0000-0000-000088AD0000}"/>
    <cellStyle name="Table Heading 2_Additional charts" xfId="43813" xr:uid="{00000000-0005-0000-0000-000089AD0000}"/>
    <cellStyle name="table imported" xfId="43814" xr:uid="{00000000-0005-0000-0000-00008AAD0000}"/>
    <cellStyle name="table imported 2" xfId="43815" xr:uid="{00000000-0005-0000-0000-00008BAD0000}"/>
    <cellStyle name="table imported 3" xfId="43816" xr:uid="{00000000-0005-0000-0000-00008CAD0000}"/>
    <cellStyle name="table imported 4" xfId="43817" xr:uid="{00000000-0005-0000-0000-00008DAD0000}"/>
    <cellStyle name="Table Number" xfId="43818" xr:uid="{00000000-0005-0000-0000-00008EAD0000}"/>
    <cellStyle name="Table Of Which" xfId="43819" xr:uid="{00000000-0005-0000-0000-00008FAD0000}"/>
    <cellStyle name="Table Of Which 2" xfId="43820" xr:uid="{00000000-0005-0000-0000-000090AD0000}"/>
    <cellStyle name="Table Of Which 3" xfId="43821" xr:uid="{00000000-0005-0000-0000-000091AD0000}"/>
    <cellStyle name="Table Of Which_Additional charts" xfId="43822" xr:uid="{00000000-0005-0000-0000-000092AD0000}"/>
    <cellStyle name="Table Row Billions" xfId="43823" xr:uid="{00000000-0005-0000-0000-000093AD0000}"/>
    <cellStyle name="Table Row Billions 2" xfId="43824" xr:uid="{00000000-0005-0000-0000-000094AD0000}"/>
    <cellStyle name="Table Row Billions 3" xfId="43825" xr:uid="{00000000-0005-0000-0000-000095AD0000}"/>
    <cellStyle name="Table Row Billions Check" xfId="43826" xr:uid="{00000000-0005-0000-0000-000096AD0000}"/>
    <cellStyle name="Table Row Billions Check 2" xfId="43827" xr:uid="{00000000-0005-0000-0000-000097AD0000}"/>
    <cellStyle name="Table Row Billions Check 3" xfId="43828" xr:uid="{00000000-0005-0000-0000-000098AD0000}"/>
    <cellStyle name="Table Row Billions Check_asset sales" xfId="43829" xr:uid="{00000000-0005-0000-0000-000099AD0000}"/>
    <cellStyle name="Table Row Billions_Additional charts" xfId="43830" xr:uid="{00000000-0005-0000-0000-00009AAD0000}"/>
    <cellStyle name="Table Row Headings" xfId="43831" xr:uid="{00000000-0005-0000-0000-00009BAD0000}"/>
    <cellStyle name="Table Row Millions" xfId="43832" xr:uid="{00000000-0005-0000-0000-00009CAD0000}"/>
    <cellStyle name="Table Row Millions 2" xfId="43833" xr:uid="{00000000-0005-0000-0000-00009DAD0000}"/>
    <cellStyle name="Table Row Millions 2 2" xfId="43834" xr:uid="{00000000-0005-0000-0000-00009EAD0000}"/>
    <cellStyle name="Table Row Millions 3" xfId="43835" xr:uid="{00000000-0005-0000-0000-00009FAD0000}"/>
    <cellStyle name="Table Row Millions Check" xfId="43836" xr:uid="{00000000-0005-0000-0000-0000A0AD0000}"/>
    <cellStyle name="Table Row Millions Check 2" xfId="43837" xr:uid="{00000000-0005-0000-0000-0000A1AD0000}"/>
    <cellStyle name="Table Row Millions Check 3" xfId="43838" xr:uid="{00000000-0005-0000-0000-0000A2AD0000}"/>
    <cellStyle name="Table Row Millions Check 4" xfId="43839" xr:uid="{00000000-0005-0000-0000-0000A3AD0000}"/>
    <cellStyle name="Table Row Millions Check 6" xfId="43840" xr:uid="{00000000-0005-0000-0000-0000A4AD0000}"/>
    <cellStyle name="Table Row Millions Check_asset sales" xfId="43841" xr:uid="{00000000-0005-0000-0000-0000A5AD0000}"/>
    <cellStyle name="Table Row Millions_Additional charts" xfId="43842" xr:uid="{00000000-0005-0000-0000-0000A6AD0000}"/>
    <cellStyle name="Table Row Percentage" xfId="43843" xr:uid="{00000000-0005-0000-0000-0000A7AD0000}"/>
    <cellStyle name="Table Row Percentage 2" xfId="43844" xr:uid="{00000000-0005-0000-0000-0000A8AD0000}"/>
    <cellStyle name="Table Row Percentage 3" xfId="43845" xr:uid="{00000000-0005-0000-0000-0000A9AD0000}"/>
    <cellStyle name="Table Row Percentage Check" xfId="43846" xr:uid="{00000000-0005-0000-0000-0000AAAD0000}"/>
    <cellStyle name="Table Row Percentage Check 2" xfId="43847" xr:uid="{00000000-0005-0000-0000-0000ABAD0000}"/>
    <cellStyle name="Table Row Percentage Check 3" xfId="43848" xr:uid="{00000000-0005-0000-0000-0000ACAD0000}"/>
    <cellStyle name="Table Row Percentage Check_asset sales" xfId="43849" xr:uid="{00000000-0005-0000-0000-0000ADAD0000}"/>
    <cellStyle name="Table Row Percentage_4.2 tables (20_10_06)" xfId="43850" xr:uid="{00000000-0005-0000-0000-0000AEAD0000}"/>
    <cellStyle name="Table Source" xfId="43851" xr:uid="{00000000-0005-0000-0000-0000AFAD0000}"/>
    <cellStyle name="table sum" xfId="43852" xr:uid="{00000000-0005-0000-0000-0000B0AD0000}"/>
    <cellStyle name="table sum 2" xfId="43853" xr:uid="{00000000-0005-0000-0000-0000B1AD0000}"/>
    <cellStyle name="table sum 3" xfId="43854" xr:uid="{00000000-0005-0000-0000-0000B2AD0000}"/>
    <cellStyle name="table sum 4" xfId="43855" xr:uid="{00000000-0005-0000-0000-0000B3AD0000}"/>
    <cellStyle name="Table Text" xfId="43856" xr:uid="{00000000-0005-0000-0000-0000B4AD0000}"/>
    <cellStyle name="Table Title" xfId="43857" xr:uid="{00000000-0005-0000-0000-0000B5AD0000}"/>
    <cellStyle name="Table Title 2" xfId="50996" xr:uid="{00000000-0005-0000-0000-0000B6AD0000}"/>
    <cellStyle name="Table Total Billions" xfId="43858" xr:uid="{00000000-0005-0000-0000-0000B7AD0000}"/>
    <cellStyle name="Table Total Billions 2" xfId="43859" xr:uid="{00000000-0005-0000-0000-0000B8AD0000}"/>
    <cellStyle name="Table Total Billions 2 2" xfId="50997" xr:uid="{00000000-0005-0000-0000-0000B9AD0000}"/>
    <cellStyle name="Table Total Billions 3" xfId="43860" xr:uid="{00000000-0005-0000-0000-0000BAAD0000}"/>
    <cellStyle name="Table Total Billions 4" xfId="50998" xr:uid="{00000000-0005-0000-0000-0000BBAD0000}"/>
    <cellStyle name="Table Total Billions_Additional charts" xfId="43861" xr:uid="{00000000-0005-0000-0000-0000BCAD0000}"/>
    <cellStyle name="Table Total Millions" xfId="43862" xr:uid="{00000000-0005-0000-0000-0000BDAD0000}"/>
    <cellStyle name="Table Total Millions 2" xfId="43863" xr:uid="{00000000-0005-0000-0000-0000BEAD0000}"/>
    <cellStyle name="Table Total Millions 2 2" xfId="43864" xr:uid="{00000000-0005-0000-0000-0000BFAD0000}"/>
    <cellStyle name="Table Total Millions 2 2 2" xfId="50999" xr:uid="{00000000-0005-0000-0000-0000C0AD0000}"/>
    <cellStyle name="Table Total Millions 2 3" xfId="51000" xr:uid="{00000000-0005-0000-0000-0000C1AD0000}"/>
    <cellStyle name="Table Total Millions 2_Sheet1" xfId="43865" xr:uid="{00000000-0005-0000-0000-0000C2AD0000}"/>
    <cellStyle name="Table Total Millions 3" xfId="43866" xr:uid="{00000000-0005-0000-0000-0000C3AD0000}"/>
    <cellStyle name="Table Total Millions 4" xfId="51001" xr:uid="{00000000-0005-0000-0000-0000C4AD0000}"/>
    <cellStyle name="Table Total Millions_Additional charts" xfId="43867" xr:uid="{00000000-0005-0000-0000-0000C5AD0000}"/>
    <cellStyle name="Table Total Percentage" xfId="43868" xr:uid="{00000000-0005-0000-0000-0000C6AD0000}"/>
    <cellStyle name="Table Total Percentage 2" xfId="43869" xr:uid="{00000000-0005-0000-0000-0000C7AD0000}"/>
    <cellStyle name="Table Total Percentage 2 2" xfId="51002" xr:uid="{00000000-0005-0000-0000-0000C8AD0000}"/>
    <cellStyle name="Table Total Percentage 3" xfId="43870" xr:uid="{00000000-0005-0000-0000-0000C9AD0000}"/>
    <cellStyle name="Table Total Percentage 4" xfId="51003" xr:uid="{00000000-0005-0000-0000-0000CAAD0000}"/>
    <cellStyle name="Table Total Percentage_Additional charts" xfId="43871" xr:uid="{00000000-0005-0000-0000-0000CBAD0000}"/>
    <cellStyle name="Table Units" xfId="43872" xr:uid="{00000000-0005-0000-0000-0000CCAD0000}"/>
    <cellStyle name="Table Units 2" xfId="43873" xr:uid="{00000000-0005-0000-0000-0000CDAD0000}"/>
    <cellStyle name="Table Units 2 2" xfId="43874" xr:uid="{00000000-0005-0000-0000-0000CEAD0000}"/>
    <cellStyle name="Table Units 2_Sheet1" xfId="43875" xr:uid="{00000000-0005-0000-0000-0000CFAD0000}"/>
    <cellStyle name="Table Units 3" xfId="43876" xr:uid="{00000000-0005-0000-0000-0000D0AD0000}"/>
    <cellStyle name="Table Units_Additional charts" xfId="43877" xr:uid="{00000000-0005-0000-0000-0000D1AD0000}"/>
    <cellStyle name="table values" xfId="43878" xr:uid="{00000000-0005-0000-0000-0000D2AD0000}"/>
    <cellStyle name="table values 2" xfId="43879" xr:uid="{00000000-0005-0000-0000-0000D3AD0000}"/>
    <cellStyle name="table values 3" xfId="43880" xr:uid="{00000000-0005-0000-0000-0000D4AD0000}"/>
    <cellStyle name="table values 4" xfId="43881" xr:uid="{00000000-0005-0000-0000-0000D5AD0000}"/>
    <cellStyle name="Table_Name" xfId="43882" xr:uid="{00000000-0005-0000-0000-0000D6AD0000}"/>
    <cellStyle name="TableBody" xfId="43883" xr:uid="{00000000-0005-0000-0000-0000D7AD0000}"/>
    <cellStyle name="TableColHeads" xfId="43884" xr:uid="{00000000-0005-0000-0000-0000D8AD0000}"/>
    <cellStyle name="Term" xfId="43885" xr:uid="{00000000-0005-0000-0000-0000D9AD0000}"/>
    <cellStyle name="tête chapitre" xfId="43886" xr:uid="{00000000-0005-0000-0000-0000DAAD0000}"/>
    <cellStyle name="Text 1" xfId="43887" xr:uid="{00000000-0005-0000-0000-0000DBAD0000}"/>
    <cellStyle name="Text 2" xfId="43888" xr:uid="{00000000-0005-0000-0000-0000DCAD0000}"/>
    <cellStyle name="Text Head 1" xfId="43889" xr:uid="{00000000-0005-0000-0000-0000DDAD0000}"/>
    <cellStyle name="Text Head 2" xfId="43890" xr:uid="{00000000-0005-0000-0000-0000DEAD0000}"/>
    <cellStyle name="Text Indent 1" xfId="43891" xr:uid="{00000000-0005-0000-0000-0000DFAD0000}"/>
    <cellStyle name="Text Indent 2" xfId="43892" xr:uid="{00000000-0005-0000-0000-0000E0AD0000}"/>
    <cellStyle name="TextEntry" xfId="43893" xr:uid="{00000000-0005-0000-0000-0000E1AD0000}"/>
    <cellStyle name="TextEntryPY" xfId="43894" xr:uid="{00000000-0005-0000-0000-0000E2AD0000}"/>
    <cellStyle name="Times New Roman" xfId="43895" xr:uid="{00000000-0005-0000-0000-0000E3AD0000}"/>
    <cellStyle name="Title 1" xfId="43896" xr:uid="{00000000-0005-0000-0000-0000E4AD0000}"/>
    <cellStyle name="Title 2" xfId="43897" xr:uid="{00000000-0005-0000-0000-0000E5AD0000}"/>
    <cellStyle name="Title 2 2" xfId="43898" xr:uid="{00000000-0005-0000-0000-0000E6AD0000}"/>
    <cellStyle name="Title 2 2 2" xfId="43899" xr:uid="{00000000-0005-0000-0000-0000E7AD0000}"/>
    <cellStyle name="Title 2 2 3" xfId="43900" xr:uid="{00000000-0005-0000-0000-0000E8AD0000}"/>
    <cellStyle name="Title 2 2 4" xfId="43901" xr:uid="{00000000-0005-0000-0000-0000E9AD0000}"/>
    <cellStyle name="Title 2 3" xfId="43902" xr:uid="{00000000-0005-0000-0000-0000EAAD0000}"/>
    <cellStyle name="Title 2 4" xfId="43903" xr:uid="{00000000-0005-0000-0000-0000EBAD0000}"/>
    <cellStyle name="Title 2 5" xfId="43904" xr:uid="{00000000-0005-0000-0000-0000ECAD0000}"/>
    <cellStyle name="Title 2 6" xfId="43905" xr:uid="{00000000-0005-0000-0000-0000EDAD0000}"/>
    <cellStyle name="Title 2_5A4 10-11 Templates Final" xfId="43906" xr:uid="{00000000-0005-0000-0000-0000EEAD0000}"/>
    <cellStyle name="Title 3" xfId="43907" xr:uid="{00000000-0005-0000-0000-0000EFAD0000}"/>
    <cellStyle name="Title 3 2" xfId="43908" xr:uid="{00000000-0005-0000-0000-0000F0AD0000}"/>
    <cellStyle name="Title 4" xfId="43909" xr:uid="{00000000-0005-0000-0000-0000F1AD0000}"/>
    <cellStyle name="Title 4 2" xfId="43910" xr:uid="{00000000-0005-0000-0000-0000F2AD0000}"/>
    <cellStyle name="Title 5" xfId="43911" xr:uid="{00000000-0005-0000-0000-0000F3AD0000}"/>
    <cellStyle name="Title 5 2" xfId="43912" xr:uid="{00000000-0005-0000-0000-0000F4AD0000}"/>
    <cellStyle name="Title 5 3" xfId="51004" xr:uid="{00000000-0005-0000-0000-0000F5AD0000}"/>
    <cellStyle name="Title 6" xfId="43913" xr:uid="{00000000-0005-0000-0000-0000F6AD0000}"/>
    <cellStyle name="Title 7" xfId="43914" xr:uid="{00000000-0005-0000-0000-0000F7AD0000}"/>
    <cellStyle name="Title 8" xfId="43915" xr:uid="{00000000-0005-0000-0000-0000F8AD0000}"/>
    <cellStyle name="titre" xfId="43916" xr:uid="{00000000-0005-0000-0000-0000F9AD0000}"/>
    <cellStyle name="TOC 1" xfId="43917" xr:uid="{00000000-0005-0000-0000-0000FAAD0000}"/>
    <cellStyle name="TOC 2" xfId="43918" xr:uid="{00000000-0005-0000-0000-0000FBAD0000}"/>
    <cellStyle name="Top_Centred" xfId="43919" xr:uid="{00000000-0005-0000-0000-0000FCAD0000}"/>
    <cellStyle name="Total 2" xfId="43920" xr:uid="{00000000-0005-0000-0000-0000FDAD0000}"/>
    <cellStyle name="Total 2 10" xfId="43921" xr:uid="{00000000-0005-0000-0000-0000FEAD0000}"/>
    <cellStyle name="Total 2 10 2" xfId="43922" xr:uid="{00000000-0005-0000-0000-0000FFAD0000}"/>
    <cellStyle name="Total 2 10 2 2" xfId="43923" xr:uid="{00000000-0005-0000-0000-000000AE0000}"/>
    <cellStyle name="Total 2 10 3" xfId="43924" xr:uid="{00000000-0005-0000-0000-000001AE0000}"/>
    <cellStyle name="Total 2 11" xfId="43925" xr:uid="{00000000-0005-0000-0000-000002AE0000}"/>
    <cellStyle name="Total 2 11 2" xfId="43926" xr:uid="{00000000-0005-0000-0000-000003AE0000}"/>
    <cellStyle name="Total 2 11 2 2" xfId="43927" xr:uid="{00000000-0005-0000-0000-000004AE0000}"/>
    <cellStyle name="Total 2 11 3" xfId="43928" xr:uid="{00000000-0005-0000-0000-000005AE0000}"/>
    <cellStyle name="Total 2 12" xfId="43929" xr:uid="{00000000-0005-0000-0000-000006AE0000}"/>
    <cellStyle name="Total 2 12 2" xfId="43930" xr:uid="{00000000-0005-0000-0000-000007AE0000}"/>
    <cellStyle name="Total 2 12 2 2" xfId="43931" xr:uid="{00000000-0005-0000-0000-000008AE0000}"/>
    <cellStyle name="Total 2 12 3" xfId="43932" xr:uid="{00000000-0005-0000-0000-000009AE0000}"/>
    <cellStyle name="Total 2 13" xfId="43933" xr:uid="{00000000-0005-0000-0000-00000AAE0000}"/>
    <cellStyle name="Total 2 13 2" xfId="43934" xr:uid="{00000000-0005-0000-0000-00000BAE0000}"/>
    <cellStyle name="Total 2 13 2 2" xfId="43935" xr:uid="{00000000-0005-0000-0000-00000CAE0000}"/>
    <cellStyle name="Total 2 13 3" xfId="43936" xr:uid="{00000000-0005-0000-0000-00000DAE0000}"/>
    <cellStyle name="Total 2 14" xfId="43937" xr:uid="{00000000-0005-0000-0000-00000EAE0000}"/>
    <cellStyle name="Total 2 14 2" xfId="43938" xr:uid="{00000000-0005-0000-0000-00000FAE0000}"/>
    <cellStyle name="Total 2 14 2 2" xfId="43939" xr:uid="{00000000-0005-0000-0000-000010AE0000}"/>
    <cellStyle name="Total 2 14 3" xfId="43940" xr:uid="{00000000-0005-0000-0000-000011AE0000}"/>
    <cellStyle name="Total 2 15" xfId="43941" xr:uid="{00000000-0005-0000-0000-000012AE0000}"/>
    <cellStyle name="Total 2 15 2" xfId="43942" xr:uid="{00000000-0005-0000-0000-000013AE0000}"/>
    <cellStyle name="Total 2 15 2 2" xfId="43943" xr:uid="{00000000-0005-0000-0000-000014AE0000}"/>
    <cellStyle name="Total 2 15 3" xfId="43944" xr:uid="{00000000-0005-0000-0000-000015AE0000}"/>
    <cellStyle name="Total 2 16" xfId="43945" xr:uid="{00000000-0005-0000-0000-000016AE0000}"/>
    <cellStyle name="Total 2 16 2" xfId="43946" xr:uid="{00000000-0005-0000-0000-000017AE0000}"/>
    <cellStyle name="Total 2 16 2 2" xfId="43947" xr:uid="{00000000-0005-0000-0000-000018AE0000}"/>
    <cellStyle name="Total 2 16 3" xfId="43948" xr:uid="{00000000-0005-0000-0000-000019AE0000}"/>
    <cellStyle name="Total 2 17" xfId="43949" xr:uid="{00000000-0005-0000-0000-00001AAE0000}"/>
    <cellStyle name="Total 2 17 2" xfId="43950" xr:uid="{00000000-0005-0000-0000-00001BAE0000}"/>
    <cellStyle name="Total 2 17 2 2" xfId="43951" xr:uid="{00000000-0005-0000-0000-00001CAE0000}"/>
    <cellStyle name="Total 2 17 3" xfId="43952" xr:uid="{00000000-0005-0000-0000-00001DAE0000}"/>
    <cellStyle name="Total 2 18" xfId="43953" xr:uid="{00000000-0005-0000-0000-00001EAE0000}"/>
    <cellStyle name="Total 2 18 2" xfId="43954" xr:uid="{00000000-0005-0000-0000-00001FAE0000}"/>
    <cellStyle name="Total 2 18 2 2" xfId="43955" xr:uid="{00000000-0005-0000-0000-000020AE0000}"/>
    <cellStyle name="Total 2 18 3" xfId="43956" xr:uid="{00000000-0005-0000-0000-000021AE0000}"/>
    <cellStyle name="Total 2 19" xfId="43957" xr:uid="{00000000-0005-0000-0000-000022AE0000}"/>
    <cellStyle name="Total 2 19 2" xfId="43958" xr:uid="{00000000-0005-0000-0000-000023AE0000}"/>
    <cellStyle name="Total 2 19 2 2" xfId="43959" xr:uid="{00000000-0005-0000-0000-000024AE0000}"/>
    <cellStyle name="Total 2 19 3" xfId="43960" xr:uid="{00000000-0005-0000-0000-000025AE0000}"/>
    <cellStyle name="Total 2 2" xfId="43961" xr:uid="{00000000-0005-0000-0000-000026AE0000}"/>
    <cellStyle name="Total 2 2 10" xfId="43962" xr:uid="{00000000-0005-0000-0000-000027AE0000}"/>
    <cellStyle name="Total 2 2 10 2" xfId="43963" xr:uid="{00000000-0005-0000-0000-000028AE0000}"/>
    <cellStyle name="Total 2 2 10 2 2" xfId="43964" xr:uid="{00000000-0005-0000-0000-000029AE0000}"/>
    <cellStyle name="Total 2 2 10 3" xfId="43965" xr:uid="{00000000-0005-0000-0000-00002AAE0000}"/>
    <cellStyle name="Total 2 2 11" xfId="43966" xr:uid="{00000000-0005-0000-0000-00002BAE0000}"/>
    <cellStyle name="Total 2 2 11 2" xfId="43967" xr:uid="{00000000-0005-0000-0000-00002CAE0000}"/>
    <cellStyle name="Total 2 2 11 2 2" xfId="43968" xr:uid="{00000000-0005-0000-0000-00002DAE0000}"/>
    <cellStyle name="Total 2 2 11 3" xfId="43969" xr:uid="{00000000-0005-0000-0000-00002EAE0000}"/>
    <cellStyle name="Total 2 2 12" xfId="43970" xr:uid="{00000000-0005-0000-0000-00002FAE0000}"/>
    <cellStyle name="Total 2 2 12 2" xfId="43971" xr:uid="{00000000-0005-0000-0000-000030AE0000}"/>
    <cellStyle name="Total 2 2 12 2 2" xfId="43972" xr:uid="{00000000-0005-0000-0000-000031AE0000}"/>
    <cellStyle name="Total 2 2 12 3" xfId="43973" xr:uid="{00000000-0005-0000-0000-000032AE0000}"/>
    <cellStyle name="Total 2 2 13" xfId="43974" xr:uid="{00000000-0005-0000-0000-000033AE0000}"/>
    <cellStyle name="Total 2 2 13 2" xfId="43975" xr:uid="{00000000-0005-0000-0000-000034AE0000}"/>
    <cellStyle name="Total 2 2 13 2 2" xfId="43976" xr:uid="{00000000-0005-0000-0000-000035AE0000}"/>
    <cellStyle name="Total 2 2 13 3" xfId="43977" xr:uid="{00000000-0005-0000-0000-000036AE0000}"/>
    <cellStyle name="Total 2 2 14" xfId="43978" xr:uid="{00000000-0005-0000-0000-000037AE0000}"/>
    <cellStyle name="Total 2 2 14 2" xfId="43979" xr:uid="{00000000-0005-0000-0000-000038AE0000}"/>
    <cellStyle name="Total 2 2 14 2 2" xfId="43980" xr:uid="{00000000-0005-0000-0000-000039AE0000}"/>
    <cellStyle name="Total 2 2 14 3" xfId="43981" xr:uid="{00000000-0005-0000-0000-00003AAE0000}"/>
    <cellStyle name="Total 2 2 15" xfId="43982" xr:uid="{00000000-0005-0000-0000-00003BAE0000}"/>
    <cellStyle name="Total 2 2 15 2" xfId="43983" xr:uid="{00000000-0005-0000-0000-00003CAE0000}"/>
    <cellStyle name="Total 2 2 15 2 2" xfId="43984" xr:uid="{00000000-0005-0000-0000-00003DAE0000}"/>
    <cellStyle name="Total 2 2 15 3" xfId="43985" xr:uid="{00000000-0005-0000-0000-00003EAE0000}"/>
    <cellStyle name="Total 2 2 16" xfId="43986" xr:uid="{00000000-0005-0000-0000-00003FAE0000}"/>
    <cellStyle name="Total 2 2 16 2" xfId="43987" xr:uid="{00000000-0005-0000-0000-000040AE0000}"/>
    <cellStyle name="Total 2 2 16 2 2" xfId="43988" xr:uid="{00000000-0005-0000-0000-000041AE0000}"/>
    <cellStyle name="Total 2 2 16 3" xfId="43989" xr:uid="{00000000-0005-0000-0000-000042AE0000}"/>
    <cellStyle name="Total 2 2 17" xfId="43990" xr:uid="{00000000-0005-0000-0000-000043AE0000}"/>
    <cellStyle name="Total 2 2 17 2" xfId="43991" xr:uid="{00000000-0005-0000-0000-000044AE0000}"/>
    <cellStyle name="Total 2 2 17 2 2" xfId="43992" xr:uid="{00000000-0005-0000-0000-000045AE0000}"/>
    <cellStyle name="Total 2 2 17 3" xfId="43993" xr:uid="{00000000-0005-0000-0000-000046AE0000}"/>
    <cellStyle name="Total 2 2 18" xfId="43994" xr:uid="{00000000-0005-0000-0000-000047AE0000}"/>
    <cellStyle name="Total 2 2 18 2" xfId="43995" xr:uid="{00000000-0005-0000-0000-000048AE0000}"/>
    <cellStyle name="Total 2 2 18 2 2" xfId="43996" xr:uid="{00000000-0005-0000-0000-000049AE0000}"/>
    <cellStyle name="Total 2 2 18 3" xfId="43997" xr:uid="{00000000-0005-0000-0000-00004AAE0000}"/>
    <cellStyle name="Total 2 2 19" xfId="43998" xr:uid="{00000000-0005-0000-0000-00004BAE0000}"/>
    <cellStyle name="Total 2 2 19 2" xfId="43999" xr:uid="{00000000-0005-0000-0000-00004CAE0000}"/>
    <cellStyle name="Total 2 2 19 2 2" xfId="44000" xr:uid="{00000000-0005-0000-0000-00004DAE0000}"/>
    <cellStyle name="Total 2 2 19 3" xfId="44001" xr:uid="{00000000-0005-0000-0000-00004EAE0000}"/>
    <cellStyle name="Total 2 2 2" xfId="44002" xr:uid="{00000000-0005-0000-0000-00004FAE0000}"/>
    <cellStyle name="Total 2 2 2 10" xfId="44003" xr:uid="{00000000-0005-0000-0000-000050AE0000}"/>
    <cellStyle name="Total 2 2 2 10 2" xfId="44004" xr:uid="{00000000-0005-0000-0000-000051AE0000}"/>
    <cellStyle name="Total 2 2 2 10 2 2" xfId="44005" xr:uid="{00000000-0005-0000-0000-000052AE0000}"/>
    <cellStyle name="Total 2 2 2 10 3" xfId="44006" xr:uid="{00000000-0005-0000-0000-000053AE0000}"/>
    <cellStyle name="Total 2 2 2 11" xfId="44007" xr:uid="{00000000-0005-0000-0000-000054AE0000}"/>
    <cellStyle name="Total 2 2 2 11 2" xfId="44008" xr:uid="{00000000-0005-0000-0000-000055AE0000}"/>
    <cellStyle name="Total 2 2 2 11 2 2" xfId="44009" xr:uid="{00000000-0005-0000-0000-000056AE0000}"/>
    <cellStyle name="Total 2 2 2 11 3" xfId="44010" xr:uid="{00000000-0005-0000-0000-000057AE0000}"/>
    <cellStyle name="Total 2 2 2 12" xfId="44011" xr:uid="{00000000-0005-0000-0000-000058AE0000}"/>
    <cellStyle name="Total 2 2 2 12 2" xfId="44012" xr:uid="{00000000-0005-0000-0000-000059AE0000}"/>
    <cellStyle name="Total 2 2 2 12 2 2" xfId="44013" xr:uid="{00000000-0005-0000-0000-00005AAE0000}"/>
    <cellStyle name="Total 2 2 2 12 3" xfId="44014" xr:uid="{00000000-0005-0000-0000-00005BAE0000}"/>
    <cellStyle name="Total 2 2 2 13" xfId="44015" xr:uid="{00000000-0005-0000-0000-00005CAE0000}"/>
    <cellStyle name="Total 2 2 2 13 2" xfId="44016" xr:uid="{00000000-0005-0000-0000-00005DAE0000}"/>
    <cellStyle name="Total 2 2 2 13 2 2" xfId="44017" xr:uid="{00000000-0005-0000-0000-00005EAE0000}"/>
    <cellStyle name="Total 2 2 2 13 3" xfId="44018" xr:uid="{00000000-0005-0000-0000-00005FAE0000}"/>
    <cellStyle name="Total 2 2 2 14" xfId="44019" xr:uid="{00000000-0005-0000-0000-000060AE0000}"/>
    <cellStyle name="Total 2 2 2 14 2" xfId="44020" xr:uid="{00000000-0005-0000-0000-000061AE0000}"/>
    <cellStyle name="Total 2 2 2 14 2 2" xfId="44021" xr:uid="{00000000-0005-0000-0000-000062AE0000}"/>
    <cellStyle name="Total 2 2 2 14 3" xfId="44022" xr:uid="{00000000-0005-0000-0000-000063AE0000}"/>
    <cellStyle name="Total 2 2 2 15" xfId="44023" xr:uid="{00000000-0005-0000-0000-000064AE0000}"/>
    <cellStyle name="Total 2 2 2 15 2" xfId="44024" xr:uid="{00000000-0005-0000-0000-000065AE0000}"/>
    <cellStyle name="Total 2 2 2 15 2 2" xfId="44025" xr:uid="{00000000-0005-0000-0000-000066AE0000}"/>
    <cellStyle name="Total 2 2 2 15 3" xfId="44026" xr:uid="{00000000-0005-0000-0000-000067AE0000}"/>
    <cellStyle name="Total 2 2 2 16" xfId="44027" xr:uid="{00000000-0005-0000-0000-000068AE0000}"/>
    <cellStyle name="Total 2 2 2 16 2" xfId="44028" xr:uid="{00000000-0005-0000-0000-000069AE0000}"/>
    <cellStyle name="Total 2 2 2 16 2 2" xfId="44029" xr:uid="{00000000-0005-0000-0000-00006AAE0000}"/>
    <cellStyle name="Total 2 2 2 16 3" xfId="44030" xr:uid="{00000000-0005-0000-0000-00006BAE0000}"/>
    <cellStyle name="Total 2 2 2 17" xfId="44031" xr:uid="{00000000-0005-0000-0000-00006CAE0000}"/>
    <cellStyle name="Total 2 2 2 17 2" xfId="44032" xr:uid="{00000000-0005-0000-0000-00006DAE0000}"/>
    <cellStyle name="Total 2 2 2 17 2 2" xfId="44033" xr:uid="{00000000-0005-0000-0000-00006EAE0000}"/>
    <cellStyle name="Total 2 2 2 17 3" xfId="44034" xr:uid="{00000000-0005-0000-0000-00006FAE0000}"/>
    <cellStyle name="Total 2 2 2 18" xfId="44035" xr:uid="{00000000-0005-0000-0000-000070AE0000}"/>
    <cellStyle name="Total 2 2 2 18 2" xfId="44036" xr:uid="{00000000-0005-0000-0000-000071AE0000}"/>
    <cellStyle name="Total 2 2 2 19" xfId="44037" xr:uid="{00000000-0005-0000-0000-000072AE0000}"/>
    <cellStyle name="Total 2 2 2 2" xfId="44038" xr:uid="{00000000-0005-0000-0000-000073AE0000}"/>
    <cellStyle name="Total 2 2 2 2 10" xfId="44039" xr:uid="{00000000-0005-0000-0000-000074AE0000}"/>
    <cellStyle name="Total 2 2 2 2 10 2" xfId="44040" xr:uid="{00000000-0005-0000-0000-000075AE0000}"/>
    <cellStyle name="Total 2 2 2 2 10 2 2" xfId="44041" xr:uid="{00000000-0005-0000-0000-000076AE0000}"/>
    <cellStyle name="Total 2 2 2 2 10 3" xfId="44042" xr:uid="{00000000-0005-0000-0000-000077AE0000}"/>
    <cellStyle name="Total 2 2 2 2 11" xfId="44043" xr:uid="{00000000-0005-0000-0000-000078AE0000}"/>
    <cellStyle name="Total 2 2 2 2 11 2" xfId="44044" xr:uid="{00000000-0005-0000-0000-000079AE0000}"/>
    <cellStyle name="Total 2 2 2 2 11 2 2" xfId="44045" xr:uid="{00000000-0005-0000-0000-00007AAE0000}"/>
    <cellStyle name="Total 2 2 2 2 11 3" xfId="44046" xr:uid="{00000000-0005-0000-0000-00007BAE0000}"/>
    <cellStyle name="Total 2 2 2 2 12" xfId="44047" xr:uid="{00000000-0005-0000-0000-00007CAE0000}"/>
    <cellStyle name="Total 2 2 2 2 12 2" xfId="44048" xr:uid="{00000000-0005-0000-0000-00007DAE0000}"/>
    <cellStyle name="Total 2 2 2 2 12 2 2" xfId="44049" xr:uid="{00000000-0005-0000-0000-00007EAE0000}"/>
    <cellStyle name="Total 2 2 2 2 12 3" xfId="44050" xr:uid="{00000000-0005-0000-0000-00007FAE0000}"/>
    <cellStyle name="Total 2 2 2 2 13" xfId="44051" xr:uid="{00000000-0005-0000-0000-000080AE0000}"/>
    <cellStyle name="Total 2 2 2 2 13 2" xfId="44052" xr:uid="{00000000-0005-0000-0000-000081AE0000}"/>
    <cellStyle name="Total 2 2 2 2 13 2 2" xfId="44053" xr:uid="{00000000-0005-0000-0000-000082AE0000}"/>
    <cellStyle name="Total 2 2 2 2 13 3" xfId="44054" xr:uid="{00000000-0005-0000-0000-000083AE0000}"/>
    <cellStyle name="Total 2 2 2 2 14" xfId="44055" xr:uid="{00000000-0005-0000-0000-000084AE0000}"/>
    <cellStyle name="Total 2 2 2 2 14 2" xfId="44056" xr:uid="{00000000-0005-0000-0000-000085AE0000}"/>
    <cellStyle name="Total 2 2 2 2 14 2 2" xfId="44057" xr:uid="{00000000-0005-0000-0000-000086AE0000}"/>
    <cellStyle name="Total 2 2 2 2 14 3" xfId="44058" xr:uid="{00000000-0005-0000-0000-000087AE0000}"/>
    <cellStyle name="Total 2 2 2 2 15" xfId="44059" xr:uid="{00000000-0005-0000-0000-000088AE0000}"/>
    <cellStyle name="Total 2 2 2 2 15 2" xfId="44060" xr:uid="{00000000-0005-0000-0000-000089AE0000}"/>
    <cellStyle name="Total 2 2 2 2 15 2 2" xfId="44061" xr:uid="{00000000-0005-0000-0000-00008AAE0000}"/>
    <cellStyle name="Total 2 2 2 2 15 3" xfId="44062" xr:uid="{00000000-0005-0000-0000-00008BAE0000}"/>
    <cellStyle name="Total 2 2 2 2 16" xfId="44063" xr:uid="{00000000-0005-0000-0000-00008CAE0000}"/>
    <cellStyle name="Total 2 2 2 2 16 2" xfId="44064" xr:uid="{00000000-0005-0000-0000-00008DAE0000}"/>
    <cellStyle name="Total 2 2 2 2 16 2 2" xfId="44065" xr:uid="{00000000-0005-0000-0000-00008EAE0000}"/>
    <cellStyle name="Total 2 2 2 2 16 3" xfId="44066" xr:uid="{00000000-0005-0000-0000-00008FAE0000}"/>
    <cellStyle name="Total 2 2 2 2 17" xfId="44067" xr:uid="{00000000-0005-0000-0000-000090AE0000}"/>
    <cellStyle name="Total 2 2 2 2 17 2" xfId="44068" xr:uid="{00000000-0005-0000-0000-000091AE0000}"/>
    <cellStyle name="Total 2 2 2 2 17 2 2" xfId="44069" xr:uid="{00000000-0005-0000-0000-000092AE0000}"/>
    <cellStyle name="Total 2 2 2 2 17 3" xfId="44070" xr:uid="{00000000-0005-0000-0000-000093AE0000}"/>
    <cellStyle name="Total 2 2 2 2 18" xfId="44071" xr:uid="{00000000-0005-0000-0000-000094AE0000}"/>
    <cellStyle name="Total 2 2 2 2 18 2" xfId="44072" xr:uid="{00000000-0005-0000-0000-000095AE0000}"/>
    <cellStyle name="Total 2 2 2 2 18 2 2" xfId="44073" xr:uid="{00000000-0005-0000-0000-000096AE0000}"/>
    <cellStyle name="Total 2 2 2 2 18 3" xfId="44074" xr:uid="{00000000-0005-0000-0000-000097AE0000}"/>
    <cellStyle name="Total 2 2 2 2 19" xfId="44075" xr:uid="{00000000-0005-0000-0000-000098AE0000}"/>
    <cellStyle name="Total 2 2 2 2 19 2" xfId="44076" xr:uid="{00000000-0005-0000-0000-000099AE0000}"/>
    <cellStyle name="Total 2 2 2 2 19 2 2" xfId="44077" xr:uid="{00000000-0005-0000-0000-00009AAE0000}"/>
    <cellStyle name="Total 2 2 2 2 19 3" xfId="44078" xr:uid="{00000000-0005-0000-0000-00009BAE0000}"/>
    <cellStyle name="Total 2 2 2 2 2" xfId="44079" xr:uid="{00000000-0005-0000-0000-00009CAE0000}"/>
    <cellStyle name="Total 2 2 2 2 2 2" xfId="44080" xr:uid="{00000000-0005-0000-0000-00009DAE0000}"/>
    <cellStyle name="Total 2 2 2 2 2 2 2" xfId="44081" xr:uid="{00000000-0005-0000-0000-00009EAE0000}"/>
    <cellStyle name="Total 2 2 2 2 2 2 3" xfId="44082" xr:uid="{00000000-0005-0000-0000-00009FAE0000}"/>
    <cellStyle name="Total 2 2 2 2 2 3" xfId="44083" xr:uid="{00000000-0005-0000-0000-0000A0AE0000}"/>
    <cellStyle name="Total 2 2 2 2 2 3 2" xfId="44084" xr:uid="{00000000-0005-0000-0000-0000A1AE0000}"/>
    <cellStyle name="Total 2 2 2 2 2 4" xfId="44085" xr:uid="{00000000-0005-0000-0000-0000A2AE0000}"/>
    <cellStyle name="Total 2 2 2 2 20" xfId="44086" xr:uid="{00000000-0005-0000-0000-0000A3AE0000}"/>
    <cellStyle name="Total 2 2 2 2 20 2" xfId="44087" xr:uid="{00000000-0005-0000-0000-0000A4AE0000}"/>
    <cellStyle name="Total 2 2 2 2 20 2 2" xfId="44088" xr:uid="{00000000-0005-0000-0000-0000A5AE0000}"/>
    <cellStyle name="Total 2 2 2 2 20 3" xfId="44089" xr:uid="{00000000-0005-0000-0000-0000A6AE0000}"/>
    <cellStyle name="Total 2 2 2 2 21" xfId="44090" xr:uid="{00000000-0005-0000-0000-0000A7AE0000}"/>
    <cellStyle name="Total 2 2 2 2 21 2" xfId="44091" xr:uid="{00000000-0005-0000-0000-0000A8AE0000}"/>
    <cellStyle name="Total 2 2 2 2 22" xfId="44092" xr:uid="{00000000-0005-0000-0000-0000A9AE0000}"/>
    <cellStyle name="Total 2 2 2 2 23" xfId="44093" xr:uid="{00000000-0005-0000-0000-0000AAAE0000}"/>
    <cellStyle name="Total 2 2 2 2 3" xfId="44094" xr:uid="{00000000-0005-0000-0000-0000ABAE0000}"/>
    <cellStyle name="Total 2 2 2 2 3 2" xfId="44095" xr:uid="{00000000-0005-0000-0000-0000ACAE0000}"/>
    <cellStyle name="Total 2 2 2 2 3 2 2" xfId="44096" xr:uid="{00000000-0005-0000-0000-0000ADAE0000}"/>
    <cellStyle name="Total 2 2 2 2 3 3" xfId="44097" xr:uid="{00000000-0005-0000-0000-0000AEAE0000}"/>
    <cellStyle name="Total 2 2 2 2 3 4" xfId="44098" xr:uid="{00000000-0005-0000-0000-0000AFAE0000}"/>
    <cellStyle name="Total 2 2 2 2 4" xfId="44099" xr:uid="{00000000-0005-0000-0000-0000B0AE0000}"/>
    <cellStyle name="Total 2 2 2 2 4 2" xfId="44100" xr:uid="{00000000-0005-0000-0000-0000B1AE0000}"/>
    <cellStyle name="Total 2 2 2 2 4 2 2" xfId="44101" xr:uid="{00000000-0005-0000-0000-0000B2AE0000}"/>
    <cellStyle name="Total 2 2 2 2 4 3" xfId="44102" xr:uid="{00000000-0005-0000-0000-0000B3AE0000}"/>
    <cellStyle name="Total 2 2 2 2 4 4" xfId="44103" xr:uid="{00000000-0005-0000-0000-0000B4AE0000}"/>
    <cellStyle name="Total 2 2 2 2 5" xfId="44104" xr:uid="{00000000-0005-0000-0000-0000B5AE0000}"/>
    <cellStyle name="Total 2 2 2 2 5 2" xfId="44105" xr:uid="{00000000-0005-0000-0000-0000B6AE0000}"/>
    <cellStyle name="Total 2 2 2 2 5 2 2" xfId="44106" xr:uid="{00000000-0005-0000-0000-0000B7AE0000}"/>
    <cellStyle name="Total 2 2 2 2 5 3" xfId="44107" xr:uid="{00000000-0005-0000-0000-0000B8AE0000}"/>
    <cellStyle name="Total 2 2 2 2 6" xfId="44108" xr:uid="{00000000-0005-0000-0000-0000B9AE0000}"/>
    <cellStyle name="Total 2 2 2 2 6 2" xfId="44109" xr:uid="{00000000-0005-0000-0000-0000BAAE0000}"/>
    <cellStyle name="Total 2 2 2 2 6 2 2" xfId="44110" xr:uid="{00000000-0005-0000-0000-0000BBAE0000}"/>
    <cellStyle name="Total 2 2 2 2 6 3" xfId="44111" xr:uid="{00000000-0005-0000-0000-0000BCAE0000}"/>
    <cellStyle name="Total 2 2 2 2 7" xfId="44112" xr:uid="{00000000-0005-0000-0000-0000BDAE0000}"/>
    <cellStyle name="Total 2 2 2 2 7 2" xfId="44113" xr:uid="{00000000-0005-0000-0000-0000BEAE0000}"/>
    <cellStyle name="Total 2 2 2 2 7 2 2" xfId="44114" xr:uid="{00000000-0005-0000-0000-0000BFAE0000}"/>
    <cellStyle name="Total 2 2 2 2 7 3" xfId="44115" xr:uid="{00000000-0005-0000-0000-0000C0AE0000}"/>
    <cellStyle name="Total 2 2 2 2 8" xfId="44116" xr:uid="{00000000-0005-0000-0000-0000C1AE0000}"/>
    <cellStyle name="Total 2 2 2 2 8 2" xfId="44117" xr:uid="{00000000-0005-0000-0000-0000C2AE0000}"/>
    <cellStyle name="Total 2 2 2 2 8 2 2" xfId="44118" xr:uid="{00000000-0005-0000-0000-0000C3AE0000}"/>
    <cellStyle name="Total 2 2 2 2 8 3" xfId="44119" xr:uid="{00000000-0005-0000-0000-0000C4AE0000}"/>
    <cellStyle name="Total 2 2 2 2 9" xfId="44120" xr:uid="{00000000-0005-0000-0000-0000C5AE0000}"/>
    <cellStyle name="Total 2 2 2 2 9 2" xfId="44121" xr:uid="{00000000-0005-0000-0000-0000C6AE0000}"/>
    <cellStyle name="Total 2 2 2 2 9 2 2" xfId="44122" xr:uid="{00000000-0005-0000-0000-0000C7AE0000}"/>
    <cellStyle name="Total 2 2 2 2 9 3" xfId="44123" xr:uid="{00000000-0005-0000-0000-0000C8AE0000}"/>
    <cellStyle name="Total 2 2 2 20" xfId="44124" xr:uid="{00000000-0005-0000-0000-0000C9AE0000}"/>
    <cellStyle name="Total 2 2 2 3" xfId="44125" xr:uid="{00000000-0005-0000-0000-0000CAAE0000}"/>
    <cellStyle name="Total 2 2 2 3 2" xfId="44126" xr:uid="{00000000-0005-0000-0000-0000CBAE0000}"/>
    <cellStyle name="Total 2 2 2 3 2 2" xfId="44127" xr:uid="{00000000-0005-0000-0000-0000CCAE0000}"/>
    <cellStyle name="Total 2 2 2 3 2 3" xfId="44128" xr:uid="{00000000-0005-0000-0000-0000CDAE0000}"/>
    <cellStyle name="Total 2 2 2 3 3" xfId="44129" xr:uid="{00000000-0005-0000-0000-0000CEAE0000}"/>
    <cellStyle name="Total 2 2 2 3 3 2" xfId="44130" xr:uid="{00000000-0005-0000-0000-0000CFAE0000}"/>
    <cellStyle name="Total 2 2 2 3 4" xfId="44131" xr:uid="{00000000-0005-0000-0000-0000D0AE0000}"/>
    <cellStyle name="Total 2 2 2 4" xfId="44132" xr:uid="{00000000-0005-0000-0000-0000D1AE0000}"/>
    <cellStyle name="Total 2 2 2 4 2" xfId="44133" xr:uid="{00000000-0005-0000-0000-0000D2AE0000}"/>
    <cellStyle name="Total 2 2 2 4 2 2" xfId="44134" xr:uid="{00000000-0005-0000-0000-0000D3AE0000}"/>
    <cellStyle name="Total 2 2 2 4 3" xfId="44135" xr:uid="{00000000-0005-0000-0000-0000D4AE0000}"/>
    <cellStyle name="Total 2 2 2 4 4" xfId="44136" xr:uid="{00000000-0005-0000-0000-0000D5AE0000}"/>
    <cellStyle name="Total 2 2 2 5" xfId="44137" xr:uid="{00000000-0005-0000-0000-0000D6AE0000}"/>
    <cellStyle name="Total 2 2 2 5 2" xfId="44138" xr:uid="{00000000-0005-0000-0000-0000D7AE0000}"/>
    <cellStyle name="Total 2 2 2 5 2 2" xfId="44139" xr:uid="{00000000-0005-0000-0000-0000D8AE0000}"/>
    <cellStyle name="Total 2 2 2 5 3" xfId="44140" xr:uid="{00000000-0005-0000-0000-0000D9AE0000}"/>
    <cellStyle name="Total 2 2 2 5 4" xfId="44141" xr:uid="{00000000-0005-0000-0000-0000DAAE0000}"/>
    <cellStyle name="Total 2 2 2 6" xfId="44142" xr:uid="{00000000-0005-0000-0000-0000DBAE0000}"/>
    <cellStyle name="Total 2 2 2 6 2" xfId="44143" xr:uid="{00000000-0005-0000-0000-0000DCAE0000}"/>
    <cellStyle name="Total 2 2 2 6 2 2" xfId="44144" xr:uid="{00000000-0005-0000-0000-0000DDAE0000}"/>
    <cellStyle name="Total 2 2 2 6 3" xfId="44145" xr:uid="{00000000-0005-0000-0000-0000DEAE0000}"/>
    <cellStyle name="Total 2 2 2 7" xfId="44146" xr:uid="{00000000-0005-0000-0000-0000DFAE0000}"/>
    <cellStyle name="Total 2 2 2 7 2" xfId="44147" xr:uid="{00000000-0005-0000-0000-0000E0AE0000}"/>
    <cellStyle name="Total 2 2 2 7 2 2" xfId="44148" xr:uid="{00000000-0005-0000-0000-0000E1AE0000}"/>
    <cellStyle name="Total 2 2 2 7 3" xfId="44149" xr:uid="{00000000-0005-0000-0000-0000E2AE0000}"/>
    <cellStyle name="Total 2 2 2 8" xfId="44150" xr:uid="{00000000-0005-0000-0000-0000E3AE0000}"/>
    <cellStyle name="Total 2 2 2 8 2" xfId="44151" xr:uid="{00000000-0005-0000-0000-0000E4AE0000}"/>
    <cellStyle name="Total 2 2 2 8 2 2" xfId="44152" xr:uid="{00000000-0005-0000-0000-0000E5AE0000}"/>
    <cellStyle name="Total 2 2 2 8 3" xfId="44153" xr:uid="{00000000-0005-0000-0000-0000E6AE0000}"/>
    <cellStyle name="Total 2 2 2 9" xfId="44154" xr:uid="{00000000-0005-0000-0000-0000E7AE0000}"/>
    <cellStyle name="Total 2 2 2 9 2" xfId="44155" xr:uid="{00000000-0005-0000-0000-0000E8AE0000}"/>
    <cellStyle name="Total 2 2 2 9 2 2" xfId="44156" xr:uid="{00000000-0005-0000-0000-0000E9AE0000}"/>
    <cellStyle name="Total 2 2 2 9 3" xfId="44157" xr:uid="{00000000-0005-0000-0000-0000EAAE0000}"/>
    <cellStyle name="Total 2 2 20" xfId="44158" xr:uid="{00000000-0005-0000-0000-0000EBAE0000}"/>
    <cellStyle name="Total 2 2 20 2" xfId="44159" xr:uid="{00000000-0005-0000-0000-0000ECAE0000}"/>
    <cellStyle name="Total 2 2 20 2 2" xfId="44160" xr:uid="{00000000-0005-0000-0000-0000EDAE0000}"/>
    <cellStyle name="Total 2 2 20 3" xfId="44161" xr:uid="{00000000-0005-0000-0000-0000EEAE0000}"/>
    <cellStyle name="Total 2 2 21" xfId="44162" xr:uid="{00000000-0005-0000-0000-0000EFAE0000}"/>
    <cellStyle name="Total 2 2 21 2" xfId="44163" xr:uid="{00000000-0005-0000-0000-0000F0AE0000}"/>
    <cellStyle name="Total 2 2 22" xfId="44164" xr:uid="{00000000-0005-0000-0000-0000F1AE0000}"/>
    <cellStyle name="Total 2 2 23" xfId="44165" xr:uid="{00000000-0005-0000-0000-0000F2AE0000}"/>
    <cellStyle name="Total 2 2 3" xfId="44166" xr:uid="{00000000-0005-0000-0000-0000F3AE0000}"/>
    <cellStyle name="Total 2 2 3 10" xfId="44167" xr:uid="{00000000-0005-0000-0000-0000F4AE0000}"/>
    <cellStyle name="Total 2 2 3 10 2" xfId="44168" xr:uid="{00000000-0005-0000-0000-0000F5AE0000}"/>
    <cellStyle name="Total 2 2 3 10 2 2" xfId="44169" xr:uid="{00000000-0005-0000-0000-0000F6AE0000}"/>
    <cellStyle name="Total 2 2 3 10 3" xfId="44170" xr:uid="{00000000-0005-0000-0000-0000F7AE0000}"/>
    <cellStyle name="Total 2 2 3 11" xfId="44171" xr:uid="{00000000-0005-0000-0000-0000F8AE0000}"/>
    <cellStyle name="Total 2 2 3 11 2" xfId="44172" xr:uid="{00000000-0005-0000-0000-0000F9AE0000}"/>
    <cellStyle name="Total 2 2 3 11 2 2" xfId="44173" xr:uid="{00000000-0005-0000-0000-0000FAAE0000}"/>
    <cellStyle name="Total 2 2 3 11 3" xfId="44174" xr:uid="{00000000-0005-0000-0000-0000FBAE0000}"/>
    <cellStyle name="Total 2 2 3 12" xfId="44175" xr:uid="{00000000-0005-0000-0000-0000FCAE0000}"/>
    <cellStyle name="Total 2 2 3 12 2" xfId="44176" xr:uid="{00000000-0005-0000-0000-0000FDAE0000}"/>
    <cellStyle name="Total 2 2 3 12 2 2" xfId="44177" xr:uid="{00000000-0005-0000-0000-0000FEAE0000}"/>
    <cellStyle name="Total 2 2 3 12 3" xfId="44178" xr:uid="{00000000-0005-0000-0000-0000FFAE0000}"/>
    <cellStyle name="Total 2 2 3 13" xfId="44179" xr:uid="{00000000-0005-0000-0000-000000AF0000}"/>
    <cellStyle name="Total 2 2 3 13 2" xfId="44180" xr:uid="{00000000-0005-0000-0000-000001AF0000}"/>
    <cellStyle name="Total 2 2 3 13 2 2" xfId="44181" xr:uid="{00000000-0005-0000-0000-000002AF0000}"/>
    <cellStyle name="Total 2 2 3 13 3" xfId="44182" xr:uid="{00000000-0005-0000-0000-000003AF0000}"/>
    <cellStyle name="Total 2 2 3 14" xfId="44183" xr:uid="{00000000-0005-0000-0000-000004AF0000}"/>
    <cellStyle name="Total 2 2 3 14 2" xfId="44184" xr:uid="{00000000-0005-0000-0000-000005AF0000}"/>
    <cellStyle name="Total 2 2 3 14 2 2" xfId="44185" xr:uid="{00000000-0005-0000-0000-000006AF0000}"/>
    <cellStyle name="Total 2 2 3 14 3" xfId="44186" xr:uid="{00000000-0005-0000-0000-000007AF0000}"/>
    <cellStyle name="Total 2 2 3 15" xfId="44187" xr:uid="{00000000-0005-0000-0000-000008AF0000}"/>
    <cellStyle name="Total 2 2 3 15 2" xfId="44188" xr:uid="{00000000-0005-0000-0000-000009AF0000}"/>
    <cellStyle name="Total 2 2 3 15 2 2" xfId="44189" xr:uid="{00000000-0005-0000-0000-00000AAF0000}"/>
    <cellStyle name="Total 2 2 3 15 3" xfId="44190" xr:uid="{00000000-0005-0000-0000-00000BAF0000}"/>
    <cellStyle name="Total 2 2 3 16" xfId="44191" xr:uid="{00000000-0005-0000-0000-00000CAF0000}"/>
    <cellStyle name="Total 2 2 3 16 2" xfId="44192" xr:uid="{00000000-0005-0000-0000-00000DAF0000}"/>
    <cellStyle name="Total 2 2 3 16 2 2" xfId="44193" xr:uid="{00000000-0005-0000-0000-00000EAF0000}"/>
    <cellStyle name="Total 2 2 3 16 3" xfId="44194" xr:uid="{00000000-0005-0000-0000-00000FAF0000}"/>
    <cellStyle name="Total 2 2 3 17" xfId="44195" xr:uid="{00000000-0005-0000-0000-000010AF0000}"/>
    <cellStyle name="Total 2 2 3 17 2" xfId="44196" xr:uid="{00000000-0005-0000-0000-000011AF0000}"/>
    <cellStyle name="Total 2 2 3 17 2 2" xfId="44197" xr:uid="{00000000-0005-0000-0000-000012AF0000}"/>
    <cellStyle name="Total 2 2 3 17 3" xfId="44198" xr:uid="{00000000-0005-0000-0000-000013AF0000}"/>
    <cellStyle name="Total 2 2 3 18" xfId="44199" xr:uid="{00000000-0005-0000-0000-000014AF0000}"/>
    <cellStyle name="Total 2 2 3 18 2" xfId="44200" xr:uid="{00000000-0005-0000-0000-000015AF0000}"/>
    <cellStyle name="Total 2 2 3 19" xfId="44201" xr:uid="{00000000-0005-0000-0000-000016AF0000}"/>
    <cellStyle name="Total 2 2 3 2" xfId="44202" xr:uid="{00000000-0005-0000-0000-000017AF0000}"/>
    <cellStyle name="Total 2 2 3 2 10" xfId="44203" xr:uid="{00000000-0005-0000-0000-000018AF0000}"/>
    <cellStyle name="Total 2 2 3 2 10 2" xfId="44204" xr:uid="{00000000-0005-0000-0000-000019AF0000}"/>
    <cellStyle name="Total 2 2 3 2 10 2 2" xfId="44205" xr:uid="{00000000-0005-0000-0000-00001AAF0000}"/>
    <cellStyle name="Total 2 2 3 2 10 3" xfId="44206" xr:uid="{00000000-0005-0000-0000-00001BAF0000}"/>
    <cellStyle name="Total 2 2 3 2 11" xfId="44207" xr:uid="{00000000-0005-0000-0000-00001CAF0000}"/>
    <cellStyle name="Total 2 2 3 2 11 2" xfId="44208" xr:uid="{00000000-0005-0000-0000-00001DAF0000}"/>
    <cellStyle name="Total 2 2 3 2 11 2 2" xfId="44209" xr:uid="{00000000-0005-0000-0000-00001EAF0000}"/>
    <cellStyle name="Total 2 2 3 2 11 3" xfId="44210" xr:uid="{00000000-0005-0000-0000-00001FAF0000}"/>
    <cellStyle name="Total 2 2 3 2 12" xfId="44211" xr:uid="{00000000-0005-0000-0000-000020AF0000}"/>
    <cellStyle name="Total 2 2 3 2 12 2" xfId="44212" xr:uid="{00000000-0005-0000-0000-000021AF0000}"/>
    <cellStyle name="Total 2 2 3 2 12 2 2" xfId="44213" xr:uid="{00000000-0005-0000-0000-000022AF0000}"/>
    <cellStyle name="Total 2 2 3 2 12 3" xfId="44214" xr:uid="{00000000-0005-0000-0000-000023AF0000}"/>
    <cellStyle name="Total 2 2 3 2 13" xfId="44215" xr:uid="{00000000-0005-0000-0000-000024AF0000}"/>
    <cellStyle name="Total 2 2 3 2 13 2" xfId="44216" xr:uid="{00000000-0005-0000-0000-000025AF0000}"/>
    <cellStyle name="Total 2 2 3 2 13 2 2" xfId="44217" xr:uid="{00000000-0005-0000-0000-000026AF0000}"/>
    <cellStyle name="Total 2 2 3 2 13 3" xfId="44218" xr:uid="{00000000-0005-0000-0000-000027AF0000}"/>
    <cellStyle name="Total 2 2 3 2 14" xfId="44219" xr:uid="{00000000-0005-0000-0000-000028AF0000}"/>
    <cellStyle name="Total 2 2 3 2 14 2" xfId="44220" xr:uid="{00000000-0005-0000-0000-000029AF0000}"/>
    <cellStyle name="Total 2 2 3 2 14 2 2" xfId="44221" xr:uid="{00000000-0005-0000-0000-00002AAF0000}"/>
    <cellStyle name="Total 2 2 3 2 14 3" xfId="44222" xr:uid="{00000000-0005-0000-0000-00002BAF0000}"/>
    <cellStyle name="Total 2 2 3 2 15" xfId="44223" xr:uid="{00000000-0005-0000-0000-00002CAF0000}"/>
    <cellStyle name="Total 2 2 3 2 15 2" xfId="44224" xr:uid="{00000000-0005-0000-0000-00002DAF0000}"/>
    <cellStyle name="Total 2 2 3 2 15 2 2" xfId="44225" xr:uid="{00000000-0005-0000-0000-00002EAF0000}"/>
    <cellStyle name="Total 2 2 3 2 15 3" xfId="44226" xr:uid="{00000000-0005-0000-0000-00002FAF0000}"/>
    <cellStyle name="Total 2 2 3 2 16" xfId="44227" xr:uid="{00000000-0005-0000-0000-000030AF0000}"/>
    <cellStyle name="Total 2 2 3 2 16 2" xfId="44228" xr:uid="{00000000-0005-0000-0000-000031AF0000}"/>
    <cellStyle name="Total 2 2 3 2 16 2 2" xfId="44229" xr:uid="{00000000-0005-0000-0000-000032AF0000}"/>
    <cellStyle name="Total 2 2 3 2 16 3" xfId="44230" xr:uid="{00000000-0005-0000-0000-000033AF0000}"/>
    <cellStyle name="Total 2 2 3 2 17" xfId="44231" xr:uid="{00000000-0005-0000-0000-000034AF0000}"/>
    <cellStyle name="Total 2 2 3 2 17 2" xfId="44232" xr:uid="{00000000-0005-0000-0000-000035AF0000}"/>
    <cellStyle name="Total 2 2 3 2 17 2 2" xfId="44233" xr:uid="{00000000-0005-0000-0000-000036AF0000}"/>
    <cellStyle name="Total 2 2 3 2 17 3" xfId="44234" xr:uid="{00000000-0005-0000-0000-000037AF0000}"/>
    <cellStyle name="Total 2 2 3 2 18" xfId="44235" xr:uid="{00000000-0005-0000-0000-000038AF0000}"/>
    <cellStyle name="Total 2 2 3 2 18 2" xfId="44236" xr:uid="{00000000-0005-0000-0000-000039AF0000}"/>
    <cellStyle name="Total 2 2 3 2 18 2 2" xfId="44237" xr:uid="{00000000-0005-0000-0000-00003AAF0000}"/>
    <cellStyle name="Total 2 2 3 2 18 3" xfId="44238" xr:uid="{00000000-0005-0000-0000-00003BAF0000}"/>
    <cellStyle name="Total 2 2 3 2 19" xfId="44239" xr:uid="{00000000-0005-0000-0000-00003CAF0000}"/>
    <cellStyle name="Total 2 2 3 2 19 2" xfId="44240" xr:uid="{00000000-0005-0000-0000-00003DAF0000}"/>
    <cellStyle name="Total 2 2 3 2 19 2 2" xfId="44241" xr:uid="{00000000-0005-0000-0000-00003EAF0000}"/>
    <cellStyle name="Total 2 2 3 2 19 3" xfId="44242" xr:uid="{00000000-0005-0000-0000-00003FAF0000}"/>
    <cellStyle name="Total 2 2 3 2 2" xfId="44243" xr:uid="{00000000-0005-0000-0000-000040AF0000}"/>
    <cellStyle name="Total 2 2 3 2 2 2" xfId="44244" xr:uid="{00000000-0005-0000-0000-000041AF0000}"/>
    <cellStyle name="Total 2 2 3 2 2 2 2" xfId="44245" xr:uid="{00000000-0005-0000-0000-000042AF0000}"/>
    <cellStyle name="Total 2 2 3 2 2 3" xfId="44246" xr:uid="{00000000-0005-0000-0000-000043AF0000}"/>
    <cellStyle name="Total 2 2 3 2 2 4" xfId="44247" xr:uid="{00000000-0005-0000-0000-000044AF0000}"/>
    <cellStyle name="Total 2 2 3 2 20" xfId="44248" xr:uid="{00000000-0005-0000-0000-000045AF0000}"/>
    <cellStyle name="Total 2 2 3 2 20 2" xfId="44249" xr:uid="{00000000-0005-0000-0000-000046AF0000}"/>
    <cellStyle name="Total 2 2 3 2 20 2 2" xfId="44250" xr:uid="{00000000-0005-0000-0000-000047AF0000}"/>
    <cellStyle name="Total 2 2 3 2 20 3" xfId="44251" xr:uid="{00000000-0005-0000-0000-000048AF0000}"/>
    <cellStyle name="Total 2 2 3 2 21" xfId="44252" xr:uid="{00000000-0005-0000-0000-000049AF0000}"/>
    <cellStyle name="Total 2 2 3 2 21 2" xfId="44253" xr:uid="{00000000-0005-0000-0000-00004AAF0000}"/>
    <cellStyle name="Total 2 2 3 2 22" xfId="44254" xr:uid="{00000000-0005-0000-0000-00004BAF0000}"/>
    <cellStyle name="Total 2 2 3 2 23" xfId="44255" xr:uid="{00000000-0005-0000-0000-00004CAF0000}"/>
    <cellStyle name="Total 2 2 3 2 3" xfId="44256" xr:uid="{00000000-0005-0000-0000-00004DAF0000}"/>
    <cellStyle name="Total 2 2 3 2 3 2" xfId="44257" xr:uid="{00000000-0005-0000-0000-00004EAF0000}"/>
    <cellStyle name="Total 2 2 3 2 3 2 2" xfId="44258" xr:uid="{00000000-0005-0000-0000-00004FAF0000}"/>
    <cellStyle name="Total 2 2 3 2 3 3" xfId="44259" xr:uid="{00000000-0005-0000-0000-000050AF0000}"/>
    <cellStyle name="Total 2 2 3 2 3 4" xfId="44260" xr:uid="{00000000-0005-0000-0000-000051AF0000}"/>
    <cellStyle name="Total 2 2 3 2 4" xfId="44261" xr:uid="{00000000-0005-0000-0000-000052AF0000}"/>
    <cellStyle name="Total 2 2 3 2 4 2" xfId="44262" xr:uid="{00000000-0005-0000-0000-000053AF0000}"/>
    <cellStyle name="Total 2 2 3 2 4 2 2" xfId="44263" xr:uid="{00000000-0005-0000-0000-000054AF0000}"/>
    <cellStyle name="Total 2 2 3 2 4 3" xfId="44264" xr:uid="{00000000-0005-0000-0000-000055AF0000}"/>
    <cellStyle name="Total 2 2 3 2 5" xfId="44265" xr:uid="{00000000-0005-0000-0000-000056AF0000}"/>
    <cellStyle name="Total 2 2 3 2 5 2" xfId="44266" xr:uid="{00000000-0005-0000-0000-000057AF0000}"/>
    <cellStyle name="Total 2 2 3 2 5 2 2" xfId="44267" xr:uid="{00000000-0005-0000-0000-000058AF0000}"/>
    <cellStyle name="Total 2 2 3 2 5 3" xfId="44268" xr:uid="{00000000-0005-0000-0000-000059AF0000}"/>
    <cellStyle name="Total 2 2 3 2 6" xfId="44269" xr:uid="{00000000-0005-0000-0000-00005AAF0000}"/>
    <cellStyle name="Total 2 2 3 2 6 2" xfId="44270" xr:uid="{00000000-0005-0000-0000-00005BAF0000}"/>
    <cellStyle name="Total 2 2 3 2 6 2 2" xfId="44271" xr:uid="{00000000-0005-0000-0000-00005CAF0000}"/>
    <cellStyle name="Total 2 2 3 2 6 3" xfId="44272" xr:uid="{00000000-0005-0000-0000-00005DAF0000}"/>
    <cellStyle name="Total 2 2 3 2 7" xfId="44273" xr:uid="{00000000-0005-0000-0000-00005EAF0000}"/>
    <cellStyle name="Total 2 2 3 2 7 2" xfId="44274" xr:uid="{00000000-0005-0000-0000-00005FAF0000}"/>
    <cellStyle name="Total 2 2 3 2 7 2 2" xfId="44275" xr:uid="{00000000-0005-0000-0000-000060AF0000}"/>
    <cellStyle name="Total 2 2 3 2 7 3" xfId="44276" xr:uid="{00000000-0005-0000-0000-000061AF0000}"/>
    <cellStyle name="Total 2 2 3 2 8" xfId="44277" xr:uid="{00000000-0005-0000-0000-000062AF0000}"/>
    <cellStyle name="Total 2 2 3 2 8 2" xfId="44278" xr:uid="{00000000-0005-0000-0000-000063AF0000}"/>
    <cellStyle name="Total 2 2 3 2 8 2 2" xfId="44279" xr:uid="{00000000-0005-0000-0000-000064AF0000}"/>
    <cellStyle name="Total 2 2 3 2 8 3" xfId="44280" xr:uid="{00000000-0005-0000-0000-000065AF0000}"/>
    <cellStyle name="Total 2 2 3 2 9" xfId="44281" xr:uid="{00000000-0005-0000-0000-000066AF0000}"/>
    <cellStyle name="Total 2 2 3 2 9 2" xfId="44282" xr:uid="{00000000-0005-0000-0000-000067AF0000}"/>
    <cellStyle name="Total 2 2 3 2 9 2 2" xfId="44283" xr:uid="{00000000-0005-0000-0000-000068AF0000}"/>
    <cellStyle name="Total 2 2 3 2 9 3" xfId="44284" xr:uid="{00000000-0005-0000-0000-000069AF0000}"/>
    <cellStyle name="Total 2 2 3 20" xfId="44285" xr:uid="{00000000-0005-0000-0000-00006AAF0000}"/>
    <cellStyle name="Total 2 2 3 3" xfId="44286" xr:uid="{00000000-0005-0000-0000-00006BAF0000}"/>
    <cellStyle name="Total 2 2 3 3 2" xfId="44287" xr:uid="{00000000-0005-0000-0000-00006CAF0000}"/>
    <cellStyle name="Total 2 2 3 3 2 2" xfId="44288" xr:uid="{00000000-0005-0000-0000-00006DAF0000}"/>
    <cellStyle name="Total 2 2 3 3 3" xfId="44289" xr:uid="{00000000-0005-0000-0000-00006EAF0000}"/>
    <cellStyle name="Total 2 2 3 3 4" xfId="44290" xr:uid="{00000000-0005-0000-0000-00006FAF0000}"/>
    <cellStyle name="Total 2 2 3 4" xfId="44291" xr:uid="{00000000-0005-0000-0000-000070AF0000}"/>
    <cellStyle name="Total 2 2 3 4 2" xfId="44292" xr:uid="{00000000-0005-0000-0000-000071AF0000}"/>
    <cellStyle name="Total 2 2 3 4 2 2" xfId="44293" xr:uid="{00000000-0005-0000-0000-000072AF0000}"/>
    <cellStyle name="Total 2 2 3 4 3" xfId="44294" xr:uid="{00000000-0005-0000-0000-000073AF0000}"/>
    <cellStyle name="Total 2 2 3 4 4" xfId="44295" xr:uid="{00000000-0005-0000-0000-000074AF0000}"/>
    <cellStyle name="Total 2 2 3 5" xfId="44296" xr:uid="{00000000-0005-0000-0000-000075AF0000}"/>
    <cellStyle name="Total 2 2 3 5 2" xfId="44297" xr:uid="{00000000-0005-0000-0000-000076AF0000}"/>
    <cellStyle name="Total 2 2 3 5 2 2" xfId="44298" xr:uid="{00000000-0005-0000-0000-000077AF0000}"/>
    <cellStyle name="Total 2 2 3 5 3" xfId="44299" xr:uid="{00000000-0005-0000-0000-000078AF0000}"/>
    <cellStyle name="Total 2 2 3 6" xfId="44300" xr:uid="{00000000-0005-0000-0000-000079AF0000}"/>
    <cellStyle name="Total 2 2 3 6 2" xfId="44301" xr:uid="{00000000-0005-0000-0000-00007AAF0000}"/>
    <cellStyle name="Total 2 2 3 6 2 2" xfId="44302" xr:uid="{00000000-0005-0000-0000-00007BAF0000}"/>
    <cellStyle name="Total 2 2 3 6 3" xfId="44303" xr:uid="{00000000-0005-0000-0000-00007CAF0000}"/>
    <cellStyle name="Total 2 2 3 7" xfId="44304" xr:uid="{00000000-0005-0000-0000-00007DAF0000}"/>
    <cellStyle name="Total 2 2 3 7 2" xfId="44305" xr:uid="{00000000-0005-0000-0000-00007EAF0000}"/>
    <cellStyle name="Total 2 2 3 7 2 2" xfId="44306" xr:uid="{00000000-0005-0000-0000-00007FAF0000}"/>
    <cellStyle name="Total 2 2 3 7 3" xfId="44307" xr:uid="{00000000-0005-0000-0000-000080AF0000}"/>
    <cellStyle name="Total 2 2 3 8" xfId="44308" xr:uid="{00000000-0005-0000-0000-000081AF0000}"/>
    <cellStyle name="Total 2 2 3 8 2" xfId="44309" xr:uid="{00000000-0005-0000-0000-000082AF0000}"/>
    <cellStyle name="Total 2 2 3 8 2 2" xfId="44310" xr:uid="{00000000-0005-0000-0000-000083AF0000}"/>
    <cellStyle name="Total 2 2 3 8 3" xfId="44311" xr:uid="{00000000-0005-0000-0000-000084AF0000}"/>
    <cellStyle name="Total 2 2 3 9" xfId="44312" xr:uid="{00000000-0005-0000-0000-000085AF0000}"/>
    <cellStyle name="Total 2 2 3 9 2" xfId="44313" xr:uid="{00000000-0005-0000-0000-000086AF0000}"/>
    <cellStyle name="Total 2 2 3 9 2 2" xfId="44314" xr:uid="{00000000-0005-0000-0000-000087AF0000}"/>
    <cellStyle name="Total 2 2 3 9 3" xfId="44315" xr:uid="{00000000-0005-0000-0000-000088AF0000}"/>
    <cellStyle name="Total 2 2 4" xfId="44316" xr:uid="{00000000-0005-0000-0000-000089AF0000}"/>
    <cellStyle name="Total 2 2 4 10" xfId="44317" xr:uid="{00000000-0005-0000-0000-00008AAF0000}"/>
    <cellStyle name="Total 2 2 4 10 2" xfId="44318" xr:uid="{00000000-0005-0000-0000-00008BAF0000}"/>
    <cellStyle name="Total 2 2 4 10 2 2" xfId="44319" xr:uid="{00000000-0005-0000-0000-00008CAF0000}"/>
    <cellStyle name="Total 2 2 4 10 3" xfId="44320" xr:uid="{00000000-0005-0000-0000-00008DAF0000}"/>
    <cellStyle name="Total 2 2 4 11" xfId="44321" xr:uid="{00000000-0005-0000-0000-00008EAF0000}"/>
    <cellStyle name="Total 2 2 4 11 2" xfId="44322" xr:uid="{00000000-0005-0000-0000-00008FAF0000}"/>
    <cellStyle name="Total 2 2 4 11 2 2" xfId="44323" xr:uid="{00000000-0005-0000-0000-000090AF0000}"/>
    <cellStyle name="Total 2 2 4 11 3" xfId="44324" xr:uid="{00000000-0005-0000-0000-000091AF0000}"/>
    <cellStyle name="Total 2 2 4 12" xfId="44325" xr:uid="{00000000-0005-0000-0000-000092AF0000}"/>
    <cellStyle name="Total 2 2 4 12 2" xfId="44326" xr:uid="{00000000-0005-0000-0000-000093AF0000}"/>
    <cellStyle name="Total 2 2 4 12 2 2" xfId="44327" xr:uid="{00000000-0005-0000-0000-000094AF0000}"/>
    <cellStyle name="Total 2 2 4 12 3" xfId="44328" xr:uid="{00000000-0005-0000-0000-000095AF0000}"/>
    <cellStyle name="Total 2 2 4 13" xfId="44329" xr:uid="{00000000-0005-0000-0000-000096AF0000}"/>
    <cellStyle name="Total 2 2 4 13 2" xfId="44330" xr:uid="{00000000-0005-0000-0000-000097AF0000}"/>
    <cellStyle name="Total 2 2 4 13 2 2" xfId="44331" xr:uid="{00000000-0005-0000-0000-000098AF0000}"/>
    <cellStyle name="Total 2 2 4 13 3" xfId="44332" xr:uid="{00000000-0005-0000-0000-000099AF0000}"/>
    <cellStyle name="Total 2 2 4 14" xfId="44333" xr:uid="{00000000-0005-0000-0000-00009AAF0000}"/>
    <cellStyle name="Total 2 2 4 14 2" xfId="44334" xr:uid="{00000000-0005-0000-0000-00009BAF0000}"/>
    <cellStyle name="Total 2 2 4 14 2 2" xfId="44335" xr:uid="{00000000-0005-0000-0000-00009CAF0000}"/>
    <cellStyle name="Total 2 2 4 14 3" xfId="44336" xr:uid="{00000000-0005-0000-0000-00009DAF0000}"/>
    <cellStyle name="Total 2 2 4 15" xfId="44337" xr:uid="{00000000-0005-0000-0000-00009EAF0000}"/>
    <cellStyle name="Total 2 2 4 15 2" xfId="44338" xr:uid="{00000000-0005-0000-0000-00009FAF0000}"/>
    <cellStyle name="Total 2 2 4 15 2 2" xfId="44339" xr:uid="{00000000-0005-0000-0000-0000A0AF0000}"/>
    <cellStyle name="Total 2 2 4 15 3" xfId="44340" xr:uid="{00000000-0005-0000-0000-0000A1AF0000}"/>
    <cellStyle name="Total 2 2 4 16" xfId="44341" xr:uid="{00000000-0005-0000-0000-0000A2AF0000}"/>
    <cellStyle name="Total 2 2 4 16 2" xfId="44342" xr:uid="{00000000-0005-0000-0000-0000A3AF0000}"/>
    <cellStyle name="Total 2 2 4 16 2 2" xfId="44343" xr:uid="{00000000-0005-0000-0000-0000A4AF0000}"/>
    <cellStyle name="Total 2 2 4 16 3" xfId="44344" xr:uid="{00000000-0005-0000-0000-0000A5AF0000}"/>
    <cellStyle name="Total 2 2 4 17" xfId="44345" xr:uid="{00000000-0005-0000-0000-0000A6AF0000}"/>
    <cellStyle name="Total 2 2 4 17 2" xfId="44346" xr:uid="{00000000-0005-0000-0000-0000A7AF0000}"/>
    <cellStyle name="Total 2 2 4 17 2 2" xfId="44347" xr:uid="{00000000-0005-0000-0000-0000A8AF0000}"/>
    <cellStyle name="Total 2 2 4 17 3" xfId="44348" xr:uid="{00000000-0005-0000-0000-0000A9AF0000}"/>
    <cellStyle name="Total 2 2 4 18" xfId="44349" xr:uid="{00000000-0005-0000-0000-0000AAAF0000}"/>
    <cellStyle name="Total 2 2 4 18 2" xfId="44350" xr:uid="{00000000-0005-0000-0000-0000ABAF0000}"/>
    <cellStyle name="Total 2 2 4 18 2 2" xfId="44351" xr:uid="{00000000-0005-0000-0000-0000ACAF0000}"/>
    <cellStyle name="Total 2 2 4 18 3" xfId="44352" xr:uid="{00000000-0005-0000-0000-0000ADAF0000}"/>
    <cellStyle name="Total 2 2 4 19" xfId="44353" xr:uid="{00000000-0005-0000-0000-0000AEAF0000}"/>
    <cellStyle name="Total 2 2 4 19 2" xfId="44354" xr:uid="{00000000-0005-0000-0000-0000AFAF0000}"/>
    <cellStyle name="Total 2 2 4 19 2 2" xfId="44355" xr:uid="{00000000-0005-0000-0000-0000B0AF0000}"/>
    <cellStyle name="Total 2 2 4 19 3" xfId="44356" xr:uid="{00000000-0005-0000-0000-0000B1AF0000}"/>
    <cellStyle name="Total 2 2 4 2" xfId="44357" xr:uid="{00000000-0005-0000-0000-0000B2AF0000}"/>
    <cellStyle name="Total 2 2 4 2 10" xfId="44358" xr:uid="{00000000-0005-0000-0000-0000B3AF0000}"/>
    <cellStyle name="Total 2 2 4 2 10 2" xfId="44359" xr:uid="{00000000-0005-0000-0000-0000B4AF0000}"/>
    <cellStyle name="Total 2 2 4 2 10 2 2" xfId="44360" xr:uid="{00000000-0005-0000-0000-0000B5AF0000}"/>
    <cellStyle name="Total 2 2 4 2 10 3" xfId="44361" xr:uid="{00000000-0005-0000-0000-0000B6AF0000}"/>
    <cellStyle name="Total 2 2 4 2 11" xfId="44362" xr:uid="{00000000-0005-0000-0000-0000B7AF0000}"/>
    <cellStyle name="Total 2 2 4 2 11 2" xfId="44363" xr:uid="{00000000-0005-0000-0000-0000B8AF0000}"/>
    <cellStyle name="Total 2 2 4 2 11 2 2" xfId="44364" xr:uid="{00000000-0005-0000-0000-0000B9AF0000}"/>
    <cellStyle name="Total 2 2 4 2 11 3" xfId="44365" xr:uid="{00000000-0005-0000-0000-0000BAAF0000}"/>
    <cellStyle name="Total 2 2 4 2 12" xfId="44366" xr:uid="{00000000-0005-0000-0000-0000BBAF0000}"/>
    <cellStyle name="Total 2 2 4 2 12 2" xfId="44367" xr:uid="{00000000-0005-0000-0000-0000BCAF0000}"/>
    <cellStyle name="Total 2 2 4 2 12 2 2" xfId="44368" xr:uid="{00000000-0005-0000-0000-0000BDAF0000}"/>
    <cellStyle name="Total 2 2 4 2 12 3" xfId="44369" xr:uid="{00000000-0005-0000-0000-0000BEAF0000}"/>
    <cellStyle name="Total 2 2 4 2 13" xfId="44370" xr:uid="{00000000-0005-0000-0000-0000BFAF0000}"/>
    <cellStyle name="Total 2 2 4 2 13 2" xfId="44371" xr:uid="{00000000-0005-0000-0000-0000C0AF0000}"/>
    <cellStyle name="Total 2 2 4 2 13 2 2" xfId="44372" xr:uid="{00000000-0005-0000-0000-0000C1AF0000}"/>
    <cellStyle name="Total 2 2 4 2 13 3" xfId="44373" xr:uid="{00000000-0005-0000-0000-0000C2AF0000}"/>
    <cellStyle name="Total 2 2 4 2 14" xfId="44374" xr:uid="{00000000-0005-0000-0000-0000C3AF0000}"/>
    <cellStyle name="Total 2 2 4 2 14 2" xfId="44375" xr:uid="{00000000-0005-0000-0000-0000C4AF0000}"/>
    <cellStyle name="Total 2 2 4 2 14 2 2" xfId="44376" xr:uid="{00000000-0005-0000-0000-0000C5AF0000}"/>
    <cellStyle name="Total 2 2 4 2 14 3" xfId="44377" xr:uid="{00000000-0005-0000-0000-0000C6AF0000}"/>
    <cellStyle name="Total 2 2 4 2 15" xfId="44378" xr:uid="{00000000-0005-0000-0000-0000C7AF0000}"/>
    <cellStyle name="Total 2 2 4 2 15 2" xfId="44379" xr:uid="{00000000-0005-0000-0000-0000C8AF0000}"/>
    <cellStyle name="Total 2 2 4 2 15 2 2" xfId="44380" xr:uid="{00000000-0005-0000-0000-0000C9AF0000}"/>
    <cellStyle name="Total 2 2 4 2 15 3" xfId="44381" xr:uid="{00000000-0005-0000-0000-0000CAAF0000}"/>
    <cellStyle name="Total 2 2 4 2 16" xfId="44382" xr:uid="{00000000-0005-0000-0000-0000CBAF0000}"/>
    <cellStyle name="Total 2 2 4 2 16 2" xfId="44383" xr:uid="{00000000-0005-0000-0000-0000CCAF0000}"/>
    <cellStyle name="Total 2 2 4 2 16 2 2" xfId="44384" xr:uid="{00000000-0005-0000-0000-0000CDAF0000}"/>
    <cellStyle name="Total 2 2 4 2 16 3" xfId="44385" xr:uid="{00000000-0005-0000-0000-0000CEAF0000}"/>
    <cellStyle name="Total 2 2 4 2 17" xfId="44386" xr:uid="{00000000-0005-0000-0000-0000CFAF0000}"/>
    <cellStyle name="Total 2 2 4 2 17 2" xfId="44387" xr:uid="{00000000-0005-0000-0000-0000D0AF0000}"/>
    <cellStyle name="Total 2 2 4 2 17 2 2" xfId="44388" xr:uid="{00000000-0005-0000-0000-0000D1AF0000}"/>
    <cellStyle name="Total 2 2 4 2 17 3" xfId="44389" xr:uid="{00000000-0005-0000-0000-0000D2AF0000}"/>
    <cellStyle name="Total 2 2 4 2 18" xfId="44390" xr:uid="{00000000-0005-0000-0000-0000D3AF0000}"/>
    <cellStyle name="Total 2 2 4 2 18 2" xfId="44391" xr:uid="{00000000-0005-0000-0000-0000D4AF0000}"/>
    <cellStyle name="Total 2 2 4 2 18 2 2" xfId="44392" xr:uid="{00000000-0005-0000-0000-0000D5AF0000}"/>
    <cellStyle name="Total 2 2 4 2 18 3" xfId="44393" xr:uid="{00000000-0005-0000-0000-0000D6AF0000}"/>
    <cellStyle name="Total 2 2 4 2 19" xfId="44394" xr:uid="{00000000-0005-0000-0000-0000D7AF0000}"/>
    <cellStyle name="Total 2 2 4 2 19 2" xfId="44395" xr:uid="{00000000-0005-0000-0000-0000D8AF0000}"/>
    <cellStyle name="Total 2 2 4 2 19 2 2" xfId="44396" xr:uid="{00000000-0005-0000-0000-0000D9AF0000}"/>
    <cellStyle name="Total 2 2 4 2 19 3" xfId="44397" xr:uid="{00000000-0005-0000-0000-0000DAAF0000}"/>
    <cellStyle name="Total 2 2 4 2 2" xfId="44398" xr:uid="{00000000-0005-0000-0000-0000DBAF0000}"/>
    <cellStyle name="Total 2 2 4 2 2 2" xfId="44399" xr:uid="{00000000-0005-0000-0000-0000DCAF0000}"/>
    <cellStyle name="Total 2 2 4 2 2 2 2" xfId="44400" xr:uid="{00000000-0005-0000-0000-0000DDAF0000}"/>
    <cellStyle name="Total 2 2 4 2 2 3" xfId="44401" xr:uid="{00000000-0005-0000-0000-0000DEAF0000}"/>
    <cellStyle name="Total 2 2 4 2 2 4" xfId="44402" xr:uid="{00000000-0005-0000-0000-0000DFAF0000}"/>
    <cellStyle name="Total 2 2 4 2 20" xfId="44403" xr:uid="{00000000-0005-0000-0000-0000E0AF0000}"/>
    <cellStyle name="Total 2 2 4 2 20 2" xfId="44404" xr:uid="{00000000-0005-0000-0000-0000E1AF0000}"/>
    <cellStyle name="Total 2 2 4 2 20 2 2" xfId="44405" xr:uid="{00000000-0005-0000-0000-0000E2AF0000}"/>
    <cellStyle name="Total 2 2 4 2 20 3" xfId="44406" xr:uid="{00000000-0005-0000-0000-0000E3AF0000}"/>
    <cellStyle name="Total 2 2 4 2 21" xfId="44407" xr:uid="{00000000-0005-0000-0000-0000E4AF0000}"/>
    <cellStyle name="Total 2 2 4 2 21 2" xfId="44408" xr:uid="{00000000-0005-0000-0000-0000E5AF0000}"/>
    <cellStyle name="Total 2 2 4 2 22" xfId="44409" xr:uid="{00000000-0005-0000-0000-0000E6AF0000}"/>
    <cellStyle name="Total 2 2 4 2 23" xfId="44410" xr:uid="{00000000-0005-0000-0000-0000E7AF0000}"/>
    <cellStyle name="Total 2 2 4 2 3" xfId="44411" xr:uid="{00000000-0005-0000-0000-0000E8AF0000}"/>
    <cellStyle name="Total 2 2 4 2 3 2" xfId="44412" xr:uid="{00000000-0005-0000-0000-0000E9AF0000}"/>
    <cellStyle name="Total 2 2 4 2 3 2 2" xfId="44413" xr:uid="{00000000-0005-0000-0000-0000EAAF0000}"/>
    <cellStyle name="Total 2 2 4 2 3 3" xfId="44414" xr:uid="{00000000-0005-0000-0000-0000EBAF0000}"/>
    <cellStyle name="Total 2 2 4 2 4" xfId="44415" xr:uid="{00000000-0005-0000-0000-0000ECAF0000}"/>
    <cellStyle name="Total 2 2 4 2 4 2" xfId="44416" xr:uid="{00000000-0005-0000-0000-0000EDAF0000}"/>
    <cellStyle name="Total 2 2 4 2 4 2 2" xfId="44417" xr:uid="{00000000-0005-0000-0000-0000EEAF0000}"/>
    <cellStyle name="Total 2 2 4 2 4 3" xfId="44418" xr:uid="{00000000-0005-0000-0000-0000EFAF0000}"/>
    <cellStyle name="Total 2 2 4 2 5" xfId="44419" xr:uid="{00000000-0005-0000-0000-0000F0AF0000}"/>
    <cellStyle name="Total 2 2 4 2 5 2" xfId="44420" xr:uid="{00000000-0005-0000-0000-0000F1AF0000}"/>
    <cellStyle name="Total 2 2 4 2 5 2 2" xfId="44421" xr:uid="{00000000-0005-0000-0000-0000F2AF0000}"/>
    <cellStyle name="Total 2 2 4 2 5 3" xfId="44422" xr:uid="{00000000-0005-0000-0000-0000F3AF0000}"/>
    <cellStyle name="Total 2 2 4 2 6" xfId="44423" xr:uid="{00000000-0005-0000-0000-0000F4AF0000}"/>
    <cellStyle name="Total 2 2 4 2 6 2" xfId="44424" xr:uid="{00000000-0005-0000-0000-0000F5AF0000}"/>
    <cellStyle name="Total 2 2 4 2 6 2 2" xfId="44425" xr:uid="{00000000-0005-0000-0000-0000F6AF0000}"/>
    <cellStyle name="Total 2 2 4 2 6 3" xfId="44426" xr:uid="{00000000-0005-0000-0000-0000F7AF0000}"/>
    <cellStyle name="Total 2 2 4 2 7" xfId="44427" xr:uid="{00000000-0005-0000-0000-0000F8AF0000}"/>
    <cellStyle name="Total 2 2 4 2 7 2" xfId="44428" xr:uid="{00000000-0005-0000-0000-0000F9AF0000}"/>
    <cellStyle name="Total 2 2 4 2 7 2 2" xfId="44429" xr:uid="{00000000-0005-0000-0000-0000FAAF0000}"/>
    <cellStyle name="Total 2 2 4 2 7 3" xfId="44430" xr:uid="{00000000-0005-0000-0000-0000FBAF0000}"/>
    <cellStyle name="Total 2 2 4 2 8" xfId="44431" xr:uid="{00000000-0005-0000-0000-0000FCAF0000}"/>
    <cellStyle name="Total 2 2 4 2 8 2" xfId="44432" xr:uid="{00000000-0005-0000-0000-0000FDAF0000}"/>
    <cellStyle name="Total 2 2 4 2 8 2 2" xfId="44433" xr:uid="{00000000-0005-0000-0000-0000FEAF0000}"/>
    <cellStyle name="Total 2 2 4 2 8 3" xfId="44434" xr:uid="{00000000-0005-0000-0000-0000FFAF0000}"/>
    <cellStyle name="Total 2 2 4 2 9" xfId="44435" xr:uid="{00000000-0005-0000-0000-000000B00000}"/>
    <cellStyle name="Total 2 2 4 2 9 2" xfId="44436" xr:uid="{00000000-0005-0000-0000-000001B00000}"/>
    <cellStyle name="Total 2 2 4 2 9 2 2" xfId="44437" xr:uid="{00000000-0005-0000-0000-000002B00000}"/>
    <cellStyle name="Total 2 2 4 2 9 3" xfId="44438" xr:uid="{00000000-0005-0000-0000-000003B00000}"/>
    <cellStyle name="Total 2 2 4 20" xfId="44439" xr:uid="{00000000-0005-0000-0000-000004B00000}"/>
    <cellStyle name="Total 2 2 4 20 2" xfId="44440" xr:uid="{00000000-0005-0000-0000-000005B00000}"/>
    <cellStyle name="Total 2 2 4 20 2 2" xfId="44441" xr:uid="{00000000-0005-0000-0000-000006B00000}"/>
    <cellStyle name="Total 2 2 4 20 3" xfId="44442" xr:uid="{00000000-0005-0000-0000-000007B00000}"/>
    <cellStyle name="Total 2 2 4 21" xfId="44443" xr:uid="{00000000-0005-0000-0000-000008B00000}"/>
    <cellStyle name="Total 2 2 4 21 2" xfId="44444" xr:uid="{00000000-0005-0000-0000-000009B00000}"/>
    <cellStyle name="Total 2 2 4 21 2 2" xfId="44445" xr:uid="{00000000-0005-0000-0000-00000AB00000}"/>
    <cellStyle name="Total 2 2 4 21 3" xfId="44446" xr:uid="{00000000-0005-0000-0000-00000BB00000}"/>
    <cellStyle name="Total 2 2 4 22" xfId="44447" xr:uid="{00000000-0005-0000-0000-00000CB00000}"/>
    <cellStyle name="Total 2 2 4 22 2" xfId="44448" xr:uid="{00000000-0005-0000-0000-00000DB00000}"/>
    <cellStyle name="Total 2 2 4 23" xfId="44449" xr:uid="{00000000-0005-0000-0000-00000EB00000}"/>
    <cellStyle name="Total 2 2 4 24" xfId="44450" xr:uid="{00000000-0005-0000-0000-00000FB00000}"/>
    <cellStyle name="Total 2 2 4 3" xfId="44451" xr:uid="{00000000-0005-0000-0000-000010B00000}"/>
    <cellStyle name="Total 2 2 4 3 2" xfId="44452" xr:uid="{00000000-0005-0000-0000-000011B00000}"/>
    <cellStyle name="Total 2 2 4 3 2 2" xfId="44453" xr:uid="{00000000-0005-0000-0000-000012B00000}"/>
    <cellStyle name="Total 2 2 4 3 3" xfId="44454" xr:uid="{00000000-0005-0000-0000-000013B00000}"/>
    <cellStyle name="Total 2 2 4 3 4" xfId="44455" xr:uid="{00000000-0005-0000-0000-000014B00000}"/>
    <cellStyle name="Total 2 2 4 4" xfId="44456" xr:uid="{00000000-0005-0000-0000-000015B00000}"/>
    <cellStyle name="Total 2 2 4 4 2" xfId="44457" xr:uid="{00000000-0005-0000-0000-000016B00000}"/>
    <cellStyle name="Total 2 2 4 4 2 2" xfId="44458" xr:uid="{00000000-0005-0000-0000-000017B00000}"/>
    <cellStyle name="Total 2 2 4 4 3" xfId="44459" xr:uid="{00000000-0005-0000-0000-000018B00000}"/>
    <cellStyle name="Total 2 2 4 4 4" xfId="44460" xr:uid="{00000000-0005-0000-0000-000019B00000}"/>
    <cellStyle name="Total 2 2 4 5" xfId="44461" xr:uid="{00000000-0005-0000-0000-00001AB00000}"/>
    <cellStyle name="Total 2 2 4 5 2" xfId="44462" xr:uid="{00000000-0005-0000-0000-00001BB00000}"/>
    <cellStyle name="Total 2 2 4 5 2 2" xfId="44463" xr:uid="{00000000-0005-0000-0000-00001CB00000}"/>
    <cellStyle name="Total 2 2 4 5 3" xfId="44464" xr:uid="{00000000-0005-0000-0000-00001DB00000}"/>
    <cellStyle name="Total 2 2 4 6" xfId="44465" xr:uid="{00000000-0005-0000-0000-00001EB00000}"/>
    <cellStyle name="Total 2 2 4 6 2" xfId="44466" xr:uid="{00000000-0005-0000-0000-00001FB00000}"/>
    <cellStyle name="Total 2 2 4 6 2 2" xfId="44467" xr:uid="{00000000-0005-0000-0000-000020B00000}"/>
    <cellStyle name="Total 2 2 4 6 3" xfId="44468" xr:uid="{00000000-0005-0000-0000-000021B00000}"/>
    <cellStyle name="Total 2 2 4 7" xfId="44469" xr:uid="{00000000-0005-0000-0000-000022B00000}"/>
    <cellStyle name="Total 2 2 4 7 2" xfId="44470" xr:uid="{00000000-0005-0000-0000-000023B00000}"/>
    <cellStyle name="Total 2 2 4 7 2 2" xfId="44471" xr:uid="{00000000-0005-0000-0000-000024B00000}"/>
    <cellStyle name="Total 2 2 4 7 3" xfId="44472" xr:uid="{00000000-0005-0000-0000-000025B00000}"/>
    <cellStyle name="Total 2 2 4 8" xfId="44473" xr:uid="{00000000-0005-0000-0000-000026B00000}"/>
    <cellStyle name="Total 2 2 4 8 2" xfId="44474" xr:uid="{00000000-0005-0000-0000-000027B00000}"/>
    <cellStyle name="Total 2 2 4 8 2 2" xfId="44475" xr:uid="{00000000-0005-0000-0000-000028B00000}"/>
    <cellStyle name="Total 2 2 4 8 3" xfId="44476" xr:uid="{00000000-0005-0000-0000-000029B00000}"/>
    <cellStyle name="Total 2 2 4 9" xfId="44477" xr:uid="{00000000-0005-0000-0000-00002AB00000}"/>
    <cellStyle name="Total 2 2 4 9 2" xfId="44478" xr:uid="{00000000-0005-0000-0000-00002BB00000}"/>
    <cellStyle name="Total 2 2 4 9 2 2" xfId="44479" xr:uid="{00000000-0005-0000-0000-00002CB00000}"/>
    <cellStyle name="Total 2 2 4 9 3" xfId="44480" xr:uid="{00000000-0005-0000-0000-00002DB00000}"/>
    <cellStyle name="Total 2 2 5" xfId="44481" xr:uid="{00000000-0005-0000-0000-00002EB00000}"/>
    <cellStyle name="Total 2 2 5 10" xfId="44482" xr:uid="{00000000-0005-0000-0000-00002FB00000}"/>
    <cellStyle name="Total 2 2 5 10 2" xfId="44483" xr:uid="{00000000-0005-0000-0000-000030B00000}"/>
    <cellStyle name="Total 2 2 5 10 2 2" xfId="44484" xr:uid="{00000000-0005-0000-0000-000031B00000}"/>
    <cellStyle name="Total 2 2 5 10 3" xfId="44485" xr:uid="{00000000-0005-0000-0000-000032B00000}"/>
    <cellStyle name="Total 2 2 5 11" xfId="44486" xr:uid="{00000000-0005-0000-0000-000033B00000}"/>
    <cellStyle name="Total 2 2 5 11 2" xfId="44487" xr:uid="{00000000-0005-0000-0000-000034B00000}"/>
    <cellStyle name="Total 2 2 5 11 2 2" xfId="44488" xr:uid="{00000000-0005-0000-0000-000035B00000}"/>
    <cellStyle name="Total 2 2 5 11 3" xfId="44489" xr:uid="{00000000-0005-0000-0000-000036B00000}"/>
    <cellStyle name="Total 2 2 5 12" xfId="44490" xr:uid="{00000000-0005-0000-0000-000037B00000}"/>
    <cellStyle name="Total 2 2 5 12 2" xfId="44491" xr:uid="{00000000-0005-0000-0000-000038B00000}"/>
    <cellStyle name="Total 2 2 5 12 2 2" xfId="44492" xr:uid="{00000000-0005-0000-0000-000039B00000}"/>
    <cellStyle name="Total 2 2 5 12 3" xfId="44493" xr:uid="{00000000-0005-0000-0000-00003AB00000}"/>
    <cellStyle name="Total 2 2 5 13" xfId="44494" xr:uid="{00000000-0005-0000-0000-00003BB00000}"/>
    <cellStyle name="Total 2 2 5 13 2" xfId="44495" xr:uid="{00000000-0005-0000-0000-00003CB00000}"/>
    <cellStyle name="Total 2 2 5 13 2 2" xfId="44496" xr:uid="{00000000-0005-0000-0000-00003DB00000}"/>
    <cellStyle name="Total 2 2 5 13 3" xfId="44497" xr:uid="{00000000-0005-0000-0000-00003EB00000}"/>
    <cellStyle name="Total 2 2 5 14" xfId="44498" xr:uid="{00000000-0005-0000-0000-00003FB00000}"/>
    <cellStyle name="Total 2 2 5 14 2" xfId="44499" xr:uid="{00000000-0005-0000-0000-000040B00000}"/>
    <cellStyle name="Total 2 2 5 14 2 2" xfId="44500" xr:uid="{00000000-0005-0000-0000-000041B00000}"/>
    <cellStyle name="Total 2 2 5 14 3" xfId="44501" xr:uid="{00000000-0005-0000-0000-000042B00000}"/>
    <cellStyle name="Total 2 2 5 15" xfId="44502" xr:uid="{00000000-0005-0000-0000-000043B00000}"/>
    <cellStyle name="Total 2 2 5 15 2" xfId="44503" xr:uid="{00000000-0005-0000-0000-000044B00000}"/>
    <cellStyle name="Total 2 2 5 15 2 2" xfId="44504" xr:uid="{00000000-0005-0000-0000-000045B00000}"/>
    <cellStyle name="Total 2 2 5 15 3" xfId="44505" xr:uid="{00000000-0005-0000-0000-000046B00000}"/>
    <cellStyle name="Total 2 2 5 16" xfId="44506" xr:uid="{00000000-0005-0000-0000-000047B00000}"/>
    <cellStyle name="Total 2 2 5 16 2" xfId="44507" xr:uid="{00000000-0005-0000-0000-000048B00000}"/>
    <cellStyle name="Total 2 2 5 16 2 2" xfId="44508" xr:uid="{00000000-0005-0000-0000-000049B00000}"/>
    <cellStyle name="Total 2 2 5 16 3" xfId="44509" xr:uid="{00000000-0005-0000-0000-00004AB00000}"/>
    <cellStyle name="Total 2 2 5 17" xfId="44510" xr:uid="{00000000-0005-0000-0000-00004BB00000}"/>
    <cellStyle name="Total 2 2 5 17 2" xfId="44511" xr:uid="{00000000-0005-0000-0000-00004CB00000}"/>
    <cellStyle name="Total 2 2 5 17 2 2" xfId="44512" xr:uid="{00000000-0005-0000-0000-00004DB00000}"/>
    <cellStyle name="Total 2 2 5 17 3" xfId="44513" xr:uid="{00000000-0005-0000-0000-00004EB00000}"/>
    <cellStyle name="Total 2 2 5 18" xfId="44514" xr:uid="{00000000-0005-0000-0000-00004FB00000}"/>
    <cellStyle name="Total 2 2 5 18 2" xfId="44515" xr:uid="{00000000-0005-0000-0000-000050B00000}"/>
    <cellStyle name="Total 2 2 5 18 2 2" xfId="44516" xr:uid="{00000000-0005-0000-0000-000051B00000}"/>
    <cellStyle name="Total 2 2 5 18 3" xfId="44517" xr:uid="{00000000-0005-0000-0000-000052B00000}"/>
    <cellStyle name="Total 2 2 5 19" xfId="44518" xr:uid="{00000000-0005-0000-0000-000053B00000}"/>
    <cellStyle name="Total 2 2 5 19 2" xfId="44519" xr:uid="{00000000-0005-0000-0000-000054B00000}"/>
    <cellStyle name="Total 2 2 5 19 2 2" xfId="44520" xr:uid="{00000000-0005-0000-0000-000055B00000}"/>
    <cellStyle name="Total 2 2 5 19 3" xfId="44521" xr:uid="{00000000-0005-0000-0000-000056B00000}"/>
    <cellStyle name="Total 2 2 5 2" xfId="44522" xr:uid="{00000000-0005-0000-0000-000057B00000}"/>
    <cellStyle name="Total 2 2 5 2 2" xfId="44523" xr:uid="{00000000-0005-0000-0000-000058B00000}"/>
    <cellStyle name="Total 2 2 5 2 2 2" xfId="44524" xr:uid="{00000000-0005-0000-0000-000059B00000}"/>
    <cellStyle name="Total 2 2 5 2 3" xfId="44525" xr:uid="{00000000-0005-0000-0000-00005AB00000}"/>
    <cellStyle name="Total 2 2 5 2 4" xfId="44526" xr:uid="{00000000-0005-0000-0000-00005BB00000}"/>
    <cellStyle name="Total 2 2 5 20" xfId="44527" xr:uid="{00000000-0005-0000-0000-00005CB00000}"/>
    <cellStyle name="Total 2 2 5 20 2" xfId="44528" xr:uid="{00000000-0005-0000-0000-00005DB00000}"/>
    <cellStyle name="Total 2 2 5 20 2 2" xfId="44529" xr:uid="{00000000-0005-0000-0000-00005EB00000}"/>
    <cellStyle name="Total 2 2 5 20 3" xfId="44530" xr:uid="{00000000-0005-0000-0000-00005FB00000}"/>
    <cellStyle name="Total 2 2 5 21" xfId="44531" xr:uid="{00000000-0005-0000-0000-000060B00000}"/>
    <cellStyle name="Total 2 2 5 21 2" xfId="44532" xr:uid="{00000000-0005-0000-0000-000061B00000}"/>
    <cellStyle name="Total 2 2 5 22" xfId="44533" xr:uid="{00000000-0005-0000-0000-000062B00000}"/>
    <cellStyle name="Total 2 2 5 23" xfId="44534" xr:uid="{00000000-0005-0000-0000-000063B00000}"/>
    <cellStyle name="Total 2 2 5 3" xfId="44535" xr:uid="{00000000-0005-0000-0000-000064B00000}"/>
    <cellStyle name="Total 2 2 5 3 2" xfId="44536" xr:uid="{00000000-0005-0000-0000-000065B00000}"/>
    <cellStyle name="Total 2 2 5 3 2 2" xfId="44537" xr:uid="{00000000-0005-0000-0000-000066B00000}"/>
    <cellStyle name="Total 2 2 5 3 3" xfId="44538" xr:uid="{00000000-0005-0000-0000-000067B00000}"/>
    <cellStyle name="Total 2 2 5 4" xfId="44539" xr:uid="{00000000-0005-0000-0000-000068B00000}"/>
    <cellStyle name="Total 2 2 5 4 2" xfId="44540" xr:uid="{00000000-0005-0000-0000-000069B00000}"/>
    <cellStyle name="Total 2 2 5 4 2 2" xfId="44541" xr:uid="{00000000-0005-0000-0000-00006AB00000}"/>
    <cellStyle name="Total 2 2 5 4 3" xfId="44542" xr:uid="{00000000-0005-0000-0000-00006BB00000}"/>
    <cellStyle name="Total 2 2 5 5" xfId="44543" xr:uid="{00000000-0005-0000-0000-00006CB00000}"/>
    <cellStyle name="Total 2 2 5 5 2" xfId="44544" xr:uid="{00000000-0005-0000-0000-00006DB00000}"/>
    <cellStyle name="Total 2 2 5 5 2 2" xfId="44545" xr:uid="{00000000-0005-0000-0000-00006EB00000}"/>
    <cellStyle name="Total 2 2 5 5 3" xfId="44546" xr:uid="{00000000-0005-0000-0000-00006FB00000}"/>
    <cellStyle name="Total 2 2 5 6" xfId="44547" xr:uid="{00000000-0005-0000-0000-000070B00000}"/>
    <cellStyle name="Total 2 2 5 6 2" xfId="44548" xr:uid="{00000000-0005-0000-0000-000071B00000}"/>
    <cellStyle name="Total 2 2 5 6 2 2" xfId="44549" xr:uid="{00000000-0005-0000-0000-000072B00000}"/>
    <cellStyle name="Total 2 2 5 6 3" xfId="44550" xr:uid="{00000000-0005-0000-0000-000073B00000}"/>
    <cellStyle name="Total 2 2 5 7" xfId="44551" xr:uid="{00000000-0005-0000-0000-000074B00000}"/>
    <cellStyle name="Total 2 2 5 7 2" xfId="44552" xr:uid="{00000000-0005-0000-0000-000075B00000}"/>
    <cellStyle name="Total 2 2 5 7 2 2" xfId="44553" xr:uid="{00000000-0005-0000-0000-000076B00000}"/>
    <cellStyle name="Total 2 2 5 7 3" xfId="44554" xr:uid="{00000000-0005-0000-0000-000077B00000}"/>
    <cellStyle name="Total 2 2 5 8" xfId="44555" xr:uid="{00000000-0005-0000-0000-000078B00000}"/>
    <cellStyle name="Total 2 2 5 8 2" xfId="44556" xr:uid="{00000000-0005-0000-0000-000079B00000}"/>
    <cellStyle name="Total 2 2 5 8 2 2" xfId="44557" xr:uid="{00000000-0005-0000-0000-00007AB00000}"/>
    <cellStyle name="Total 2 2 5 8 3" xfId="44558" xr:uid="{00000000-0005-0000-0000-00007BB00000}"/>
    <cellStyle name="Total 2 2 5 9" xfId="44559" xr:uid="{00000000-0005-0000-0000-00007CB00000}"/>
    <cellStyle name="Total 2 2 5 9 2" xfId="44560" xr:uid="{00000000-0005-0000-0000-00007DB00000}"/>
    <cellStyle name="Total 2 2 5 9 2 2" xfId="44561" xr:uid="{00000000-0005-0000-0000-00007EB00000}"/>
    <cellStyle name="Total 2 2 5 9 3" xfId="44562" xr:uid="{00000000-0005-0000-0000-00007FB00000}"/>
    <cellStyle name="Total 2 2 6" xfId="44563" xr:uid="{00000000-0005-0000-0000-000080B00000}"/>
    <cellStyle name="Total 2 2 6 2" xfId="44564" xr:uid="{00000000-0005-0000-0000-000081B00000}"/>
    <cellStyle name="Total 2 2 6 2 2" xfId="44565" xr:uid="{00000000-0005-0000-0000-000082B00000}"/>
    <cellStyle name="Total 2 2 6 3" xfId="44566" xr:uid="{00000000-0005-0000-0000-000083B00000}"/>
    <cellStyle name="Total 2 2 6 4" xfId="44567" xr:uid="{00000000-0005-0000-0000-000084B00000}"/>
    <cellStyle name="Total 2 2 7" xfId="44568" xr:uid="{00000000-0005-0000-0000-000085B00000}"/>
    <cellStyle name="Total 2 2 7 2" xfId="44569" xr:uid="{00000000-0005-0000-0000-000086B00000}"/>
    <cellStyle name="Total 2 2 7 2 2" xfId="44570" xr:uid="{00000000-0005-0000-0000-000087B00000}"/>
    <cellStyle name="Total 2 2 7 3" xfId="44571" xr:uid="{00000000-0005-0000-0000-000088B00000}"/>
    <cellStyle name="Total 2 2 8" xfId="44572" xr:uid="{00000000-0005-0000-0000-000089B00000}"/>
    <cellStyle name="Total 2 2 8 2" xfId="44573" xr:uid="{00000000-0005-0000-0000-00008AB00000}"/>
    <cellStyle name="Total 2 2 8 2 2" xfId="44574" xr:uid="{00000000-0005-0000-0000-00008BB00000}"/>
    <cellStyle name="Total 2 2 8 3" xfId="44575" xr:uid="{00000000-0005-0000-0000-00008CB00000}"/>
    <cellStyle name="Total 2 2 9" xfId="44576" xr:uid="{00000000-0005-0000-0000-00008DB00000}"/>
    <cellStyle name="Total 2 2 9 2" xfId="44577" xr:uid="{00000000-0005-0000-0000-00008EB00000}"/>
    <cellStyle name="Total 2 2 9 2 2" xfId="44578" xr:uid="{00000000-0005-0000-0000-00008FB00000}"/>
    <cellStyle name="Total 2 2 9 3" xfId="44579" xr:uid="{00000000-0005-0000-0000-000090B00000}"/>
    <cellStyle name="Total 2 20" xfId="44580" xr:uid="{00000000-0005-0000-0000-000091B00000}"/>
    <cellStyle name="Total 2 20 2" xfId="44581" xr:uid="{00000000-0005-0000-0000-000092B00000}"/>
    <cellStyle name="Total 2 20 2 2" xfId="44582" xr:uid="{00000000-0005-0000-0000-000093B00000}"/>
    <cellStyle name="Total 2 20 3" xfId="44583" xr:uid="{00000000-0005-0000-0000-000094B00000}"/>
    <cellStyle name="Total 2 21" xfId="44584" xr:uid="{00000000-0005-0000-0000-000095B00000}"/>
    <cellStyle name="Total 2 21 2" xfId="44585" xr:uid="{00000000-0005-0000-0000-000096B00000}"/>
    <cellStyle name="Total 2 21 2 2" xfId="44586" xr:uid="{00000000-0005-0000-0000-000097B00000}"/>
    <cellStyle name="Total 2 21 3" xfId="44587" xr:uid="{00000000-0005-0000-0000-000098B00000}"/>
    <cellStyle name="Total 2 22" xfId="44588" xr:uid="{00000000-0005-0000-0000-000099B00000}"/>
    <cellStyle name="Total 2 22 2" xfId="44589" xr:uid="{00000000-0005-0000-0000-00009AB00000}"/>
    <cellStyle name="Total 2 23" xfId="44590" xr:uid="{00000000-0005-0000-0000-00009BB00000}"/>
    <cellStyle name="Total 2 24" xfId="44591" xr:uid="{00000000-0005-0000-0000-00009CB00000}"/>
    <cellStyle name="Total 2 25" xfId="44592" xr:uid="{00000000-0005-0000-0000-00009DB00000}"/>
    <cellStyle name="Total 2 26" xfId="44593" xr:uid="{00000000-0005-0000-0000-00009EB00000}"/>
    <cellStyle name="Total 2 27" xfId="44594" xr:uid="{00000000-0005-0000-0000-00009FB00000}"/>
    <cellStyle name="Total 2 28" xfId="51005" xr:uid="{00000000-0005-0000-0000-0000A0B00000}"/>
    <cellStyle name="Total 2 29" xfId="51006" xr:uid="{00000000-0005-0000-0000-0000A1B00000}"/>
    <cellStyle name="Total 2 3" xfId="44595" xr:uid="{00000000-0005-0000-0000-0000A2B00000}"/>
    <cellStyle name="Total 2 3 10" xfId="44596" xr:uid="{00000000-0005-0000-0000-0000A3B00000}"/>
    <cellStyle name="Total 2 3 10 2" xfId="44597" xr:uid="{00000000-0005-0000-0000-0000A4B00000}"/>
    <cellStyle name="Total 2 3 10 2 2" xfId="44598" xr:uid="{00000000-0005-0000-0000-0000A5B00000}"/>
    <cellStyle name="Total 2 3 10 3" xfId="44599" xr:uid="{00000000-0005-0000-0000-0000A6B00000}"/>
    <cellStyle name="Total 2 3 11" xfId="44600" xr:uid="{00000000-0005-0000-0000-0000A7B00000}"/>
    <cellStyle name="Total 2 3 11 2" xfId="44601" xr:uid="{00000000-0005-0000-0000-0000A8B00000}"/>
    <cellStyle name="Total 2 3 11 2 2" xfId="44602" xr:uid="{00000000-0005-0000-0000-0000A9B00000}"/>
    <cellStyle name="Total 2 3 11 3" xfId="44603" xr:uid="{00000000-0005-0000-0000-0000AAB00000}"/>
    <cellStyle name="Total 2 3 12" xfId="44604" xr:uid="{00000000-0005-0000-0000-0000ABB00000}"/>
    <cellStyle name="Total 2 3 12 2" xfId="44605" xr:uid="{00000000-0005-0000-0000-0000ACB00000}"/>
    <cellStyle name="Total 2 3 12 2 2" xfId="44606" xr:uid="{00000000-0005-0000-0000-0000ADB00000}"/>
    <cellStyle name="Total 2 3 12 3" xfId="44607" xr:uid="{00000000-0005-0000-0000-0000AEB00000}"/>
    <cellStyle name="Total 2 3 13" xfId="44608" xr:uid="{00000000-0005-0000-0000-0000AFB00000}"/>
    <cellStyle name="Total 2 3 13 2" xfId="44609" xr:uid="{00000000-0005-0000-0000-0000B0B00000}"/>
    <cellStyle name="Total 2 3 13 2 2" xfId="44610" xr:uid="{00000000-0005-0000-0000-0000B1B00000}"/>
    <cellStyle name="Total 2 3 13 3" xfId="44611" xr:uid="{00000000-0005-0000-0000-0000B2B00000}"/>
    <cellStyle name="Total 2 3 14" xfId="44612" xr:uid="{00000000-0005-0000-0000-0000B3B00000}"/>
    <cellStyle name="Total 2 3 14 2" xfId="44613" xr:uid="{00000000-0005-0000-0000-0000B4B00000}"/>
    <cellStyle name="Total 2 3 14 2 2" xfId="44614" xr:uid="{00000000-0005-0000-0000-0000B5B00000}"/>
    <cellStyle name="Total 2 3 14 3" xfId="44615" xr:uid="{00000000-0005-0000-0000-0000B6B00000}"/>
    <cellStyle name="Total 2 3 15" xfId="44616" xr:uid="{00000000-0005-0000-0000-0000B7B00000}"/>
    <cellStyle name="Total 2 3 15 2" xfId="44617" xr:uid="{00000000-0005-0000-0000-0000B8B00000}"/>
    <cellStyle name="Total 2 3 15 2 2" xfId="44618" xr:uid="{00000000-0005-0000-0000-0000B9B00000}"/>
    <cellStyle name="Total 2 3 15 3" xfId="44619" xr:uid="{00000000-0005-0000-0000-0000BAB00000}"/>
    <cellStyle name="Total 2 3 16" xfId="44620" xr:uid="{00000000-0005-0000-0000-0000BBB00000}"/>
    <cellStyle name="Total 2 3 16 2" xfId="44621" xr:uid="{00000000-0005-0000-0000-0000BCB00000}"/>
    <cellStyle name="Total 2 3 16 2 2" xfId="44622" xr:uid="{00000000-0005-0000-0000-0000BDB00000}"/>
    <cellStyle name="Total 2 3 16 3" xfId="44623" xr:uid="{00000000-0005-0000-0000-0000BEB00000}"/>
    <cellStyle name="Total 2 3 17" xfId="44624" xr:uid="{00000000-0005-0000-0000-0000BFB00000}"/>
    <cellStyle name="Total 2 3 17 2" xfId="44625" xr:uid="{00000000-0005-0000-0000-0000C0B00000}"/>
    <cellStyle name="Total 2 3 17 2 2" xfId="44626" xr:uid="{00000000-0005-0000-0000-0000C1B00000}"/>
    <cellStyle name="Total 2 3 17 3" xfId="44627" xr:uid="{00000000-0005-0000-0000-0000C2B00000}"/>
    <cellStyle name="Total 2 3 18" xfId="44628" xr:uid="{00000000-0005-0000-0000-0000C3B00000}"/>
    <cellStyle name="Total 2 3 18 2" xfId="44629" xr:uid="{00000000-0005-0000-0000-0000C4B00000}"/>
    <cellStyle name="Total 2 3 19" xfId="44630" xr:uid="{00000000-0005-0000-0000-0000C5B00000}"/>
    <cellStyle name="Total 2 3 2" xfId="44631" xr:uid="{00000000-0005-0000-0000-0000C6B00000}"/>
    <cellStyle name="Total 2 3 2 10" xfId="44632" xr:uid="{00000000-0005-0000-0000-0000C7B00000}"/>
    <cellStyle name="Total 2 3 2 10 2" xfId="44633" xr:uid="{00000000-0005-0000-0000-0000C8B00000}"/>
    <cellStyle name="Total 2 3 2 10 2 2" xfId="44634" xr:uid="{00000000-0005-0000-0000-0000C9B00000}"/>
    <cellStyle name="Total 2 3 2 10 3" xfId="44635" xr:uid="{00000000-0005-0000-0000-0000CAB00000}"/>
    <cellStyle name="Total 2 3 2 11" xfId="44636" xr:uid="{00000000-0005-0000-0000-0000CBB00000}"/>
    <cellStyle name="Total 2 3 2 11 2" xfId="44637" xr:uid="{00000000-0005-0000-0000-0000CCB00000}"/>
    <cellStyle name="Total 2 3 2 11 2 2" xfId="44638" xr:uid="{00000000-0005-0000-0000-0000CDB00000}"/>
    <cellStyle name="Total 2 3 2 11 3" xfId="44639" xr:uid="{00000000-0005-0000-0000-0000CEB00000}"/>
    <cellStyle name="Total 2 3 2 12" xfId="44640" xr:uid="{00000000-0005-0000-0000-0000CFB00000}"/>
    <cellStyle name="Total 2 3 2 12 2" xfId="44641" xr:uid="{00000000-0005-0000-0000-0000D0B00000}"/>
    <cellStyle name="Total 2 3 2 12 2 2" xfId="44642" xr:uid="{00000000-0005-0000-0000-0000D1B00000}"/>
    <cellStyle name="Total 2 3 2 12 3" xfId="44643" xr:uid="{00000000-0005-0000-0000-0000D2B00000}"/>
    <cellStyle name="Total 2 3 2 13" xfId="44644" xr:uid="{00000000-0005-0000-0000-0000D3B00000}"/>
    <cellStyle name="Total 2 3 2 13 2" xfId="44645" xr:uid="{00000000-0005-0000-0000-0000D4B00000}"/>
    <cellStyle name="Total 2 3 2 13 2 2" xfId="44646" xr:uid="{00000000-0005-0000-0000-0000D5B00000}"/>
    <cellStyle name="Total 2 3 2 13 3" xfId="44647" xr:uid="{00000000-0005-0000-0000-0000D6B00000}"/>
    <cellStyle name="Total 2 3 2 14" xfId="44648" xr:uid="{00000000-0005-0000-0000-0000D7B00000}"/>
    <cellStyle name="Total 2 3 2 14 2" xfId="44649" xr:uid="{00000000-0005-0000-0000-0000D8B00000}"/>
    <cellStyle name="Total 2 3 2 14 2 2" xfId="44650" xr:uid="{00000000-0005-0000-0000-0000D9B00000}"/>
    <cellStyle name="Total 2 3 2 14 3" xfId="44651" xr:uid="{00000000-0005-0000-0000-0000DAB00000}"/>
    <cellStyle name="Total 2 3 2 15" xfId="44652" xr:uid="{00000000-0005-0000-0000-0000DBB00000}"/>
    <cellStyle name="Total 2 3 2 15 2" xfId="44653" xr:uid="{00000000-0005-0000-0000-0000DCB00000}"/>
    <cellStyle name="Total 2 3 2 15 2 2" xfId="44654" xr:uid="{00000000-0005-0000-0000-0000DDB00000}"/>
    <cellStyle name="Total 2 3 2 15 3" xfId="44655" xr:uid="{00000000-0005-0000-0000-0000DEB00000}"/>
    <cellStyle name="Total 2 3 2 16" xfId="44656" xr:uid="{00000000-0005-0000-0000-0000DFB00000}"/>
    <cellStyle name="Total 2 3 2 16 2" xfId="44657" xr:uid="{00000000-0005-0000-0000-0000E0B00000}"/>
    <cellStyle name="Total 2 3 2 16 2 2" xfId="44658" xr:uid="{00000000-0005-0000-0000-0000E1B00000}"/>
    <cellStyle name="Total 2 3 2 16 3" xfId="44659" xr:uid="{00000000-0005-0000-0000-0000E2B00000}"/>
    <cellStyle name="Total 2 3 2 17" xfId="44660" xr:uid="{00000000-0005-0000-0000-0000E3B00000}"/>
    <cellStyle name="Total 2 3 2 17 2" xfId="44661" xr:uid="{00000000-0005-0000-0000-0000E4B00000}"/>
    <cellStyle name="Total 2 3 2 17 2 2" xfId="44662" xr:uid="{00000000-0005-0000-0000-0000E5B00000}"/>
    <cellStyle name="Total 2 3 2 17 3" xfId="44663" xr:uid="{00000000-0005-0000-0000-0000E6B00000}"/>
    <cellStyle name="Total 2 3 2 18" xfId="44664" xr:uid="{00000000-0005-0000-0000-0000E7B00000}"/>
    <cellStyle name="Total 2 3 2 18 2" xfId="44665" xr:uid="{00000000-0005-0000-0000-0000E8B00000}"/>
    <cellStyle name="Total 2 3 2 18 2 2" xfId="44666" xr:uid="{00000000-0005-0000-0000-0000E9B00000}"/>
    <cellStyle name="Total 2 3 2 18 3" xfId="44667" xr:uid="{00000000-0005-0000-0000-0000EAB00000}"/>
    <cellStyle name="Total 2 3 2 19" xfId="44668" xr:uid="{00000000-0005-0000-0000-0000EBB00000}"/>
    <cellStyle name="Total 2 3 2 19 2" xfId="44669" xr:uid="{00000000-0005-0000-0000-0000ECB00000}"/>
    <cellStyle name="Total 2 3 2 19 2 2" xfId="44670" xr:uid="{00000000-0005-0000-0000-0000EDB00000}"/>
    <cellStyle name="Total 2 3 2 19 3" xfId="44671" xr:uid="{00000000-0005-0000-0000-0000EEB00000}"/>
    <cellStyle name="Total 2 3 2 2" xfId="44672" xr:uid="{00000000-0005-0000-0000-0000EFB00000}"/>
    <cellStyle name="Total 2 3 2 2 2" xfId="44673" xr:uid="{00000000-0005-0000-0000-0000F0B00000}"/>
    <cellStyle name="Total 2 3 2 2 2 2" xfId="44674" xr:uid="{00000000-0005-0000-0000-0000F1B00000}"/>
    <cellStyle name="Total 2 3 2 2 2 2 2" xfId="44675" xr:uid="{00000000-0005-0000-0000-0000F2B00000}"/>
    <cellStyle name="Total 2 3 2 2 2 3" xfId="44676" xr:uid="{00000000-0005-0000-0000-0000F3B00000}"/>
    <cellStyle name="Total 2 3 2 2 2 4" xfId="44677" xr:uid="{00000000-0005-0000-0000-0000F4B00000}"/>
    <cellStyle name="Total 2 3 2 2 3" xfId="44678" xr:uid="{00000000-0005-0000-0000-0000F5B00000}"/>
    <cellStyle name="Total 2 3 2 2 3 2" xfId="44679" xr:uid="{00000000-0005-0000-0000-0000F6B00000}"/>
    <cellStyle name="Total 2 3 2 2 4" xfId="44680" xr:uid="{00000000-0005-0000-0000-0000F7B00000}"/>
    <cellStyle name="Total 2 3 2 2 5" xfId="44681" xr:uid="{00000000-0005-0000-0000-0000F8B00000}"/>
    <cellStyle name="Total 2 3 2 20" xfId="44682" xr:uid="{00000000-0005-0000-0000-0000F9B00000}"/>
    <cellStyle name="Total 2 3 2 20 2" xfId="44683" xr:uid="{00000000-0005-0000-0000-0000FAB00000}"/>
    <cellStyle name="Total 2 3 2 20 2 2" xfId="44684" xr:uid="{00000000-0005-0000-0000-0000FBB00000}"/>
    <cellStyle name="Total 2 3 2 20 3" xfId="44685" xr:uid="{00000000-0005-0000-0000-0000FCB00000}"/>
    <cellStyle name="Total 2 3 2 21" xfId="44686" xr:uid="{00000000-0005-0000-0000-0000FDB00000}"/>
    <cellStyle name="Total 2 3 2 21 2" xfId="44687" xr:uid="{00000000-0005-0000-0000-0000FEB00000}"/>
    <cellStyle name="Total 2 3 2 22" xfId="44688" xr:uid="{00000000-0005-0000-0000-0000FFB00000}"/>
    <cellStyle name="Total 2 3 2 23" xfId="44689" xr:uid="{00000000-0005-0000-0000-000000B10000}"/>
    <cellStyle name="Total 2 3 2 3" xfId="44690" xr:uid="{00000000-0005-0000-0000-000001B10000}"/>
    <cellStyle name="Total 2 3 2 3 2" xfId="44691" xr:uid="{00000000-0005-0000-0000-000002B10000}"/>
    <cellStyle name="Total 2 3 2 3 2 2" xfId="44692" xr:uid="{00000000-0005-0000-0000-000003B10000}"/>
    <cellStyle name="Total 2 3 2 3 2 3" xfId="44693" xr:uid="{00000000-0005-0000-0000-000004B10000}"/>
    <cellStyle name="Total 2 3 2 3 3" xfId="44694" xr:uid="{00000000-0005-0000-0000-000005B10000}"/>
    <cellStyle name="Total 2 3 2 3 3 2" xfId="44695" xr:uid="{00000000-0005-0000-0000-000006B10000}"/>
    <cellStyle name="Total 2 3 2 3 4" xfId="44696" xr:uid="{00000000-0005-0000-0000-000007B10000}"/>
    <cellStyle name="Total 2 3 2 4" xfId="44697" xr:uid="{00000000-0005-0000-0000-000008B10000}"/>
    <cellStyle name="Total 2 3 2 4 2" xfId="44698" xr:uid="{00000000-0005-0000-0000-000009B10000}"/>
    <cellStyle name="Total 2 3 2 4 2 2" xfId="44699" xr:uid="{00000000-0005-0000-0000-00000AB10000}"/>
    <cellStyle name="Total 2 3 2 4 3" xfId="44700" xr:uid="{00000000-0005-0000-0000-00000BB10000}"/>
    <cellStyle name="Total 2 3 2 4 4" xfId="44701" xr:uid="{00000000-0005-0000-0000-00000CB10000}"/>
    <cellStyle name="Total 2 3 2 5" xfId="44702" xr:uid="{00000000-0005-0000-0000-00000DB10000}"/>
    <cellStyle name="Total 2 3 2 5 2" xfId="44703" xr:uid="{00000000-0005-0000-0000-00000EB10000}"/>
    <cellStyle name="Total 2 3 2 5 2 2" xfId="44704" xr:uid="{00000000-0005-0000-0000-00000FB10000}"/>
    <cellStyle name="Total 2 3 2 5 3" xfId="44705" xr:uid="{00000000-0005-0000-0000-000010B10000}"/>
    <cellStyle name="Total 2 3 2 5 4" xfId="44706" xr:uid="{00000000-0005-0000-0000-000011B10000}"/>
    <cellStyle name="Total 2 3 2 6" xfId="44707" xr:uid="{00000000-0005-0000-0000-000012B10000}"/>
    <cellStyle name="Total 2 3 2 6 2" xfId="44708" xr:uid="{00000000-0005-0000-0000-000013B10000}"/>
    <cellStyle name="Total 2 3 2 6 2 2" xfId="44709" xr:uid="{00000000-0005-0000-0000-000014B10000}"/>
    <cellStyle name="Total 2 3 2 6 3" xfId="44710" xr:uid="{00000000-0005-0000-0000-000015B10000}"/>
    <cellStyle name="Total 2 3 2 7" xfId="44711" xr:uid="{00000000-0005-0000-0000-000016B10000}"/>
    <cellStyle name="Total 2 3 2 7 2" xfId="44712" xr:uid="{00000000-0005-0000-0000-000017B10000}"/>
    <cellStyle name="Total 2 3 2 7 2 2" xfId="44713" xr:uid="{00000000-0005-0000-0000-000018B10000}"/>
    <cellStyle name="Total 2 3 2 7 3" xfId="44714" xr:uid="{00000000-0005-0000-0000-000019B10000}"/>
    <cellStyle name="Total 2 3 2 8" xfId="44715" xr:uid="{00000000-0005-0000-0000-00001AB10000}"/>
    <cellStyle name="Total 2 3 2 8 2" xfId="44716" xr:uid="{00000000-0005-0000-0000-00001BB10000}"/>
    <cellStyle name="Total 2 3 2 8 2 2" xfId="44717" xr:uid="{00000000-0005-0000-0000-00001CB10000}"/>
    <cellStyle name="Total 2 3 2 8 3" xfId="44718" xr:uid="{00000000-0005-0000-0000-00001DB10000}"/>
    <cellStyle name="Total 2 3 2 9" xfId="44719" xr:uid="{00000000-0005-0000-0000-00001EB10000}"/>
    <cellStyle name="Total 2 3 2 9 2" xfId="44720" xr:uid="{00000000-0005-0000-0000-00001FB10000}"/>
    <cellStyle name="Total 2 3 2 9 2 2" xfId="44721" xr:uid="{00000000-0005-0000-0000-000020B10000}"/>
    <cellStyle name="Total 2 3 2 9 3" xfId="44722" xr:uid="{00000000-0005-0000-0000-000021B10000}"/>
    <cellStyle name="Total 2 3 20" xfId="44723" xr:uid="{00000000-0005-0000-0000-000022B10000}"/>
    <cellStyle name="Total 2 3 3" xfId="44724" xr:uid="{00000000-0005-0000-0000-000023B10000}"/>
    <cellStyle name="Total 2 3 3 2" xfId="44725" xr:uid="{00000000-0005-0000-0000-000024B10000}"/>
    <cellStyle name="Total 2 3 3 2 2" xfId="44726" xr:uid="{00000000-0005-0000-0000-000025B10000}"/>
    <cellStyle name="Total 2 3 3 2 2 2" xfId="44727" xr:uid="{00000000-0005-0000-0000-000026B10000}"/>
    <cellStyle name="Total 2 3 3 2 3" xfId="44728" xr:uid="{00000000-0005-0000-0000-000027B10000}"/>
    <cellStyle name="Total 2 3 3 2 4" xfId="44729" xr:uid="{00000000-0005-0000-0000-000028B10000}"/>
    <cellStyle name="Total 2 3 3 3" xfId="44730" xr:uid="{00000000-0005-0000-0000-000029B10000}"/>
    <cellStyle name="Total 2 3 3 3 2" xfId="44731" xr:uid="{00000000-0005-0000-0000-00002AB10000}"/>
    <cellStyle name="Total 2 3 3 4" xfId="44732" xr:uid="{00000000-0005-0000-0000-00002BB10000}"/>
    <cellStyle name="Total 2 3 3 5" xfId="44733" xr:uid="{00000000-0005-0000-0000-00002CB10000}"/>
    <cellStyle name="Total 2 3 4" xfId="44734" xr:uid="{00000000-0005-0000-0000-00002DB10000}"/>
    <cellStyle name="Total 2 3 4 2" xfId="44735" xr:uid="{00000000-0005-0000-0000-00002EB10000}"/>
    <cellStyle name="Total 2 3 4 2 2" xfId="44736" xr:uid="{00000000-0005-0000-0000-00002FB10000}"/>
    <cellStyle name="Total 2 3 4 2 3" xfId="44737" xr:uid="{00000000-0005-0000-0000-000030B10000}"/>
    <cellStyle name="Total 2 3 4 3" xfId="44738" xr:uid="{00000000-0005-0000-0000-000031B10000}"/>
    <cellStyle name="Total 2 3 4 3 2" xfId="44739" xr:uid="{00000000-0005-0000-0000-000032B10000}"/>
    <cellStyle name="Total 2 3 4 4" xfId="44740" xr:uid="{00000000-0005-0000-0000-000033B10000}"/>
    <cellStyle name="Total 2 3 5" xfId="44741" xr:uid="{00000000-0005-0000-0000-000034B10000}"/>
    <cellStyle name="Total 2 3 5 2" xfId="44742" xr:uid="{00000000-0005-0000-0000-000035B10000}"/>
    <cellStyle name="Total 2 3 5 2 2" xfId="44743" xr:uid="{00000000-0005-0000-0000-000036B10000}"/>
    <cellStyle name="Total 2 3 5 2 3" xfId="44744" xr:uid="{00000000-0005-0000-0000-000037B10000}"/>
    <cellStyle name="Total 2 3 5 3" xfId="44745" xr:uid="{00000000-0005-0000-0000-000038B10000}"/>
    <cellStyle name="Total 2 3 5 4" xfId="44746" xr:uid="{00000000-0005-0000-0000-000039B10000}"/>
    <cellStyle name="Total 2 3 6" xfId="44747" xr:uid="{00000000-0005-0000-0000-00003AB10000}"/>
    <cellStyle name="Total 2 3 6 2" xfId="44748" xr:uid="{00000000-0005-0000-0000-00003BB10000}"/>
    <cellStyle name="Total 2 3 6 2 2" xfId="44749" xr:uid="{00000000-0005-0000-0000-00003CB10000}"/>
    <cellStyle name="Total 2 3 6 3" xfId="44750" xr:uid="{00000000-0005-0000-0000-00003DB10000}"/>
    <cellStyle name="Total 2 3 6 4" xfId="44751" xr:uid="{00000000-0005-0000-0000-00003EB10000}"/>
    <cellStyle name="Total 2 3 7" xfId="44752" xr:uid="{00000000-0005-0000-0000-00003FB10000}"/>
    <cellStyle name="Total 2 3 7 2" xfId="44753" xr:uid="{00000000-0005-0000-0000-000040B10000}"/>
    <cellStyle name="Total 2 3 7 2 2" xfId="44754" xr:uid="{00000000-0005-0000-0000-000041B10000}"/>
    <cellStyle name="Total 2 3 7 3" xfId="44755" xr:uid="{00000000-0005-0000-0000-000042B10000}"/>
    <cellStyle name="Total 2 3 8" xfId="44756" xr:uid="{00000000-0005-0000-0000-000043B10000}"/>
    <cellStyle name="Total 2 3 8 2" xfId="44757" xr:uid="{00000000-0005-0000-0000-000044B10000}"/>
    <cellStyle name="Total 2 3 8 2 2" xfId="44758" xr:uid="{00000000-0005-0000-0000-000045B10000}"/>
    <cellStyle name="Total 2 3 8 3" xfId="44759" xr:uid="{00000000-0005-0000-0000-000046B10000}"/>
    <cellStyle name="Total 2 3 9" xfId="44760" xr:uid="{00000000-0005-0000-0000-000047B10000}"/>
    <cellStyle name="Total 2 3 9 2" xfId="44761" xr:uid="{00000000-0005-0000-0000-000048B10000}"/>
    <cellStyle name="Total 2 3 9 2 2" xfId="44762" xr:uid="{00000000-0005-0000-0000-000049B10000}"/>
    <cellStyle name="Total 2 3 9 3" xfId="44763" xr:uid="{00000000-0005-0000-0000-00004AB10000}"/>
    <cellStyle name="Total 2 4" xfId="44764" xr:uid="{00000000-0005-0000-0000-00004BB10000}"/>
    <cellStyle name="Total 2 4 10" xfId="44765" xr:uid="{00000000-0005-0000-0000-00004CB10000}"/>
    <cellStyle name="Total 2 4 10 2" xfId="44766" xr:uid="{00000000-0005-0000-0000-00004DB10000}"/>
    <cellStyle name="Total 2 4 10 2 2" xfId="44767" xr:uid="{00000000-0005-0000-0000-00004EB10000}"/>
    <cellStyle name="Total 2 4 10 3" xfId="44768" xr:uid="{00000000-0005-0000-0000-00004FB10000}"/>
    <cellStyle name="Total 2 4 11" xfId="44769" xr:uid="{00000000-0005-0000-0000-000050B10000}"/>
    <cellStyle name="Total 2 4 11 2" xfId="44770" xr:uid="{00000000-0005-0000-0000-000051B10000}"/>
    <cellStyle name="Total 2 4 11 2 2" xfId="44771" xr:uid="{00000000-0005-0000-0000-000052B10000}"/>
    <cellStyle name="Total 2 4 11 3" xfId="44772" xr:uid="{00000000-0005-0000-0000-000053B10000}"/>
    <cellStyle name="Total 2 4 12" xfId="44773" xr:uid="{00000000-0005-0000-0000-000054B10000}"/>
    <cellStyle name="Total 2 4 12 2" xfId="44774" xr:uid="{00000000-0005-0000-0000-000055B10000}"/>
    <cellStyle name="Total 2 4 12 2 2" xfId="44775" xr:uid="{00000000-0005-0000-0000-000056B10000}"/>
    <cellStyle name="Total 2 4 12 3" xfId="44776" xr:uid="{00000000-0005-0000-0000-000057B10000}"/>
    <cellStyle name="Total 2 4 13" xfId="44777" xr:uid="{00000000-0005-0000-0000-000058B10000}"/>
    <cellStyle name="Total 2 4 13 2" xfId="44778" xr:uid="{00000000-0005-0000-0000-000059B10000}"/>
    <cellStyle name="Total 2 4 13 2 2" xfId="44779" xr:uid="{00000000-0005-0000-0000-00005AB10000}"/>
    <cellStyle name="Total 2 4 13 3" xfId="44780" xr:uid="{00000000-0005-0000-0000-00005BB10000}"/>
    <cellStyle name="Total 2 4 14" xfId="44781" xr:uid="{00000000-0005-0000-0000-00005CB10000}"/>
    <cellStyle name="Total 2 4 14 2" xfId="44782" xr:uid="{00000000-0005-0000-0000-00005DB10000}"/>
    <cellStyle name="Total 2 4 14 2 2" xfId="44783" xr:uid="{00000000-0005-0000-0000-00005EB10000}"/>
    <cellStyle name="Total 2 4 14 3" xfId="44784" xr:uid="{00000000-0005-0000-0000-00005FB10000}"/>
    <cellStyle name="Total 2 4 15" xfId="44785" xr:uid="{00000000-0005-0000-0000-000060B10000}"/>
    <cellStyle name="Total 2 4 15 2" xfId="44786" xr:uid="{00000000-0005-0000-0000-000061B10000}"/>
    <cellStyle name="Total 2 4 15 2 2" xfId="44787" xr:uid="{00000000-0005-0000-0000-000062B10000}"/>
    <cellStyle name="Total 2 4 15 3" xfId="44788" xr:uid="{00000000-0005-0000-0000-000063B10000}"/>
    <cellStyle name="Total 2 4 16" xfId="44789" xr:uid="{00000000-0005-0000-0000-000064B10000}"/>
    <cellStyle name="Total 2 4 16 2" xfId="44790" xr:uid="{00000000-0005-0000-0000-000065B10000}"/>
    <cellStyle name="Total 2 4 16 2 2" xfId="44791" xr:uid="{00000000-0005-0000-0000-000066B10000}"/>
    <cellStyle name="Total 2 4 16 3" xfId="44792" xr:uid="{00000000-0005-0000-0000-000067B10000}"/>
    <cellStyle name="Total 2 4 17" xfId="44793" xr:uid="{00000000-0005-0000-0000-000068B10000}"/>
    <cellStyle name="Total 2 4 17 2" xfId="44794" xr:uid="{00000000-0005-0000-0000-000069B10000}"/>
    <cellStyle name="Total 2 4 17 2 2" xfId="44795" xr:uid="{00000000-0005-0000-0000-00006AB10000}"/>
    <cellStyle name="Total 2 4 17 3" xfId="44796" xr:uid="{00000000-0005-0000-0000-00006BB10000}"/>
    <cellStyle name="Total 2 4 18" xfId="44797" xr:uid="{00000000-0005-0000-0000-00006CB10000}"/>
    <cellStyle name="Total 2 4 18 2" xfId="44798" xr:uid="{00000000-0005-0000-0000-00006DB10000}"/>
    <cellStyle name="Total 2 4 19" xfId="44799" xr:uid="{00000000-0005-0000-0000-00006EB10000}"/>
    <cellStyle name="Total 2 4 2" xfId="44800" xr:uid="{00000000-0005-0000-0000-00006FB10000}"/>
    <cellStyle name="Total 2 4 2 10" xfId="44801" xr:uid="{00000000-0005-0000-0000-000070B10000}"/>
    <cellStyle name="Total 2 4 2 10 2" xfId="44802" xr:uid="{00000000-0005-0000-0000-000071B10000}"/>
    <cellStyle name="Total 2 4 2 10 2 2" xfId="44803" xr:uid="{00000000-0005-0000-0000-000072B10000}"/>
    <cellStyle name="Total 2 4 2 10 3" xfId="44804" xr:uid="{00000000-0005-0000-0000-000073B10000}"/>
    <cellStyle name="Total 2 4 2 11" xfId="44805" xr:uid="{00000000-0005-0000-0000-000074B10000}"/>
    <cellStyle name="Total 2 4 2 11 2" xfId="44806" xr:uid="{00000000-0005-0000-0000-000075B10000}"/>
    <cellStyle name="Total 2 4 2 11 2 2" xfId="44807" xr:uid="{00000000-0005-0000-0000-000076B10000}"/>
    <cellStyle name="Total 2 4 2 11 3" xfId="44808" xr:uid="{00000000-0005-0000-0000-000077B10000}"/>
    <cellStyle name="Total 2 4 2 12" xfId="44809" xr:uid="{00000000-0005-0000-0000-000078B10000}"/>
    <cellStyle name="Total 2 4 2 12 2" xfId="44810" xr:uid="{00000000-0005-0000-0000-000079B10000}"/>
    <cellStyle name="Total 2 4 2 12 2 2" xfId="44811" xr:uid="{00000000-0005-0000-0000-00007AB10000}"/>
    <cellStyle name="Total 2 4 2 12 3" xfId="44812" xr:uid="{00000000-0005-0000-0000-00007BB10000}"/>
    <cellStyle name="Total 2 4 2 13" xfId="44813" xr:uid="{00000000-0005-0000-0000-00007CB10000}"/>
    <cellStyle name="Total 2 4 2 13 2" xfId="44814" xr:uid="{00000000-0005-0000-0000-00007DB10000}"/>
    <cellStyle name="Total 2 4 2 13 2 2" xfId="44815" xr:uid="{00000000-0005-0000-0000-00007EB10000}"/>
    <cellStyle name="Total 2 4 2 13 3" xfId="44816" xr:uid="{00000000-0005-0000-0000-00007FB10000}"/>
    <cellStyle name="Total 2 4 2 14" xfId="44817" xr:uid="{00000000-0005-0000-0000-000080B10000}"/>
    <cellStyle name="Total 2 4 2 14 2" xfId="44818" xr:uid="{00000000-0005-0000-0000-000081B10000}"/>
    <cellStyle name="Total 2 4 2 14 2 2" xfId="44819" xr:uid="{00000000-0005-0000-0000-000082B10000}"/>
    <cellStyle name="Total 2 4 2 14 3" xfId="44820" xr:uid="{00000000-0005-0000-0000-000083B10000}"/>
    <cellStyle name="Total 2 4 2 15" xfId="44821" xr:uid="{00000000-0005-0000-0000-000084B10000}"/>
    <cellStyle name="Total 2 4 2 15 2" xfId="44822" xr:uid="{00000000-0005-0000-0000-000085B10000}"/>
    <cellStyle name="Total 2 4 2 15 2 2" xfId="44823" xr:uid="{00000000-0005-0000-0000-000086B10000}"/>
    <cellStyle name="Total 2 4 2 15 3" xfId="44824" xr:uid="{00000000-0005-0000-0000-000087B10000}"/>
    <cellStyle name="Total 2 4 2 16" xfId="44825" xr:uid="{00000000-0005-0000-0000-000088B10000}"/>
    <cellStyle name="Total 2 4 2 16 2" xfId="44826" xr:uid="{00000000-0005-0000-0000-000089B10000}"/>
    <cellStyle name="Total 2 4 2 16 2 2" xfId="44827" xr:uid="{00000000-0005-0000-0000-00008AB10000}"/>
    <cellStyle name="Total 2 4 2 16 3" xfId="44828" xr:uid="{00000000-0005-0000-0000-00008BB10000}"/>
    <cellStyle name="Total 2 4 2 17" xfId="44829" xr:uid="{00000000-0005-0000-0000-00008CB10000}"/>
    <cellStyle name="Total 2 4 2 17 2" xfId="44830" xr:uid="{00000000-0005-0000-0000-00008DB10000}"/>
    <cellStyle name="Total 2 4 2 17 2 2" xfId="44831" xr:uid="{00000000-0005-0000-0000-00008EB10000}"/>
    <cellStyle name="Total 2 4 2 17 3" xfId="44832" xr:uid="{00000000-0005-0000-0000-00008FB10000}"/>
    <cellStyle name="Total 2 4 2 18" xfId="44833" xr:uid="{00000000-0005-0000-0000-000090B10000}"/>
    <cellStyle name="Total 2 4 2 18 2" xfId="44834" xr:uid="{00000000-0005-0000-0000-000091B10000}"/>
    <cellStyle name="Total 2 4 2 18 2 2" xfId="44835" xr:uid="{00000000-0005-0000-0000-000092B10000}"/>
    <cellStyle name="Total 2 4 2 18 3" xfId="44836" xr:uid="{00000000-0005-0000-0000-000093B10000}"/>
    <cellStyle name="Total 2 4 2 19" xfId="44837" xr:uid="{00000000-0005-0000-0000-000094B10000}"/>
    <cellStyle name="Total 2 4 2 19 2" xfId="44838" xr:uid="{00000000-0005-0000-0000-000095B10000}"/>
    <cellStyle name="Total 2 4 2 19 2 2" xfId="44839" xr:uid="{00000000-0005-0000-0000-000096B10000}"/>
    <cellStyle name="Total 2 4 2 19 3" xfId="44840" xr:uid="{00000000-0005-0000-0000-000097B10000}"/>
    <cellStyle name="Total 2 4 2 2" xfId="44841" xr:uid="{00000000-0005-0000-0000-000098B10000}"/>
    <cellStyle name="Total 2 4 2 2 2" xfId="44842" xr:uid="{00000000-0005-0000-0000-000099B10000}"/>
    <cellStyle name="Total 2 4 2 2 2 2" xfId="44843" xr:uid="{00000000-0005-0000-0000-00009AB10000}"/>
    <cellStyle name="Total 2 4 2 2 2 2 2" xfId="44844" xr:uid="{00000000-0005-0000-0000-00009BB10000}"/>
    <cellStyle name="Total 2 4 2 2 2 3" xfId="44845" xr:uid="{00000000-0005-0000-0000-00009CB10000}"/>
    <cellStyle name="Total 2 4 2 2 2 4" xfId="44846" xr:uid="{00000000-0005-0000-0000-00009DB10000}"/>
    <cellStyle name="Total 2 4 2 2 3" xfId="44847" xr:uid="{00000000-0005-0000-0000-00009EB10000}"/>
    <cellStyle name="Total 2 4 2 2 3 2" xfId="44848" xr:uid="{00000000-0005-0000-0000-00009FB10000}"/>
    <cellStyle name="Total 2 4 2 2 4" xfId="44849" xr:uid="{00000000-0005-0000-0000-0000A0B10000}"/>
    <cellStyle name="Total 2 4 2 2 5" xfId="44850" xr:uid="{00000000-0005-0000-0000-0000A1B10000}"/>
    <cellStyle name="Total 2 4 2 20" xfId="44851" xr:uid="{00000000-0005-0000-0000-0000A2B10000}"/>
    <cellStyle name="Total 2 4 2 20 2" xfId="44852" xr:uid="{00000000-0005-0000-0000-0000A3B10000}"/>
    <cellStyle name="Total 2 4 2 20 2 2" xfId="44853" xr:uid="{00000000-0005-0000-0000-0000A4B10000}"/>
    <cellStyle name="Total 2 4 2 20 3" xfId="44854" xr:uid="{00000000-0005-0000-0000-0000A5B10000}"/>
    <cellStyle name="Total 2 4 2 21" xfId="44855" xr:uid="{00000000-0005-0000-0000-0000A6B10000}"/>
    <cellStyle name="Total 2 4 2 21 2" xfId="44856" xr:uid="{00000000-0005-0000-0000-0000A7B10000}"/>
    <cellStyle name="Total 2 4 2 22" xfId="44857" xr:uid="{00000000-0005-0000-0000-0000A8B10000}"/>
    <cellStyle name="Total 2 4 2 23" xfId="44858" xr:uid="{00000000-0005-0000-0000-0000A9B10000}"/>
    <cellStyle name="Total 2 4 2 3" xfId="44859" xr:uid="{00000000-0005-0000-0000-0000AAB10000}"/>
    <cellStyle name="Total 2 4 2 3 2" xfId="44860" xr:uid="{00000000-0005-0000-0000-0000ABB10000}"/>
    <cellStyle name="Total 2 4 2 3 2 2" xfId="44861" xr:uid="{00000000-0005-0000-0000-0000ACB10000}"/>
    <cellStyle name="Total 2 4 2 3 2 3" xfId="44862" xr:uid="{00000000-0005-0000-0000-0000ADB10000}"/>
    <cellStyle name="Total 2 4 2 3 3" xfId="44863" xr:uid="{00000000-0005-0000-0000-0000AEB10000}"/>
    <cellStyle name="Total 2 4 2 3 3 2" xfId="44864" xr:uid="{00000000-0005-0000-0000-0000AFB10000}"/>
    <cellStyle name="Total 2 4 2 3 4" xfId="44865" xr:uid="{00000000-0005-0000-0000-0000B0B10000}"/>
    <cellStyle name="Total 2 4 2 4" xfId="44866" xr:uid="{00000000-0005-0000-0000-0000B1B10000}"/>
    <cellStyle name="Total 2 4 2 4 2" xfId="44867" xr:uid="{00000000-0005-0000-0000-0000B2B10000}"/>
    <cellStyle name="Total 2 4 2 4 2 2" xfId="44868" xr:uid="{00000000-0005-0000-0000-0000B3B10000}"/>
    <cellStyle name="Total 2 4 2 4 3" xfId="44869" xr:uid="{00000000-0005-0000-0000-0000B4B10000}"/>
    <cellStyle name="Total 2 4 2 4 4" xfId="44870" xr:uid="{00000000-0005-0000-0000-0000B5B10000}"/>
    <cellStyle name="Total 2 4 2 5" xfId="44871" xr:uid="{00000000-0005-0000-0000-0000B6B10000}"/>
    <cellStyle name="Total 2 4 2 5 2" xfId="44872" xr:uid="{00000000-0005-0000-0000-0000B7B10000}"/>
    <cellStyle name="Total 2 4 2 5 2 2" xfId="44873" xr:uid="{00000000-0005-0000-0000-0000B8B10000}"/>
    <cellStyle name="Total 2 4 2 5 3" xfId="44874" xr:uid="{00000000-0005-0000-0000-0000B9B10000}"/>
    <cellStyle name="Total 2 4 2 5 4" xfId="44875" xr:uid="{00000000-0005-0000-0000-0000BAB10000}"/>
    <cellStyle name="Total 2 4 2 6" xfId="44876" xr:uid="{00000000-0005-0000-0000-0000BBB10000}"/>
    <cellStyle name="Total 2 4 2 6 2" xfId="44877" xr:uid="{00000000-0005-0000-0000-0000BCB10000}"/>
    <cellStyle name="Total 2 4 2 6 2 2" xfId="44878" xr:uid="{00000000-0005-0000-0000-0000BDB10000}"/>
    <cellStyle name="Total 2 4 2 6 3" xfId="44879" xr:uid="{00000000-0005-0000-0000-0000BEB10000}"/>
    <cellStyle name="Total 2 4 2 7" xfId="44880" xr:uid="{00000000-0005-0000-0000-0000BFB10000}"/>
    <cellStyle name="Total 2 4 2 7 2" xfId="44881" xr:uid="{00000000-0005-0000-0000-0000C0B10000}"/>
    <cellStyle name="Total 2 4 2 7 2 2" xfId="44882" xr:uid="{00000000-0005-0000-0000-0000C1B10000}"/>
    <cellStyle name="Total 2 4 2 7 3" xfId="44883" xr:uid="{00000000-0005-0000-0000-0000C2B10000}"/>
    <cellStyle name="Total 2 4 2 8" xfId="44884" xr:uid="{00000000-0005-0000-0000-0000C3B10000}"/>
    <cellStyle name="Total 2 4 2 8 2" xfId="44885" xr:uid="{00000000-0005-0000-0000-0000C4B10000}"/>
    <cellStyle name="Total 2 4 2 8 2 2" xfId="44886" xr:uid="{00000000-0005-0000-0000-0000C5B10000}"/>
    <cellStyle name="Total 2 4 2 8 3" xfId="44887" xr:uid="{00000000-0005-0000-0000-0000C6B10000}"/>
    <cellStyle name="Total 2 4 2 9" xfId="44888" xr:uid="{00000000-0005-0000-0000-0000C7B10000}"/>
    <cellStyle name="Total 2 4 2 9 2" xfId="44889" xr:uid="{00000000-0005-0000-0000-0000C8B10000}"/>
    <cellStyle name="Total 2 4 2 9 2 2" xfId="44890" xr:uid="{00000000-0005-0000-0000-0000C9B10000}"/>
    <cellStyle name="Total 2 4 2 9 3" xfId="44891" xr:uid="{00000000-0005-0000-0000-0000CAB10000}"/>
    <cellStyle name="Total 2 4 20" xfId="44892" xr:uid="{00000000-0005-0000-0000-0000CBB10000}"/>
    <cellStyle name="Total 2 4 3" xfId="44893" xr:uid="{00000000-0005-0000-0000-0000CCB10000}"/>
    <cellStyle name="Total 2 4 3 2" xfId="44894" xr:uid="{00000000-0005-0000-0000-0000CDB10000}"/>
    <cellStyle name="Total 2 4 3 2 2" xfId="44895" xr:uid="{00000000-0005-0000-0000-0000CEB10000}"/>
    <cellStyle name="Total 2 4 3 2 2 2" xfId="44896" xr:uid="{00000000-0005-0000-0000-0000CFB10000}"/>
    <cellStyle name="Total 2 4 3 2 3" xfId="44897" xr:uid="{00000000-0005-0000-0000-0000D0B10000}"/>
    <cellStyle name="Total 2 4 3 2 4" xfId="44898" xr:uid="{00000000-0005-0000-0000-0000D1B10000}"/>
    <cellStyle name="Total 2 4 3 3" xfId="44899" xr:uid="{00000000-0005-0000-0000-0000D2B10000}"/>
    <cellStyle name="Total 2 4 3 3 2" xfId="44900" xr:uid="{00000000-0005-0000-0000-0000D3B10000}"/>
    <cellStyle name="Total 2 4 3 4" xfId="44901" xr:uid="{00000000-0005-0000-0000-0000D4B10000}"/>
    <cellStyle name="Total 2 4 3 5" xfId="44902" xr:uid="{00000000-0005-0000-0000-0000D5B10000}"/>
    <cellStyle name="Total 2 4 4" xfId="44903" xr:uid="{00000000-0005-0000-0000-0000D6B10000}"/>
    <cellStyle name="Total 2 4 4 2" xfId="44904" xr:uid="{00000000-0005-0000-0000-0000D7B10000}"/>
    <cellStyle name="Total 2 4 4 2 2" xfId="44905" xr:uid="{00000000-0005-0000-0000-0000D8B10000}"/>
    <cellStyle name="Total 2 4 4 2 3" xfId="44906" xr:uid="{00000000-0005-0000-0000-0000D9B10000}"/>
    <cellStyle name="Total 2 4 4 3" xfId="44907" xr:uid="{00000000-0005-0000-0000-0000DAB10000}"/>
    <cellStyle name="Total 2 4 4 3 2" xfId="44908" xr:uid="{00000000-0005-0000-0000-0000DBB10000}"/>
    <cellStyle name="Total 2 4 4 4" xfId="44909" xr:uid="{00000000-0005-0000-0000-0000DCB10000}"/>
    <cellStyle name="Total 2 4 5" xfId="44910" xr:uid="{00000000-0005-0000-0000-0000DDB10000}"/>
    <cellStyle name="Total 2 4 5 2" xfId="44911" xr:uid="{00000000-0005-0000-0000-0000DEB10000}"/>
    <cellStyle name="Total 2 4 5 2 2" xfId="44912" xr:uid="{00000000-0005-0000-0000-0000DFB10000}"/>
    <cellStyle name="Total 2 4 5 2 3" xfId="44913" xr:uid="{00000000-0005-0000-0000-0000E0B10000}"/>
    <cellStyle name="Total 2 4 5 3" xfId="44914" xr:uid="{00000000-0005-0000-0000-0000E1B10000}"/>
    <cellStyle name="Total 2 4 5 4" xfId="44915" xr:uid="{00000000-0005-0000-0000-0000E2B10000}"/>
    <cellStyle name="Total 2 4 6" xfId="44916" xr:uid="{00000000-0005-0000-0000-0000E3B10000}"/>
    <cellStyle name="Total 2 4 6 2" xfId="44917" xr:uid="{00000000-0005-0000-0000-0000E4B10000}"/>
    <cellStyle name="Total 2 4 6 2 2" xfId="44918" xr:uid="{00000000-0005-0000-0000-0000E5B10000}"/>
    <cellStyle name="Total 2 4 6 3" xfId="44919" xr:uid="{00000000-0005-0000-0000-0000E6B10000}"/>
    <cellStyle name="Total 2 4 6 4" xfId="44920" xr:uid="{00000000-0005-0000-0000-0000E7B10000}"/>
    <cellStyle name="Total 2 4 7" xfId="44921" xr:uid="{00000000-0005-0000-0000-0000E8B10000}"/>
    <cellStyle name="Total 2 4 7 2" xfId="44922" xr:uid="{00000000-0005-0000-0000-0000E9B10000}"/>
    <cellStyle name="Total 2 4 7 2 2" xfId="44923" xr:uid="{00000000-0005-0000-0000-0000EAB10000}"/>
    <cellStyle name="Total 2 4 7 3" xfId="44924" xr:uid="{00000000-0005-0000-0000-0000EBB10000}"/>
    <cellStyle name="Total 2 4 8" xfId="44925" xr:uid="{00000000-0005-0000-0000-0000ECB10000}"/>
    <cellStyle name="Total 2 4 8 2" xfId="44926" xr:uid="{00000000-0005-0000-0000-0000EDB10000}"/>
    <cellStyle name="Total 2 4 8 2 2" xfId="44927" xr:uid="{00000000-0005-0000-0000-0000EEB10000}"/>
    <cellStyle name="Total 2 4 8 3" xfId="44928" xr:uid="{00000000-0005-0000-0000-0000EFB10000}"/>
    <cellStyle name="Total 2 4 9" xfId="44929" xr:uid="{00000000-0005-0000-0000-0000F0B10000}"/>
    <cellStyle name="Total 2 4 9 2" xfId="44930" xr:uid="{00000000-0005-0000-0000-0000F1B10000}"/>
    <cellStyle name="Total 2 4 9 2 2" xfId="44931" xr:uid="{00000000-0005-0000-0000-0000F2B10000}"/>
    <cellStyle name="Total 2 4 9 3" xfId="44932" xr:uid="{00000000-0005-0000-0000-0000F3B10000}"/>
    <cellStyle name="Total 2 5" xfId="44933" xr:uid="{00000000-0005-0000-0000-0000F4B10000}"/>
    <cellStyle name="Total 2 5 10" xfId="44934" xr:uid="{00000000-0005-0000-0000-0000F5B10000}"/>
    <cellStyle name="Total 2 5 10 2" xfId="44935" xr:uid="{00000000-0005-0000-0000-0000F6B10000}"/>
    <cellStyle name="Total 2 5 10 2 2" xfId="44936" xr:uid="{00000000-0005-0000-0000-0000F7B10000}"/>
    <cellStyle name="Total 2 5 10 3" xfId="44937" xr:uid="{00000000-0005-0000-0000-0000F8B10000}"/>
    <cellStyle name="Total 2 5 11" xfId="44938" xr:uid="{00000000-0005-0000-0000-0000F9B10000}"/>
    <cellStyle name="Total 2 5 11 2" xfId="44939" xr:uid="{00000000-0005-0000-0000-0000FAB10000}"/>
    <cellStyle name="Total 2 5 11 2 2" xfId="44940" xr:uid="{00000000-0005-0000-0000-0000FBB10000}"/>
    <cellStyle name="Total 2 5 11 3" xfId="44941" xr:uid="{00000000-0005-0000-0000-0000FCB10000}"/>
    <cellStyle name="Total 2 5 12" xfId="44942" xr:uid="{00000000-0005-0000-0000-0000FDB10000}"/>
    <cellStyle name="Total 2 5 12 2" xfId="44943" xr:uid="{00000000-0005-0000-0000-0000FEB10000}"/>
    <cellStyle name="Total 2 5 12 2 2" xfId="44944" xr:uid="{00000000-0005-0000-0000-0000FFB10000}"/>
    <cellStyle name="Total 2 5 12 3" xfId="44945" xr:uid="{00000000-0005-0000-0000-000000B20000}"/>
    <cellStyle name="Total 2 5 13" xfId="44946" xr:uid="{00000000-0005-0000-0000-000001B20000}"/>
    <cellStyle name="Total 2 5 13 2" xfId="44947" xr:uid="{00000000-0005-0000-0000-000002B20000}"/>
    <cellStyle name="Total 2 5 13 2 2" xfId="44948" xr:uid="{00000000-0005-0000-0000-000003B20000}"/>
    <cellStyle name="Total 2 5 13 3" xfId="44949" xr:uid="{00000000-0005-0000-0000-000004B20000}"/>
    <cellStyle name="Total 2 5 14" xfId="44950" xr:uid="{00000000-0005-0000-0000-000005B20000}"/>
    <cellStyle name="Total 2 5 14 2" xfId="44951" xr:uid="{00000000-0005-0000-0000-000006B20000}"/>
    <cellStyle name="Total 2 5 14 2 2" xfId="44952" xr:uid="{00000000-0005-0000-0000-000007B20000}"/>
    <cellStyle name="Total 2 5 14 3" xfId="44953" xr:uid="{00000000-0005-0000-0000-000008B20000}"/>
    <cellStyle name="Total 2 5 15" xfId="44954" xr:uid="{00000000-0005-0000-0000-000009B20000}"/>
    <cellStyle name="Total 2 5 15 2" xfId="44955" xr:uid="{00000000-0005-0000-0000-00000AB20000}"/>
    <cellStyle name="Total 2 5 15 2 2" xfId="44956" xr:uid="{00000000-0005-0000-0000-00000BB20000}"/>
    <cellStyle name="Total 2 5 15 3" xfId="44957" xr:uid="{00000000-0005-0000-0000-00000CB20000}"/>
    <cellStyle name="Total 2 5 16" xfId="44958" xr:uid="{00000000-0005-0000-0000-00000DB20000}"/>
    <cellStyle name="Total 2 5 16 2" xfId="44959" xr:uid="{00000000-0005-0000-0000-00000EB20000}"/>
    <cellStyle name="Total 2 5 16 2 2" xfId="44960" xr:uid="{00000000-0005-0000-0000-00000FB20000}"/>
    <cellStyle name="Total 2 5 16 3" xfId="44961" xr:uid="{00000000-0005-0000-0000-000010B20000}"/>
    <cellStyle name="Total 2 5 17" xfId="44962" xr:uid="{00000000-0005-0000-0000-000011B20000}"/>
    <cellStyle name="Total 2 5 17 2" xfId="44963" xr:uid="{00000000-0005-0000-0000-000012B20000}"/>
    <cellStyle name="Total 2 5 17 2 2" xfId="44964" xr:uid="{00000000-0005-0000-0000-000013B20000}"/>
    <cellStyle name="Total 2 5 17 3" xfId="44965" xr:uid="{00000000-0005-0000-0000-000014B20000}"/>
    <cellStyle name="Total 2 5 18" xfId="44966" xr:uid="{00000000-0005-0000-0000-000015B20000}"/>
    <cellStyle name="Total 2 5 18 2" xfId="44967" xr:uid="{00000000-0005-0000-0000-000016B20000}"/>
    <cellStyle name="Total 2 5 18 2 2" xfId="44968" xr:uid="{00000000-0005-0000-0000-000017B20000}"/>
    <cellStyle name="Total 2 5 18 3" xfId="44969" xr:uid="{00000000-0005-0000-0000-000018B20000}"/>
    <cellStyle name="Total 2 5 19" xfId="44970" xr:uid="{00000000-0005-0000-0000-000019B20000}"/>
    <cellStyle name="Total 2 5 19 2" xfId="44971" xr:uid="{00000000-0005-0000-0000-00001AB20000}"/>
    <cellStyle name="Total 2 5 19 2 2" xfId="44972" xr:uid="{00000000-0005-0000-0000-00001BB20000}"/>
    <cellStyle name="Total 2 5 19 3" xfId="44973" xr:uid="{00000000-0005-0000-0000-00001CB20000}"/>
    <cellStyle name="Total 2 5 2" xfId="44974" xr:uid="{00000000-0005-0000-0000-00001DB20000}"/>
    <cellStyle name="Total 2 5 2 10" xfId="44975" xr:uid="{00000000-0005-0000-0000-00001EB20000}"/>
    <cellStyle name="Total 2 5 2 10 2" xfId="44976" xr:uid="{00000000-0005-0000-0000-00001FB20000}"/>
    <cellStyle name="Total 2 5 2 10 2 2" xfId="44977" xr:uid="{00000000-0005-0000-0000-000020B20000}"/>
    <cellStyle name="Total 2 5 2 10 3" xfId="44978" xr:uid="{00000000-0005-0000-0000-000021B20000}"/>
    <cellStyle name="Total 2 5 2 11" xfId="44979" xr:uid="{00000000-0005-0000-0000-000022B20000}"/>
    <cellStyle name="Total 2 5 2 11 2" xfId="44980" xr:uid="{00000000-0005-0000-0000-000023B20000}"/>
    <cellStyle name="Total 2 5 2 11 2 2" xfId="44981" xr:uid="{00000000-0005-0000-0000-000024B20000}"/>
    <cellStyle name="Total 2 5 2 11 3" xfId="44982" xr:uid="{00000000-0005-0000-0000-000025B20000}"/>
    <cellStyle name="Total 2 5 2 12" xfId="44983" xr:uid="{00000000-0005-0000-0000-000026B20000}"/>
    <cellStyle name="Total 2 5 2 12 2" xfId="44984" xr:uid="{00000000-0005-0000-0000-000027B20000}"/>
    <cellStyle name="Total 2 5 2 12 2 2" xfId="44985" xr:uid="{00000000-0005-0000-0000-000028B20000}"/>
    <cellStyle name="Total 2 5 2 12 3" xfId="44986" xr:uid="{00000000-0005-0000-0000-000029B20000}"/>
    <cellStyle name="Total 2 5 2 13" xfId="44987" xr:uid="{00000000-0005-0000-0000-00002AB20000}"/>
    <cellStyle name="Total 2 5 2 13 2" xfId="44988" xr:uid="{00000000-0005-0000-0000-00002BB20000}"/>
    <cellStyle name="Total 2 5 2 13 2 2" xfId="44989" xr:uid="{00000000-0005-0000-0000-00002CB20000}"/>
    <cellStyle name="Total 2 5 2 13 3" xfId="44990" xr:uid="{00000000-0005-0000-0000-00002DB20000}"/>
    <cellStyle name="Total 2 5 2 14" xfId="44991" xr:uid="{00000000-0005-0000-0000-00002EB20000}"/>
    <cellStyle name="Total 2 5 2 14 2" xfId="44992" xr:uid="{00000000-0005-0000-0000-00002FB20000}"/>
    <cellStyle name="Total 2 5 2 14 2 2" xfId="44993" xr:uid="{00000000-0005-0000-0000-000030B20000}"/>
    <cellStyle name="Total 2 5 2 14 3" xfId="44994" xr:uid="{00000000-0005-0000-0000-000031B20000}"/>
    <cellStyle name="Total 2 5 2 15" xfId="44995" xr:uid="{00000000-0005-0000-0000-000032B20000}"/>
    <cellStyle name="Total 2 5 2 15 2" xfId="44996" xr:uid="{00000000-0005-0000-0000-000033B20000}"/>
    <cellStyle name="Total 2 5 2 15 2 2" xfId="44997" xr:uid="{00000000-0005-0000-0000-000034B20000}"/>
    <cellStyle name="Total 2 5 2 15 3" xfId="44998" xr:uid="{00000000-0005-0000-0000-000035B20000}"/>
    <cellStyle name="Total 2 5 2 16" xfId="44999" xr:uid="{00000000-0005-0000-0000-000036B20000}"/>
    <cellStyle name="Total 2 5 2 16 2" xfId="45000" xr:uid="{00000000-0005-0000-0000-000037B20000}"/>
    <cellStyle name="Total 2 5 2 16 2 2" xfId="45001" xr:uid="{00000000-0005-0000-0000-000038B20000}"/>
    <cellStyle name="Total 2 5 2 16 3" xfId="45002" xr:uid="{00000000-0005-0000-0000-000039B20000}"/>
    <cellStyle name="Total 2 5 2 17" xfId="45003" xr:uid="{00000000-0005-0000-0000-00003AB20000}"/>
    <cellStyle name="Total 2 5 2 17 2" xfId="45004" xr:uid="{00000000-0005-0000-0000-00003BB20000}"/>
    <cellStyle name="Total 2 5 2 17 2 2" xfId="45005" xr:uid="{00000000-0005-0000-0000-00003CB20000}"/>
    <cellStyle name="Total 2 5 2 17 3" xfId="45006" xr:uid="{00000000-0005-0000-0000-00003DB20000}"/>
    <cellStyle name="Total 2 5 2 18" xfId="45007" xr:uid="{00000000-0005-0000-0000-00003EB20000}"/>
    <cellStyle name="Total 2 5 2 18 2" xfId="45008" xr:uid="{00000000-0005-0000-0000-00003FB20000}"/>
    <cellStyle name="Total 2 5 2 18 2 2" xfId="45009" xr:uid="{00000000-0005-0000-0000-000040B20000}"/>
    <cellStyle name="Total 2 5 2 18 3" xfId="45010" xr:uid="{00000000-0005-0000-0000-000041B20000}"/>
    <cellStyle name="Total 2 5 2 19" xfId="45011" xr:uid="{00000000-0005-0000-0000-000042B20000}"/>
    <cellStyle name="Total 2 5 2 19 2" xfId="45012" xr:uid="{00000000-0005-0000-0000-000043B20000}"/>
    <cellStyle name="Total 2 5 2 19 2 2" xfId="45013" xr:uid="{00000000-0005-0000-0000-000044B20000}"/>
    <cellStyle name="Total 2 5 2 19 3" xfId="45014" xr:uid="{00000000-0005-0000-0000-000045B20000}"/>
    <cellStyle name="Total 2 5 2 2" xfId="45015" xr:uid="{00000000-0005-0000-0000-000046B20000}"/>
    <cellStyle name="Total 2 5 2 2 2" xfId="45016" xr:uid="{00000000-0005-0000-0000-000047B20000}"/>
    <cellStyle name="Total 2 5 2 2 2 2" xfId="45017" xr:uid="{00000000-0005-0000-0000-000048B20000}"/>
    <cellStyle name="Total 2 5 2 2 2 3" xfId="45018" xr:uid="{00000000-0005-0000-0000-000049B20000}"/>
    <cellStyle name="Total 2 5 2 2 3" xfId="45019" xr:uid="{00000000-0005-0000-0000-00004AB20000}"/>
    <cellStyle name="Total 2 5 2 2 3 2" xfId="45020" xr:uid="{00000000-0005-0000-0000-00004BB20000}"/>
    <cellStyle name="Total 2 5 2 2 4" xfId="45021" xr:uid="{00000000-0005-0000-0000-00004CB20000}"/>
    <cellStyle name="Total 2 5 2 20" xfId="45022" xr:uid="{00000000-0005-0000-0000-00004DB20000}"/>
    <cellStyle name="Total 2 5 2 20 2" xfId="45023" xr:uid="{00000000-0005-0000-0000-00004EB20000}"/>
    <cellStyle name="Total 2 5 2 20 2 2" xfId="45024" xr:uid="{00000000-0005-0000-0000-00004FB20000}"/>
    <cellStyle name="Total 2 5 2 20 3" xfId="45025" xr:uid="{00000000-0005-0000-0000-000050B20000}"/>
    <cellStyle name="Total 2 5 2 21" xfId="45026" xr:uid="{00000000-0005-0000-0000-000051B20000}"/>
    <cellStyle name="Total 2 5 2 21 2" xfId="45027" xr:uid="{00000000-0005-0000-0000-000052B20000}"/>
    <cellStyle name="Total 2 5 2 22" xfId="45028" xr:uid="{00000000-0005-0000-0000-000053B20000}"/>
    <cellStyle name="Total 2 5 2 23" xfId="45029" xr:uid="{00000000-0005-0000-0000-000054B20000}"/>
    <cellStyle name="Total 2 5 2 3" xfId="45030" xr:uid="{00000000-0005-0000-0000-000055B20000}"/>
    <cellStyle name="Total 2 5 2 3 2" xfId="45031" xr:uid="{00000000-0005-0000-0000-000056B20000}"/>
    <cellStyle name="Total 2 5 2 3 2 2" xfId="45032" xr:uid="{00000000-0005-0000-0000-000057B20000}"/>
    <cellStyle name="Total 2 5 2 3 3" xfId="45033" xr:uid="{00000000-0005-0000-0000-000058B20000}"/>
    <cellStyle name="Total 2 5 2 3 4" xfId="45034" xr:uid="{00000000-0005-0000-0000-000059B20000}"/>
    <cellStyle name="Total 2 5 2 4" xfId="45035" xr:uid="{00000000-0005-0000-0000-00005AB20000}"/>
    <cellStyle name="Total 2 5 2 4 2" xfId="45036" xr:uid="{00000000-0005-0000-0000-00005BB20000}"/>
    <cellStyle name="Total 2 5 2 4 2 2" xfId="45037" xr:uid="{00000000-0005-0000-0000-00005CB20000}"/>
    <cellStyle name="Total 2 5 2 4 3" xfId="45038" xr:uid="{00000000-0005-0000-0000-00005DB20000}"/>
    <cellStyle name="Total 2 5 2 4 4" xfId="45039" xr:uid="{00000000-0005-0000-0000-00005EB20000}"/>
    <cellStyle name="Total 2 5 2 5" xfId="45040" xr:uid="{00000000-0005-0000-0000-00005FB20000}"/>
    <cellStyle name="Total 2 5 2 5 2" xfId="45041" xr:uid="{00000000-0005-0000-0000-000060B20000}"/>
    <cellStyle name="Total 2 5 2 5 2 2" xfId="45042" xr:uid="{00000000-0005-0000-0000-000061B20000}"/>
    <cellStyle name="Total 2 5 2 5 3" xfId="45043" xr:uid="{00000000-0005-0000-0000-000062B20000}"/>
    <cellStyle name="Total 2 5 2 6" xfId="45044" xr:uid="{00000000-0005-0000-0000-000063B20000}"/>
    <cellStyle name="Total 2 5 2 6 2" xfId="45045" xr:uid="{00000000-0005-0000-0000-000064B20000}"/>
    <cellStyle name="Total 2 5 2 6 2 2" xfId="45046" xr:uid="{00000000-0005-0000-0000-000065B20000}"/>
    <cellStyle name="Total 2 5 2 6 3" xfId="45047" xr:uid="{00000000-0005-0000-0000-000066B20000}"/>
    <cellStyle name="Total 2 5 2 7" xfId="45048" xr:uid="{00000000-0005-0000-0000-000067B20000}"/>
    <cellStyle name="Total 2 5 2 7 2" xfId="45049" xr:uid="{00000000-0005-0000-0000-000068B20000}"/>
    <cellStyle name="Total 2 5 2 7 2 2" xfId="45050" xr:uid="{00000000-0005-0000-0000-000069B20000}"/>
    <cellStyle name="Total 2 5 2 7 3" xfId="45051" xr:uid="{00000000-0005-0000-0000-00006AB20000}"/>
    <cellStyle name="Total 2 5 2 8" xfId="45052" xr:uid="{00000000-0005-0000-0000-00006BB20000}"/>
    <cellStyle name="Total 2 5 2 8 2" xfId="45053" xr:uid="{00000000-0005-0000-0000-00006CB20000}"/>
    <cellStyle name="Total 2 5 2 8 2 2" xfId="45054" xr:uid="{00000000-0005-0000-0000-00006DB20000}"/>
    <cellStyle name="Total 2 5 2 8 3" xfId="45055" xr:uid="{00000000-0005-0000-0000-00006EB20000}"/>
    <cellStyle name="Total 2 5 2 9" xfId="45056" xr:uid="{00000000-0005-0000-0000-00006FB20000}"/>
    <cellStyle name="Total 2 5 2 9 2" xfId="45057" xr:uid="{00000000-0005-0000-0000-000070B20000}"/>
    <cellStyle name="Total 2 5 2 9 2 2" xfId="45058" xr:uid="{00000000-0005-0000-0000-000071B20000}"/>
    <cellStyle name="Total 2 5 2 9 3" xfId="45059" xr:uid="{00000000-0005-0000-0000-000072B20000}"/>
    <cellStyle name="Total 2 5 20" xfId="45060" xr:uid="{00000000-0005-0000-0000-000073B20000}"/>
    <cellStyle name="Total 2 5 20 2" xfId="45061" xr:uid="{00000000-0005-0000-0000-000074B20000}"/>
    <cellStyle name="Total 2 5 20 2 2" xfId="45062" xr:uid="{00000000-0005-0000-0000-000075B20000}"/>
    <cellStyle name="Total 2 5 20 3" xfId="45063" xr:uid="{00000000-0005-0000-0000-000076B20000}"/>
    <cellStyle name="Total 2 5 21" xfId="45064" xr:uid="{00000000-0005-0000-0000-000077B20000}"/>
    <cellStyle name="Total 2 5 21 2" xfId="45065" xr:uid="{00000000-0005-0000-0000-000078B20000}"/>
    <cellStyle name="Total 2 5 21 2 2" xfId="45066" xr:uid="{00000000-0005-0000-0000-000079B20000}"/>
    <cellStyle name="Total 2 5 21 3" xfId="45067" xr:uid="{00000000-0005-0000-0000-00007AB20000}"/>
    <cellStyle name="Total 2 5 22" xfId="45068" xr:uid="{00000000-0005-0000-0000-00007BB20000}"/>
    <cellStyle name="Total 2 5 22 2" xfId="45069" xr:uid="{00000000-0005-0000-0000-00007CB20000}"/>
    <cellStyle name="Total 2 5 23" xfId="45070" xr:uid="{00000000-0005-0000-0000-00007DB20000}"/>
    <cellStyle name="Total 2 5 24" xfId="45071" xr:uid="{00000000-0005-0000-0000-00007EB20000}"/>
    <cellStyle name="Total 2 5 3" xfId="45072" xr:uid="{00000000-0005-0000-0000-00007FB20000}"/>
    <cellStyle name="Total 2 5 3 2" xfId="45073" xr:uid="{00000000-0005-0000-0000-000080B20000}"/>
    <cellStyle name="Total 2 5 3 2 2" xfId="45074" xr:uid="{00000000-0005-0000-0000-000081B20000}"/>
    <cellStyle name="Total 2 5 3 2 3" xfId="45075" xr:uid="{00000000-0005-0000-0000-000082B20000}"/>
    <cellStyle name="Total 2 5 3 3" xfId="45076" xr:uid="{00000000-0005-0000-0000-000083B20000}"/>
    <cellStyle name="Total 2 5 3 3 2" xfId="45077" xr:uid="{00000000-0005-0000-0000-000084B20000}"/>
    <cellStyle name="Total 2 5 3 4" xfId="45078" xr:uid="{00000000-0005-0000-0000-000085B20000}"/>
    <cellStyle name="Total 2 5 4" xfId="45079" xr:uid="{00000000-0005-0000-0000-000086B20000}"/>
    <cellStyle name="Total 2 5 4 2" xfId="45080" xr:uid="{00000000-0005-0000-0000-000087B20000}"/>
    <cellStyle name="Total 2 5 4 2 2" xfId="45081" xr:uid="{00000000-0005-0000-0000-000088B20000}"/>
    <cellStyle name="Total 2 5 4 3" xfId="45082" xr:uid="{00000000-0005-0000-0000-000089B20000}"/>
    <cellStyle name="Total 2 5 4 4" xfId="45083" xr:uid="{00000000-0005-0000-0000-00008AB20000}"/>
    <cellStyle name="Total 2 5 5" xfId="45084" xr:uid="{00000000-0005-0000-0000-00008BB20000}"/>
    <cellStyle name="Total 2 5 5 2" xfId="45085" xr:uid="{00000000-0005-0000-0000-00008CB20000}"/>
    <cellStyle name="Total 2 5 5 2 2" xfId="45086" xr:uid="{00000000-0005-0000-0000-00008DB20000}"/>
    <cellStyle name="Total 2 5 5 3" xfId="45087" xr:uid="{00000000-0005-0000-0000-00008EB20000}"/>
    <cellStyle name="Total 2 5 5 4" xfId="45088" xr:uid="{00000000-0005-0000-0000-00008FB20000}"/>
    <cellStyle name="Total 2 5 6" xfId="45089" xr:uid="{00000000-0005-0000-0000-000090B20000}"/>
    <cellStyle name="Total 2 5 6 2" xfId="45090" xr:uid="{00000000-0005-0000-0000-000091B20000}"/>
    <cellStyle name="Total 2 5 6 2 2" xfId="45091" xr:uid="{00000000-0005-0000-0000-000092B20000}"/>
    <cellStyle name="Total 2 5 6 3" xfId="45092" xr:uid="{00000000-0005-0000-0000-000093B20000}"/>
    <cellStyle name="Total 2 5 7" xfId="45093" xr:uid="{00000000-0005-0000-0000-000094B20000}"/>
    <cellStyle name="Total 2 5 7 2" xfId="45094" xr:uid="{00000000-0005-0000-0000-000095B20000}"/>
    <cellStyle name="Total 2 5 7 2 2" xfId="45095" xr:uid="{00000000-0005-0000-0000-000096B20000}"/>
    <cellStyle name="Total 2 5 7 3" xfId="45096" xr:uid="{00000000-0005-0000-0000-000097B20000}"/>
    <cellStyle name="Total 2 5 8" xfId="45097" xr:uid="{00000000-0005-0000-0000-000098B20000}"/>
    <cellStyle name="Total 2 5 8 2" xfId="45098" xr:uid="{00000000-0005-0000-0000-000099B20000}"/>
    <cellStyle name="Total 2 5 8 2 2" xfId="45099" xr:uid="{00000000-0005-0000-0000-00009AB20000}"/>
    <cellStyle name="Total 2 5 8 3" xfId="45100" xr:uid="{00000000-0005-0000-0000-00009BB20000}"/>
    <cellStyle name="Total 2 5 9" xfId="45101" xr:uid="{00000000-0005-0000-0000-00009CB20000}"/>
    <cellStyle name="Total 2 5 9 2" xfId="45102" xr:uid="{00000000-0005-0000-0000-00009DB20000}"/>
    <cellStyle name="Total 2 5 9 2 2" xfId="45103" xr:uid="{00000000-0005-0000-0000-00009EB20000}"/>
    <cellStyle name="Total 2 5 9 3" xfId="45104" xr:uid="{00000000-0005-0000-0000-00009FB20000}"/>
    <cellStyle name="Total 2 6" xfId="45105" xr:uid="{00000000-0005-0000-0000-0000A0B20000}"/>
    <cellStyle name="Total 2 6 10" xfId="45106" xr:uid="{00000000-0005-0000-0000-0000A1B20000}"/>
    <cellStyle name="Total 2 6 10 2" xfId="45107" xr:uid="{00000000-0005-0000-0000-0000A2B20000}"/>
    <cellStyle name="Total 2 6 10 2 2" xfId="45108" xr:uid="{00000000-0005-0000-0000-0000A3B20000}"/>
    <cellStyle name="Total 2 6 10 3" xfId="45109" xr:uid="{00000000-0005-0000-0000-0000A4B20000}"/>
    <cellStyle name="Total 2 6 11" xfId="45110" xr:uid="{00000000-0005-0000-0000-0000A5B20000}"/>
    <cellStyle name="Total 2 6 11 2" xfId="45111" xr:uid="{00000000-0005-0000-0000-0000A6B20000}"/>
    <cellStyle name="Total 2 6 11 2 2" xfId="45112" xr:uid="{00000000-0005-0000-0000-0000A7B20000}"/>
    <cellStyle name="Total 2 6 11 3" xfId="45113" xr:uid="{00000000-0005-0000-0000-0000A8B20000}"/>
    <cellStyle name="Total 2 6 12" xfId="45114" xr:uid="{00000000-0005-0000-0000-0000A9B20000}"/>
    <cellStyle name="Total 2 6 12 2" xfId="45115" xr:uid="{00000000-0005-0000-0000-0000AAB20000}"/>
    <cellStyle name="Total 2 6 12 2 2" xfId="45116" xr:uid="{00000000-0005-0000-0000-0000ABB20000}"/>
    <cellStyle name="Total 2 6 12 3" xfId="45117" xr:uid="{00000000-0005-0000-0000-0000ACB20000}"/>
    <cellStyle name="Total 2 6 13" xfId="45118" xr:uid="{00000000-0005-0000-0000-0000ADB20000}"/>
    <cellStyle name="Total 2 6 13 2" xfId="45119" xr:uid="{00000000-0005-0000-0000-0000AEB20000}"/>
    <cellStyle name="Total 2 6 13 2 2" xfId="45120" xr:uid="{00000000-0005-0000-0000-0000AFB20000}"/>
    <cellStyle name="Total 2 6 13 3" xfId="45121" xr:uid="{00000000-0005-0000-0000-0000B0B20000}"/>
    <cellStyle name="Total 2 6 14" xfId="45122" xr:uid="{00000000-0005-0000-0000-0000B1B20000}"/>
    <cellStyle name="Total 2 6 14 2" xfId="45123" xr:uid="{00000000-0005-0000-0000-0000B2B20000}"/>
    <cellStyle name="Total 2 6 14 2 2" xfId="45124" xr:uid="{00000000-0005-0000-0000-0000B3B20000}"/>
    <cellStyle name="Total 2 6 14 3" xfId="45125" xr:uid="{00000000-0005-0000-0000-0000B4B20000}"/>
    <cellStyle name="Total 2 6 15" xfId="45126" xr:uid="{00000000-0005-0000-0000-0000B5B20000}"/>
    <cellStyle name="Total 2 6 15 2" xfId="45127" xr:uid="{00000000-0005-0000-0000-0000B6B20000}"/>
    <cellStyle name="Total 2 6 15 2 2" xfId="45128" xr:uid="{00000000-0005-0000-0000-0000B7B20000}"/>
    <cellStyle name="Total 2 6 15 3" xfId="45129" xr:uid="{00000000-0005-0000-0000-0000B8B20000}"/>
    <cellStyle name="Total 2 6 16" xfId="45130" xr:uid="{00000000-0005-0000-0000-0000B9B20000}"/>
    <cellStyle name="Total 2 6 16 2" xfId="45131" xr:uid="{00000000-0005-0000-0000-0000BAB20000}"/>
    <cellStyle name="Total 2 6 16 2 2" xfId="45132" xr:uid="{00000000-0005-0000-0000-0000BBB20000}"/>
    <cellStyle name="Total 2 6 16 3" xfId="45133" xr:uid="{00000000-0005-0000-0000-0000BCB20000}"/>
    <cellStyle name="Total 2 6 17" xfId="45134" xr:uid="{00000000-0005-0000-0000-0000BDB20000}"/>
    <cellStyle name="Total 2 6 17 2" xfId="45135" xr:uid="{00000000-0005-0000-0000-0000BEB20000}"/>
    <cellStyle name="Total 2 6 17 2 2" xfId="45136" xr:uid="{00000000-0005-0000-0000-0000BFB20000}"/>
    <cellStyle name="Total 2 6 17 3" xfId="45137" xr:uid="{00000000-0005-0000-0000-0000C0B20000}"/>
    <cellStyle name="Total 2 6 18" xfId="45138" xr:uid="{00000000-0005-0000-0000-0000C1B20000}"/>
    <cellStyle name="Total 2 6 18 2" xfId="45139" xr:uid="{00000000-0005-0000-0000-0000C2B20000}"/>
    <cellStyle name="Total 2 6 18 2 2" xfId="45140" xr:uid="{00000000-0005-0000-0000-0000C3B20000}"/>
    <cellStyle name="Total 2 6 18 3" xfId="45141" xr:uid="{00000000-0005-0000-0000-0000C4B20000}"/>
    <cellStyle name="Total 2 6 19" xfId="45142" xr:uid="{00000000-0005-0000-0000-0000C5B20000}"/>
    <cellStyle name="Total 2 6 19 2" xfId="45143" xr:uid="{00000000-0005-0000-0000-0000C6B20000}"/>
    <cellStyle name="Total 2 6 19 2 2" xfId="45144" xr:uid="{00000000-0005-0000-0000-0000C7B20000}"/>
    <cellStyle name="Total 2 6 19 3" xfId="45145" xr:uid="{00000000-0005-0000-0000-0000C8B20000}"/>
    <cellStyle name="Total 2 6 2" xfId="45146" xr:uid="{00000000-0005-0000-0000-0000C9B20000}"/>
    <cellStyle name="Total 2 6 2 2" xfId="45147" xr:uid="{00000000-0005-0000-0000-0000CAB20000}"/>
    <cellStyle name="Total 2 6 2 2 2" xfId="45148" xr:uid="{00000000-0005-0000-0000-0000CBB20000}"/>
    <cellStyle name="Total 2 6 2 2 3" xfId="45149" xr:uid="{00000000-0005-0000-0000-0000CCB20000}"/>
    <cellStyle name="Total 2 6 2 3" xfId="45150" xr:uid="{00000000-0005-0000-0000-0000CDB20000}"/>
    <cellStyle name="Total 2 6 2 3 2" xfId="45151" xr:uid="{00000000-0005-0000-0000-0000CEB20000}"/>
    <cellStyle name="Total 2 6 2 4" xfId="45152" xr:uid="{00000000-0005-0000-0000-0000CFB20000}"/>
    <cellStyle name="Total 2 6 20" xfId="45153" xr:uid="{00000000-0005-0000-0000-0000D0B20000}"/>
    <cellStyle name="Total 2 6 20 2" xfId="45154" xr:uid="{00000000-0005-0000-0000-0000D1B20000}"/>
    <cellStyle name="Total 2 6 20 2 2" xfId="45155" xr:uid="{00000000-0005-0000-0000-0000D2B20000}"/>
    <cellStyle name="Total 2 6 20 3" xfId="45156" xr:uid="{00000000-0005-0000-0000-0000D3B20000}"/>
    <cellStyle name="Total 2 6 21" xfId="45157" xr:uid="{00000000-0005-0000-0000-0000D4B20000}"/>
    <cellStyle name="Total 2 6 21 2" xfId="45158" xr:uid="{00000000-0005-0000-0000-0000D5B20000}"/>
    <cellStyle name="Total 2 6 22" xfId="45159" xr:uid="{00000000-0005-0000-0000-0000D6B20000}"/>
    <cellStyle name="Total 2 6 23" xfId="45160" xr:uid="{00000000-0005-0000-0000-0000D7B20000}"/>
    <cellStyle name="Total 2 6 3" xfId="45161" xr:uid="{00000000-0005-0000-0000-0000D8B20000}"/>
    <cellStyle name="Total 2 6 3 2" xfId="45162" xr:uid="{00000000-0005-0000-0000-0000D9B20000}"/>
    <cellStyle name="Total 2 6 3 2 2" xfId="45163" xr:uid="{00000000-0005-0000-0000-0000DAB20000}"/>
    <cellStyle name="Total 2 6 3 3" xfId="45164" xr:uid="{00000000-0005-0000-0000-0000DBB20000}"/>
    <cellStyle name="Total 2 6 3 4" xfId="45165" xr:uid="{00000000-0005-0000-0000-0000DCB20000}"/>
    <cellStyle name="Total 2 6 4" xfId="45166" xr:uid="{00000000-0005-0000-0000-0000DDB20000}"/>
    <cellStyle name="Total 2 6 4 2" xfId="45167" xr:uid="{00000000-0005-0000-0000-0000DEB20000}"/>
    <cellStyle name="Total 2 6 4 2 2" xfId="45168" xr:uid="{00000000-0005-0000-0000-0000DFB20000}"/>
    <cellStyle name="Total 2 6 4 3" xfId="45169" xr:uid="{00000000-0005-0000-0000-0000E0B20000}"/>
    <cellStyle name="Total 2 6 4 4" xfId="45170" xr:uid="{00000000-0005-0000-0000-0000E1B20000}"/>
    <cellStyle name="Total 2 6 5" xfId="45171" xr:uid="{00000000-0005-0000-0000-0000E2B20000}"/>
    <cellStyle name="Total 2 6 5 2" xfId="45172" xr:uid="{00000000-0005-0000-0000-0000E3B20000}"/>
    <cellStyle name="Total 2 6 5 2 2" xfId="45173" xr:uid="{00000000-0005-0000-0000-0000E4B20000}"/>
    <cellStyle name="Total 2 6 5 3" xfId="45174" xr:uid="{00000000-0005-0000-0000-0000E5B20000}"/>
    <cellStyle name="Total 2 6 6" xfId="45175" xr:uid="{00000000-0005-0000-0000-0000E6B20000}"/>
    <cellStyle name="Total 2 6 6 2" xfId="45176" xr:uid="{00000000-0005-0000-0000-0000E7B20000}"/>
    <cellStyle name="Total 2 6 6 2 2" xfId="45177" xr:uid="{00000000-0005-0000-0000-0000E8B20000}"/>
    <cellStyle name="Total 2 6 6 3" xfId="45178" xr:uid="{00000000-0005-0000-0000-0000E9B20000}"/>
    <cellStyle name="Total 2 6 7" xfId="45179" xr:uid="{00000000-0005-0000-0000-0000EAB20000}"/>
    <cellStyle name="Total 2 6 7 2" xfId="45180" xr:uid="{00000000-0005-0000-0000-0000EBB20000}"/>
    <cellStyle name="Total 2 6 7 2 2" xfId="45181" xr:uid="{00000000-0005-0000-0000-0000ECB20000}"/>
    <cellStyle name="Total 2 6 7 3" xfId="45182" xr:uid="{00000000-0005-0000-0000-0000EDB20000}"/>
    <cellStyle name="Total 2 6 8" xfId="45183" xr:uid="{00000000-0005-0000-0000-0000EEB20000}"/>
    <cellStyle name="Total 2 6 8 2" xfId="45184" xr:uid="{00000000-0005-0000-0000-0000EFB20000}"/>
    <cellStyle name="Total 2 6 8 2 2" xfId="45185" xr:uid="{00000000-0005-0000-0000-0000F0B20000}"/>
    <cellStyle name="Total 2 6 8 3" xfId="45186" xr:uid="{00000000-0005-0000-0000-0000F1B20000}"/>
    <cellStyle name="Total 2 6 9" xfId="45187" xr:uid="{00000000-0005-0000-0000-0000F2B20000}"/>
    <cellStyle name="Total 2 6 9 2" xfId="45188" xr:uid="{00000000-0005-0000-0000-0000F3B20000}"/>
    <cellStyle name="Total 2 6 9 2 2" xfId="45189" xr:uid="{00000000-0005-0000-0000-0000F4B20000}"/>
    <cellStyle name="Total 2 6 9 3" xfId="45190" xr:uid="{00000000-0005-0000-0000-0000F5B20000}"/>
    <cellStyle name="Total 2 7" xfId="45191" xr:uid="{00000000-0005-0000-0000-0000F6B20000}"/>
    <cellStyle name="Total 2 7 2" xfId="45192" xr:uid="{00000000-0005-0000-0000-0000F7B20000}"/>
    <cellStyle name="Total 2 7 2 2" xfId="45193" xr:uid="{00000000-0005-0000-0000-0000F8B20000}"/>
    <cellStyle name="Total 2 7 2 3" xfId="45194" xr:uid="{00000000-0005-0000-0000-0000F9B20000}"/>
    <cellStyle name="Total 2 7 3" xfId="45195" xr:uid="{00000000-0005-0000-0000-0000FAB20000}"/>
    <cellStyle name="Total 2 7 3 2" xfId="45196" xr:uid="{00000000-0005-0000-0000-0000FBB20000}"/>
    <cellStyle name="Total 2 7 4" xfId="45197" xr:uid="{00000000-0005-0000-0000-0000FCB20000}"/>
    <cellStyle name="Total 2 8" xfId="45198" xr:uid="{00000000-0005-0000-0000-0000FDB20000}"/>
    <cellStyle name="Total 2 8 2" xfId="45199" xr:uid="{00000000-0005-0000-0000-0000FEB20000}"/>
    <cellStyle name="Total 2 8 2 2" xfId="45200" xr:uid="{00000000-0005-0000-0000-0000FFB20000}"/>
    <cellStyle name="Total 2 8 2 3" xfId="45201" xr:uid="{00000000-0005-0000-0000-000000B30000}"/>
    <cellStyle name="Total 2 8 3" xfId="45202" xr:uid="{00000000-0005-0000-0000-000001B30000}"/>
    <cellStyle name="Total 2 8 4" xfId="45203" xr:uid="{00000000-0005-0000-0000-000002B30000}"/>
    <cellStyle name="Total 2 9" xfId="45204" xr:uid="{00000000-0005-0000-0000-000003B30000}"/>
    <cellStyle name="Total 2 9 2" xfId="45205" xr:uid="{00000000-0005-0000-0000-000004B30000}"/>
    <cellStyle name="Total 2 9 2 2" xfId="45206" xr:uid="{00000000-0005-0000-0000-000005B30000}"/>
    <cellStyle name="Total 2 9 3" xfId="45207" xr:uid="{00000000-0005-0000-0000-000006B30000}"/>
    <cellStyle name="Total 2 9 4" xfId="45208" xr:uid="{00000000-0005-0000-0000-000007B30000}"/>
    <cellStyle name="Total 3" xfId="45209" xr:uid="{00000000-0005-0000-0000-000008B30000}"/>
    <cellStyle name="Total 3 10" xfId="45210" xr:uid="{00000000-0005-0000-0000-000009B30000}"/>
    <cellStyle name="Total 3 10 2" xfId="45211" xr:uid="{00000000-0005-0000-0000-00000AB30000}"/>
    <cellStyle name="Total 3 10 2 2" xfId="45212" xr:uid="{00000000-0005-0000-0000-00000BB30000}"/>
    <cellStyle name="Total 3 10 3" xfId="45213" xr:uid="{00000000-0005-0000-0000-00000CB30000}"/>
    <cellStyle name="Total 3 11" xfId="45214" xr:uid="{00000000-0005-0000-0000-00000DB30000}"/>
    <cellStyle name="Total 3 11 2" xfId="45215" xr:uid="{00000000-0005-0000-0000-00000EB30000}"/>
    <cellStyle name="Total 3 11 2 2" xfId="45216" xr:uid="{00000000-0005-0000-0000-00000FB30000}"/>
    <cellStyle name="Total 3 11 3" xfId="45217" xr:uid="{00000000-0005-0000-0000-000010B30000}"/>
    <cellStyle name="Total 3 12" xfId="45218" xr:uid="{00000000-0005-0000-0000-000011B30000}"/>
    <cellStyle name="Total 3 12 2" xfId="45219" xr:uid="{00000000-0005-0000-0000-000012B30000}"/>
    <cellStyle name="Total 3 12 2 2" xfId="45220" xr:uid="{00000000-0005-0000-0000-000013B30000}"/>
    <cellStyle name="Total 3 12 3" xfId="45221" xr:uid="{00000000-0005-0000-0000-000014B30000}"/>
    <cellStyle name="Total 3 13" xfId="45222" xr:uid="{00000000-0005-0000-0000-000015B30000}"/>
    <cellStyle name="Total 3 13 2" xfId="45223" xr:uid="{00000000-0005-0000-0000-000016B30000}"/>
    <cellStyle name="Total 3 13 2 2" xfId="45224" xr:uid="{00000000-0005-0000-0000-000017B30000}"/>
    <cellStyle name="Total 3 13 3" xfId="45225" xr:uid="{00000000-0005-0000-0000-000018B30000}"/>
    <cellStyle name="Total 3 14" xfId="45226" xr:uid="{00000000-0005-0000-0000-000019B30000}"/>
    <cellStyle name="Total 3 14 2" xfId="45227" xr:uid="{00000000-0005-0000-0000-00001AB30000}"/>
    <cellStyle name="Total 3 14 2 2" xfId="45228" xr:uid="{00000000-0005-0000-0000-00001BB30000}"/>
    <cellStyle name="Total 3 14 3" xfId="45229" xr:uid="{00000000-0005-0000-0000-00001CB30000}"/>
    <cellStyle name="Total 3 15" xfId="45230" xr:uid="{00000000-0005-0000-0000-00001DB30000}"/>
    <cellStyle name="Total 3 15 2" xfId="45231" xr:uid="{00000000-0005-0000-0000-00001EB30000}"/>
    <cellStyle name="Total 3 15 2 2" xfId="45232" xr:uid="{00000000-0005-0000-0000-00001FB30000}"/>
    <cellStyle name="Total 3 15 3" xfId="45233" xr:uid="{00000000-0005-0000-0000-000020B30000}"/>
    <cellStyle name="Total 3 16" xfId="45234" xr:uid="{00000000-0005-0000-0000-000021B30000}"/>
    <cellStyle name="Total 3 16 2" xfId="45235" xr:uid="{00000000-0005-0000-0000-000022B30000}"/>
    <cellStyle name="Total 3 16 2 2" xfId="45236" xr:uid="{00000000-0005-0000-0000-000023B30000}"/>
    <cellStyle name="Total 3 16 3" xfId="45237" xr:uid="{00000000-0005-0000-0000-000024B30000}"/>
    <cellStyle name="Total 3 17" xfId="45238" xr:uid="{00000000-0005-0000-0000-000025B30000}"/>
    <cellStyle name="Total 3 17 2" xfId="45239" xr:uid="{00000000-0005-0000-0000-000026B30000}"/>
    <cellStyle name="Total 3 17 2 2" xfId="45240" xr:uid="{00000000-0005-0000-0000-000027B30000}"/>
    <cellStyle name="Total 3 17 3" xfId="45241" xr:uid="{00000000-0005-0000-0000-000028B30000}"/>
    <cellStyle name="Total 3 18" xfId="45242" xr:uid="{00000000-0005-0000-0000-000029B30000}"/>
    <cellStyle name="Total 3 18 2" xfId="45243" xr:uid="{00000000-0005-0000-0000-00002AB30000}"/>
    <cellStyle name="Total 3 18 2 2" xfId="45244" xr:uid="{00000000-0005-0000-0000-00002BB30000}"/>
    <cellStyle name="Total 3 18 3" xfId="45245" xr:uid="{00000000-0005-0000-0000-00002CB30000}"/>
    <cellStyle name="Total 3 19" xfId="45246" xr:uid="{00000000-0005-0000-0000-00002DB30000}"/>
    <cellStyle name="Total 3 19 2" xfId="45247" xr:uid="{00000000-0005-0000-0000-00002EB30000}"/>
    <cellStyle name="Total 3 19 2 2" xfId="45248" xr:uid="{00000000-0005-0000-0000-00002FB30000}"/>
    <cellStyle name="Total 3 19 3" xfId="45249" xr:uid="{00000000-0005-0000-0000-000030B30000}"/>
    <cellStyle name="Total 3 2" xfId="45250" xr:uid="{00000000-0005-0000-0000-000031B30000}"/>
    <cellStyle name="Total 3 2 10" xfId="45251" xr:uid="{00000000-0005-0000-0000-000032B30000}"/>
    <cellStyle name="Total 3 2 10 2" xfId="45252" xr:uid="{00000000-0005-0000-0000-000033B30000}"/>
    <cellStyle name="Total 3 2 10 2 2" xfId="45253" xr:uid="{00000000-0005-0000-0000-000034B30000}"/>
    <cellStyle name="Total 3 2 10 3" xfId="45254" xr:uid="{00000000-0005-0000-0000-000035B30000}"/>
    <cellStyle name="Total 3 2 11" xfId="45255" xr:uid="{00000000-0005-0000-0000-000036B30000}"/>
    <cellStyle name="Total 3 2 11 2" xfId="45256" xr:uid="{00000000-0005-0000-0000-000037B30000}"/>
    <cellStyle name="Total 3 2 11 2 2" xfId="45257" xr:uid="{00000000-0005-0000-0000-000038B30000}"/>
    <cellStyle name="Total 3 2 11 3" xfId="45258" xr:uid="{00000000-0005-0000-0000-000039B30000}"/>
    <cellStyle name="Total 3 2 12" xfId="45259" xr:uid="{00000000-0005-0000-0000-00003AB30000}"/>
    <cellStyle name="Total 3 2 12 2" xfId="45260" xr:uid="{00000000-0005-0000-0000-00003BB30000}"/>
    <cellStyle name="Total 3 2 12 2 2" xfId="45261" xr:uid="{00000000-0005-0000-0000-00003CB30000}"/>
    <cellStyle name="Total 3 2 12 3" xfId="45262" xr:uid="{00000000-0005-0000-0000-00003DB30000}"/>
    <cellStyle name="Total 3 2 13" xfId="45263" xr:uid="{00000000-0005-0000-0000-00003EB30000}"/>
    <cellStyle name="Total 3 2 13 2" xfId="45264" xr:uid="{00000000-0005-0000-0000-00003FB30000}"/>
    <cellStyle name="Total 3 2 13 2 2" xfId="45265" xr:uid="{00000000-0005-0000-0000-000040B30000}"/>
    <cellStyle name="Total 3 2 13 3" xfId="45266" xr:uid="{00000000-0005-0000-0000-000041B30000}"/>
    <cellStyle name="Total 3 2 14" xfId="45267" xr:uid="{00000000-0005-0000-0000-000042B30000}"/>
    <cellStyle name="Total 3 2 14 2" xfId="45268" xr:uid="{00000000-0005-0000-0000-000043B30000}"/>
    <cellStyle name="Total 3 2 14 2 2" xfId="45269" xr:uid="{00000000-0005-0000-0000-000044B30000}"/>
    <cellStyle name="Total 3 2 14 3" xfId="45270" xr:uid="{00000000-0005-0000-0000-000045B30000}"/>
    <cellStyle name="Total 3 2 15" xfId="45271" xr:uid="{00000000-0005-0000-0000-000046B30000}"/>
    <cellStyle name="Total 3 2 15 2" xfId="45272" xr:uid="{00000000-0005-0000-0000-000047B30000}"/>
    <cellStyle name="Total 3 2 15 2 2" xfId="45273" xr:uid="{00000000-0005-0000-0000-000048B30000}"/>
    <cellStyle name="Total 3 2 15 3" xfId="45274" xr:uid="{00000000-0005-0000-0000-000049B30000}"/>
    <cellStyle name="Total 3 2 16" xfId="45275" xr:uid="{00000000-0005-0000-0000-00004AB30000}"/>
    <cellStyle name="Total 3 2 16 2" xfId="45276" xr:uid="{00000000-0005-0000-0000-00004BB30000}"/>
    <cellStyle name="Total 3 2 16 2 2" xfId="45277" xr:uid="{00000000-0005-0000-0000-00004CB30000}"/>
    <cellStyle name="Total 3 2 16 3" xfId="45278" xr:uid="{00000000-0005-0000-0000-00004DB30000}"/>
    <cellStyle name="Total 3 2 17" xfId="45279" xr:uid="{00000000-0005-0000-0000-00004EB30000}"/>
    <cellStyle name="Total 3 2 17 2" xfId="45280" xr:uid="{00000000-0005-0000-0000-00004FB30000}"/>
    <cellStyle name="Total 3 2 17 2 2" xfId="45281" xr:uid="{00000000-0005-0000-0000-000050B30000}"/>
    <cellStyle name="Total 3 2 17 3" xfId="45282" xr:uid="{00000000-0005-0000-0000-000051B30000}"/>
    <cellStyle name="Total 3 2 18" xfId="45283" xr:uid="{00000000-0005-0000-0000-000052B30000}"/>
    <cellStyle name="Total 3 2 18 2" xfId="45284" xr:uid="{00000000-0005-0000-0000-000053B30000}"/>
    <cellStyle name="Total 3 2 18 2 2" xfId="45285" xr:uid="{00000000-0005-0000-0000-000054B30000}"/>
    <cellStyle name="Total 3 2 18 3" xfId="45286" xr:uid="{00000000-0005-0000-0000-000055B30000}"/>
    <cellStyle name="Total 3 2 19" xfId="45287" xr:uid="{00000000-0005-0000-0000-000056B30000}"/>
    <cellStyle name="Total 3 2 19 2" xfId="45288" xr:uid="{00000000-0005-0000-0000-000057B30000}"/>
    <cellStyle name="Total 3 2 19 2 2" xfId="45289" xr:uid="{00000000-0005-0000-0000-000058B30000}"/>
    <cellStyle name="Total 3 2 19 3" xfId="45290" xr:uid="{00000000-0005-0000-0000-000059B30000}"/>
    <cellStyle name="Total 3 2 2" xfId="45291" xr:uid="{00000000-0005-0000-0000-00005AB30000}"/>
    <cellStyle name="Total 3 2 2 10" xfId="45292" xr:uid="{00000000-0005-0000-0000-00005BB30000}"/>
    <cellStyle name="Total 3 2 2 10 2" xfId="45293" xr:uid="{00000000-0005-0000-0000-00005CB30000}"/>
    <cellStyle name="Total 3 2 2 10 2 2" xfId="45294" xr:uid="{00000000-0005-0000-0000-00005DB30000}"/>
    <cellStyle name="Total 3 2 2 10 3" xfId="45295" xr:uid="{00000000-0005-0000-0000-00005EB30000}"/>
    <cellStyle name="Total 3 2 2 11" xfId="45296" xr:uid="{00000000-0005-0000-0000-00005FB30000}"/>
    <cellStyle name="Total 3 2 2 11 2" xfId="45297" xr:uid="{00000000-0005-0000-0000-000060B30000}"/>
    <cellStyle name="Total 3 2 2 11 2 2" xfId="45298" xr:uid="{00000000-0005-0000-0000-000061B30000}"/>
    <cellStyle name="Total 3 2 2 11 3" xfId="45299" xr:uid="{00000000-0005-0000-0000-000062B30000}"/>
    <cellStyle name="Total 3 2 2 12" xfId="45300" xr:uid="{00000000-0005-0000-0000-000063B30000}"/>
    <cellStyle name="Total 3 2 2 12 2" xfId="45301" xr:uid="{00000000-0005-0000-0000-000064B30000}"/>
    <cellStyle name="Total 3 2 2 12 2 2" xfId="45302" xr:uid="{00000000-0005-0000-0000-000065B30000}"/>
    <cellStyle name="Total 3 2 2 12 3" xfId="45303" xr:uid="{00000000-0005-0000-0000-000066B30000}"/>
    <cellStyle name="Total 3 2 2 13" xfId="45304" xr:uid="{00000000-0005-0000-0000-000067B30000}"/>
    <cellStyle name="Total 3 2 2 13 2" xfId="45305" xr:uid="{00000000-0005-0000-0000-000068B30000}"/>
    <cellStyle name="Total 3 2 2 13 2 2" xfId="45306" xr:uid="{00000000-0005-0000-0000-000069B30000}"/>
    <cellStyle name="Total 3 2 2 13 3" xfId="45307" xr:uid="{00000000-0005-0000-0000-00006AB30000}"/>
    <cellStyle name="Total 3 2 2 14" xfId="45308" xr:uid="{00000000-0005-0000-0000-00006BB30000}"/>
    <cellStyle name="Total 3 2 2 14 2" xfId="45309" xr:uid="{00000000-0005-0000-0000-00006CB30000}"/>
    <cellStyle name="Total 3 2 2 14 2 2" xfId="45310" xr:uid="{00000000-0005-0000-0000-00006DB30000}"/>
    <cellStyle name="Total 3 2 2 14 3" xfId="45311" xr:uid="{00000000-0005-0000-0000-00006EB30000}"/>
    <cellStyle name="Total 3 2 2 15" xfId="45312" xr:uid="{00000000-0005-0000-0000-00006FB30000}"/>
    <cellStyle name="Total 3 2 2 15 2" xfId="45313" xr:uid="{00000000-0005-0000-0000-000070B30000}"/>
    <cellStyle name="Total 3 2 2 15 2 2" xfId="45314" xr:uid="{00000000-0005-0000-0000-000071B30000}"/>
    <cellStyle name="Total 3 2 2 15 3" xfId="45315" xr:uid="{00000000-0005-0000-0000-000072B30000}"/>
    <cellStyle name="Total 3 2 2 16" xfId="45316" xr:uid="{00000000-0005-0000-0000-000073B30000}"/>
    <cellStyle name="Total 3 2 2 16 2" xfId="45317" xr:uid="{00000000-0005-0000-0000-000074B30000}"/>
    <cellStyle name="Total 3 2 2 16 2 2" xfId="45318" xr:uid="{00000000-0005-0000-0000-000075B30000}"/>
    <cellStyle name="Total 3 2 2 16 3" xfId="45319" xr:uid="{00000000-0005-0000-0000-000076B30000}"/>
    <cellStyle name="Total 3 2 2 17" xfId="45320" xr:uid="{00000000-0005-0000-0000-000077B30000}"/>
    <cellStyle name="Total 3 2 2 17 2" xfId="45321" xr:uid="{00000000-0005-0000-0000-000078B30000}"/>
    <cellStyle name="Total 3 2 2 17 2 2" xfId="45322" xr:uid="{00000000-0005-0000-0000-000079B30000}"/>
    <cellStyle name="Total 3 2 2 17 3" xfId="45323" xr:uid="{00000000-0005-0000-0000-00007AB30000}"/>
    <cellStyle name="Total 3 2 2 18" xfId="45324" xr:uid="{00000000-0005-0000-0000-00007BB30000}"/>
    <cellStyle name="Total 3 2 2 18 2" xfId="45325" xr:uid="{00000000-0005-0000-0000-00007CB30000}"/>
    <cellStyle name="Total 3 2 2 19" xfId="45326" xr:uid="{00000000-0005-0000-0000-00007DB30000}"/>
    <cellStyle name="Total 3 2 2 2" xfId="45327" xr:uid="{00000000-0005-0000-0000-00007EB30000}"/>
    <cellStyle name="Total 3 2 2 2 10" xfId="45328" xr:uid="{00000000-0005-0000-0000-00007FB30000}"/>
    <cellStyle name="Total 3 2 2 2 10 2" xfId="45329" xr:uid="{00000000-0005-0000-0000-000080B30000}"/>
    <cellStyle name="Total 3 2 2 2 10 2 2" xfId="45330" xr:uid="{00000000-0005-0000-0000-000081B30000}"/>
    <cellStyle name="Total 3 2 2 2 10 3" xfId="45331" xr:uid="{00000000-0005-0000-0000-000082B30000}"/>
    <cellStyle name="Total 3 2 2 2 11" xfId="45332" xr:uid="{00000000-0005-0000-0000-000083B30000}"/>
    <cellStyle name="Total 3 2 2 2 11 2" xfId="45333" xr:uid="{00000000-0005-0000-0000-000084B30000}"/>
    <cellStyle name="Total 3 2 2 2 11 2 2" xfId="45334" xr:uid="{00000000-0005-0000-0000-000085B30000}"/>
    <cellStyle name="Total 3 2 2 2 11 3" xfId="45335" xr:uid="{00000000-0005-0000-0000-000086B30000}"/>
    <cellStyle name="Total 3 2 2 2 12" xfId="45336" xr:uid="{00000000-0005-0000-0000-000087B30000}"/>
    <cellStyle name="Total 3 2 2 2 12 2" xfId="45337" xr:uid="{00000000-0005-0000-0000-000088B30000}"/>
    <cellStyle name="Total 3 2 2 2 12 2 2" xfId="45338" xr:uid="{00000000-0005-0000-0000-000089B30000}"/>
    <cellStyle name="Total 3 2 2 2 12 3" xfId="45339" xr:uid="{00000000-0005-0000-0000-00008AB30000}"/>
    <cellStyle name="Total 3 2 2 2 13" xfId="45340" xr:uid="{00000000-0005-0000-0000-00008BB30000}"/>
    <cellStyle name="Total 3 2 2 2 13 2" xfId="45341" xr:uid="{00000000-0005-0000-0000-00008CB30000}"/>
    <cellStyle name="Total 3 2 2 2 13 2 2" xfId="45342" xr:uid="{00000000-0005-0000-0000-00008DB30000}"/>
    <cellStyle name="Total 3 2 2 2 13 3" xfId="45343" xr:uid="{00000000-0005-0000-0000-00008EB30000}"/>
    <cellStyle name="Total 3 2 2 2 14" xfId="45344" xr:uid="{00000000-0005-0000-0000-00008FB30000}"/>
    <cellStyle name="Total 3 2 2 2 14 2" xfId="45345" xr:uid="{00000000-0005-0000-0000-000090B30000}"/>
    <cellStyle name="Total 3 2 2 2 14 2 2" xfId="45346" xr:uid="{00000000-0005-0000-0000-000091B30000}"/>
    <cellStyle name="Total 3 2 2 2 14 3" xfId="45347" xr:uid="{00000000-0005-0000-0000-000092B30000}"/>
    <cellStyle name="Total 3 2 2 2 15" xfId="45348" xr:uid="{00000000-0005-0000-0000-000093B30000}"/>
    <cellStyle name="Total 3 2 2 2 15 2" xfId="45349" xr:uid="{00000000-0005-0000-0000-000094B30000}"/>
    <cellStyle name="Total 3 2 2 2 15 2 2" xfId="45350" xr:uid="{00000000-0005-0000-0000-000095B30000}"/>
    <cellStyle name="Total 3 2 2 2 15 3" xfId="45351" xr:uid="{00000000-0005-0000-0000-000096B30000}"/>
    <cellStyle name="Total 3 2 2 2 16" xfId="45352" xr:uid="{00000000-0005-0000-0000-000097B30000}"/>
    <cellStyle name="Total 3 2 2 2 16 2" xfId="45353" xr:uid="{00000000-0005-0000-0000-000098B30000}"/>
    <cellStyle name="Total 3 2 2 2 16 2 2" xfId="45354" xr:uid="{00000000-0005-0000-0000-000099B30000}"/>
    <cellStyle name="Total 3 2 2 2 16 3" xfId="45355" xr:uid="{00000000-0005-0000-0000-00009AB30000}"/>
    <cellStyle name="Total 3 2 2 2 17" xfId="45356" xr:uid="{00000000-0005-0000-0000-00009BB30000}"/>
    <cellStyle name="Total 3 2 2 2 17 2" xfId="45357" xr:uid="{00000000-0005-0000-0000-00009CB30000}"/>
    <cellStyle name="Total 3 2 2 2 17 2 2" xfId="45358" xr:uid="{00000000-0005-0000-0000-00009DB30000}"/>
    <cellStyle name="Total 3 2 2 2 17 3" xfId="45359" xr:uid="{00000000-0005-0000-0000-00009EB30000}"/>
    <cellStyle name="Total 3 2 2 2 18" xfId="45360" xr:uid="{00000000-0005-0000-0000-00009FB30000}"/>
    <cellStyle name="Total 3 2 2 2 18 2" xfId="45361" xr:uid="{00000000-0005-0000-0000-0000A0B30000}"/>
    <cellStyle name="Total 3 2 2 2 18 2 2" xfId="45362" xr:uid="{00000000-0005-0000-0000-0000A1B30000}"/>
    <cellStyle name="Total 3 2 2 2 18 3" xfId="45363" xr:uid="{00000000-0005-0000-0000-0000A2B30000}"/>
    <cellStyle name="Total 3 2 2 2 19" xfId="45364" xr:uid="{00000000-0005-0000-0000-0000A3B30000}"/>
    <cellStyle name="Total 3 2 2 2 19 2" xfId="45365" xr:uid="{00000000-0005-0000-0000-0000A4B30000}"/>
    <cellStyle name="Total 3 2 2 2 19 2 2" xfId="45366" xr:uid="{00000000-0005-0000-0000-0000A5B30000}"/>
    <cellStyle name="Total 3 2 2 2 19 3" xfId="45367" xr:uid="{00000000-0005-0000-0000-0000A6B30000}"/>
    <cellStyle name="Total 3 2 2 2 2" xfId="45368" xr:uid="{00000000-0005-0000-0000-0000A7B30000}"/>
    <cellStyle name="Total 3 2 2 2 2 2" xfId="45369" xr:uid="{00000000-0005-0000-0000-0000A8B30000}"/>
    <cellStyle name="Total 3 2 2 2 2 2 2" xfId="45370" xr:uid="{00000000-0005-0000-0000-0000A9B30000}"/>
    <cellStyle name="Total 3 2 2 2 2 2 3" xfId="45371" xr:uid="{00000000-0005-0000-0000-0000AAB30000}"/>
    <cellStyle name="Total 3 2 2 2 2 3" xfId="45372" xr:uid="{00000000-0005-0000-0000-0000ABB30000}"/>
    <cellStyle name="Total 3 2 2 2 2 3 2" xfId="45373" xr:uid="{00000000-0005-0000-0000-0000ACB30000}"/>
    <cellStyle name="Total 3 2 2 2 2 4" xfId="45374" xr:uid="{00000000-0005-0000-0000-0000ADB30000}"/>
    <cellStyle name="Total 3 2 2 2 20" xfId="45375" xr:uid="{00000000-0005-0000-0000-0000AEB30000}"/>
    <cellStyle name="Total 3 2 2 2 20 2" xfId="45376" xr:uid="{00000000-0005-0000-0000-0000AFB30000}"/>
    <cellStyle name="Total 3 2 2 2 20 2 2" xfId="45377" xr:uid="{00000000-0005-0000-0000-0000B0B30000}"/>
    <cellStyle name="Total 3 2 2 2 20 3" xfId="45378" xr:uid="{00000000-0005-0000-0000-0000B1B30000}"/>
    <cellStyle name="Total 3 2 2 2 21" xfId="45379" xr:uid="{00000000-0005-0000-0000-0000B2B30000}"/>
    <cellStyle name="Total 3 2 2 2 21 2" xfId="45380" xr:uid="{00000000-0005-0000-0000-0000B3B30000}"/>
    <cellStyle name="Total 3 2 2 2 22" xfId="45381" xr:uid="{00000000-0005-0000-0000-0000B4B30000}"/>
    <cellStyle name="Total 3 2 2 2 23" xfId="45382" xr:uid="{00000000-0005-0000-0000-0000B5B30000}"/>
    <cellStyle name="Total 3 2 2 2 3" xfId="45383" xr:uid="{00000000-0005-0000-0000-0000B6B30000}"/>
    <cellStyle name="Total 3 2 2 2 3 2" xfId="45384" xr:uid="{00000000-0005-0000-0000-0000B7B30000}"/>
    <cellStyle name="Total 3 2 2 2 3 2 2" xfId="45385" xr:uid="{00000000-0005-0000-0000-0000B8B30000}"/>
    <cellStyle name="Total 3 2 2 2 3 3" xfId="45386" xr:uid="{00000000-0005-0000-0000-0000B9B30000}"/>
    <cellStyle name="Total 3 2 2 2 3 4" xfId="45387" xr:uid="{00000000-0005-0000-0000-0000BAB30000}"/>
    <cellStyle name="Total 3 2 2 2 4" xfId="45388" xr:uid="{00000000-0005-0000-0000-0000BBB30000}"/>
    <cellStyle name="Total 3 2 2 2 4 2" xfId="45389" xr:uid="{00000000-0005-0000-0000-0000BCB30000}"/>
    <cellStyle name="Total 3 2 2 2 4 2 2" xfId="45390" xr:uid="{00000000-0005-0000-0000-0000BDB30000}"/>
    <cellStyle name="Total 3 2 2 2 4 3" xfId="45391" xr:uid="{00000000-0005-0000-0000-0000BEB30000}"/>
    <cellStyle name="Total 3 2 2 2 4 4" xfId="45392" xr:uid="{00000000-0005-0000-0000-0000BFB30000}"/>
    <cellStyle name="Total 3 2 2 2 5" xfId="45393" xr:uid="{00000000-0005-0000-0000-0000C0B30000}"/>
    <cellStyle name="Total 3 2 2 2 5 2" xfId="45394" xr:uid="{00000000-0005-0000-0000-0000C1B30000}"/>
    <cellStyle name="Total 3 2 2 2 5 2 2" xfId="45395" xr:uid="{00000000-0005-0000-0000-0000C2B30000}"/>
    <cellStyle name="Total 3 2 2 2 5 3" xfId="45396" xr:uid="{00000000-0005-0000-0000-0000C3B30000}"/>
    <cellStyle name="Total 3 2 2 2 6" xfId="45397" xr:uid="{00000000-0005-0000-0000-0000C4B30000}"/>
    <cellStyle name="Total 3 2 2 2 6 2" xfId="45398" xr:uid="{00000000-0005-0000-0000-0000C5B30000}"/>
    <cellStyle name="Total 3 2 2 2 6 2 2" xfId="45399" xr:uid="{00000000-0005-0000-0000-0000C6B30000}"/>
    <cellStyle name="Total 3 2 2 2 6 3" xfId="45400" xr:uid="{00000000-0005-0000-0000-0000C7B30000}"/>
    <cellStyle name="Total 3 2 2 2 7" xfId="45401" xr:uid="{00000000-0005-0000-0000-0000C8B30000}"/>
    <cellStyle name="Total 3 2 2 2 7 2" xfId="45402" xr:uid="{00000000-0005-0000-0000-0000C9B30000}"/>
    <cellStyle name="Total 3 2 2 2 7 2 2" xfId="45403" xr:uid="{00000000-0005-0000-0000-0000CAB30000}"/>
    <cellStyle name="Total 3 2 2 2 7 3" xfId="45404" xr:uid="{00000000-0005-0000-0000-0000CBB30000}"/>
    <cellStyle name="Total 3 2 2 2 8" xfId="45405" xr:uid="{00000000-0005-0000-0000-0000CCB30000}"/>
    <cellStyle name="Total 3 2 2 2 8 2" xfId="45406" xr:uid="{00000000-0005-0000-0000-0000CDB30000}"/>
    <cellStyle name="Total 3 2 2 2 8 2 2" xfId="45407" xr:uid="{00000000-0005-0000-0000-0000CEB30000}"/>
    <cellStyle name="Total 3 2 2 2 8 3" xfId="45408" xr:uid="{00000000-0005-0000-0000-0000CFB30000}"/>
    <cellStyle name="Total 3 2 2 2 9" xfId="45409" xr:uid="{00000000-0005-0000-0000-0000D0B30000}"/>
    <cellStyle name="Total 3 2 2 2 9 2" xfId="45410" xr:uid="{00000000-0005-0000-0000-0000D1B30000}"/>
    <cellStyle name="Total 3 2 2 2 9 2 2" xfId="45411" xr:uid="{00000000-0005-0000-0000-0000D2B30000}"/>
    <cellStyle name="Total 3 2 2 2 9 3" xfId="45412" xr:uid="{00000000-0005-0000-0000-0000D3B30000}"/>
    <cellStyle name="Total 3 2 2 20" xfId="45413" xr:uid="{00000000-0005-0000-0000-0000D4B30000}"/>
    <cellStyle name="Total 3 2 2 3" xfId="45414" xr:uid="{00000000-0005-0000-0000-0000D5B30000}"/>
    <cellStyle name="Total 3 2 2 3 2" xfId="45415" xr:uid="{00000000-0005-0000-0000-0000D6B30000}"/>
    <cellStyle name="Total 3 2 2 3 2 2" xfId="45416" xr:uid="{00000000-0005-0000-0000-0000D7B30000}"/>
    <cellStyle name="Total 3 2 2 3 2 3" xfId="45417" xr:uid="{00000000-0005-0000-0000-0000D8B30000}"/>
    <cellStyle name="Total 3 2 2 3 3" xfId="45418" xr:uid="{00000000-0005-0000-0000-0000D9B30000}"/>
    <cellStyle name="Total 3 2 2 3 3 2" xfId="45419" xr:uid="{00000000-0005-0000-0000-0000DAB30000}"/>
    <cellStyle name="Total 3 2 2 3 4" xfId="45420" xr:uid="{00000000-0005-0000-0000-0000DBB30000}"/>
    <cellStyle name="Total 3 2 2 4" xfId="45421" xr:uid="{00000000-0005-0000-0000-0000DCB30000}"/>
    <cellStyle name="Total 3 2 2 4 2" xfId="45422" xr:uid="{00000000-0005-0000-0000-0000DDB30000}"/>
    <cellStyle name="Total 3 2 2 4 2 2" xfId="45423" xr:uid="{00000000-0005-0000-0000-0000DEB30000}"/>
    <cellStyle name="Total 3 2 2 4 3" xfId="45424" xr:uid="{00000000-0005-0000-0000-0000DFB30000}"/>
    <cellStyle name="Total 3 2 2 4 4" xfId="45425" xr:uid="{00000000-0005-0000-0000-0000E0B30000}"/>
    <cellStyle name="Total 3 2 2 5" xfId="45426" xr:uid="{00000000-0005-0000-0000-0000E1B30000}"/>
    <cellStyle name="Total 3 2 2 5 2" xfId="45427" xr:uid="{00000000-0005-0000-0000-0000E2B30000}"/>
    <cellStyle name="Total 3 2 2 5 2 2" xfId="45428" xr:uid="{00000000-0005-0000-0000-0000E3B30000}"/>
    <cellStyle name="Total 3 2 2 5 3" xfId="45429" xr:uid="{00000000-0005-0000-0000-0000E4B30000}"/>
    <cellStyle name="Total 3 2 2 5 4" xfId="45430" xr:uid="{00000000-0005-0000-0000-0000E5B30000}"/>
    <cellStyle name="Total 3 2 2 6" xfId="45431" xr:uid="{00000000-0005-0000-0000-0000E6B30000}"/>
    <cellStyle name="Total 3 2 2 6 2" xfId="45432" xr:uid="{00000000-0005-0000-0000-0000E7B30000}"/>
    <cellStyle name="Total 3 2 2 6 2 2" xfId="45433" xr:uid="{00000000-0005-0000-0000-0000E8B30000}"/>
    <cellStyle name="Total 3 2 2 6 3" xfId="45434" xr:uid="{00000000-0005-0000-0000-0000E9B30000}"/>
    <cellStyle name="Total 3 2 2 7" xfId="45435" xr:uid="{00000000-0005-0000-0000-0000EAB30000}"/>
    <cellStyle name="Total 3 2 2 7 2" xfId="45436" xr:uid="{00000000-0005-0000-0000-0000EBB30000}"/>
    <cellStyle name="Total 3 2 2 7 2 2" xfId="45437" xr:uid="{00000000-0005-0000-0000-0000ECB30000}"/>
    <cellStyle name="Total 3 2 2 7 3" xfId="45438" xr:uid="{00000000-0005-0000-0000-0000EDB30000}"/>
    <cellStyle name="Total 3 2 2 8" xfId="45439" xr:uid="{00000000-0005-0000-0000-0000EEB30000}"/>
    <cellStyle name="Total 3 2 2 8 2" xfId="45440" xr:uid="{00000000-0005-0000-0000-0000EFB30000}"/>
    <cellStyle name="Total 3 2 2 8 2 2" xfId="45441" xr:uid="{00000000-0005-0000-0000-0000F0B30000}"/>
    <cellStyle name="Total 3 2 2 8 3" xfId="45442" xr:uid="{00000000-0005-0000-0000-0000F1B30000}"/>
    <cellStyle name="Total 3 2 2 9" xfId="45443" xr:uid="{00000000-0005-0000-0000-0000F2B30000}"/>
    <cellStyle name="Total 3 2 2 9 2" xfId="45444" xr:uid="{00000000-0005-0000-0000-0000F3B30000}"/>
    <cellStyle name="Total 3 2 2 9 2 2" xfId="45445" xr:uid="{00000000-0005-0000-0000-0000F4B30000}"/>
    <cellStyle name="Total 3 2 2 9 3" xfId="45446" xr:uid="{00000000-0005-0000-0000-0000F5B30000}"/>
    <cellStyle name="Total 3 2 20" xfId="45447" xr:uid="{00000000-0005-0000-0000-0000F6B30000}"/>
    <cellStyle name="Total 3 2 20 2" xfId="45448" xr:uid="{00000000-0005-0000-0000-0000F7B30000}"/>
    <cellStyle name="Total 3 2 20 2 2" xfId="45449" xr:uid="{00000000-0005-0000-0000-0000F8B30000}"/>
    <cellStyle name="Total 3 2 20 3" xfId="45450" xr:uid="{00000000-0005-0000-0000-0000F9B30000}"/>
    <cellStyle name="Total 3 2 21" xfId="45451" xr:uid="{00000000-0005-0000-0000-0000FAB30000}"/>
    <cellStyle name="Total 3 2 21 2" xfId="45452" xr:uid="{00000000-0005-0000-0000-0000FBB30000}"/>
    <cellStyle name="Total 3 2 22" xfId="45453" xr:uid="{00000000-0005-0000-0000-0000FCB30000}"/>
    <cellStyle name="Total 3 2 23" xfId="45454" xr:uid="{00000000-0005-0000-0000-0000FDB30000}"/>
    <cellStyle name="Total 3 2 3" xfId="45455" xr:uid="{00000000-0005-0000-0000-0000FEB30000}"/>
    <cellStyle name="Total 3 2 3 10" xfId="45456" xr:uid="{00000000-0005-0000-0000-0000FFB30000}"/>
    <cellStyle name="Total 3 2 3 10 2" xfId="45457" xr:uid="{00000000-0005-0000-0000-000000B40000}"/>
    <cellStyle name="Total 3 2 3 10 2 2" xfId="45458" xr:uid="{00000000-0005-0000-0000-000001B40000}"/>
    <cellStyle name="Total 3 2 3 10 3" xfId="45459" xr:uid="{00000000-0005-0000-0000-000002B40000}"/>
    <cellStyle name="Total 3 2 3 11" xfId="45460" xr:uid="{00000000-0005-0000-0000-000003B40000}"/>
    <cellStyle name="Total 3 2 3 11 2" xfId="45461" xr:uid="{00000000-0005-0000-0000-000004B40000}"/>
    <cellStyle name="Total 3 2 3 11 2 2" xfId="45462" xr:uid="{00000000-0005-0000-0000-000005B40000}"/>
    <cellStyle name="Total 3 2 3 11 3" xfId="45463" xr:uid="{00000000-0005-0000-0000-000006B40000}"/>
    <cellStyle name="Total 3 2 3 12" xfId="45464" xr:uid="{00000000-0005-0000-0000-000007B40000}"/>
    <cellStyle name="Total 3 2 3 12 2" xfId="45465" xr:uid="{00000000-0005-0000-0000-000008B40000}"/>
    <cellStyle name="Total 3 2 3 12 2 2" xfId="45466" xr:uid="{00000000-0005-0000-0000-000009B40000}"/>
    <cellStyle name="Total 3 2 3 12 3" xfId="45467" xr:uid="{00000000-0005-0000-0000-00000AB40000}"/>
    <cellStyle name="Total 3 2 3 13" xfId="45468" xr:uid="{00000000-0005-0000-0000-00000BB40000}"/>
    <cellStyle name="Total 3 2 3 13 2" xfId="45469" xr:uid="{00000000-0005-0000-0000-00000CB40000}"/>
    <cellStyle name="Total 3 2 3 13 2 2" xfId="45470" xr:uid="{00000000-0005-0000-0000-00000DB40000}"/>
    <cellStyle name="Total 3 2 3 13 3" xfId="45471" xr:uid="{00000000-0005-0000-0000-00000EB40000}"/>
    <cellStyle name="Total 3 2 3 14" xfId="45472" xr:uid="{00000000-0005-0000-0000-00000FB40000}"/>
    <cellStyle name="Total 3 2 3 14 2" xfId="45473" xr:uid="{00000000-0005-0000-0000-000010B40000}"/>
    <cellStyle name="Total 3 2 3 14 2 2" xfId="45474" xr:uid="{00000000-0005-0000-0000-000011B40000}"/>
    <cellStyle name="Total 3 2 3 14 3" xfId="45475" xr:uid="{00000000-0005-0000-0000-000012B40000}"/>
    <cellStyle name="Total 3 2 3 15" xfId="45476" xr:uid="{00000000-0005-0000-0000-000013B40000}"/>
    <cellStyle name="Total 3 2 3 15 2" xfId="45477" xr:uid="{00000000-0005-0000-0000-000014B40000}"/>
    <cellStyle name="Total 3 2 3 15 2 2" xfId="45478" xr:uid="{00000000-0005-0000-0000-000015B40000}"/>
    <cellStyle name="Total 3 2 3 15 3" xfId="45479" xr:uid="{00000000-0005-0000-0000-000016B40000}"/>
    <cellStyle name="Total 3 2 3 16" xfId="45480" xr:uid="{00000000-0005-0000-0000-000017B40000}"/>
    <cellStyle name="Total 3 2 3 16 2" xfId="45481" xr:uid="{00000000-0005-0000-0000-000018B40000}"/>
    <cellStyle name="Total 3 2 3 16 2 2" xfId="45482" xr:uid="{00000000-0005-0000-0000-000019B40000}"/>
    <cellStyle name="Total 3 2 3 16 3" xfId="45483" xr:uid="{00000000-0005-0000-0000-00001AB40000}"/>
    <cellStyle name="Total 3 2 3 17" xfId="45484" xr:uid="{00000000-0005-0000-0000-00001BB40000}"/>
    <cellStyle name="Total 3 2 3 17 2" xfId="45485" xr:uid="{00000000-0005-0000-0000-00001CB40000}"/>
    <cellStyle name="Total 3 2 3 17 2 2" xfId="45486" xr:uid="{00000000-0005-0000-0000-00001DB40000}"/>
    <cellStyle name="Total 3 2 3 17 3" xfId="45487" xr:uid="{00000000-0005-0000-0000-00001EB40000}"/>
    <cellStyle name="Total 3 2 3 18" xfId="45488" xr:uid="{00000000-0005-0000-0000-00001FB40000}"/>
    <cellStyle name="Total 3 2 3 18 2" xfId="45489" xr:uid="{00000000-0005-0000-0000-000020B40000}"/>
    <cellStyle name="Total 3 2 3 19" xfId="45490" xr:uid="{00000000-0005-0000-0000-000021B40000}"/>
    <cellStyle name="Total 3 2 3 2" xfId="45491" xr:uid="{00000000-0005-0000-0000-000022B40000}"/>
    <cellStyle name="Total 3 2 3 2 10" xfId="45492" xr:uid="{00000000-0005-0000-0000-000023B40000}"/>
    <cellStyle name="Total 3 2 3 2 10 2" xfId="45493" xr:uid="{00000000-0005-0000-0000-000024B40000}"/>
    <cellStyle name="Total 3 2 3 2 10 2 2" xfId="45494" xr:uid="{00000000-0005-0000-0000-000025B40000}"/>
    <cellStyle name="Total 3 2 3 2 10 3" xfId="45495" xr:uid="{00000000-0005-0000-0000-000026B40000}"/>
    <cellStyle name="Total 3 2 3 2 11" xfId="45496" xr:uid="{00000000-0005-0000-0000-000027B40000}"/>
    <cellStyle name="Total 3 2 3 2 11 2" xfId="45497" xr:uid="{00000000-0005-0000-0000-000028B40000}"/>
    <cellStyle name="Total 3 2 3 2 11 2 2" xfId="45498" xr:uid="{00000000-0005-0000-0000-000029B40000}"/>
    <cellStyle name="Total 3 2 3 2 11 3" xfId="45499" xr:uid="{00000000-0005-0000-0000-00002AB40000}"/>
    <cellStyle name="Total 3 2 3 2 12" xfId="45500" xr:uid="{00000000-0005-0000-0000-00002BB40000}"/>
    <cellStyle name="Total 3 2 3 2 12 2" xfId="45501" xr:uid="{00000000-0005-0000-0000-00002CB40000}"/>
    <cellStyle name="Total 3 2 3 2 12 2 2" xfId="45502" xr:uid="{00000000-0005-0000-0000-00002DB40000}"/>
    <cellStyle name="Total 3 2 3 2 12 3" xfId="45503" xr:uid="{00000000-0005-0000-0000-00002EB40000}"/>
    <cellStyle name="Total 3 2 3 2 13" xfId="45504" xr:uid="{00000000-0005-0000-0000-00002FB40000}"/>
    <cellStyle name="Total 3 2 3 2 13 2" xfId="45505" xr:uid="{00000000-0005-0000-0000-000030B40000}"/>
    <cellStyle name="Total 3 2 3 2 13 2 2" xfId="45506" xr:uid="{00000000-0005-0000-0000-000031B40000}"/>
    <cellStyle name="Total 3 2 3 2 13 3" xfId="45507" xr:uid="{00000000-0005-0000-0000-000032B40000}"/>
    <cellStyle name="Total 3 2 3 2 14" xfId="45508" xr:uid="{00000000-0005-0000-0000-000033B40000}"/>
    <cellStyle name="Total 3 2 3 2 14 2" xfId="45509" xr:uid="{00000000-0005-0000-0000-000034B40000}"/>
    <cellStyle name="Total 3 2 3 2 14 2 2" xfId="45510" xr:uid="{00000000-0005-0000-0000-000035B40000}"/>
    <cellStyle name="Total 3 2 3 2 14 3" xfId="45511" xr:uid="{00000000-0005-0000-0000-000036B40000}"/>
    <cellStyle name="Total 3 2 3 2 15" xfId="45512" xr:uid="{00000000-0005-0000-0000-000037B40000}"/>
    <cellStyle name="Total 3 2 3 2 15 2" xfId="45513" xr:uid="{00000000-0005-0000-0000-000038B40000}"/>
    <cellStyle name="Total 3 2 3 2 15 2 2" xfId="45514" xr:uid="{00000000-0005-0000-0000-000039B40000}"/>
    <cellStyle name="Total 3 2 3 2 15 3" xfId="45515" xr:uid="{00000000-0005-0000-0000-00003AB40000}"/>
    <cellStyle name="Total 3 2 3 2 16" xfId="45516" xr:uid="{00000000-0005-0000-0000-00003BB40000}"/>
    <cellStyle name="Total 3 2 3 2 16 2" xfId="45517" xr:uid="{00000000-0005-0000-0000-00003CB40000}"/>
    <cellStyle name="Total 3 2 3 2 16 2 2" xfId="45518" xr:uid="{00000000-0005-0000-0000-00003DB40000}"/>
    <cellStyle name="Total 3 2 3 2 16 3" xfId="45519" xr:uid="{00000000-0005-0000-0000-00003EB40000}"/>
    <cellStyle name="Total 3 2 3 2 17" xfId="45520" xr:uid="{00000000-0005-0000-0000-00003FB40000}"/>
    <cellStyle name="Total 3 2 3 2 17 2" xfId="45521" xr:uid="{00000000-0005-0000-0000-000040B40000}"/>
    <cellStyle name="Total 3 2 3 2 17 2 2" xfId="45522" xr:uid="{00000000-0005-0000-0000-000041B40000}"/>
    <cellStyle name="Total 3 2 3 2 17 3" xfId="45523" xr:uid="{00000000-0005-0000-0000-000042B40000}"/>
    <cellStyle name="Total 3 2 3 2 18" xfId="45524" xr:uid="{00000000-0005-0000-0000-000043B40000}"/>
    <cellStyle name="Total 3 2 3 2 18 2" xfId="45525" xr:uid="{00000000-0005-0000-0000-000044B40000}"/>
    <cellStyle name="Total 3 2 3 2 18 2 2" xfId="45526" xr:uid="{00000000-0005-0000-0000-000045B40000}"/>
    <cellStyle name="Total 3 2 3 2 18 3" xfId="45527" xr:uid="{00000000-0005-0000-0000-000046B40000}"/>
    <cellStyle name="Total 3 2 3 2 19" xfId="45528" xr:uid="{00000000-0005-0000-0000-000047B40000}"/>
    <cellStyle name="Total 3 2 3 2 19 2" xfId="45529" xr:uid="{00000000-0005-0000-0000-000048B40000}"/>
    <cellStyle name="Total 3 2 3 2 19 2 2" xfId="45530" xr:uid="{00000000-0005-0000-0000-000049B40000}"/>
    <cellStyle name="Total 3 2 3 2 19 3" xfId="45531" xr:uid="{00000000-0005-0000-0000-00004AB40000}"/>
    <cellStyle name="Total 3 2 3 2 2" xfId="45532" xr:uid="{00000000-0005-0000-0000-00004BB40000}"/>
    <cellStyle name="Total 3 2 3 2 2 2" xfId="45533" xr:uid="{00000000-0005-0000-0000-00004CB40000}"/>
    <cellStyle name="Total 3 2 3 2 2 2 2" xfId="45534" xr:uid="{00000000-0005-0000-0000-00004DB40000}"/>
    <cellStyle name="Total 3 2 3 2 2 3" xfId="45535" xr:uid="{00000000-0005-0000-0000-00004EB40000}"/>
    <cellStyle name="Total 3 2 3 2 2 4" xfId="45536" xr:uid="{00000000-0005-0000-0000-00004FB40000}"/>
    <cellStyle name="Total 3 2 3 2 20" xfId="45537" xr:uid="{00000000-0005-0000-0000-000050B40000}"/>
    <cellStyle name="Total 3 2 3 2 20 2" xfId="45538" xr:uid="{00000000-0005-0000-0000-000051B40000}"/>
    <cellStyle name="Total 3 2 3 2 20 2 2" xfId="45539" xr:uid="{00000000-0005-0000-0000-000052B40000}"/>
    <cellStyle name="Total 3 2 3 2 20 3" xfId="45540" xr:uid="{00000000-0005-0000-0000-000053B40000}"/>
    <cellStyle name="Total 3 2 3 2 21" xfId="45541" xr:uid="{00000000-0005-0000-0000-000054B40000}"/>
    <cellStyle name="Total 3 2 3 2 21 2" xfId="45542" xr:uid="{00000000-0005-0000-0000-000055B40000}"/>
    <cellStyle name="Total 3 2 3 2 22" xfId="45543" xr:uid="{00000000-0005-0000-0000-000056B40000}"/>
    <cellStyle name="Total 3 2 3 2 23" xfId="45544" xr:uid="{00000000-0005-0000-0000-000057B40000}"/>
    <cellStyle name="Total 3 2 3 2 3" xfId="45545" xr:uid="{00000000-0005-0000-0000-000058B40000}"/>
    <cellStyle name="Total 3 2 3 2 3 2" xfId="45546" xr:uid="{00000000-0005-0000-0000-000059B40000}"/>
    <cellStyle name="Total 3 2 3 2 3 2 2" xfId="45547" xr:uid="{00000000-0005-0000-0000-00005AB40000}"/>
    <cellStyle name="Total 3 2 3 2 3 3" xfId="45548" xr:uid="{00000000-0005-0000-0000-00005BB40000}"/>
    <cellStyle name="Total 3 2 3 2 3 4" xfId="45549" xr:uid="{00000000-0005-0000-0000-00005CB40000}"/>
    <cellStyle name="Total 3 2 3 2 4" xfId="45550" xr:uid="{00000000-0005-0000-0000-00005DB40000}"/>
    <cellStyle name="Total 3 2 3 2 4 2" xfId="45551" xr:uid="{00000000-0005-0000-0000-00005EB40000}"/>
    <cellStyle name="Total 3 2 3 2 4 2 2" xfId="45552" xr:uid="{00000000-0005-0000-0000-00005FB40000}"/>
    <cellStyle name="Total 3 2 3 2 4 3" xfId="45553" xr:uid="{00000000-0005-0000-0000-000060B40000}"/>
    <cellStyle name="Total 3 2 3 2 5" xfId="45554" xr:uid="{00000000-0005-0000-0000-000061B40000}"/>
    <cellStyle name="Total 3 2 3 2 5 2" xfId="45555" xr:uid="{00000000-0005-0000-0000-000062B40000}"/>
    <cellStyle name="Total 3 2 3 2 5 2 2" xfId="45556" xr:uid="{00000000-0005-0000-0000-000063B40000}"/>
    <cellStyle name="Total 3 2 3 2 5 3" xfId="45557" xr:uid="{00000000-0005-0000-0000-000064B40000}"/>
    <cellStyle name="Total 3 2 3 2 6" xfId="45558" xr:uid="{00000000-0005-0000-0000-000065B40000}"/>
    <cellStyle name="Total 3 2 3 2 6 2" xfId="45559" xr:uid="{00000000-0005-0000-0000-000066B40000}"/>
    <cellStyle name="Total 3 2 3 2 6 2 2" xfId="45560" xr:uid="{00000000-0005-0000-0000-000067B40000}"/>
    <cellStyle name="Total 3 2 3 2 6 3" xfId="45561" xr:uid="{00000000-0005-0000-0000-000068B40000}"/>
    <cellStyle name="Total 3 2 3 2 7" xfId="45562" xr:uid="{00000000-0005-0000-0000-000069B40000}"/>
    <cellStyle name="Total 3 2 3 2 7 2" xfId="45563" xr:uid="{00000000-0005-0000-0000-00006AB40000}"/>
    <cellStyle name="Total 3 2 3 2 7 2 2" xfId="45564" xr:uid="{00000000-0005-0000-0000-00006BB40000}"/>
    <cellStyle name="Total 3 2 3 2 7 3" xfId="45565" xr:uid="{00000000-0005-0000-0000-00006CB40000}"/>
    <cellStyle name="Total 3 2 3 2 8" xfId="45566" xr:uid="{00000000-0005-0000-0000-00006DB40000}"/>
    <cellStyle name="Total 3 2 3 2 8 2" xfId="45567" xr:uid="{00000000-0005-0000-0000-00006EB40000}"/>
    <cellStyle name="Total 3 2 3 2 8 2 2" xfId="45568" xr:uid="{00000000-0005-0000-0000-00006FB40000}"/>
    <cellStyle name="Total 3 2 3 2 8 3" xfId="45569" xr:uid="{00000000-0005-0000-0000-000070B40000}"/>
    <cellStyle name="Total 3 2 3 2 9" xfId="45570" xr:uid="{00000000-0005-0000-0000-000071B40000}"/>
    <cellStyle name="Total 3 2 3 2 9 2" xfId="45571" xr:uid="{00000000-0005-0000-0000-000072B40000}"/>
    <cellStyle name="Total 3 2 3 2 9 2 2" xfId="45572" xr:uid="{00000000-0005-0000-0000-000073B40000}"/>
    <cellStyle name="Total 3 2 3 2 9 3" xfId="45573" xr:uid="{00000000-0005-0000-0000-000074B40000}"/>
    <cellStyle name="Total 3 2 3 20" xfId="45574" xr:uid="{00000000-0005-0000-0000-000075B40000}"/>
    <cellStyle name="Total 3 2 3 3" xfId="45575" xr:uid="{00000000-0005-0000-0000-000076B40000}"/>
    <cellStyle name="Total 3 2 3 3 2" xfId="45576" xr:uid="{00000000-0005-0000-0000-000077B40000}"/>
    <cellStyle name="Total 3 2 3 3 2 2" xfId="45577" xr:uid="{00000000-0005-0000-0000-000078B40000}"/>
    <cellStyle name="Total 3 2 3 3 3" xfId="45578" xr:uid="{00000000-0005-0000-0000-000079B40000}"/>
    <cellStyle name="Total 3 2 3 3 4" xfId="45579" xr:uid="{00000000-0005-0000-0000-00007AB40000}"/>
    <cellStyle name="Total 3 2 3 4" xfId="45580" xr:uid="{00000000-0005-0000-0000-00007BB40000}"/>
    <cellStyle name="Total 3 2 3 4 2" xfId="45581" xr:uid="{00000000-0005-0000-0000-00007CB40000}"/>
    <cellStyle name="Total 3 2 3 4 2 2" xfId="45582" xr:uid="{00000000-0005-0000-0000-00007DB40000}"/>
    <cellStyle name="Total 3 2 3 4 3" xfId="45583" xr:uid="{00000000-0005-0000-0000-00007EB40000}"/>
    <cellStyle name="Total 3 2 3 4 4" xfId="45584" xr:uid="{00000000-0005-0000-0000-00007FB40000}"/>
    <cellStyle name="Total 3 2 3 5" xfId="45585" xr:uid="{00000000-0005-0000-0000-000080B40000}"/>
    <cellStyle name="Total 3 2 3 5 2" xfId="45586" xr:uid="{00000000-0005-0000-0000-000081B40000}"/>
    <cellStyle name="Total 3 2 3 5 2 2" xfId="45587" xr:uid="{00000000-0005-0000-0000-000082B40000}"/>
    <cellStyle name="Total 3 2 3 5 3" xfId="45588" xr:uid="{00000000-0005-0000-0000-000083B40000}"/>
    <cellStyle name="Total 3 2 3 6" xfId="45589" xr:uid="{00000000-0005-0000-0000-000084B40000}"/>
    <cellStyle name="Total 3 2 3 6 2" xfId="45590" xr:uid="{00000000-0005-0000-0000-000085B40000}"/>
    <cellStyle name="Total 3 2 3 6 2 2" xfId="45591" xr:uid="{00000000-0005-0000-0000-000086B40000}"/>
    <cellStyle name="Total 3 2 3 6 3" xfId="45592" xr:uid="{00000000-0005-0000-0000-000087B40000}"/>
    <cellStyle name="Total 3 2 3 7" xfId="45593" xr:uid="{00000000-0005-0000-0000-000088B40000}"/>
    <cellStyle name="Total 3 2 3 7 2" xfId="45594" xr:uid="{00000000-0005-0000-0000-000089B40000}"/>
    <cellStyle name="Total 3 2 3 7 2 2" xfId="45595" xr:uid="{00000000-0005-0000-0000-00008AB40000}"/>
    <cellStyle name="Total 3 2 3 7 3" xfId="45596" xr:uid="{00000000-0005-0000-0000-00008BB40000}"/>
    <cellStyle name="Total 3 2 3 8" xfId="45597" xr:uid="{00000000-0005-0000-0000-00008CB40000}"/>
    <cellStyle name="Total 3 2 3 8 2" xfId="45598" xr:uid="{00000000-0005-0000-0000-00008DB40000}"/>
    <cellStyle name="Total 3 2 3 8 2 2" xfId="45599" xr:uid="{00000000-0005-0000-0000-00008EB40000}"/>
    <cellStyle name="Total 3 2 3 8 3" xfId="45600" xr:uid="{00000000-0005-0000-0000-00008FB40000}"/>
    <cellStyle name="Total 3 2 3 9" xfId="45601" xr:uid="{00000000-0005-0000-0000-000090B40000}"/>
    <cellStyle name="Total 3 2 3 9 2" xfId="45602" xr:uid="{00000000-0005-0000-0000-000091B40000}"/>
    <cellStyle name="Total 3 2 3 9 2 2" xfId="45603" xr:uid="{00000000-0005-0000-0000-000092B40000}"/>
    <cellStyle name="Total 3 2 3 9 3" xfId="45604" xr:uid="{00000000-0005-0000-0000-000093B40000}"/>
    <cellStyle name="Total 3 2 4" xfId="45605" xr:uid="{00000000-0005-0000-0000-000094B40000}"/>
    <cellStyle name="Total 3 2 4 10" xfId="45606" xr:uid="{00000000-0005-0000-0000-000095B40000}"/>
    <cellStyle name="Total 3 2 4 10 2" xfId="45607" xr:uid="{00000000-0005-0000-0000-000096B40000}"/>
    <cellStyle name="Total 3 2 4 10 2 2" xfId="45608" xr:uid="{00000000-0005-0000-0000-000097B40000}"/>
    <cellStyle name="Total 3 2 4 10 3" xfId="45609" xr:uid="{00000000-0005-0000-0000-000098B40000}"/>
    <cellStyle name="Total 3 2 4 11" xfId="45610" xr:uid="{00000000-0005-0000-0000-000099B40000}"/>
    <cellStyle name="Total 3 2 4 11 2" xfId="45611" xr:uid="{00000000-0005-0000-0000-00009AB40000}"/>
    <cellStyle name="Total 3 2 4 11 2 2" xfId="45612" xr:uid="{00000000-0005-0000-0000-00009BB40000}"/>
    <cellStyle name="Total 3 2 4 11 3" xfId="45613" xr:uid="{00000000-0005-0000-0000-00009CB40000}"/>
    <cellStyle name="Total 3 2 4 12" xfId="45614" xr:uid="{00000000-0005-0000-0000-00009DB40000}"/>
    <cellStyle name="Total 3 2 4 12 2" xfId="45615" xr:uid="{00000000-0005-0000-0000-00009EB40000}"/>
    <cellStyle name="Total 3 2 4 12 2 2" xfId="45616" xr:uid="{00000000-0005-0000-0000-00009FB40000}"/>
    <cellStyle name="Total 3 2 4 12 3" xfId="45617" xr:uid="{00000000-0005-0000-0000-0000A0B40000}"/>
    <cellStyle name="Total 3 2 4 13" xfId="45618" xr:uid="{00000000-0005-0000-0000-0000A1B40000}"/>
    <cellStyle name="Total 3 2 4 13 2" xfId="45619" xr:uid="{00000000-0005-0000-0000-0000A2B40000}"/>
    <cellStyle name="Total 3 2 4 13 2 2" xfId="45620" xr:uid="{00000000-0005-0000-0000-0000A3B40000}"/>
    <cellStyle name="Total 3 2 4 13 3" xfId="45621" xr:uid="{00000000-0005-0000-0000-0000A4B40000}"/>
    <cellStyle name="Total 3 2 4 14" xfId="45622" xr:uid="{00000000-0005-0000-0000-0000A5B40000}"/>
    <cellStyle name="Total 3 2 4 14 2" xfId="45623" xr:uid="{00000000-0005-0000-0000-0000A6B40000}"/>
    <cellStyle name="Total 3 2 4 14 2 2" xfId="45624" xr:uid="{00000000-0005-0000-0000-0000A7B40000}"/>
    <cellStyle name="Total 3 2 4 14 3" xfId="45625" xr:uid="{00000000-0005-0000-0000-0000A8B40000}"/>
    <cellStyle name="Total 3 2 4 15" xfId="45626" xr:uid="{00000000-0005-0000-0000-0000A9B40000}"/>
    <cellStyle name="Total 3 2 4 15 2" xfId="45627" xr:uid="{00000000-0005-0000-0000-0000AAB40000}"/>
    <cellStyle name="Total 3 2 4 15 2 2" xfId="45628" xr:uid="{00000000-0005-0000-0000-0000ABB40000}"/>
    <cellStyle name="Total 3 2 4 15 3" xfId="45629" xr:uid="{00000000-0005-0000-0000-0000ACB40000}"/>
    <cellStyle name="Total 3 2 4 16" xfId="45630" xr:uid="{00000000-0005-0000-0000-0000ADB40000}"/>
    <cellStyle name="Total 3 2 4 16 2" xfId="45631" xr:uid="{00000000-0005-0000-0000-0000AEB40000}"/>
    <cellStyle name="Total 3 2 4 16 2 2" xfId="45632" xr:uid="{00000000-0005-0000-0000-0000AFB40000}"/>
    <cellStyle name="Total 3 2 4 16 3" xfId="45633" xr:uid="{00000000-0005-0000-0000-0000B0B40000}"/>
    <cellStyle name="Total 3 2 4 17" xfId="45634" xr:uid="{00000000-0005-0000-0000-0000B1B40000}"/>
    <cellStyle name="Total 3 2 4 17 2" xfId="45635" xr:uid="{00000000-0005-0000-0000-0000B2B40000}"/>
    <cellStyle name="Total 3 2 4 17 2 2" xfId="45636" xr:uid="{00000000-0005-0000-0000-0000B3B40000}"/>
    <cellStyle name="Total 3 2 4 17 3" xfId="45637" xr:uid="{00000000-0005-0000-0000-0000B4B40000}"/>
    <cellStyle name="Total 3 2 4 18" xfId="45638" xr:uid="{00000000-0005-0000-0000-0000B5B40000}"/>
    <cellStyle name="Total 3 2 4 18 2" xfId="45639" xr:uid="{00000000-0005-0000-0000-0000B6B40000}"/>
    <cellStyle name="Total 3 2 4 18 2 2" xfId="45640" xr:uid="{00000000-0005-0000-0000-0000B7B40000}"/>
    <cellStyle name="Total 3 2 4 18 3" xfId="45641" xr:uid="{00000000-0005-0000-0000-0000B8B40000}"/>
    <cellStyle name="Total 3 2 4 19" xfId="45642" xr:uid="{00000000-0005-0000-0000-0000B9B40000}"/>
    <cellStyle name="Total 3 2 4 19 2" xfId="45643" xr:uid="{00000000-0005-0000-0000-0000BAB40000}"/>
    <cellStyle name="Total 3 2 4 19 2 2" xfId="45644" xr:uid="{00000000-0005-0000-0000-0000BBB40000}"/>
    <cellStyle name="Total 3 2 4 19 3" xfId="45645" xr:uid="{00000000-0005-0000-0000-0000BCB40000}"/>
    <cellStyle name="Total 3 2 4 2" xfId="45646" xr:uid="{00000000-0005-0000-0000-0000BDB40000}"/>
    <cellStyle name="Total 3 2 4 2 10" xfId="45647" xr:uid="{00000000-0005-0000-0000-0000BEB40000}"/>
    <cellStyle name="Total 3 2 4 2 10 2" xfId="45648" xr:uid="{00000000-0005-0000-0000-0000BFB40000}"/>
    <cellStyle name="Total 3 2 4 2 10 2 2" xfId="45649" xr:uid="{00000000-0005-0000-0000-0000C0B40000}"/>
    <cellStyle name="Total 3 2 4 2 10 3" xfId="45650" xr:uid="{00000000-0005-0000-0000-0000C1B40000}"/>
    <cellStyle name="Total 3 2 4 2 11" xfId="45651" xr:uid="{00000000-0005-0000-0000-0000C2B40000}"/>
    <cellStyle name="Total 3 2 4 2 11 2" xfId="45652" xr:uid="{00000000-0005-0000-0000-0000C3B40000}"/>
    <cellStyle name="Total 3 2 4 2 11 2 2" xfId="45653" xr:uid="{00000000-0005-0000-0000-0000C4B40000}"/>
    <cellStyle name="Total 3 2 4 2 11 3" xfId="45654" xr:uid="{00000000-0005-0000-0000-0000C5B40000}"/>
    <cellStyle name="Total 3 2 4 2 12" xfId="45655" xr:uid="{00000000-0005-0000-0000-0000C6B40000}"/>
    <cellStyle name="Total 3 2 4 2 12 2" xfId="45656" xr:uid="{00000000-0005-0000-0000-0000C7B40000}"/>
    <cellStyle name="Total 3 2 4 2 12 2 2" xfId="45657" xr:uid="{00000000-0005-0000-0000-0000C8B40000}"/>
    <cellStyle name="Total 3 2 4 2 12 3" xfId="45658" xr:uid="{00000000-0005-0000-0000-0000C9B40000}"/>
    <cellStyle name="Total 3 2 4 2 13" xfId="45659" xr:uid="{00000000-0005-0000-0000-0000CAB40000}"/>
    <cellStyle name="Total 3 2 4 2 13 2" xfId="45660" xr:uid="{00000000-0005-0000-0000-0000CBB40000}"/>
    <cellStyle name="Total 3 2 4 2 13 2 2" xfId="45661" xr:uid="{00000000-0005-0000-0000-0000CCB40000}"/>
    <cellStyle name="Total 3 2 4 2 13 3" xfId="45662" xr:uid="{00000000-0005-0000-0000-0000CDB40000}"/>
    <cellStyle name="Total 3 2 4 2 14" xfId="45663" xr:uid="{00000000-0005-0000-0000-0000CEB40000}"/>
    <cellStyle name="Total 3 2 4 2 14 2" xfId="45664" xr:uid="{00000000-0005-0000-0000-0000CFB40000}"/>
    <cellStyle name="Total 3 2 4 2 14 2 2" xfId="45665" xr:uid="{00000000-0005-0000-0000-0000D0B40000}"/>
    <cellStyle name="Total 3 2 4 2 14 3" xfId="45666" xr:uid="{00000000-0005-0000-0000-0000D1B40000}"/>
    <cellStyle name="Total 3 2 4 2 15" xfId="45667" xr:uid="{00000000-0005-0000-0000-0000D2B40000}"/>
    <cellStyle name="Total 3 2 4 2 15 2" xfId="45668" xr:uid="{00000000-0005-0000-0000-0000D3B40000}"/>
    <cellStyle name="Total 3 2 4 2 15 2 2" xfId="45669" xr:uid="{00000000-0005-0000-0000-0000D4B40000}"/>
    <cellStyle name="Total 3 2 4 2 15 3" xfId="45670" xr:uid="{00000000-0005-0000-0000-0000D5B40000}"/>
    <cellStyle name="Total 3 2 4 2 16" xfId="45671" xr:uid="{00000000-0005-0000-0000-0000D6B40000}"/>
    <cellStyle name="Total 3 2 4 2 16 2" xfId="45672" xr:uid="{00000000-0005-0000-0000-0000D7B40000}"/>
    <cellStyle name="Total 3 2 4 2 16 2 2" xfId="45673" xr:uid="{00000000-0005-0000-0000-0000D8B40000}"/>
    <cellStyle name="Total 3 2 4 2 16 3" xfId="45674" xr:uid="{00000000-0005-0000-0000-0000D9B40000}"/>
    <cellStyle name="Total 3 2 4 2 17" xfId="45675" xr:uid="{00000000-0005-0000-0000-0000DAB40000}"/>
    <cellStyle name="Total 3 2 4 2 17 2" xfId="45676" xr:uid="{00000000-0005-0000-0000-0000DBB40000}"/>
    <cellStyle name="Total 3 2 4 2 17 2 2" xfId="45677" xr:uid="{00000000-0005-0000-0000-0000DCB40000}"/>
    <cellStyle name="Total 3 2 4 2 17 3" xfId="45678" xr:uid="{00000000-0005-0000-0000-0000DDB40000}"/>
    <cellStyle name="Total 3 2 4 2 18" xfId="45679" xr:uid="{00000000-0005-0000-0000-0000DEB40000}"/>
    <cellStyle name="Total 3 2 4 2 18 2" xfId="45680" xr:uid="{00000000-0005-0000-0000-0000DFB40000}"/>
    <cellStyle name="Total 3 2 4 2 18 2 2" xfId="45681" xr:uid="{00000000-0005-0000-0000-0000E0B40000}"/>
    <cellStyle name="Total 3 2 4 2 18 3" xfId="45682" xr:uid="{00000000-0005-0000-0000-0000E1B40000}"/>
    <cellStyle name="Total 3 2 4 2 19" xfId="45683" xr:uid="{00000000-0005-0000-0000-0000E2B40000}"/>
    <cellStyle name="Total 3 2 4 2 19 2" xfId="45684" xr:uid="{00000000-0005-0000-0000-0000E3B40000}"/>
    <cellStyle name="Total 3 2 4 2 19 2 2" xfId="45685" xr:uid="{00000000-0005-0000-0000-0000E4B40000}"/>
    <cellStyle name="Total 3 2 4 2 19 3" xfId="45686" xr:uid="{00000000-0005-0000-0000-0000E5B40000}"/>
    <cellStyle name="Total 3 2 4 2 2" xfId="45687" xr:uid="{00000000-0005-0000-0000-0000E6B40000}"/>
    <cellStyle name="Total 3 2 4 2 2 2" xfId="45688" xr:uid="{00000000-0005-0000-0000-0000E7B40000}"/>
    <cellStyle name="Total 3 2 4 2 2 2 2" xfId="45689" xr:uid="{00000000-0005-0000-0000-0000E8B40000}"/>
    <cellStyle name="Total 3 2 4 2 2 3" xfId="45690" xr:uid="{00000000-0005-0000-0000-0000E9B40000}"/>
    <cellStyle name="Total 3 2 4 2 2 4" xfId="45691" xr:uid="{00000000-0005-0000-0000-0000EAB40000}"/>
    <cellStyle name="Total 3 2 4 2 20" xfId="45692" xr:uid="{00000000-0005-0000-0000-0000EBB40000}"/>
    <cellStyle name="Total 3 2 4 2 20 2" xfId="45693" xr:uid="{00000000-0005-0000-0000-0000ECB40000}"/>
    <cellStyle name="Total 3 2 4 2 20 2 2" xfId="45694" xr:uid="{00000000-0005-0000-0000-0000EDB40000}"/>
    <cellStyle name="Total 3 2 4 2 20 3" xfId="45695" xr:uid="{00000000-0005-0000-0000-0000EEB40000}"/>
    <cellStyle name="Total 3 2 4 2 21" xfId="45696" xr:uid="{00000000-0005-0000-0000-0000EFB40000}"/>
    <cellStyle name="Total 3 2 4 2 21 2" xfId="45697" xr:uid="{00000000-0005-0000-0000-0000F0B40000}"/>
    <cellStyle name="Total 3 2 4 2 22" xfId="45698" xr:uid="{00000000-0005-0000-0000-0000F1B40000}"/>
    <cellStyle name="Total 3 2 4 2 23" xfId="45699" xr:uid="{00000000-0005-0000-0000-0000F2B40000}"/>
    <cellStyle name="Total 3 2 4 2 3" xfId="45700" xr:uid="{00000000-0005-0000-0000-0000F3B40000}"/>
    <cellStyle name="Total 3 2 4 2 3 2" xfId="45701" xr:uid="{00000000-0005-0000-0000-0000F4B40000}"/>
    <cellStyle name="Total 3 2 4 2 3 2 2" xfId="45702" xr:uid="{00000000-0005-0000-0000-0000F5B40000}"/>
    <cellStyle name="Total 3 2 4 2 3 3" xfId="45703" xr:uid="{00000000-0005-0000-0000-0000F6B40000}"/>
    <cellStyle name="Total 3 2 4 2 4" xfId="45704" xr:uid="{00000000-0005-0000-0000-0000F7B40000}"/>
    <cellStyle name="Total 3 2 4 2 4 2" xfId="45705" xr:uid="{00000000-0005-0000-0000-0000F8B40000}"/>
    <cellStyle name="Total 3 2 4 2 4 2 2" xfId="45706" xr:uid="{00000000-0005-0000-0000-0000F9B40000}"/>
    <cellStyle name="Total 3 2 4 2 4 3" xfId="45707" xr:uid="{00000000-0005-0000-0000-0000FAB40000}"/>
    <cellStyle name="Total 3 2 4 2 5" xfId="45708" xr:uid="{00000000-0005-0000-0000-0000FBB40000}"/>
    <cellStyle name="Total 3 2 4 2 5 2" xfId="45709" xr:uid="{00000000-0005-0000-0000-0000FCB40000}"/>
    <cellStyle name="Total 3 2 4 2 5 2 2" xfId="45710" xr:uid="{00000000-0005-0000-0000-0000FDB40000}"/>
    <cellStyle name="Total 3 2 4 2 5 3" xfId="45711" xr:uid="{00000000-0005-0000-0000-0000FEB40000}"/>
    <cellStyle name="Total 3 2 4 2 6" xfId="45712" xr:uid="{00000000-0005-0000-0000-0000FFB40000}"/>
    <cellStyle name="Total 3 2 4 2 6 2" xfId="45713" xr:uid="{00000000-0005-0000-0000-000000B50000}"/>
    <cellStyle name="Total 3 2 4 2 6 2 2" xfId="45714" xr:uid="{00000000-0005-0000-0000-000001B50000}"/>
    <cellStyle name="Total 3 2 4 2 6 3" xfId="45715" xr:uid="{00000000-0005-0000-0000-000002B50000}"/>
    <cellStyle name="Total 3 2 4 2 7" xfId="45716" xr:uid="{00000000-0005-0000-0000-000003B50000}"/>
    <cellStyle name="Total 3 2 4 2 7 2" xfId="45717" xr:uid="{00000000-0005-0000-0000-000004B50000}"/>
    <cellStyle name="Total 3 2 4 2 7 2 2" xfId="45718" xr:uid="{00000000-0005-0000-0000-000005B50000}"/>
    <cellStyle name="Total 3 2 4 2 7 3" xfId="45719" xr:uid="{00000000-0005-0000-0000-000006B50000}"/>
    <cellStyle name="Total 3 2 4 2 8" xfId="45720" xr:uid="{00000000-0005-0000-0000-000007B50000}"/>
    <cellStyle name="Total 3 2 4 2 8 2" xfId="45721" xr:uid="{00000000-0005-0000-0000-000008B50000}"/>
    <cellStyle name="Total 3 2 4 2 8 2 2" xfId="45722" xr:uid="{00000000-0005-0000-0000-000009B50000}"/>
    <cellStyle name="Total 3 2 4 2 8 3" xfId="45723" xr:uid="{00000000-0005-0000-0000-00000AB50000}"/>
    <cellStyle name="Total 3 2 4 2 9" xfId="45724" xr:uid="{00000000-0005-0000-0000-00000BB50000}"/>
    <cellStyle name="Total 3 2 4 2 9 2" xfId="45725" xr:uid="{00000000-0005-0000-0000-00000CB50000}"/>
    <cellStyle name="Total 3 2 4 2 9 2 2" xfId="45726" xr:uid="{00000000-0005-0000-0000-00000DB50000}"/>
    <cellStyle name="Total 3 2 4 2 9 3" xfId="45727" xr:uid="{00000000-0005-0000-0000-00000EB50000}"/>
    <cellStyle name="Total 3 2 4 20" xfId="45728" xr:uid="{00000000-0005-0000-0000-00000FB50000}"/>
    <cellStyle name="Total 3 2 4 20 2" xfId="45729" xr:uid="{00000000-0005-0000-0000-000010B50000}"/>
    <cellStyle name="Total 3 2 4 20 2 2" xfId="45730" xr:uid="{00000000-0005-0000-0000-000011B50000}"/>
    <cellStyle name="Total 3 2 4 20 3" xfId="45731" xr:uid="{00000000-0005-0000-0000-000012B50000}"/>
    <cellStyle name="Total 3 2 4 21" xfId="45732" xr:uid="{00000000-0005-0000-0000-000013B50000}"/>
    <cellStyle name="Total 3 2 4 21 2" xfId="45733" xr:uid="{00000000-0005-0000-0000-000014B50000}"/>
    <cellStyle name="Total 3 2 4 21 2 2" xfId="45734" xr:uid="{00000000-0005-0000-0000-000015B50000}"/>
    <cellStyle name="Total 3 2 4 21 3" xfId="45735" xr:uid="{00000000-0005-0000-0000-000016B50000}"/>
    <cellStyle name="Total 3 2 4 22" xfId="45736" xr:uid="{00000000-0005-0000-0000-000017B50000}"/>
    <cellStyle name="Total 3 2 4 22 2" xfId="45737" xr:uid="{00000000-0005-0000-0000-000018B50000}"/>
    <cellStyle name="Total 3 2 4 23" xfId="45738" xr:uid="{00000000-0005-0000-0000-000019B50000}"/>
    <cellStyle name="Total 3 2 4 24" xfId="45739" xr:uid="{00000000-0005-0000-0000-00001AB50000}"/>
    <cellStyle name="Total 3 2 4 3" xfId="45740" xr:uid="{00000000-0005-0000-0000-00001BB50000}"/>
    <cellStyle name="Total 3 2 4 3 2" xfId="45741" xr:uid="{00000000-0005-0000-0000-00001CB50000}"/>
    <cellStyle name="Total 3 2 4 3 2 2" xfId="45742" xr:uid="{00000000-0005-0000-0000-00001DB50000}"/>
    <cellStyle name="Total 3 2 4 3 3" xfId="45743" xr:uid="{00000000-0005-0000-0000-00001EB50000}"/>
    <cellStyle name="Total 3 2 4 3 4" xfId="45744" xr:uid="{00000000-0005-0000-0000-00001FB50000}"/>
    <cellStyle name="Total 3 2 4 4" xfId="45745" xr:uid="{00000000-0005-0000-0000-000020B50000}"/>
    <cellStyle name="Total 3 2 4 4 2" xfId="45746" xr:uid="{00000000-0005-0000-0000-000021B50000}"/>
    <cellStyle name="Total 3 2 4 4 2 2" xfId="45747" xr:uid="{00000000-0005-0000-0000-000022B50000}"/>
    <cellStyle name="Total 3 2 4 4 3" xfId="45748" xr:uid="{00000000-0005-0000-0000-000023B50000}"/>
    <cellStyle name="Total 3 2 4 4 4" xfId="45749" xr:uid="{00000000-0005-0000-0000-000024B50000}"/>
    <cellStyle name="Total 3 2 4 5" xfId="45750" xr:uid="{00000000-0005-0000-0000-000025B50000}"/>
    <cellStyle name="Total 3 2 4 5 2" xfId="45751" xr:uid="{00000000-0005-0000-0000-000026B50000}"/>
    <cellStyle name="Total 3 2 4 5 2 2" xfId="45752" xr:uid="{00000000-0005-0000-0000-000027B50000}"/>
    <cellStyle name="Total 3 2 4 5 3" xfId="45753" xr:uid="{00000000-0005-0000-0000-000028B50000}"/>
    <cellStyle name="Total 3 2 4 6" xfId="45754" xr:uid="{00000000-0005-0000-0000-000029B50000}"/>
    <cellStyle name="Total 3 2 4 6 2" xfId="45755" xr:uid="{00000000-0005-0000-0000-00002AB50000}"/>
    <cellStyle name="Total 3 2 4 6 2 2" xfId="45756" xr:uid="{00000000-0005-0000-0000-00002BB50000}"/>
    <cellStyle name="Total 3 2 4 6 3" xfId="45757" xr:uid="{00000000-0005-0000-0000-00002CB50000}"/>
    <cellStyle name="Total 3 2 4 7" xfId="45758" xr:uid="{00000000-0005-0000-0000-00002DB50000}"/>
    <cellStyle name="Total 3 2 4 7 2" xfId="45759" xr:uid="{00000000-0005-0000-0000-00002EB50000}"/>
    <cellStyle name="Total 3 2 4 7 2 2" xfId="45760" xr:uid="{00000000-0005-0000-0000-00002FB50000}"/>
    <cellStyle name="Total 3 2 4 7 3" xfId="45761" xr:uid="{00000000-0005-0000-0000-000030B50000}"/>
    <cellStyle name="Total 3 2 4 8" xfId="45762" xr:uid="{00000000-0005-0000-0000-000031B50000}"/>
    <cellStyle name="Total 3 2 4 8 2" xfId="45763" xr:uid="{00000000-0005-0000-0000-000032B50000}"/>
    <cellStyle name="Total 3 2 4 8 2 2" xfId="45764" xr:uid="{00000000-0005-0000-0000-000033B50000}"/>
    <cellStyle name="Total 3 2 4 8 3" xfId="45765" xr:uid="{00000000-0005-0000-0000-000034B50000}"/>
    <cellStyle name="Total 3 2 4 9" xfId="45766" xr:uid="{00000000-0005-0000-0000-000035B50000}"/>
    <cellStyle name="Total 3 2 4 9 2" xfId="45767" xr:uid="{00000000-0005-0000-0000-000036B50000}"/>
    <cellStyle name="Total 3 2 4 9 2 2" xfId="45768" xr:uid="{00000000-0005-0000-0000-000037B50000}"/>
    <cellStyle name="Total 3 2 4 9 3" xfId="45769" xr:uid="{00000000-0005-0000-0000-000038B50000}"/>
    <cellStyle name="Total 3 2 5" xfId="45770" xr:uid="{00000000-0005-0000-0000-000039B50000}"/>
    <cellStyle name="Total 3 2 5 10" xfId="45771" xr:uid="{00000000-0005-0000-0000-00003AB50000}"/>
    <cellStyle name="Total 3 2 5 10 2" xfId="45772" xr:uid="{00000000-0005-0000-0000-00003BB50000}"/>
    <cellStyle name="Total 3 2 5 10 2 2" xfId="45773" xr:uid="{00000000-0005-0000-0000-00003CB50000}"/>
    <cellStyle name="Total 3 2 5 10 3" xfId="45774" xr:uid="{00000000-0005-0000-0000-00003DB50000}"/>
    <cellStyle name="Total 3 2 5 11" xfId="45775" xr:uid="{00000000-0005-0000-0000-00003EB50000}"/>
    <cellStyle name="Total 3 2 5 11 2" xfId="45776" xr:uid="{00000000-0005-0000-0000-00003FB50000}"/>
    <cellStyle name="Total 3 2 5 11 2 2" xfId="45777" xr:uid="{00000000-0005-0000-0000-000040B50000}"/>
    <cellStyle name="Total 3 2 5 11 3" xfId="45778" xr:uid="{00000000-0005-0000-0000-000041B50000}"/>
    <cellStyle name="Total 3 2 5 12" xfId="45779" xr:uid="{00000000-0005-0000-0000-000042B50000}"/>
    <cellStyle name="Total 3 2 5 12 2" xfId="45780" xr:uid="{00000000-0005-0000-0000-000043B50000}"/>
    <cellStyle name="Total 3 2 5 12 2 2" xfId="45781" xr:uid="{00000000-0005-0000-0000-000044B50000}"/>
    <cellStyle name="Total 3 2 5 12 3" xfId="45782" xr:uid="{00000000-0005-0000-0000-000045B50000}"/>
    <cellStyle name="Total 3 2 5 13" xfId="45783" xr:uid="{00000000-0005-0000-0000-000046B50000}"/>
    <cellStyle name="Total 3 2 5 13 2" xfId="45784" xr:uid="{00000000-0005-0000-0000-000047B50000}"/>
    <cellStyle name="Total 3 2 5 13 2 2" xfId="45785" xr:uid="{00000000-0005-0000-0000-000048B50000}"/>
    <cellStyle name="Total 3 2 5 13 3" xfId="45786" xr:uid="{00000000-0005-0000-0000-000049B50000}"/>
    <cellStyle name="Total 3 2 5 14" xfId="45787" xr:uid="{00000000-0005-0000-0000-00004AB50000}"/>
    <cellStyle name="Total 3 2 5 14 2" xfId="45788" xr:uid="{00000000-0005-0000-0000-00004BB50000}"/>
    <cellStyle name="Total 3 2 5 14 2 2" xfId="45789" xr:uid="{00000000-0005-0000-0000-00004CB50000}"/>
    <cellStyle name="Total 3 2 5 14 3" xfId="45790" xr:uid="{00000000-0005-0000-0000-00004DB50000}"/>
    <cellStyle name="Total 3 2 5 15" xfId="45791" xr:uid="{00000000-0005-0000-0000-00004EB50000}"/>
    <cellStyle name="Total 3 2 5 15 2" xfId="45792" xr:uid="{00000000-0005-0000-0000-00004FB50000}"/>
    <cellStyle name="Total 3 2 5 15 2 2" xfId="45793" xr:uid="{00000000-0005-0000-0000-000050B50000}"/>
    <cellStyle name="Total 3 2 5 15 3" xfId="45794" xr:uid="{00000000-0005-0000-0000-000051B50000}"/>
    <cellStyle name="Total 3 2 5 16" xfId="45795" xr:uid="{00000000-0005-0000-0000-000052B50000}"/>
    <cellStyle name="Total 3 2 5 16 2" xfId="45796" xr:uid="{00000000-0005-0000-0000-000053B50000}"/>
    <cellStyle name="Total 3 2 5 16 2 2" xfId="45797" xr:uid="{00000000-0005-0000-0000-000054B50000}"/>
    <cellStyle name="Total 3 2 5 16 3" xfId="45798" xr:uid="{00000000-0005-0000-0000-000055B50000}"/>
    <cellStyle name="Total 3 2 5 17" xfId="45799" xr:uid="{00000000-0005-0000-0000-000056B50000}"/>
    <cellStyle name="Total 3 2 5 17 2" xfId="45800" xr:uid="{00000000-0005-0000-0000-000057B50000}"/>
    <cellStyle name="Total 3 2 5 17 2 2" xfId="45801" xr:uid="{00000000-0005-0000-0000-000058B50000}"/>
    <cellStyle name="Total 3 2 5 17 3" xfId="45802" xr:uid="{00000000-0005-0000-0000-000059B50000}"/>
    <cellStyle name="Total 3 2 5 18" xfId="45803" xr:uid="{00000000-0005-0000-0000-00005AB50000}"/>
    <cellStyle name="Total 3 2 5 18 2" xfId="45804" xr:uid="{00000000-0005-0000-0000-00005BB50000}"/>
    <cellStyle name="Total 3 2 5 18 2 2" xfId="45805" xr:uid="{00000000-0005-0000-0000-00005CB50000}"/>
    <cellStyle name="Total 3 2 5 18 3" xfId="45806" xr:uid="{00000000-0005-0000-0000-00005DB50000}"/>
    <cellStyle name="Total 3 2 5 19" xfId="45807" xr:uid="{00000000-0005-0000-0000-00005EB50000}"/>
    <cellStyle name="Total 3 2 5 19 2" xfId="45808" xr:uid="{00000000-0005-0000-0000-00005FB50000}"/>
    <cellStyle name="Total 3 2 5 19 2 2" xfId="45809" xr:uid="{00000000-0005-0000-0000-000060B50000}"/>
    <cellStyle name="Total 3 2 5 19 3" xfId="45810" xr:uid="{00000000-0005-0000-0000-000061B50000}"/>
    <cellStyle name="Total 3 2 5 2" xfId="45811" xr:uid="{00000000-0005-0000-0000-000062B50000}"/>
    <cellStyle name="Total 3 2 5 2 2" xfId="45812" xr:uid="{00000000-0005-0000-0000-000063B50000}"/>
    <cellStyle name="Total 3 2 5 2 2 2" xfId="45813" xr:uid="{00000000-0005-0000-0000-000064B50000}"/>
    <cellStyle name="Total 3 2 5 2 3" xfId="45814" xr:uid="{00000000-0005-0000-0000-000065B50000}"/>
    <cellStyle name="Total 3 2 5 2 4" xfId="45815" xr:uid="{00000000-0005-0000-0000-000066B50000}"/>
    <cellStyle name="Total 3 2 5 20" xfId="45816" xr:uid="{00000000-0005-0000-0000-000067B50000}"/>
    <cellStyle name="Total 3 2 5 20 2" xfId="45817" xr:uid="{00000000-0005-0000-0000-000068B50000}"/>
    <cellStyle name="Total 3 2 5 20 2 2" xfId="45818" xr:uid="{00000000-0005-0000-0000-000069B50000}"/>
    <cellStyle name="Total 3 2 5 20 3" xfId="45819" xr:uid="{00000000-0005-0000-0000-00006AB50000}"/>
    <cellStyle name="Total 3 2 5 21" xfId="45820" xr:uid="{00000000-0005-0000-0000-00006BB50000}"/>
    <cellStyle name="Total 3 2 5 21 2" xfId="45821" xr:uid="{00000000-0005-0000-0000-00006CB50000}"/>
    <cellStyle name="Total 3 2 5 22" xfId="45822" xr:uid="{00000000-0005-0000-0000-00006DB50000}"/>
    <cellStyle name="Total 3 2 5 23" xfId="45823" xr:uid="{00000000-0005-0000-0000-00006EB50000}"/>
    <cellStyle name="Total 3 2 5 3" xfId="45824" xr:uid="{00000000-0005-0000-0000-00006FB50000}"/>
    <cellStyle name="Total 3 2 5 3 2" xfId="45825" xr:uid="{00000000-0005-0000-0000-000070B50000}"/>
    <cellStyle name="Total 3 2 5 3 2 2" xfId="45826" xr:uid="{00000000-0005-0000-0000-000071B50000}"/>
    <cellStyle name="Total 3 2 5 3 3" xfId="45827" xr:uid="{00000000-0005-0000-0000-000072B50000}"/>
    <cellStyle name="Total 3 2 5 4" xfId="45828" xr:uid="{00000000-0005-0000-0000-000073B50000}"/>
    <cellStyle name="Total 3 2 5 4 2" xfId="45829" xr:uid="{00000000-0005-0000-0000-000074B50000}"/>
    <cellStyle name="Total 3 2 5 4 2 2" xfId="45830" xr:uid="{00000000-0005-0000-0000-000075B50000}"/>
    <cellStyle name="Total 3 2 5 4 3" xfId="45831" xr:uid="{00000000-0005-0000-0000-000076B50000}"/>
    <cellStyle name="Total 3 2 5 5" xfId="45832" xr:uid="{00000000-0005-0000-0000-000077B50000}"/>
    <cellStyle name="Total 3 2 5 5 2" xfId="45833" xr:uid="{00000000-0005-0000-0000-000078B50000}"/>
    <cellStyle name="Total 3 2 5 5 2 2" xfId="45834" xr:uid="{00000000-0005-0000-0000-000079B50000}"/>
    <cellStyle name="Total 3 2 5 5 3" xfId="45835" xr:uid="{00000000-0005-0000-0000-00007AB50000}"/>
    <cellStyle name="Total 3 2 5 6" xfId="45836" xr:uid="{00000000-0005-0000-0000-00007BB50000}"/>
    <cellStyle name="Total 3 2 5 6 2" xfId="45837" xr:uid="{00000000-0005-0000-0000-00007CB50000}"/>
    <cellStyle name="Total 3 2 5 6 2 2" xfId="45838" xr:uid="{00000000-0005-0000-0000-00007DB50000}"/>
    <cellStyle name="Total 3 2 5 6 3" xfId="45839" xr:uid="{00000000-0005-0000-0000-00007EB50000}"/>
    <cellStyle name="Total 3 2 5 7" xfId="45840" xr:uid="{00000000-0005-0000-0000-00007FB50000}"/>
    <cellStyle name="Total 3 2 5 7 2" xfId="45841" xr:uid="{00000000-0005-0000-0000-000080B50000}"/>
    <cellStyle name="Total 3 2 5 7 2 2" xfId="45842" xr:uid="{00000000-0005-0000-0000-000081B50000}"/>
    <cellStyle name="Total 3 2 5 7 3" xfId="45843" xr:uid="{00000000-0005-0000-0000-000082B50000}"/>
    <cellStyle name="Total 3 2 5 8" xfId="45844" xr:uid="{00000000-0005-0000-0000-000083B50000}"/>
    <cellStyle name="Total 3 2 5 8 2" xfId="45845" xr:uid="{00000000-0005-0000-0000-000084B50000}"/>
    <cellStyle name="Total 3 2 5 8 2 2" xfId="45846" xr:uid="{00000000-0005-0000-0000-000085B50000}"/>
    <cellStyle name="Total 3 2 5 8 3" xfId="45847" xr:uid="{00000000-0005-0000-0000-000086B50000}"/>
    <cellStyle name="Total 3 2 5 9" xfId="45848" xr:uid="{00000000-0005-0000-0000-000087B50000}"/>
    <cellStyle name="Total 3 2 5 9 2" xfId="45849" xr:uid="{00000000-0005-0000-0000-000088B50000}"/>
    <cellStyle name="Total 3 2 5 9 2 2" xfId="45850" xr:uid="{00000000-0005-0000-0000-000089B50000}"/>
    <cellStyle name="Total 3 2 5 9 3" xfId="45851" xr:uid="{00000000-0005-0000-0000-00008AB50000}"/>
    <cellStyle name="Total 3 2 6" xfId="45852" xr:uid="{00000000-0005-0000-0000-00008BB50000}"/>
    <cellStyle name="Total 3 2 6 2" xfId="45853" xr:uid="{00000000-0005-0000-0000-00008CB50000}"/>
    <cellStyle name="Total 3 2 6 2 2" xfId="45854" xr:uid="{00000000-0005-0000-0000-00008DB50000}"/>
    <cellStyle name="Total 3 2 6 3" xfId="45855" xr:uid="{00000000-0005-0000-0000-00008EB50000}"/>
    <cellStyle name="Total 3 2 6 4" xfId="45856" xr:uid="{00000000-0005-0000-0000-00008FB50000}"/>
    <cellStyle name="Total 3 2 7" xfId="45857" xr:uid="{00000000-0005-0000-0000-000090B50000}"/>
    <cellStyle name="Total 3 2 7 2" xfId="45858" xr:uid="{00000000-0005-0000-0000-000091B50000}"/>
    <cellStyle name="Total 3 2 7 2 2" xfId="45859" xr:uid="{00000000-0005-0000-0000-000092B50000}"/>
    <cellStyle name="Total 3 2 7 3" xfId="45860" xr:uid="{00000000-0005-0000-0000-000093B50000}"/>
    <cellStyle name="Total 3 2 8" xfId="45861" xr:uid="{00000000-0005-0000-0000-000094B50000}"/>
    <cellStyle name="Total 3 2 8 2" xfId="45862" xr:uid="{00000000-0005-0000-0000-000095B50000}"/>
    <cellStyle name="Total 3 2 8 2 2" xfId="45863" xr:uid="{00000000-0005-0000-0000-000096B50000}"/>
    <cellStyle name="Total 3 2 8 3" xfId="45864" xr:uid="{00000000-0005-0000-0000-000097B50000}"/>
    <cellStyle name="Total 3 2 9" xfId="45865" xr:uid="{00000000-0005-0000-0000-000098B50000}"/>
    <cellStyle name="Total 3 2 9 2" xfId="45866" xr:uid="{00000000-0005-0000-0000-000099B50000}"/>
    <cellStyle name="Total 3 2 9 2 2" xfId="45867" xr:uid="{00000000-0005-0000-0000-00009AB50000}"/>
    <cellStyle name="Total 3 2 9 3" xfId="45868" xr:uid="{00000000-0005-0000-0000-00009BB50000}"/>
    <cellStyle name="Total 3 20" xfId="45869" xr:uid="{00000000-0005-0000-0000-00009CB50000}"/>
    <cellStyle name="Total 3 20 2" xfId="45870" xr:uid="{00000000-0005-0000-0000-00009DB50000}"/>
    <cellStyle name="Total 3 20 2 2" xfId="45871" xr:uid="{00000000-0005-0000-0000-00009EB50000}"/>
    <cellStyle name="Total 3 20 3" xfId="45872" xr:uid="{00000000-0005-0000-0000-00009FB50000}"/>
    <cellStyle name="Total 3 21" xfId="45873" xr:uid="{00000000-0005-0000-0000-0000A0B50000}"/>
    <cellStyle name="Total 3 21 2" xfId="45874" xr:uid="{00000000-0005-0000-0000-0000A1B50000}"/>
    <cellStyle name="Total 3 21 2 2" xfId="45875" xr:uid="{00000000-0005-0000-0000-0000A2B50000}"/>
    <cellStyle name="Total 3 21 3" xfId="45876" xr:uid="{00000000-0005-0000-0000-0000A3B50000}"/>
    <cellStyle name="Total 3 22" xfId="45877" xr:uid="{00000000-0005-0000-0000-0000A4B50000}"/>
    <cellStyle name="Total 3 22 2" xfId="45878" xr:uid="{00000000-0005-0000-0000-0000A5B50000}"/>
    <cellStyle name="Total 3 23" xfId="45879" xr:uid="{00000000-0005-0000-0000-0000A6B50000}"/>
    <cellStyle name="Total 3 24" xfId="45880" xr:uid="{00000000-0005-0000-0000-0000A7B50000}"/>
    <cellStyle name="Total 3 25" xfId="45881" xr:uid="{00000000-0005-0000-0000-0000A8B50000}"/>
    <cellStyle name="Total 3 26" xfId="45882" xr:uid="{00000000-0005-0000-0000-0000A9B50000}"/>
    <cellStyle name="Total 3 27" xfId="45883" xr:uid="{00000000-0005-0000-0000-0000AAB50000}"/>
    <cellStyle name="Total 3 28" xfId="51007" xr:uid="{00000000-0005-0000-0000-0000ABB50000}"/>
    <cellStyle name="Total 3 29" xfId="51008" xr:uid="{00000000-0005-0000-0000-0000ACB50000}"/>
    <cellStyle name="Total 3 3" xfId="45884" xr:uid="{00000000-0005-0000-0000-0000ADB50000}"/>
    <cellStyle name="Total 3 3 10" xfId="45885" xr:uid="{00000000-0005-0000-0000-0000AEB50000}"/>
    <cellStyle name="Total 3 3 10 2" xfId="45886" xr:uid="{00000000-0005-0000-0000-0000AFB50000}"/>
    <cellStyle name="Total 3 3 10 2 2" xfId="45887" xr:uid="{00000000-0005-0000-0000-0000B0B50000}"/>
    <cellStyle name="Total 3 3 10 3" xfId="45888" xr:uid="{00000000-0005-0000-0000-0000B1B50000}"/>
    <cellStyle name="Total 3 3 11" xfId="45889" xr:uid="{00000000-0005-0000-0000-0000B2B50000}"/>
    <cellStyle name="Total 3 3 11 2" xfId="45890" xr:uid="{00000000-0005-0000-0000-0000B3B50000}"/>
    <cellStyle name="Total 3 3 11 2 2" xfId="45891" xr:uid="{00000000-0005-0000-0000-0000B4B50000}"/>
    <cellStyle name="Total 3 3 11 3" xfId="45892" xr:uid="{00000000-0005-0000-0000-0000B5B50000}"/>
    <cellStyle name="Total 3 3 12" xfId="45893" xr:uid="{00000000-0005-0000-0000-0000B6B50000}"/>
    <cellStyle name="Total 3 3 12 2" xfId="45894" xr:uid="{00000000-0005-0000-0000-0000B7B50000}"/>
    <cellStyle name="Total 3 3 12 2 2" xfId="45895" xr:uid="{00000000-0005-0000-0000-0000B8B50000}"/>
    <cellStyle name="Total 3 3 12 3" xfId="45896" xr:uid="{00000000-0005-0000-0000-0000B9B50000}"/>
    <cellStyle name="Total 3 3 13" xfId="45897" xr:uid="{00000000-0005-0000-0000-0000BAB50000}"/>
    <cellStyle name="Total 3 3 13 2" xfId="45898" xr:uid="{00000000-0005-0000-0000-0000BBB50000}"/>
    <cellStyle name="Total 3 3 13 2 2" xfId="45899" xr:uid="{00000000-0005-0000-0000-0000BCB50000}"/>
    <cellStyle name="Total 3 3 13 3" xfId="45900" xr:uid="{00000000-0005-0000-0000-0000BDB50000}"/>
    <cellStyle name="Total 3 3 14" xfId="45901" xr:uid="{00000000-0005-0000-0000-0000BEB50000}"/>
    <cellStyle name="Total 3 3 14 2" xfId="45902" xr:uid="{00000000-0005-0000-0000-0000BFB50000}"/>
    <cellStyle name="Total 3 3 14 2 2" xfId="45903" xr:uid="{00000000-0005-0000-0000-0000C0B50000}"/>
    <cellStyle name="Total 3 3 14 3" xfId="45904" xr:uid="{00000000-0005-0000-0000-0000C1B50000}"/>
    <cellStyle name="Total 3 3 15" xfId="45905" xr:uid="{00000000-0005-0000-0000-0000C2B50000}"/>
    <cellStyle name="Total 3 3 15 2" xfId="45906" xr:uid="{00000000-0005-0000-0000-0000C3B50000}"/>
    <cellStyle name="Total 3 3 15 2 2" xfId="45907" xr:uid="{00000000-0005-0000-0000-0000C4B50000}"/>
    <cellStyle name="Total 3 3 15 3" xfId="45908" xr:uid="{00000000-0005-0000-0000-0000C5B50000}"/>
    <cellStyle name="Total 3 3 16" xfId="45909" xr:uid="{00000000-0005-0000-0000-0000C6B50000}"/>
    <cellStyle name="Total 3 3 16 2" xfId="45910" xr:uid="{00000000-0005-0000-0000-0000C7B50000}"/>
    <cellStyle name="Total 3 3 16 2 2" xfId="45911" xr:uid="{00000000-0005-0000-0000-0000C8B50000}"/>
    <cellStyle name="Total 3 3 16 3" xfId="45912" xr:uid="{00000000-0005-0000-0000-0000C9B50000}"/>
    <cellStyle name="Total 3 3 17" xfId="45913" xr:uid="{00000000-0005-0000-0000-0000CAB50000}"/>
    <cellStyle name="Total 3 3 17 2" xfId="45914" xr:uid="{00000000-0005-0000-0000-0000CBB50000}"/>
    <cellStyle name="Total 3 3 17 2 2" xfId="45915" xr:uid="{00000000-0005-0000-0000-0000CCB50000}"/>
    <cellStyle name="Total 3 3 17 3" xfId="45916" xr:uid="{00000000-0005-0000-0000-0000CDB50000}"/>
    <cellStyle name="Total 3 3 18" xfId="45917" xr:uid="{00000000-0005-0000-0000-0000CEB50000}"/>
    <cellStyle name="Total 3 3 18 2" xfId="45918" xr:uid="{00000000-0005-0000-0000-0000CFB50000}"/>
    <cellStyle name="Total 3 3 19" xfId="45919" xr:uid="{00000000-0005-0000-0000-0000D0B50000}"/>
    <cellStyle name="Total 3 3 2" xfId="45920" xr:uid="{00000000-0005-0000-0000-0000D1B50000}"/>
    <cellStyle name="Total 3 3 2 10" xfId="45921" xr:uid="{00000000-0005-0000-0000-0000D2B50000}"/>
    <cellStyle name="Total 3 3 2 10 2" xfId="45922" xr:uid="{00000000-0005-0000-0000-0000D3B50000}"/>
    <cellStyle name="Total 3 3 2 10 2 2" xfId="45923" xr:uid="{00000000-0005-0000-0000-0000D4B50000}"/>
    <cellStyle name="Total 3 3 2 10 3" xfId="45924" xr:uid="{00000000-0005-0000-0000-0000D5B50000}"/>
    <cellStyle name="Total 3 3 2 11" xfId="45925" xr:uid="{00000000-0005-0000-0000-0000D6B50000}"/>
    <cellStyle name="Total 3 3 2 11 2" xfId="45926" xr:uid="{00000000-0005-0000-0000-0000D7B50000}"/>
    <cellStyle name="Total 3 3 2 11 2 2" xfId="45927" xr:uid="{00000000-0005-0000-0000-0000D8B50000}"/>
    <cellStyle name="Total 3 3 2 11 3" xfId="45928" xr:uid="{00000000-0005-0000-0000-0000D9B50000}"/>
    <cellStyle name="Total 3 3 2 12" xfId="45929" xr:uid="{00000000-0005-0000-0000-0000DAB50000}"/>
    <cellStyle name="Total 3 3 2 12 2" xfId="45930" xr:uid="{00000000-0005-0000-0000-0000DBB50000}"/>
    <cellStyle name="Total 3 3 2 12 2 2" xfId="45931" xr:uid="{00000000-0005-0000-0000-0000DCB50000}"/>
    <cellStyle name="Total 3 3 2 12 3" xfId="45932" xr:uid="{00000000-0005-0000-0000-0000DDB50000}"/>
    <cellStyle name="Total 3 3 2 13" xfId="45933" xr:uid="{00000000-0005-0000-0000-0000DEB50000}"/>
    <cellStyle name="Total 3 3 2 13 2" xfId="45934" xr:uid="{00000000-0005-0000-0000-0000DFB50000}"/>
    <cellStyle name="Total 3 3 2 13 2 2" xfId="45935" xr:uid="{00000000-0005-0000-0000-0000E0B50000}"/>
    <cellStyle name="Total 3 3 2 13 3" xfId="45936" xr:uid="{00000000-0005-0000-0000-0000E1B50000}"/>
    <cellStyle name="Total 3 3 2 14" xfId="45937" xr:uid="{00000000-0005-0000-0000-0000E2B50000}"/>
    <cellStyle name="Total 3 3 2 14 2" xfId="45938" xr:uid="{00000000-0005-0000-0000-0000E3B50000}"/>
    <cellStyle name="Total 3 3 2 14 2 2" xfId="45939" xr:uid="{00000000-0005-0000-0000-0000E4B50000}"/>
    <cellStyle name="Total 3 3 2 14 3" xfId="45940" xr:uid="{00000000-0005-0000-0000-0000E5B50000}"/>
    <cellStyle name="Total 3 3 2 15" xfId="45941" xr:uid="{00000000-0005-0000-0000-0000E6B50000}"/>
    <cellStyle name="Total 3 3 2 15 2" xfId="45942" xr:uid="{00000000-0005-0000-0000-0000E7B50000}"/>
    <cellStyle name="Total 3 3 2 15 2 2" xfId="45943" xr:uid="{00000000-0005-0000-0000-0000E8B50000}"/>
    <cellStyle name="Total 3 3 2 15 3" xfId="45944" xr:uid="{00000000-0005-0000-0000-0000E9B50000}"/>
    <cellStyle name="Total 3 3 2 16" xfId="45945" xr:uid="{00000000-0005-0000-0000-0000EAB50000}"/>
    <cellStyle name="Total 3 3 2 16 2" xfId="45946" xr:uid="{00000000-0005-0000-0000-0000EBB50000}"/>
    <cellStyle name="Total 3 3 2 16 2 2" xfId="45947" xr:uid="{00000000-0005-0000-0000-0000ECB50000}"/>
    <cellStyle name="Total 3 3 2 16 3" xfId="45948" xr:uid="{00000000-0005-0000-0000-0000EDB50000}"/>
    <cellStyle name="Total 3 3 2 17" xfId="45949" xr:uid="{00000000-0005-0000-0000-0000EEB50000}"/>
    <cellStyle name="Total 3 3 2 17 2" xfId="45950" xr:uid="{00000000-0005-0000-0000-0000EFB50000}"/>
    <cellStyle name="Total 3 3 2 17 2 2" xfId="45951" xr:uid="{00000000-0005-0000-0000-0000F0B50000}"/>
    <cellStyle name="Total 3 3 2 17 3" xfId="45952" xr:uid="{00000000-0005-0000-0000-0000F1B50000}"/>
    <cellStyle name="Total 3 3 2 18" xfId="45953" xr:uid="{00000000-0005-0000-0000-0000F2B50000}"/>
    <cellStyle name="Total 3 3 2 18 2" xfId="45954" xr:uid="{00000000-0005-0000-0000-0000F3B50000}"/>
    <cellStyle name="Total 3 3 2 18 2 2" xfId="45955" xr:uid="{00000000-0005-0000-0000-0000F4B50000}"/>
    <cellStyle name="Total 3 3 2 18 3" xfId="45956" xr:uid="{00000000-0005-0000-0000-0000F5B50000}"/>
    <cellStyle name="Total 3 3 2 19" xfId="45957" xr:uid="{00000000-0005-0000-0000-0000F6B50000}"/>
    <cellStyle name="Total 3 3 2 19 2" xfId="45958" xr:uid="{00000000-0005-0000-0000-0000F7B50000}"/>
    <cellStyle name="Total 3 3 2 19 2 2" xfId="45959" xr:uid="{00000000-0005-0000-0000-0000F8B50000}"/>
    <cellStyle name="Total 3 3 2 19 3" xfId="45960" xr:uid="{00000000-0005-0000-0000-0000F9B50000}"/>
    <cellStyle name="Total 3 3 2 2" xfId="45961" xr:uid="{00000000-0005-0000-0000-0000FAB50000}"/>
    <cellStyle name="Total 3 3 2 2 2" xfId="45962" xr:uid="{00000000-0005-0000-0000-0000FBB50000}"/>
    <cellStyle name="Total 3 3 2 2 2 2" xfId="45963" xr:uid="{00000000-0005-0000-0000-0000FCB50000}"/>
    <cellStyle name="Total 3 3 2 2 2 2 2" xfId="45964" xr:uid="{00000000-0005-0000-0000-0000FDB50000}"/>
    <cellStyle name="Total 3 3 2 2 2 3" xfId="45965" xr:uid="{00000000-0005-0000-0000-0000FEB50000}"/>
    <cellStyle name="Total 3 3 2 2 2 4" xfId="45966" xr:uid="{00000000-0005-0000-0000-0000FFB50000}"/>
    <cellStyle name="Total 3 3 2 2 3" xfId="45967" xr:uid="{00000000-0005-0000-0000-000000B60000}"/>
    <cellStyle name="Total 3 3 2 2 3 2" xfId="45968" xr:uid="{00000000-0005-0000-0000-000001B60000}"/>
    <cellStyle name="Total 3 3 2 2 4" xfId="45969" xr:uid="{00000000-0005-0000-0000-000002B60000}"/>
    <cellStyle name="Total 3 3 2 2 5" xfId="45970" xr:uid="{00000000-0005-0000-0000-000003B60000}"/>
    <cellStyle name="Total 3 3 2 20" xfId="45971" xr:uid="{00000000-0005-0000-0000-000004B60000}"/>
    <cellStyle name="Total 3 3 2 20 2" xfId="45972" xr:uid="{00000000-0005-0000-0000-000005B60000}"/>
    <cellStyle name="Total 3 3 2 20 2 2" xfId="45973" xr:uid="{00000000-0005-0000-0000-000006B60000}"/>
    <cellStyle name="Total 3 3 2 20 3" xfId="45974" xr:uid="{00000000-0005-0000-0000-000007B60000}"/>
    <cellStyle name="Total 3 3 2 21" xfId="45975" xr:uid="{00000000-0005-0000-0000-000008B60000}"/>
    <cellStyle name="Total 3 3 2 21 2" xfId="45976" xr:uid="{00000000-0005-0000-0000-000009B60000}"/>
    <cellStyle name="Total 3 3 2 22" xfId="45977" xr:uid="{00000000-0005-0000-0000-00000AB60000}"/>
    <cellStyle name="Total 3 3 2 23" xfId="45978" xr:uid="{00000000-0005-0000-0000-00000BB60000}"/>
    <cellStyle name="Total 3 3 2 3" xfId="45979" xr:uid="{00000000-0005-0000-0000-00000CB60000}"/>
    <cellStyle name="Total 3 3 2 3 2" xfId="45980" xr:uid="{00000000-0005-0000-0000-00000DB60000}"/>
    <cellStyle name="Total 3 3 2 3 2 2" xfId="45981" xr:uid="{00000000-0005-0000-0000-00000EB60000}"/>
    <cellStyle name="Total 3 3 2 3 2 3" xfId="45982" xr:uid="{00000000-0005-0000-0000-00000FB60000}"/>
    <cellStyle name="Total 3 3 2 3 3" xfId="45983" xr:uid="{00000000-0005-0000-0000-000010B60000}"/>
    <cellStyle name="Total 3 3 2 3 3 2" xfId="45984" xr:uid="{00000000-0005-0000-0000-000011B60000}"/>
    <cellStyle name="Total 3 3 2 3 4" xfId="45985" xr:uid="{00000000-0005-0000-0000-000012B60000}"/>
    <cellStyle name="Total 3 3 2 4" xfId="45986" xr:uid="{00000000-0005-0000-0000-000013B60000}"/>
    <cellStyle name="Total 3 3 2 4 2" xfId="45987" xr:uid="{00000000-0005-0000-0000-000014B60000}"/>
    <cellStyle name="Total 3 3 2 4 2 2" xfId="45988" xr:uid="{00000000-0005-0000-0000-000015B60000}"/>
    <cellStyle name="Total 3 3 2 4 3" xfId="45989" xr:uid="{00000000-0005-0000-0000-000016B60000}"/>
    <cellStyle name="Total 3 3 2 4 4" xfId="45990" xr:uid="{00000000-0005-0000-0000-000017B60000}"/>
    <cellStyle name="Total 3 3 2 5" xfId="45991" xr:uid="{00000000-0005-0000-0000-000018B60000}"/>
    <cellStyle name="Total 3 3 2 5 2" xfId="45992" xr:uid="{00000000-0005-0000-0000-000019B60000}"/>
    <cellStyle name="Total 3 3 2 5 2 2" xfId="45993" xr:uid="{00000000-0005-0000-0000-00001AB60000}"/>
    <cellStyle name="Total 3 3 2 5 3" xfId="45994" xr:uid="{00000000-0005-0000-0000-00001BB60000}"/>
    <cellStyle name="Total 3 3 2 5 4" xfId="45995" xr:uid="{00000000-0005-0000-0000-00001CB60000}"/>
    <cellStyle name="Total 3 3 2 6" xfId="45996" xr:uid="{00000000-0005-0000-0000-00001DB60000}"/>
    <cellStyle name="Total 3 3 2 6 2" xfId="45997" xr:uid="{00000000-0005-0000-0000-00001EB60000}"/>
    <cellStyle name="Total 3 3 2 6 2 2" xfId="45998" xr:uid="{00000000-0005-0000-0000-00001FB60000}"/>
    <cellStyle name="Total 3 3 2 6 3" xfId="45999" xr:uid="{00000000-0005-0000-0000-000020B60000}"/>
    <cellStyle name="Total 3 3 2 7" xfId="46000" xr:uid="{00000000-0005-0000-0000-000021B60000}"/>
    <cellStyle name="Total 3 3 2 7 2" xfId="46001" xr:uid="{00000000-0005-0000-0000-000022B60000}"/>
    <cellStyle name="Total 3 3 2 7 2 2" xfId="46002" xr:uid="{00000000-0005-0000-0000-000023B60000}"/>
    <cellStyle name="Total 3 3 2 7 3" xfId="46003" xr:uid="{00000000-0005-0000-0000-000024B60000}"/>
    <cellStyle name="Total 3 3 2 8" xfId="46004" xr:uid="{00000000-0005-0000-0000-000025B60000}"/>
    <cellStyle name="Total 3 3 2 8 2" xfId="46005" xr:uid="{00000000-0005-0000-0000-000026B60000}"/>
    <cellStyle name="Total 3 3 2 8 2 2" xfId="46006" xr:uid="{00000000-0005-0000-0000-000027B60000}"/>
    <cellStyle name="Total 3 3 2 8 3" xfId="46007" xr:uid="{00000000-0005-0000-0000-000028B60000}"/>
    <cellStyle name="Total 3 3 2 9" xfId="46008" xr:uid="{00000000-0005-0000-0000-000029B60000}"/>
    <cellStyle name="Total 3 3 2 9 2" xfId="46009" xr:uid="{00000000-0005-0000-0000-00002AB60000}"/>
    <cellStyle name="Total 3 3 2 9 2 2" xfId="46010" xr:uid="{00000000-0005-0000-0000-00002BB60000}"/>
    <cellStyle name="Total 3 3 2 9 3" xfId="46011" xr:uid="{00000000-0005-0000-0000-00002CB60000}"/>
    <cellStyle name="Total 3 3 20" xfId="46012" xr:uid="{00000000-0005-0000-0000-00002DB60000}"/>
    <cellStyle name="Total 3 3 3" xfId="46013" xr:uid="{00000000-0005-0000-0000-00002EB60000}"/>
    <cellStyle name="Total 3 3 3 2" xfId="46014" xr:uid="{00000000-0005-0000-0000-00002FB60000}"/>
    <cellStyle name="Total 3 3 3 2 2" xfId="46015" xr:uid="{00000000-0005-0000-0000-000030B60000}"/>
    <cellStyle name="Total 3 3 3 2 2 2" xfId="46016" xr:uid="{00000000-0005-0000-0000-000031B60000}"/>
    <cellStyle name="Total 3 3 3 2 3" xfId="46017" xr:uid="{00000000-0005-0000-0000-000032B60000}"/>
    <cellStyle name="Total 3 3 3 2 4" xfId="46018" xr:uid="{00000000-0005-0000-0000-000033B60000}"/>
    <cellStyle name="Total 3 3 3 3" xfId="46019" xr:uid="{00000000-0005-0000-0000-000034B60000}"/>
    <cellStyle name="Total 3 3 3 3 2" xfId="46020" xr:uid="{00000000-0005-0000-0000-000035B60000}"/>
    <cellStyle name="Total 3 3 3 4" xfId="46021" xr:uid="{00000000-0005-0000-0000-000036B60000}"/>
    <cellStyle name="Total 3 3 3 5" xfId="46022" xr:uid="{00000000-0005-0000-0000-000037B60000}"/>
    <cellStyle name="Total 3 3 4" xfId="46023" xr:uid="{00000000-0005-0000-0000-000038B60000}"/>
    <cellStyle name="Total 3 3 4 2" xfId="46024" xr:uid="{00000000-0005-0000-0000-000039B60000}"/>
    <cellStyle name="Total 3 3 4 2 2" xfId="46025" xr:uid="{00000000-0005-0000-0000-00003AB60000}"/>
    <cellStyle name="Total 3 3 4 2 3" xfId="46026" xr:uid="{00000000-0005-0000-0000-00003BB60000}"/>
    <cellStyle name="Total 3 3 4 3" xfId="46027" xr:uid="{00000000-0005-0000-0000-00003CB60000}"/>
    <cellStyle name="Total 3 3 4 3 2" xfId="46028" xr:uid="{00000000-0005-0000-0000-00003DB60000}"/>
    <cellStyle name="Total 3 3 4 4" xfId="46029" xr:uid="{00000000-0005-0000-0000-00003EB60000}"/>
    <cellStyle name="Total 3 3 5" xfId="46030" xr:uid="{00000000-0005-0000-0000-00003FB60000}"/>
    <cellStyle name="Total 3 3 5 2" xfId="46031" xr:uid="{00000000-0005-0000-0000-000040B60000}"/>
    <cellStyle name="Total 3 3 5 2 2" xfId="46032" xr:uid="{00000000-0005-0000-0000-000041B60000}"/>
    <cellStyle name="Total 3 3 5 2 3" xfId="46033" xr:uid="{00000000-0005-0000-0000-000042B60000}"/>
    <cellStyle name="Total 3 3 5 3" xfId="46034" xr:uid="{00000000-0005-0000-0000-000043B60000}"/>
    <cellStyle name="Total 3 3 5 4" xfId="46035" xr:uid="{00000000-0005-0000-0000-000044B60000}"/>
    <cellStyle name="Total 3 3 6" xfId="46036" xr:uid="{00000000-0005-0000-0000-000045B60000}"/>
    <cellStyle name="Total 3 3 6 2" xfId="46037" xr:uid="{00000000-0005-0000-0000-000046B60000}"/>
    <cellStyle name="Total 3 3 6 2 2" xfId="46038" xr:uid="{00000000-0005-0000-0000-000047B60000}"/>
    <cellStyle name="Total 3 3 6 3" xfId="46039" xr:uid="{00000000-0005-0000-0000-000048B60000}"/>
    <cellStyle name="Total 3 3 6 4" xfId="46040" xr:uid="{00000000-0005-0000-0000-000049B60000}"/>
    <cellStyle name="Total 3 3 7" xfId="46041" xr:uid="{00000000-0005-0000-0000-00004AB60000}"/>
    <cellStyle name="Total 3 3 7 2" xfId="46042" xr:uid="{00000000-0005-0000-0000-00004BB60000}"/>
    <cellStyle name="Total 3 3 7 2 2" xfId="46043" xr:uid="{00000000-0005-0000-0000-00004CB60000}"/>
    <cellStyle name="Total 3 3 7 3" xfId="46044" xr:uid="{00000000-0005-0000-0000-00004DB60000}"/>
    <cellStyle name="Total 3 3 8" xfId="46045" xr:uid="{00000000-0005-0000-0000-00004EB60000}"/>
    <cellStyle name="Total 3 3 8 2" xfId="46046" xr:uid="{00000000-0005-0000-0000-00004FB60000}"/>
    <cellStyle name="Total 3 3 8 2 2" xfId="46047" xr:uid="{00000000-0005-0000-0000-000050B60000}"/>
    <cellStyle name="Total 3 3 8 3" xfId="46048" xr:uid="{00000000-0005-0000-0000-000051B60000}"/>
    <cellStyle name="Total 3 3 9" xfId="46049" xr:uid="{00000000-0005-0000-0000-000052B60000}"/>
    <cellStyle name="Total 3 3 9 2" xfId="46050" xr:uid="{00000000-0005-0000-0000-000053B60000}"/>
    <cellStyle name="Total 3 3 9 2 2" xfId="46051" xr:uid="{00000000-0005-0000-0000-000054B60000}"/>
    <cellStyle name="Total 3 3 9 3" xfId="46052" xr:uid="{00000000-0005-0000-0000-000055B60000}"/>
    <cellStyle name="Total 3 4" xfId="46053" xr:uid="{00000000-0005-0000-0000-000056B60000}"/>
    <cellStyle name="Total 3 4 10" xfId="46054" xr:uid="{00000000-0005-0000-0000-000057B60000}"/>
    <cellStyle name="Total 3 4 10 2" xfId="46055" xr:uid="{00000000-0005-0000-0000-000058B60000}"/>
    <cellStyle name="Total 3 4 10 2 2" xfId="46056" xr:uid="{00000000-0005-0000-0000-000059B60000}"/>
    <cellStyle name="Total 3 4 10 3" xfId="46057" xr:uid="{00000000-0005-0000-0000-00005AB60000}"/>
    <cellStyle name="Total 3 4 11" xfId="46058" xr:uid="{00000000-0005-0000-0000-00005BB60000}"/>
    <cellStyle name="Total 3 4 11 2" xfId="46059" xr:uid="{00000000-0005-0000-0000-00005CB60000}"/>
    <cellStyle name="Total 3 4 11 2 2" xfId="46060" xr:uid="{00000000-0005-0000-0000-00005DB60000}"/>
    <cellStyle name="Total 3 4 11 3" xfId="46061" xr:uid="{00000000-0005-0000-0000-00005EB60000}"/>
    <cellStyle name="Total 3 4 12" xfId="46062" xr:uid="{00000000-0005-0000-0000-00005FB60000}"/>
    <cellStyle name="Total 3 4 12 2" xfId="46063" xr:uid="{00000000-0005-0000-0000-000060B60000}"/>
    <cellStyle name="Total 3 4 12 2 2" xfId="46064" xr:uid="{00000000-0005-0000-0000-000061B60000}"/>
    <cellStyle name="Total 3 4 12 3" xfId="46065" xr:uid="{00000000-0005-0000-0000-000062B60000}"/>
    <cellStyle name="Total 3 4 13" xfId="46066" xr:uid="{00000000-0005-0000-0000-000063B60000}"/>
    <cellStyle name="Total 3 4 13 2" xfId="46067" xr:uid="{00000000-0005-0000-0000-000064B60000}"/>
    <cellStyle name="Total 3 4 13 2 2" xfId="46068" xr:uid="{00000000-0005-0000-0000-000065B60000}"/>
    <cellStyle name="Total 3 4 13 3" xfId="46069" xr:uid="{00000000-0005-0000-0000-000066B60000}"/>
    <cellStyle name="Total 3 4 14" xfId="46070" xr:uid="{00000000-0005-0000-0000-000067B60000}"/>
    <cellStyle name="Total 3 4 14 2" xfId="46071" xr:uid="{00000000-0005-0000-0000-000068B60000}"/>
    <cellStyle name="Total 3 4 14 2 2" xfId="46072" xr:uid="{00000000-0005-0000-0000-000069B60000}"/>
    <cellStyle name="Total 3 4 14 3" xfId="46073" xr:uid="{00000000-0005-0000-0000-00006AB60000}"/>
    <cellStyle name="Total 3 4 15" xfId="46074" xr:uid="{00000000-0005-0000-0000-00006BB60000}"/>
    <cellStyle name="Total 3 4 15 2" xfId="46075" xr:uid="{00000000-0005-0000-0000-00006CB60000}"/>
    <cellStyle name="Total 3 4 15 2 2" xfId="46076" xr:uid="{00000000-0005-0000-0000-00006DB60000}"/>
    <cellStyle name="Total 3 4 15 3" xfId="46077" xr:uid="{00000000-0005-0000-0000-00006EB60000}"/>
    <cellStyle name="Total 3 4 16" xfId="46078" xr:uid="{00000000-0005-0000-0000-00006FB60000}"/>
    <cellStyle name="Total 3 4 16 2" xfId="46079" xr:uid="{00000000-0005-0000-0000-000070B60000}"/>
    <cellStyle name="Total 3 4 16 2 2" xfId="46080" xr:uid="{00000000-0005-0000-0000-000071B60000}"/>
    <cellStyle name="Total 3 4 16 3" xfId="46081" xr:uid="{00000000-0005-0000-0000-000072B60000}"/>
    <cellStyle name="Total 3 4 17" xfId="46082" xr:uid="{00000000-0005-0000-0000-000073B60000}"/>
    <cellStyle name="Total 3 4 17 2" xfId="46083" xr:uid="{00000000-0005-0000-0000-000074B60000}"/>
    <cellStyle name="Total 3 4 17 2 2" xfId="46084" xr:uid="{00000000-0005-0000-0000-000075B60000}"/>
    <cellStyle name="Total 3 4 17 3" xfId="46085" xr:uid="{00000000-0005-0000-0000-000076B60000}"/>
    <cellStyle name="Total 3 4 18" xfId="46086" xr:uid="{00000000-0005-0000-0000-000077B60000}"/>
    <cellStyle name="Total 3 4 18 2" xfId="46087" xr:uid="{00000000-0005-0000-0000-000078B60000}"/>
    <cellStyle name="Total 3 4 19" xfId="46088" xr:uid="{00000000-0005-0000-0000-000079B60000}"/>
    <cellStyle name="Total 3 4 2" xfId="46089" xr:uid="{00000000-0005-0000-0000-00007AB60000}"/>
    <cellStyle name="Total 3 4 2 10" xfId="46090" xr:uid="{00000000-0005-0000-0000-00007BB60000}"/>
    <cellStyle name="Total 3 4 2 10 2" xfId="46091" xr:uid="{00000000-0005-0000-0000-00007CB60000}"/>
    <cellStyle name="Total 3 4 2 10 2 2" xfId="46092" xr:uid="{00000000-0005-0000-0000-00007DB60000}"/>
    <cellStyle name="Total 3 4 2 10 3" xfId="46093" xr:uid="{00000000-0005-0000-0000-00007EB60000}"/>
    <cellStyle name="Total 3 4 2 11" xfId="46094" xr:uid="{00000000-0005-0000-0000-00007FB60000}"/>
    <cellStyle name="Total 3 4 2 11 2" xfId="46095" xr:uid="{00000000-0005-0000-0000-000080B60000}"/>
    <cellStyle name="Total 3 4 2 11 2 2" xfId="46096" xr:uid="{00000000-0005-0000-0000-000081B60000}"/>
    <cellStyle name="Total 3 4 2 11 3" xfId="46097" xr:uid="{00000000-0005-0000-0000-000082B60000}"/>
    <cellStyle name="Total 3 4 2 12" xfId="46098" xr:uid="{00000000-0005-0000-0000-000083B60000}"/>
    <cellStyle name="Total 3 4 2 12 2" xfId="46099" xr:uid="{00000000-0005-0000-0000-000084B60000}"/>
    <cellStyle name="Total 3 4 2 12 2 2" xfId="46100" xr:uid="{00000000-0005-0000-0000-000085B60000}"/>
    <cellStyle name="Total 3 4 2 12 3" xfId="46101" xr:uid="{00000000-0005-0000-0000-000086B60000}"/>
    <cellStyle name="Total 3 4 2 13" xfId="46102" xr:uid="{00000000-0005-0000-0000-000087B60000}"/>
    <cellStyle name="Total 3 4 2 13 2" xfId="46103" xr:uid="{00000000-0005-0000-0000-000088B60000}"/>
    <cellStyle name="Total 3 4 2 13 2 2" xfId="46104" xr:uid="{00000000-0005-0000-0000-000089B60000}"/>
    <cellStyle name="Total 3 4 2 13 3" xfId="46105" xr:uid="{00000000-0005-0000-0000-00008AB60000}"/>
    <cellStyle name="Total 3 4 2 14" xfId="46106" xr:uid="{00000000-0005-0000-0000-00008BB60000}"/>
    <cellStyle name="Total 3 4 2 14 2" xfId="46107" xr:uid="{00000000-0005-0000-0000-00008CB60000}"/>
    <cellStyle name="Total 3 4 2 14 2 2" xfId="46108" xr:uid="{00000000-0005-0000-0000-00008DB60000}"/>
    <cellStyle name="Total 3 4 2 14 3" xfId="46109" xr:uid="{00000000-0005-0000-0000-00008EB60000}"/>
    <cellStyle name="Total 3 4 2 15" xfId="46110" xr:uid="{00000000-0005-0000-0000-00008FB60000}"/>
    <cellStyle name="Total 3 4 2 15 2" xfId="46111" xr:uid="{00000000-0005-0000-0000-000090B60000}"/>
    <cellStyle name="Total 3 4 2 15 2 2" xfId="46112" xr:uid="{00000000-0005-0000-0000-000091B60000}"/>
    <cellStyle name="Total 3 4 2 15 3" xfId="46113" xr:uid="{00000000-0005-0000-0000-000092B60000}"/>
    <cellStyle name="Total 3 4 2 16" xfId="46114" xr:uid="{00000000-0005-0000-0000-000093B60000}"/>
    <cellStyle name="Total 3 4 2 16 2" xfId="46115" xr:uid="{00000000-0005-0000-0000-000094B60000}"/>
    <cellStyle name="Total 3 4 2 16 2 2" xfId="46116" xr:uid="{00000000-0005-0000-0000-000095B60000}"/>
    <cellStyle name="Total 3 4 2 16 3" xfId="46117" xr:uid="{00000000-0005-0000-0000-000096B60000}"/>
    <cellStyle name="Total 3 4 2 17" xfId="46118" xr:uid="{00000000-0005-0000-0000-000097B60000}"/>
    <cellStyle name="Total 3 4 2 17 2" xfId="46119" xr:uid="{00000000-0005-0000-0000-000098B60000}"/>
    <cellStyle name="Total 3 4 2 17 2 2" xfId="46120" xr:uid="{00000000-0005-0000-0000-000099B60000}"/>
    <cellStyle name="Total 3 4 2 17 3" xfId="46121" xr:uid="{00000000-0005-0000-0000-00009AB60000}"/>
    <cellStyle name="Total 3 4 2 18" xfId="46122" xr:uid="{00000000-0005-0000-0000-00009BB60000}"/>
    <cellStyle name="Total 3 4 2 18 2" xfId="46123" xr:uid="{00000000-0005-0000-0000-00009CB60000}"/>
    <cellStyle name="Total 3 4 2 18 2 2" xfId="46124" xr:uid="{00000000-0005-0000-0000-00009DB60000}"/>
    <cellStyle name="Total 3 4 2 18 3" xfId="46125" xr:uid="{00000000-0005-0000-0000-00009EB60000}"/>
    <cellStyle name="Total 3 4 2 19" xfId="46126" xr:uid="{00000000-0005-0000-0000-00009FB60000}"/>
    <cellStyle name="Total 3 4 2 19 2" xfId="46127" xr:uid="{00000000-0005-0000-0000-0000A0B60000}"/>
    <cellStyle name="Total 3 4 2 19 2 2" xfId="46128" xr:uid="{00000000-0005-0000-0000-0000A1B60000}"/>
    <cellStyle name="Total 3 4 2 19 3" xfId="46129" xr:uid="{00000000-0005-0000-0000-0000A2B60000}"/>
    <cellStyle name="Total 3 4 2 2" xfId="46130" xr:uid="{00000000-0005-0000-0000-0000A3B60000}"/>
    <cellStyle name="Total 3 4 2 2 2" xfId="46131" xr:uid="{00000000-0005-0000-0000-0000A4B60000}"/>
    <cellStyle name="Total 3 4 2 2 2 2" xfId="46132" xr:uid="{00000000-0005-0000-0000-0000A5B60000}"/>
    <cellStyle name="Total 3 4 2 2 2 2 2" xfId="46133" xr:uid="{00000000-0005-0000-0000-0000A6B60000}"/>
    <cellStyle name="Total 3 4 2 2 2 3" xfId="46134" xr:uid="{00000000-0005-0000-0000-0000A7B60000}"/>
    <cellStyle name="Total 3 4 2 2 2 4" xfId="46135" xr:uid="{00000000-0005-0000-0000-0000A8B60000}"/>
    <cellStyle name="Total 3 4 2 2 3" xfId="46136" xr:uid="{00000000-0005-0000-0000-0000A9B60000}"/>
    <cellStyle name="Total 3 4 2 2 3 2" xfId="46137" xr:uid="{00000000-0005-0000-0000-0000AAB60000}"/>
    <cellStyle name="Total 3 4 2 2 4" xfId="46138" xr:uid="{00000000-0005-0000-0000-0000ABB60000}"/>
    <cellStyle name="Total 3 4 2 2 5" xfId="46139" xr:uid="{00000000-0005-0000-0000-0000ACB60000}"/>
    <cellStyle name="Total 3 4 2 20" xfId="46140" xr:uid="{00000000-0005-0000-0000-0000ADB60000}"/>
    <cellStyle name="Total 3 4 2 20 2" xfId="46141" xr:uid="{00000000-0005-0000-0000-0000AEB60000}"/>
    <cellStyle name="Total 3 4 2 20 2 2" xfId="46142" xr:uid="{00000000-0005-0000-0000-0000AFB60000}"/>
    <cellStyle name="Total 3 4 2 20 3" xfId="46143" xr:uid="{00000000-0005-0000-0000-0000B0B60000}"/>
    <cellStyle name="Total 3 4 2 21" xfId="46144" xr:uid="{00000000-0005-0000-0000-0000B1B60000}"/>
    <cellStyle name="Total 3 4 2 21 2" xfId="46145" xr:uid="{00000000-0005-0000-0000-0000B2B60000}"/>
    <cellStyle name="Total 3 4 2 22" xfId="46146" xr:uid="{00000000-0005-0000-0000-0000B3B60000}"/>
    <cellStyle name="Total 3 4 2 23" xfId="46147" xr:uid="{00000000-0005-0000-0000-0000B4B60000}"/>
    <cellStyle name="Total 3 4 2 3" xfId="46148" xr:uid="{00000000-0005-0000-0000-0000B5B60000}"/>
    <cellStyle name="Total 3 4 2 3 2" xfId="46149" xr:uid="{00000000-0005-0000-0000-0000B6B60000}"/>
    <cellStyle name="Total 3 4 2 3 2 2" xfId="46150" xr:uid="{00000000-0005-0000-0000-0000B7B60000}"/>
    <cellStyle name="Total 3 4 2 3 2 3" xfId="46151" xr:uid="{00000000-0005-0000-0000-0000B8B60000}"/>
    <cellStyle name="Total 3 4 2 3 3" xfId="46152" xr:uid="{00000000-0005-0000-0000-0000B9B60000}"/>
    <cellStyle name="Total 3 4 2 3 3 2" xfId="46153" xr:uid="{00000000-0005-0000-0000-0000BAB60000}"/>
    <cellStyle name="Total 3 4 2 3 4" xfId="46154" xr:uid="{00000000-0005-0000-0000-0000BBB60000}"/>
    <cellStyle name="Total 3 4 2 4" xfId="46155" xr:uid="{00000000-0005-0000-0000-0000BCB60000}"/>
    <cellStyle name="Total 3 4 2 4 2" xfId="46156" xr:uid="{00000000-0005-0000-0000-0000BDB60000}"/>
    <cellStyle name="Total 3 4 2 4 2 2" xfId="46157" xr:uid="{00000000-0005-0000-0000-0000BEB60000}"/>
    <cellStyle name="Total 3 4 2 4 3" xfId="46158" xr:uid="{00000000-0005-0000-0000-0000BFB60000}"/>
    <cellStyle name="Total 3 4 2 4 4" xfId="46159" xr:uid="{00000000-0005-0000-0000-0000C0B60000}"/>
    <cellStyle name="Total 3 4 2 5" xfId="46160" xr:uid="{00000000-0005-0000-0000-0000C1B60000}"/>
    <cellStyle name="Total 3 4 2 5 2" xfId="46161" xr:uid="{00000000-0005-0000-0000-0000C2B60000}"/>
    <cellStyle name="Total 3 4 2 5 2 2" xfId="46162" xr:uid="{00000000-0005-0000-0000-0000C3B60000}"/>
    <cellStyle name="Total 3 4 2 5 3" xfId="46163" xr:uid="{00000000-0005-0000-0000-0000C4B60000}"/>
    <cellStyle name="Total 3 4 2 5 4" xfId="46164" xr:uid="{00000000-0005-0000-0000-0000C5B60000}"/>
    <cellStyle name="Total 3 4 2 6" xfId="46165" xr:uid="{00000000-0005-0000-0000-0000C6B60000}"/>
    <cellStyle name="Total 3 4 2 6 2" xfId="46166" xr:uid="{00000000-0005-0000-0000-0000C7B60000}"/>
    <cellStyle name="Total 3 4 2 6 2 2" xfId="46167" xr:uid="{00000000-0005-0000-0000-0000C8B60000}"/>
    <cellStyle name="Total 3 4 2 6 3" xfId="46168" xr:uid="{00000000-0005-0000-0000-0000C9B60000}"/>
    <cellStyle name="Total 3 4 2 7" xfId="46169" xr:uid="{00000000-0005-0000-0000-0000CAB60000}"/>
    <cellStyle name="Total 3 4 2 7 2" xfId="46170" xr:uid="{00000000-0005-0000-0000-0000CBB60000}"/>
    <cellStyle name="Total 3 4 2 7 2 2" xfId="46171" xr:uid="{00000000-0005-0000-0000-0000CCB60000}"/>
    <cellStyle name="Total 3 4 2 7 3" xfId="46172" xr:uid="{00000000-0005-0000-0000-0000CDB60000}"/>
    <cellStyle name="Total 3 4 2 8" xfId="46173" xr:uid="{00000000-0005-0000-0000-0000CEB60000}"/>
    <cellStyle name="Total 3 4 2 8 2" xfId="46174" xr:uid="{00000000-0005-0000-0000-0000CFB60000}"/>
    <cellStyle name="Total 3 4 2 8 2 2" xfId="46175" xr:uid="{00000000-0005-0000-0000-0000D0B60000}"/>
    <cellStyle name="Total 3 4 2 8 3" xfId="46176" xr:uid="{00000000-0005-0000-0000-0000D1B60000}"/>
    <cellStyle name="Total 3 4 2 9" xfId="46177" xr:uid="{00000000-0005-0000-0000-0000D2B60000}"/>
    <cellStyle name="Total 3 4 2 9 2" xfId="46178" xr:uid="{00000000-0005-0000-0000-0000D3B60000}"/>
    <cellStyle name="Total 3 4 2 9 2 2" xfId="46179" xr:uid="{00000000-0005-0000-0000-0000D4B60000}"/>
    <cellStyle name="Total 3 4 2 9 3" xfId="46180" xr:uid="{00000000-0005-0000-0000-0000D5B60000}"/>
    <cellStyle name="Total 3 4 20" xfId="46181" xr:uid="{00000000-0005-0000-0000-0000D6B60000}"/>
    <cellStyle name="Total 3 4 3" xfId="46182" xr:uid="{00000000-0005-0000-0000-0000D7B60000}"/>
    <cellStyle name="Total 3 4 3 2" xfId="46183" xr:uid="{00000000-0005-0000-0000-0000D8B60000}"/>
    <cellStyle name="Total 3 4 3 2 2" xfId="46184" xr:uid="{00000000-0005-0000-0000-0000D9B60000}"/>
    <cellStyle name="Total 3 4 3 2 2 2" xfId="46185" xr:uid="{00000000-0005-0000-0000-0000DAB60000}"/>
    <cellStyle name="Total 3 4 3 2 3" xfId="46186" xr:uid="{00000000-0005-0000-0000-0000DBB60000}"/>
    <cellStyle name="Total 3 4 3 2 4" xfId="46187" xr:uid="{00000000-0005-0000-0000-0000DCB60000}"/>
    <cellStyle name="Total 3 4 3 3" xfId="46188" xr:uid="{00000000-0005-0000-0000-0000DDB60000}"/>
    <cellStyle name="Total 3 4 3 3 2" xfId="46189" xr:uid="{00000000-0005-0000-0000-0000DEB60000}"/>
    <cellStyle name="Total 3 4 3 4" xfId="46190" xr:uid="{00000000-0005-0000-0000-0000DFB60000}"/>
    <cellStyle name="Total 3 4 3 5" xfId="46191" xr:uid="{00000000-0005-0000-0000-0000E0B60000}"/>
    <cellStyle name="Total 3 4 4" xfId="46192" xr:uid="{00000000-0005-0000-0000-0000E1B60000}"/>
    <cellStyle name="Total 3 4 4 2" xfId="46193" xr:uid="{00000000-0005-0000-0000-0000E2B60000}"/>
    <cellStyle name="Total 3 4 4 2 2" xfId="46194" xr:uid="{00000000-0005-0000-0000-0000E3B60000}"/>
    <cellStyle name="Total 3 4 4 2 3" xfId="46195" xr:uid="{00000000-0005-0000-0000-0000E4B60000}"/>
    <cellStyle name="Total 3 4 4 3" xfId="46196" xr:uid="{00000000-0005-0000-0000-0000E5B60000}"/>
    <cellStyle name="Total 3 4 4 3 2" xfId="46197" xr:uid="{00000000-0005-0000-0000-0000E6B60000}"/>
    <cellStyle name="Total 3 4 4 4" xfId="46198" xr:uid="{00000000-0005-0000-0000-0000E7B60000}"/>
    <cellStyle name="Total 3 4 5" xfId="46199" xr:uid="{00000000-0005-0000-0000-0000E8B60000}"/>
    <cellStyle name="Total 3 4 5 2" xfId="46200" xr:uid="{00000000-0005-0000-0000-0000E9B60000}"/>
    <cellStyle name="Total 3 4 5 2 2" xfId="46201" xr:uid="{00000000-0005-0000-0000-0000EAB60000}"/>
    <cellStyle name="Total 3 4 5 2 3" xfId="46202" xr:uid="{00000000-0005-0000-0000-0000EBB60000}"/>
    <cellStyle name="Total 3 4 5 3" xfId="46203" xr:uid="{00000000-0005-0000-0000-0000ECB60000}"/>
    <cellStyle name="Total 3 4 5 4" xfId="46204" xr:uid="{00000000-0005-0000-0000-0000EDB60000}"/>
    <cellStyle name="Total 3 4 6" xfId="46205" xr:uid="{00000000-0005-0000-0000-0000EEB60000}"/>
    <cellStyle name="Total 3 4 6 2" xfId="46206" xr:uid="{00000000-0005-0000-0000-0000EFB60000}"/>
    <cellStyle name="Total 3 4 6 2 2" xfId="46207" xr:uid="{00000000-0005-0000-0000-0000F0B60000}"/>
    <cellStyle name="Total 3 4 6 3" xfId="46208" xr:uid="{00000000-0005-0000-0000-0000F1B60000}"/>
    <cellStyle name="Total 3 4 6 4" xfId="46209" xr:uid="{00000000-0005-0000-0000-0000F2B60000}"/>
    <cellStyle name="Total 3 4 7" xfId="46210" xr:uid="{00000000-0005-0000-0000-0000F3B60000}"/>
    <cellStyle name="Total 3 4 7 2" xfId="46211" xr:uid="{00000000-0005-0000-0000-0000F4B60000}"/>
    <cellStyle name="Total 3 4 7 2 2" xfId="46212" xr:uid="{00000000-0005-0000-0000-0000F5B60000}"/>
    <cellStyle name="Total 3 4 7 3" xfId="46213" xr:uid="{00000000-0005-0000-0000-0000F6B60000}"/>
    <cellStyle name="Total 3 4 8" xfId="46214" xr:uid="{00000000-0005-0000-0000-0000F7B60000}"/>
    <cellStyle name="Total 3 4 8 2" xfId="46215" xr:uid="{00000000-0005-0000-0000-0000F8B60000}"/>
    <cellStyle name="Total 3 4 8 2 2" xfId="46216" xr:uid="{00000000-0005-0000-0000-0000F9B60000}"/>
    <cellStyle name="Total 3 4 8 3" xfId="46217" xr:uid="{00000000-0005-0000-0000-0000FAB60000}"/>
    <cellStyle name="Total 3 4 9" xfId="46218" xr:uid="{00000000-0005-0000-0000-0000FBB60000}"/>
    <cellStyle name="Total 3 4 9 2" xfId="46219" xr:uid="{00000000-0005-0000-0000-0000FCB60000}"/>
    <cellStyle name="Total 3 4 9 2 2" xfId="46220" xr:uid="{00000000-0005-0000-0000-0000FDB60000}"/>
    <cellStyle name="Total 3 4 9 3" xfId="46221" xr:uid="{00000000-0005-0000-0000-0000FEB60000}"/>
    <cellStyle name="Total 3 5" xfId="46222" xr:uid="{00000000-0005-0000-0000-0000FFB60000}"/>
    <cellStyle name="Total 3 5 10" xfId="46223" xr:uid="{00000000-0005-0000-0000-000000B70000}"/>
    <cellStyle name="Total 3 5 10 2" xfId="46224" xr:uid="{00000000-0005-0000-0000-000001B70000}"/>
    <cellStyle name="Total 3 5 10 2 2" xfId="46225" xr:uid="{00000000-0005-0000-0000-000002B70000}"/>
    <cellStyle name="Total 3 5 10 3" xfId="46226" xr:uid="{00000000-0005-0000-0000-000003B70000}"/>
    <cellStyle name="Total 3 5 11" xfId="46227" xr:uid="{00000000-0005-0000-0000-000004B70000}"/>
    <cellStyle name="Total 3 5 11 2" xfId="46228" xr:uid="{00000000-0005-0000-0000-000005B70000}"/>
    <cellStyle name="Total 3 5 11 2 2" xfId="46229" xr:uid="{00000000-0005-0000-0000-000006B70000}"/>
    <cellStyle name="Total 3 5 11 3" xfId="46230" xr:uid="{00000000-0005-0000-0000-000007B70000}"/>
    <cellStyle name="Total 3 5 12" xfId="46231" xr:uid="{00000000-0005-0000-0000-000008B70000}"/>
    <cellStyle name="Total 3 5 12 2" xfId="46232" xr:uid="{00000000-0005-0000-0000-000009B70000}"/>
    <cellStyle name="Total 3 5 12 2 2" xfId="46233" xr:uid="{00000000-0005-0000-0000-00000AB70000}"/>
    <cellStyle name="Total 3 5 12 3" xfId="46234" xr:uid="{00000000-0005-0000-0000-00000BB70000}"/>
    <cellStyle name="Total 3 5 13" xfId="46235" xr:uid="{00000000-0005-0000-0000-00000CB70000}"/>
    <cellStyle name="Total 3 5 13 2" xfId="46236" xr:uid="{00000000-0005-0000-0000-00000DB70000}"/>
    <cellStyle name="Total 3 5 13 2 2" xfId="46237" xr:uid="{00000000-0005-0000-0000-00000EB70000}"/>
    <cellStyle name="Total 3 5 13 3" xfId="46238" xr:uid="{00000000-0005-0000-0000-00000FB70000}"/>
    <cellStyle name="Total 3 5 14" xfId="46239" xr:uid="{00000000-0005-0000-0000-000010B70000}"/>
    <cellStyle name="Total 3 5 14 2" xfId="46240" xr:uid="{00000000-0005-0000-0000-000011B70000}"/>
    <cellStyle name="Total 3 5 14 2 2" xfId="46241" xr:uid="{00000000-0005-0000-0000-000012B70000}"/>
    <cellStyle name="Total 3 5 14 3" xfId="46242" xr:uid="{00000000-0005-0000-0000-000013B70000}"/>
    <cellStyle name="Total 3 5 15" xfId="46243" xr:uid="{00000000-0005-0000-0000-000014B70000}"/>
    <cellStyle name="Total 3 5 15 2" xfId="46244" xr:uid="{00000000-0005-0000-0000-000015B70000}"/>
    <cellStyle name="Total 3 5 15 2 2" xfId="46245" xr:uid="{00000000-0005-0000-0000-000016B70000}"/>
    <cellStyle name="Total 3 5 15 3" xfId="46246" xr:uid="{00000000-0005-0000-0000-000017B70000}"/>
    <cellStyle name="Total 3 5 16" xfId="46247" xr:uid="{00000000-0005-0000-0000-000018B70000}"/>
    <cellStyle name="Total 3 5 16 2" xfId="46248" xr:uid="{00000000-0005-0000-0000-000019B70000}"/>
    <cellStyle name="Total 3 5 16 2 2" xfId="46249" xr:uid="{00000000-0005-0000-0000-00001AB70000}"/>
    <cellStyle name="Total 3 5 16 3" xfId="46250" xr:uid="{00000000-0005-0000-0000-00001BB70000}"/>
    <cellStyle name="Total 3 5 17" xfId="46251" xr:uid="{00000000-0005-0000-0000-00001CB70000}"/>
    <cellStyle name="Total 3 5 17 2" xfId="46252" xr:uid="{00000000-0005-0000-0000-00001DB70000}"/>
    <cellStyle name="Total 3 5 17 2 2" xfId="46253" xr:uid="{00000000-0005-0000-0000-00001EB70000}"/>
    <cellStyle name="Total 3 5 17 3" xfId="46254" xr:uid="{00000000-0005-0000-0000-00001FB70000}"/>
    <cellStyle name="Total 3 5 18" xfId="46255" xr:uid="{00000000-0005-0000-0000-000020B70000}"/>
    <cellStyle name="Total 3 5 18 2" xfId="46256" xr:uid="{00000000-0005-0000-0000-000021B70000}"/>
    <cellStyle name="Total 3 5 18 2 2" xfId="46257" xr:uid="{00000000-0005-0000-0000-000022B70000}"/>
    <cellStyle name="Total 3 5 18 3" xfId="46258" xr:uid="{00000000-0005-0000-0000-000023B70000}"/>
    <cellStyle name="Total 3 5 19" xfId="46259" xr:uid="{00000000-0005-0000-0000-000024B70000}"/>
    <cellStyle name="Total 3 5 19 2" xfId="46260" xr:uid="{00000000-0005-0000-0000-000025B70000}"/>
    <cellStyle name="Total 3 5 19 2 2" xfId="46261" xr:uid="{00000000-0005-0000-0000-000026B70000}"/>
    <cellStyle name="Total 3 5 19 3" xfId="46262" xr:uid="{00000000-0005-0000-0000-000027B70000}"/>
    <cellStyle name="Total 3 5 2" xfId="46263" xr:uid="{00000000-0005-0000-0000-000028B70000}"/>
    <cellStyle name="Total 3 5 2 10" xfId="46264" xr:uid="{00000000-0005-0000-0000-000029B70000}"/>
    <cellStyle name="Total 3 5 2 10 2" xfId="46265" xr:uid="{00000000-0005-0000-0000-00002AB70000}"/>
    <cellStyle name="Total 3 5 2 10 2 2" xfId="46266" xr:uid="{00000000-0005-0000-0000-00002BB70000}"/>
    <cellStyle name="Total 3 5 2 10 3" xfId="46267" xr:uid="{00000000-0005-0000-0000-00002CB70000}"/>
    <cellStyle name="Total 3 5 2 11" xfId="46268" xr:uid="{00000000-0005-0000-0000-00002DB70000}"/>
    <cellStyle name="Total 3 5 2 11 2" xfId="46269" xr:uid="{00000000-0005-0000-0000-00002EB70000}"/>
    <cellStyle name="Total 3 5 2 11 2 2" xfId="46270" xr:uid="{00000000-0005-0000-0000-00002FB70000}"/>
    <cellStyle name="Total 3 5 2 11 3" xfId="46271" xr:uid="{00000000-0005-0000-0000-000030B70000}"/>
    <cellStyle name="Total 3 5 2 12" xfId="46272" xr:uid="{00000000-0005-0000-0000-000031B70000}"/>
    <cellStyle name="Total 3 5 2 12 2" xfId="46273" xr:uid="{00000000-0005-0000-0000-000032B70000}"/>
    <cellStyle name="Total 3 5 2 12 2 2" xfId="46274" xr:uid="{00000000-0005-0000-0000-000033B70000}"/>
    <cellStyle name="Total 3 5 2 12 3" xfId="46275" xr:uid="{00000000-0005-0000-0000-000034B70000}"/>
    <cellStyle name="Total 3 5 2 13" xfId="46276" xr:uid="{00000000-0005-0000-0000-000035B70000}"/>
    <cellStyle name="Total 3 5 2 13 2" xfId="46277" xr:uid="{00000000-0005-0000-0000-000036B70000}"/>
    <cellStyle name="Total 3 5 2 13 2 2" xfId="46278" xr:uid="{00000000-0005-0000-0000-000037B70000}"/>
    <cellStyle name="Total 3 5 2 13 3" xfId="46279" xr:uid="{00000000-0005-0000-0000-000038B70000}"/>
    <cellStyle name="Total 3 5 2 14" xfId="46280" xr:uid="{00000000-0005-0000-0000-000039B70000}"/>
    <cellStyle name="Total 3 5 2 14 2" xfId="46281" xr:uid="{00000000-0005-0000-0000-00003AB70000}"/>
    <cellStyle name="Total 3 5 2 14 2 2" xfId="46282" xr:uid="{00000000-0005-0000-0000-00003BB70000}"/>
    <cellStyle name="Total 3 5 2 14 3" xfId="46283" xr:uid="{00000000-0005-0000-0000-00003CB70000}"/>
    <cellStyle name="Total 3 5 2 15" xfId="46284" xr:uid="{00000000-0005-0000-0000-00003DB70000}"/>
    <cellStyle name="Total 3 5 2 15 2" xfId="46285" xr:uid="{00000000-0005-0000-0000-00003EB70000}"/>
    <cellStyle name="Total 3 5 2 15 2 2" xfId="46286" xr:uid="{00000000-0005-0000-0000-00003FB70000}"/>
    <cellStyle name="Total 3 5 2 15 3" xfId="46287" xr:uid="{00000000-0005-0000-0000-000040B70000}"/>
    <cellStyle name="Total 3 5 2 16" xfId="46288" xr:uid="{00000000-0005-0000-0000-000041B70000}"/>
    <cellStyle name="Total 3 5 2 16 2" xfId="46289" xr:uid="{00000000-0005-0000-0000-000042B70000}"/>
    <cellStyle name="Total 3 5 2 16 2 2" xfId="46290" xr:uid="{00000000-0005-0000-0000-000043B70000}"/>
    <cellStyle name="Total 3 5 2 16 3" xfId="46291" xr:uid="{00000000-0005-0000-0000-000044B70000}"/>
    <cellStyle name="Total 3 5 2 17" xfId="46292" xr:uid="{00000000-0005-0000-0000-000045B70000}"/>
    <cellStyle name="Total 3 5 2 17 2" xfId="46293" xr:uid="{00000000-0005-0000-0000-000046B70000}"/>
    <cellStyle name="Total 3 5 2 17 2 2" xfId="46294" xr:uid="{00000000-0005-0000-0000-000047B70000}"/>
    <cellStyle name="Total 3 5 2 17 3" xfId="46295" xr:uid="{00000000-0005-0000-0000-000048B70000}"/>
    <cellStyle name="Total 3 5 2 18" xfId="46296" xr:uid="{00000000-0005-0000-0000-000049B70000}"/>
    <cellStyle name="Total 3 5 2 18 2" xfId="46297" xr:uid="{00000000-0005-0000-0000-00004AB70000}"/>
    <cellStyle name="Total 3 5 2 18 2 2" xfId="46298" xr:uid="{00000000-0005-0000-0000-00004BB70000}"/>
    <cellStyle name="Total 3 5 2 18 3" xfId="46299" xr:uid="{00000000-0005-0000-0000-00004CB70000}"/>
    <cellStyle name="Total 3 5 2 19" xfId="46300" xr:uid="{00000000-0005-0000-0000-00004DB70000}"/>
    <cellStyle name="Total 3 5 2 19 2" xfId="46301" xr:uid="{00000000-0005-0000-0000-00004EB70000}"/>
    <cellStyle name="Total 3 5 2 19 2 2" xfId="46302" xr:uid="{00000000-0005-0000-0000-00004FB70000}"/>
    <cellStyle name="Total 3 5 2 19 3" xfId="46303" xr:uid="{00000000-0005-0000-0000-000050B70000}"/>
    <cellStyle name="Total 3 5 2 2" xfId="46304" xr:uid="{00000000-0005-0000-0000-000051B70000}"/>
    <cellStyle name="Total 3 5 2 2 2" xfId="46305" xr:uid="{00000000-0005-0000-0000-000052B70000}"/>
    <cellStyle name="Total 3 5 2 2 2 2" xfId="46306" xr:uid="{00000000-0005-0000-0000-000053B70000}"/>
    <cellStyle name="Total 3 5 2 2 2 3" xfId="46307" xr:uid="{00000000-0005-0000-0000-000054B70000}"/>
    <cellStyle name="Total 3 5 2 2 3" xfId="46308" xr:uid="{00000000-0005-0000-0000-000055B70000}"/>
    <cellStyle name="Total 3 5 2 2 3 2" xfId="46309" xr:uid="{00000000-0005-0000-0000-000056B70000}"/>
    <cellStyle name="Total 3 5 2 2 4" xfId="46310" xr:uid="{00000000-0005-0000-0000-000057B70000}"/>
    <cellStyle name="Total 3 5 2 20" xfId="46311" xr:uid="{00000000-0005-0000-0000-000058B70000}"/>
    <cellStyle name="Total 3 5 2 20 2" xfId="46312" xr:uid="{00000000-0005-0000-0000-000059B70000}"/>
    <cellStyle name="Total 3 5 2 20 2 2" xfId="46313" xr:uid="{00000000-0005-0000-0000-00005AB70000}"/>
    <cellStyle name="Total 3 5 2 20 3" xfId="46314" xr:uid="{00000000-0005-0000-0000-00005BB70000}"/>
    <cellStyle name="Total 3 5 2 21" xfId="46315" xr:uid="{00000000-0005-0000-0000-00005CB70000}"/>
    <cellStyle name="Total 3 5 2 21 2" xfId="46316" xr:uid="{00000000-0005-0000-0000-00005DB70000}"/>
    <cellStyle name="Total 3 5 2 22" xfId="46317" xr:uid="{00000000-0005-0000-0000-00005EB70000}"/>
    <cellStyle name="Total 3 5 2 23" xfId="46318" xr:uid="{00000000-0005-0000-0000-00005FB70000}"/>
    <cellStyle name="Total 3 5 2 3" xfId="46319" xr:uid="{00000000-0005-0000-0000-000060B70000}"/>
    <cellStyle name="Total 3 5 2 3 2" xfId="46320" xr:uid="{00000000-0005-0000-0000-000061B70000}"/>
    <cellStyle name="Total 3 5 2 3 2 2" xfId="46321" xr:uid="{00000000-0005-0000-0000-000062B70000}"/>
    <cellStyle name="Total 3 5 2 3 3" xfId="46322" xr:uid="{00000000-0005-0000-0000-000063B70000}"/>
    <cellStyle name="Total 3 5 2 3 4" xfId="46323" xr:uid="{00000000-0005-0000-0000-000064B70000}"/>
    <cellStyle name="Total 3 5 2 4" xfId="46324" xr:uid="{00000000-0005-0000-0000-000065B70000}"/>
    <cellStyle name="Total 3 5 2 4 2" xfId="46325" xr:uid="{00000000-0005-0000-0000-000066B70000}"/>
    <cellStyle name="Total 3 5 2 4 2 2" xfId="46326" xr:uid="{00000000-0005-0000-0000-000067B70000}"/>
    <cellStyle name="Total 3 5 2 4 3" xfId="46327" xr:uid="{00000000-0005-0000-0000-000068B70000}"/>
    <cellStyle name="Total 3 5 2 4 4" xfId="46328" xr:uid="{00000000-0005-0000-0000-000069B70000}"/>
    <cellStyle name="Total 3 5 2 5" xfId="46329" xr:uid="{00000000-0005-0000-0000-00006AB70000}"/>
    <cellStyle name="Total 3 5 2 5 2" xfId="46330" xr:uid="{00000000-0005-0000-0000-00006BB70000}"/>
    <cellStyle name="Total 3 5 2 5 2 2" xfId="46331" xr:uid="{00000000-0005-0000-0000-00006CB70000}"/>
    <cellStyle name="Total 3 5 2 5 3" xfId="46332" xr:uid="{00000000-0005-0000-0000-00006DB70000}"/>
    <cellStyle name="Total 3 5 2 6" xfId="46333" xr:uid="{00000000-0005-0000-0000-00006EB70000}"/>
    <cellStyle name="Total 3 5 2 6 2" xfId="46334" xr:uid="{00000000-0005-0000-0000-00006FB70000}"/>
    <cellStyle name="Total 3 5 2 6 2 2" xfId="46335" xr:uid="{00000000-0005-0000-0000-000070B70000}"/>
    <cellStyle name="Total 3 5 2 6 3" xfId="46336" xr:uid="{00000000-0005-0000-0000-000071B70000}"/>
    <cellStyle name="Total 3 5 2 7" xfId="46337" xr:uid="{00000000-0005-0000-0000-000072B70000}"/>
    <cellStyle name="Total 3 5 2 7 2" xfId="46338" xr:uid="{00000000-0005-0000-0000-000073B70000}"/>
    <cellStyle name="Total 3 5 2 7 2 2" xfId="46339" xr:uid="{00000000-0005-0000-0000-000074B70000}"/>
    <cellStyle name="Total 3 5 2 7 3" xfId="46340" xr:uid="{00000000-0005-0000-0000-000075B70000}"/>
    <cellStyle name="Total 3 5 2 8" xfId="46341" xr:uid="{00000000-0005-0000-0000-000076B70000}"/>
    <cellStyle name="Total 3 5 2 8 2" xfId="46342" xr:uid="{00000000-0005-0000-0000-000077B70000}"/>
    <cellStyle name="Total 3 5 2 8 2 2" xfId="46343" xr:uid="{00000000-0005-0000-0000-000078B70000}"/>
    <cellStyle name="Total 3 5 2 8 3" xfId="46344" xr:uid="{00000000-0005-0000-0000-000079B70000}"/>
    <cellStyle name="Total 3 5 2 9" xfId="46345" xr:uid="{00000000-0005-0000-0000-00007AB70000}"/>
    <cellStyle name="Total 3 5 2 9 2" xfId="46346" xr:uid="{00000000-0005-0000-0000-00007BB70000}"/>
    <cellStyle name="Total 3 5 2 9 2 2" xfId="46347" xr:uid="{00000000-0005-0000-0000-00007CB70000}"/>
    <cellStyle name="Total 3 5 2 9 3" xfId="46348" xr:uid="{00000000-0005-0000-0000-00007DB70000}"/>
    <cellStyle name="Total 3 5 20" xfId="46349" xr:uid="{00000000-0005-0000-0000-00007EB70000}"/>
    <cellStyle name="Total 3 5 20 2" xfId="46350" xr:uid="{00000000-0005-0000-0000-00007FB70000}"/>
    <cellStyle name="Total 3 5 20 2 2" xfId="46351" xr:uid="{00000000-0005-0000-0000-000080B70000}"/>
    <cellStyle name="Total 3 5 20 3" xfId="46352" xr:uid="{00000000-0005-0000-0000-000081B70000}"/>
    <cellStyle name="Total 3 5 21" xfId="46353" xr:uid="{00000000-0005-0000-0000-000082B70000}"/>
    <cellStyle name="Total 3 5 21 2" xfId="46354" xr:uid="{00000000-0005-0000-0000-000083B70000}"/>
    <cellStyle name="Total 3 5 21 2 2" xfId="46355" xr:uid="{00000000-0005-0000-0000-000084B70000}"/>
    <cellStyle name="Total 3 5 21 3" xfId="46356" xr:uid="{00000000-0005-0000-0000-000085B70000}"/>
    <cellStyle name="Total 3 5 22" xfId="46357" xr:uid="{00000000-0005-0000-0000-000086B70000}"/>
    <cellStyle name="Total 3 5 22 2" xfId="46358" xr:uid="{00000000-0005-0000-0000-000087B70000}"/>
    <cellStyle name="Total 3 5 23" xfId="46359" xr:uid="{00000000-0005-0000-0000-000088B70000}"/>
    <cellStyle name="Total 3 5 24" xfId="46360" xr:uid="{00000000-0005-0000-0000-000089B70000}"/>
    <cellStyle name="Total 3 5 3" xfId="46361" xr:uid="{00000000-0005-0000-0000-00008AB70000}"/>
    <cellStyle name="Total 3 5 3 2" xfId="46362" xr:uid="{00000000-0005-0000-0000-00008BB70000}"/>
    <cellStyle name="Total 3 5 3 2 2" xfId="46363" xr:uid="{00000000-0005-0000-0000-00008CB70000}"/>
    <cellStyle name="Total 3 5 3 2 3" xfId="46364" xr:uid="{00000000-0005-0000-0000-00008DB70000}"/>
    <cellStyle name="Total 3 5 3 3" xfId="46365" xr:uid="{00000000-0005-0000-0000-00008EB70000}"/>
    <cellStyle name="Total 3 5 3 3 2" xfId="46366" xr:uid="{00000000-0005-0000-0000-00008FB70000}"/>
    <cellStyle name="Total 3 5 3 4" xfId="46367" xr:uid="{00000000-0005-0000-0000-000090B70000}"/>
    <cellStyle name="Total 3 5 4" xfId="46368" xr:uid="{00000000-0005-0000-0000-000091B70000}"/>
    <cellStyle name="Total 3 5 4 2" xfId="46369" xr:uid="{00000000-0005-0000-0000-000092B70000}"/>
    <cellStyle name="Total 3 5 4 2 2" xfId="46370" xr:uid="{00000000-0005-0000-0000-000093B70000}"/>
    <cellStyle name="Total 3 5 4 3" xfId="46371" xr:uid="{00000000-0005-0000-0000-000094B70000}"/>
    <cellStyle name="Total 3 5 4 4" xfId="46372" xr:uid="{00000000-0005-0000-0000-000095B70000}"/>
    <cellStyle name="Total 3 5 5" xfId="46373" xr:uid="{00000000-0005-0000-0000-000096B70000}"/>
    <cellStyle name="Total 3 5 5 2" xfId="46374" xr:uid="{00000000-0005-0000-0000-000097B70000}"/>
    <cellStyle name="Total 3 5 5 2 2" xfId="46375" xr:uid="{00000000-0005-0000-0000-000098B70000}"/>
    <cellStyle name="Total 3 5 5 3" xfId="46376" xr:uid="{00000000-0005-0000-0000-000099B70000}"/>
    <cellStyle name="Total 3 5 5 4" xfId="46377" xr:uid="{00000000-0005-0000-0000-00009AB70000}"/>
    <cellStyle name="Total 3 5 6" xfId="46378" xr:uid="{00000000-0005-0000-0000-00009BB70000}"/>
    <cellStyle name="Total 3 5 6 2" xfId="46379" xr:uid="{00000000-0005-0000-0000-00009CB70000}"/>
    <cellStyle name="Total 3 5 6 2 2" xfId="46380" xr:uid="{00000000-0005-0000-0000-00009DB70000}"/>
    <cellStyle name="Total 3 5 6 3" xfId="46381" xr:uid="{00000000-0005-0000-0000-00009EB70000}"/>
    <cellStyle name="Total 3 5 7" xfId="46382" xr:uid="{00000000-0005-0000-0000-00009FB70000}"/>
    <cellStyle name="Total 3 5 7 2" xfId="46383" xr:uid="{00000000-0005-0000-0000-0000A0B70000}"/>
    <cellStyle name="Total 3 5 7 2 2" xfId="46384" xr:uid="{00000000-0005-0000-0000-0000A1B70000}"/>
    <cellStyle name="Total 3 5 7 3" xfId="46385" xr:uid="{00000000-0005-0000-0000-0000A2B70000}"/>
    <cellStyle name="Total 3 5 8" xfId="46386" xr:uid="{00000000-0005-0000-0000-0000A3B70000}"/>
    <cellStyle name="Total 3 5 8 2" xfId="46387" xr:uid="{00000000-0005-0000-0000-0000A4B70000}"/>
    <cellStyle name="Total 3 5 8 2 2" xfId="46388" xr:uid="{00000000-0005-0000-0000-0000A5B70000}"/>
    <cellStyle name="Total 3 5 8 3" xfId="46389" xr:uid="{00000000-0005-0000-0000-0000A6B70000}"/>
    <cellStyle name="Total 3 5 9" xfId="46390" xr:uid="{00000000-0005-0000-0000-0000A7B70000}"/>
    <cellStyle name="Total 3 5 9 2" xfId="46391" xr:uid="{00000000-0005-0000-0000-0000A8B70000}"/>
    <cellStyle name="Total 3 5 9 2 2" xfId="46392" xr:uid="{00000000-0005-0000-0000-0000A9B70000}"/>
    <cellStyle name="Total 3 5 9 3" xfId="46393" xr:uid="{00000000-0005-0000-0000-0000AAB70000}"/>
    <cellStyle name="Total 3 6" xfId="46394" xr:uid="{00000000-0005-0000-0000-0000ABB70000}"/>
    <cellStyle name="Total 3 6 10" xfId="46395" xr:uid="{00000000-0005-0000-0000-0000ACB70000}"/>
    <cellStyle name="Total 3 6 10 2" xfId="46396" xr:uid="{00000000-0005-0000-0000-0000ADB70000}"/>
    <cellStyle name="Total 3 6 10 2 2" xfId="46397" xr:uid="{00000000-0005-0000-0000-0000AEB70000}"/>
    <cellStyle name="Total 3 6 10 3" xfId="46398" xr:uid="{00000000-0005-0000-0000-0000AFB70000}"/>
    <cellStyle name="Total 3 6 11" xfId="46399" xr:uid="{00000000-0005-0000-0000-0000B0B70000}"/>
    <cellStyle name="Total 3 6 11 2" xfId="46400" xr:uid="{00000000-0005-0000-0000-0000B1B70000}"/>
    <cellStyle name="Total 3 6 11 2 2" xfId="46401" xr:uid="{00000000-0005-0000-0000-0000B2B70000}"/>
    <cellStyle name="Total 3 6 11 3" xfId="46402" xr:uid="{00000000-0005-0000-0000-0000B3B70000}"/>
    <cellStyle name="Total 3 6 12" xfId="46403" xr:uid="{00000000-0005-0000-0000-0000B4B70000}"/>
    <cellStyle name="Total 3 6 12 2" xfId="46404" xr:uid="{00000000-0005-0000-0000-0000B5B70000}"/>
    <cellStyle name="Total 3 6 12 2 2" xfId="46405" xr:uid="{00000000-0005-0000-0000-0000B6B70000}"/>
    <cellStyle name="Total 3 6 12 3" xfId="46406" xr:uid="{00000000-0005-0000-0000-0000B7B70000}"/>
    <cellStyle name="Total 3 6 13" xfId="46407" xr:uid="{00000000-0005-0000-0000-0000B8B70000}"/>
    <cellStyle name="Total 3 6 13 2" xfId="46408" xr:uid="{00000000-0005-0000-0000-0000B9B70000}"/>
    <cellStyle name="Total 3 6 13 2 2" xfId="46409" xr:uid="{00000000-0005-0000-0000-0000BAB70000}"/>
    <cellStyle name="Total 3 6 13 3" xfId="46410" xr:uid="{00000000-0005-0000-0000-0000BBB70000}"/>
    <cellStyle name="Total 3 6 14" xfId="46411" xr:uid="{00000000-0005-0000-0000-0000BCB70000}"/>
    <cellStyle name="Total 3 6 14 2" xfId="46412" xr:uid="{00000000-0005-0000-0000-0000BDB70000}"/>
    <cellStyle name="Total 3 6 14 2 2" xfId="46413" xr:uid="{00000000-0005-0000-0000-0000BEB70000}"/>
    <cellStyle name="Total 3 6 14 3" xfId="46414" xr:uid="{00000000-0005-0000-0000-0000BFB70000}"/>
    <cellStyle name="Total 3 6 15" xfId="46415" xr:uid="{00000000-0005-0000-0000-0000C0B70000}"/>
    <cellStyle name="Total 3 6 15 2" xfId="46416" xr:uid="{00000000-0005-0000-0000-0000C1B70000}"/>
    <cellStyle name="Total 3 6 15 2 2" xfId="46417" xr:uid="{00000000-0005-0000-0000-0000C2B70000}"/>
    <cellStyle name="Total 3 6 15 3" xfId="46418" xr:uid="{00000000-0005-0000-0000-0000C3B70000}"/>
    <cellStyle name="Total 3 6 16" xfId="46419" xr:uid="{00000000-0005-0000-0000-0000C4B70000}"/>
    <cellStyle name="Total 3 6 16 2" xfId="46420" xr:uid="{00000000-0005-0000-0000-0000C5B70000}"/>
    <cellStyle name="Total 3 6 16 2 2" xfId="46421" xr:uid="{00000000-0005-0000-0000-0000C6B70000}"/>
    <cellStyle name="Total 3 6 16 3" xfId="46422" xr:uid="{00000000-0005-0000-0000-0000C7B70000}"/>
    <cellStyle name="Total 3 6 17" xfId="46423" xr:uid="{00000000-0005-0000-0000-0000C8B70000}"/>
    <cellStyle name="Total 3 6 17 2" xfId="46424" xr:uid="{00000000-0005-0000-0000-0000C9B70000}"/>
    <cellStyle name="Total 3 6 17 2 2" xfId="46425" xr:uid="{00000000-0005-0000-0000-0000CAB70000}"/>
    <cellStyle name="Total 3 6 17 3" xfId="46426" xr:uid="{00000000-0005-0000-0000-0000CBB70000}"/>
    <cellStyle name="Total 3 6 18" xfId="46427" xr:uid="{00000000-0005-0000-0000-0000CCB70000}"/>
    <cellStyle name="Total 3 6 18 2" xfId="46428" xr:uid="{00000000-0005-0000-0000-0000CDB70000}"/>
    <cellStyle name="Total 3 6 18 2 2" xfId="46429" xr:uid="{00000000-0005-0000-0000-0000CEB70000}"/>
    <cellStyle name="Total 3 6 18 3" xfId="46430" xr:uid="{00000000-0005-0000-0000-0000CFB70000}"/>
    <cellStyle name="Total 3 6 19" xfId="46431" xr:uid="{00000000-0005-0000-0000-0000D0B70000}"/>
    <cellStyle name="Total 3 6 19 2" xfId="46432" xr:uid="{00000000-0005-0000-0000-0000D1B70000}"/>
    <cellStyle name="Total 3 6 19 2 2" xfId="46433" xr:uid="{00000000-0005-0000-0000-0000D2B70000}"/>
    <cellStyle name="Total 3 6 19 3" xfId="46434" xr:uid="{00000000-0005-0000-0000-0000D3B70000}"/>
    <cellStyle name="Total 3 6 2" xfId="46435" xr:uid="{00000000-0005-0000-0000-0000D4B70000}"/>
    <cellStyle name="Total 3 6 2 2" xfId="46436" xr:uid="{00000000-0005-0000-0000-0000D5B70000}"/>
    <cellStyle name="Total 3 6 2 2 2" xfId="46437" xr:uid="{00000000-0005-0000-0000-0000D6B70000}"/>
    <cellStyle name="Total 3 6 2 2 3" xfId="46438" xr:uid="{00000000-0005-0000-0000-0000D7B70000}"/>
    <cellStyle name="Total 3 6 2 3" xfId="46439" xr:uid="{00000000-0005-0000-0000-0000D8B70000}"/>
    <cellStyle name="Total 3 6 2 3 2" xfId="46440" xr:uid="{00000000-0005-0000-0000-0000D9B70000}"/>
    <cellStyle name="Total 3 6 2 4" xfId="46441" xr:uid="{00000000-0005-0000-0000-0000DAB70000}"/>
    <cellStyle name="Total 3 6 20" xfId="46442" xr:uid="{00000000-0005-0000-0000-0000DBB70000}"/>
    <cellStyle name="Total 3 6 20 2" xfId="46443" xr:uid="{00000000-0005-0000-0000-0000DCB70000}"/>
    <cellStyle name="Total 3 6 20 2 2" xfId="46444" xr:uid="{00000000-0005-0000-0000-0000DDB70000}"/>
    <cellStyle name="Total 3 6 20 3" xfId="46445" xr:uid="{00000000-0005-0000-0000-0000DEB70000}"/>
    <cellStyle name="Total 3 6 21" xfId="46446" xr:uid="{00000000-0005-0000-0000-0000DFB70000}"/>
    <cellStyle name="Total 3 6 21 2" xfId="46447" xr:uid="{00000000-0005-0000-0000-0000E0B70000}"/>
    <cellStyle name="Total 3 6 22" xfId="46448" xr:uid="{00000000-0005-0000-0000-0000E1B70000}"/>
    <cellStyle name="Total 3 6 23" xfId="46449" xr:uid="{00000000-0005-0000-0000-0000E2B70000}"/>
    <cellStyle name="Total 3 6 3" xfId="46450" xr:uid="{00000000-0005-0000-0000-0000E3B70000}"/>
    <cellStyle name="Total 3 6 3 2" xfId="46451" xr:uid="{00000000-0005-0000-0000-0000E4B70000}"/>
    <cellStyle name="Total 3 6 3 2 2" xfId="46452" xr:uid="{00000000-0005-0000-0000-0000E5B70000}"/>
    <cellStyle name="Total 3 6 3 3" xfId="46453" xr:uid="{00000000-0005-0000-0000-0000E6B70000}"/>
    <cellStyle name="Total 3 6 3 4" xfId="46454" xr:uid="{00000000-0005-0000-0000-0000E7B70000}"/>
    <cellStyle name="Total 3 6 4" xfId="46455" xr:uid="{00000000-0005-0000-0000-0000E8B70000}"/>
    <cellStyle name="Total 3 6 4 2" xfId="46456" xr:uid="{00000000-0005-0000-0000-0000E9B70000}"/>
    <cellStyle name="Total 3 6 4 2 2" xfId="46457" xr:uid="{00000000-0005-0000-0000-0000EAB70000}"/>
    <cellStyle name="Total 3 6 4 3" xfId="46458" xr:uid="{00000000-0005-0000-0000-0000EBB70000}"/>
    <cellStyle name="Total 3 6 4 4" xfId="46459" xr:uid="{00000000-0005-0000-0000-0000ECB70000}"/>
    <cellStyle name="Total 3 6 5" xfId="46460" xr:uid="{00000000-0005-0000-0000-0000EDB70000}"/>
    <cellStyle name="Total 3 6 5 2" xfId="46461" xr:uid="{00000000-0005-0000-0000-0000EEB70000}"/>
    <cellStyle name="Total 3 6 5 2 2" xfId="46462" xr:uid="{00000000-0005-0000-0000-0000EFB70000}"/>
    <cellStyle name="Total 3 6 5 3" xfId="46463" xr:uid="{00000000-0005-0000-0000-0000F0B70000}"/>
    <cellStyle name="Total 3 6 6" xfId="46464" xr:uid="{00000000-0005-0000-0000-0000F1B70000}"/>
    <cellStyle name="Total 3 6 6 2" xfId="46465" xr:uid="{00000000-0005-0000-0000-0000F2B70000}"/>
    <cellStyle name="Total 3 6 6 2 2" xfId="46466" xr:uid="{00000000-0005-0000-0000-0000F3B70000}"/>
    <cellStyle name="Total 3 6 6 3" xfId="46467" xr:uid="{00000000-0005-0000-0000-0000F4B70000}"/>
    <cellStyle name="Total 3 6 7" xfId="46468" xr:uid="{00000000-0005-0000-0000-0000F5B70000}"/>
    <cellStyle name="Total 3 6 7 2" xfId="46469" xr:uid="{00000000-0005-0000-0000-0000F6B70000}"/>
    <cellStyle name="Total 3 6 7 2 2" xfId="46470" xr:uid="{00000000-0005-0000-0000-0000F7B70000}"/>
    <cellStyle name="Total 3 6 7 3" xfId="46471" xr:uid="{00000000-0005-0000-0000-0000F8B70000}"/>
    <cellStyle name="Total 3 6 8" xfId="46472" xr:uid="{00000000-0005-0000-0000-0000F9B70000}"/>
    <cellStyle name="Total 3 6 8 2" xfId="46473" xr:uid="{00000000-0005-0000-0000-0000FAB70000}"/>
    <cellStyle name="Total 3 6 8 2 2" xfId="46474" xr:uid="{00000000-0005-0000-0000-0000FBB70000}"/>
    <cellStyle name="Total 3 6 8 3" xfId="46475" xr:uid="{00000000-0005-0000-0000-0000FCB70000}"/>
    <cellStyle name="Total 3 6 9" xfId="46476" xr:uid="{00000000-0005-0000-0000-0000FDB70000}"/>
    <cellStyle name="Total 3 6 9 2" xfId="46477" xr:uid="{00000000-0005-0000-0000-0000FEB70000}"/>
    <cellStyle name="Total 3 6 9 2 2" xfId="46478" xr:uid="{00000000-0005-0000-0000-0000FFB70000}"/>
    <cellStyle name="Total 3 6 9 3" xfId="46479" xr:uid="{00000000-0005-0000-0000-000000B80000}"/>
    <cellStyle name="Total 3 7" xfId="46480" xr:uid="{00000000-0005-0000-0000-000001B80000}"/>
    <cellStyle name="Total 3 7 2" xfId="46481" xr:uid="{00000000-0005-0000-0000-000002B80000}"/>
    <cellStyle name="Total 3 7 2 2" xfId="46482" xr:uid="{00000000-0005-0000-0000-000003B80000}"/>
    <cellStyle name="Total 3 7 2 3" xfId="46483" xr:uid="{00000000-0005-0000-0000-000004B80000}"/>
    <cellStyle name="Total 3 7 3" xfId="46484" xr:uid="{00000000-0005-0000-0000-000005B80000}"/>
    <cellStyle name="Total 3 7 3 2" xfId="46485" xr:uid="{00000000-0005-0000-0000-000006B80000}"/>
    <cellStyle name="Total 3 7 4" xfId="46486" xr:uid="{00000000-0005-0000-0000-000007B80000}"/>
    <cellStyle name="Total 3 8" xfId="46487" xr:uid="{00000000-0005-0000-0000-000008B80000}"/>
    <cellStyle name="Total 3 8 2" xfId="46488" xr:uid="{00000000-0005-0000-0000-000009B80000}"/>
    <cellStyle name="Total 3 8 2 2" xfId="46489" xr:uid="{00000000-0005-0000-0000-00000AB80000}"/>
    <cellStyle name="Total 3 8 2 3" xfId="46490" xr:uid="{00000000-0005-0000-0000-00000BB80000}"/>
    <cellStyle name="Total 3 8 3" xfId="46491" xr:uid="{00000000-0005-0000-0000-00000CB80000}"/>
    <cellStyle name="Total 3 8 4" xfId="46492" xr:uid="{00000000-0005-0000-0000-00000DB80000}"/>
    <cellStyle name="Total 3 9" xfId="46493" xr:uid="{00000000-0005-0000-0000-00000EB80000}"/>
    <cellStyle name="Total 3 9 2" xfId="46494" xr:uid="{00000000-0005-0000-0000-00000FB80000}"/>
    <cellStyle name="Total 3 9 2 2" xfId="46495" xr:uid="{00000000-0005-0000-0000-000010B80000}"/>
    <cellStyle name="Total 3 9 3" xfId="46496" xr:uid="{00000000-0005-0000-0000-000011B80000}"/>
    <cellStyle name="Total 3 9 4" xfId="46497" xr:uid="{00000000-0005-0000-0000-000012B80000}"/>
    <cellStyle name="Total 4" xfId="46498" xr:uid="{00000000-0005-0000-0000-000013B80000}"/>
    <cellStyle name="Total 4 10" xfId="46499" xr:uid="{00000000-0005-0000-0000-000014B80000}"/>
    <cellStyle name="Total 4 10 2" xfId="46500" xr:uid="{00000000-0005-0000-0000-000015B80000}"/>
    <cellStyle name="Total 4 10 2 2" xfId="46501" xr:uid="{00000000-0005-0000-0000-000016B80000}"/>
    <cellStyle name="Total 4 10 3" xfId="46502" xr:uid="{00000000-0005-0000-0000-000017B80000}"/>
    <cellStyle name="Total 4 11" xfId="46503" xr:uid="{00000000-0005-0000-0000-000018B80000}"/>
    <cellStyle name="Total 4 11 2" xfId="46504" xr:uid="{00000000-0005-0000-0000-000019B80000}"/>
    <cellStyle name="Total 4 11 2 2" xfId="46505" xr:uid="{00000000-0005-0000-0000-00001AB80000}"/>
    <cellStyle name="Total 4 11 3" xfId="46506" xr:uid="{00000000-0005-0000-0000-00001BB80000}"/>
    <cellStyle name="Total 4 12" xfId="46507" xr:uid="{00000000-0005-0000-0000-00001CB80000}"/>
    <cellStyle name="Total 4 12 2" xfId="46508" xr:uid="{00000000-0005-0000-0000-00001DB80000}"/>
    <cellStyle name="Total 4 12 2 2" xfId="46509" xr:uid="{00000000-0005-0000-0000-00001EB80000}"/>
    <cellStyle name="Total 4 12 3" xfId="46510" xr:uid="{00000000-0005-0000-0000-00001FB80000}"/>
    <cellStyle name="Total 4 13" xfId="46511" xr:uid="{00000000-0005-0000-0000-000020B80000}"/>
    <cellStyle name="Total 4 13 2" xfId="46512" xr:uid="{00000000-0005-0000-0000-000021B80000}"/>
    <cellStyle name="Total 4 13 2 2" xfId="46513" xr:uid="{00000000-0005-0000-0000-000022B80000}"/>
    <cellStyle name="Total 4 13 3" xfId="46514" xr:uid="{00000000-0005-0000-0000-000023B80000}"/>
    <cellStyle name="Total 4 14" xfId="46515" xr:uid="{00000000-0005-0000-0000-000024B80000}"/>
    <cellStyle name="Total 4 14 2" xfId="46516" xr:uid="{00000000-0005-0000-0000-000025B80000}"/>
    <cellStyle name="Total 4 14 2 2" xfId="46517" xr:uid="{00000000-0005-0000-0000-000026B80000}"/>
    <cellStyle name="Total 4 14 3" xfId="46518" xr:uid="{00000000-0005-0000-0000-000027B80000}"/>
    <cellStyle name="Total 4 15" xfId="46519" xr:uid="{00000000-0005-0000-0000-000028B80000}"/>
    <cellStyle name="Total 4 15 2" xfId="46520" xr:uid="{00000000-0005-0000-0000-000029B80000}"/>
    <cellStyle name="Total 4 15 2 2" xfId="46521" xr:uid="{00000000-0005-0000-0000-00002AB80000}"/>
    <cellStyle name="Total 4 15 3" xfId="46522" xr:uid="{00000000-0005-0000-0000-00002BB80000}"/>
    <cellStyle name="Total 4 16" xfId="46523" xr:uid="{00000000-0005-0000-0000-00002CB80000}"/>
    <cellStyle name="Total 4 16 2" xfId="46524" xr:uid="{00000000-0005-0000-0000-00002DB80000}"/>
    <cellStyle name="Total 4 16 2 2" xfId="46525" xr:uid="{00000000-0005-0000-0000-00002EB80000}"/>
    <cellStyle name="Total 4 16 3" xfId="46526" xr:uid="{00000000-0005-0000-0000-00002FB80000}"/>
    <cellStyle name="Total 4 17" xfId="46527" xr:uid="{00000000-0005-0000-0000-000030B80000}"/>
    <cellStyle name="Total 4 17 2" xfId="46528" xr:uid="{00000000-0005-0000-0000-000031B80000}"/>
    <cellStyle name="Total 4 17 2 2" xfId="46529" xr:uid="{00000000-0005-0000-0000-000032B80000}"/>
    <cellStyle name="Total 4 17 3" xfId="46530" xr:uid="{00000000-0005-0000-0000-000033B80000}"/>
    <cellStyle name="Total 4 18" xfId="46531" xr:uid="{00000000-0005-0000-0000-000034B80000}"/>
    <cellStyle name="Total 4 18 2" xfId="46532" xr:uid="{00000000-0005-0000-0000-000035B80000}"/>
    <cellStyle name="Total 4 18 2 2" xfId="46533" xr:uid="{00000000-0005-0000-0000-000036B80000}"/>
    <cellStyle name="Total 4 18 3" xfId="46534" xr:uid="{00000000-0005-0000-0000-000037B80000}"/>
    <cellStyle name="Total 4 19" xfId="46535" xr:uid="{00000000-0005-0000-0000-000038B80000}"/>
    <cellStyle name="Total 4 19 2" xfId="46536" xr:uid="{00000000-0005-0000-0000-000039B80000}"/>
    <cellStyle name="Total 4 19 2 2" xfId="46537" xr:uid="{00000000-0005-0000-0000-00003AB80000}"/>
    <cellStyle name="Total 4 19 3" xfId="46538" xr:uid="{00000000-0005-0000-0000-00003BB80000}"/>
    <cellStyle name="Total 4 2" xfId="46539" xr:uid="{00000000-0005-0000-0000-00003CB80000}"/>
    <cellStyle name="Total 4 2 10" xfId="46540" xr:uid="{00000000-0005-0000-0000-00003DB80000}"/>
    <cellStyle name="Total 4 2 10 2" xfId="46541" xr:uid="{00000000-0005-0000-0000-00003EB80000}"/>
    <cellStyle name="Total 4 2 10 2 2" xfId="46542" xr:uid="{00000000-0005-0000-0000-00003FB80000}"/>
    <cellStyle name="Total 4 2 10 3" xfId="46543" xr:uid="{00000000-0005-0000-0000-000040B80000}"/>
    <cellStyle name="Total 4 2 11" xfId="46544" xr:uid="{00000000-0005-0000-0000-000041B80000}"/>
    <cellStyle name="Total 4 2 11 2" xfId="46545" xr:uid="{00000000-0005-0000-0000-000042B80000}"/>
    <cellStyle name="Total 4 2 11 2 2" xfId="46546" xr:uid="{00000000-0005-0000-0000-000043B80000}"/>
    <cellStyle name="Total 4 2 11 3" xfId="46547" xr:uid="{00000000-0005-0000-0000-000044B80000}"/>
    <cellStyle name="Total 4 2 12" xfId="46548" xr:uid="{00000000-0005-0000-0000-000045B80000}"/>
    <cellStyle name="Total 4 2 12 2" xfId="46549" xr:uid="{00000000-0005-0000-0000-000046B80000}"/>
    <cellStyle name="Total 4 2 12 2 2" xfId="46550" xr:uid="{00000000-0005-0000-0000-000047B80000}"/>
    <cellStyle name="Total 4 2 12 3" xfId="46551" xr:uid="{00000000-0005-0000-0000-000048B80000}"/>
    <cellStyle name="Total 4 2 13" xfId="46552" xr:uid="{00000000-0005-0000-0000-000049B80000}"/>
    <cellStyle name="Total 4 2 13 2" xfId="46553" xr:uid="{00000000-0005-0000-0000-00004AB80000}"/>
    <cellStyle name="Total 4 2 13 2 2" xfId="46554" xr:uid="{00000000-0005-0000-0000-00004BB80000}"/>
    <cellStyle name="Total 4 2 13 3" xfId="46555" xr:uid="{00000000-0005-0000-0000-00004CB80000}"/>
    <cellStyle name="Total 4 2 14" xfId="46556" xr:uid="{00000000-0005-0000-0000-00004DB80000}"/>
    <cellStyle name="Total 4 2 14 2" xfId="46557" xr:uid="{00000000-0005-0000-0000-00004EB80000}"/>
    <cellStyle name="Total 4 2 14 2 2" xfId="46558" xr:uid="{00000000-0005-0000-0000-00004FB80000}"/>
    <cellStyle name="Total 4 2 14 3" xfId="46559" xr:uid="{00000000-0005-0000-0000-000050B80000}"/>
    <cellStyle name="Total 4 2 15" xfId="46560" xr:uid="{00000000-0005-0000-0000-000051B80000}"/>
    <cellStyle name="Total 4 2 15 2" xfId="46561" xr:uid="{00000000-0005-0000-0000-000052B80000}"/>
    <cellStyle name="Total 4 2 15 2 2" xfId="46562" xr:uid="{00000000-0005-0000-0000-000053B80000}"/>
    <cellStyle name="Total 4 2 15 3" xfId="46563" xr:uid="{00000000-0005-0000-0000-000054B80000}"/>
    <cellStyle name="Total 4 2 16" xfId="46564" xr:uid="{00000000-0005-0000-0000-000055B80000}"/>
    <cellStyle name="Total 4 2 16 2" xfId="46565" xr:uid="{00000000-0005-0000-0000-000056B80000}"/>
    <cellStyle name="Total 4 2 16 2 2" xfId="46566" xr:uid="{00000000-0005-0000-0000-000057B80000}"/>
    <cellStyle name="Total 4 2 16 3" xfId="46567" xr:uid="{00000000-0005-0000-0000-000058B80000}"/>
    <cellStyle name="Total 4 2 17" xfId="46568" xr:uid="{00000000-0005-0000-0000-000059B80000}"/>
    <cellStyle name="Total 4 2 17 2" xfId="46569" xr:uid="{00000000-0005-0000-0000-00005AB80000}"/>
    <cellStyle name="Total 4 2 17 2 2" xfId="46570" xr:uid="{00000000-0005-0000-0000-00005BB80000}"/>
    <cellStyle name="Total 4 2 17 3" xfId="46571" xr:uid="{00000000-0005-0000-0000-00005CB80000}"/>
    <cellStyle name="Total 4 2 18" xfId="46572" xr:uid="{00000000-0005-0000-0000-00005DB80000}"/>
    <cellStyle name="Total 4 2 18 2" xfId="46573" xr:uid="{00000000-0005-0000-0000-00005EB80000}"/>
    <cellStyle name="Total 4 2 18 2 2" xfId="46574" xr:uid="{00000000-0005-0000-0000-00005FB80000}"/>
    <cellStyle name="Total 4 2 18 3" xfId="46575" xr:uid="{00000000-0005-0000-0000-000060B80000}"/>
    <cellStyle name="Total 4 2 19" xfId="46576" xr:uid="{00000000-0005-0000-0000-000061B80000}"/>
    <cellStyle name="Total 4 2 19 2" xfId="46577" xr:uid="{00000000-0005-0000-0000-000062B80000}"/>
    <cellStyle name="Total 4 2 19 2 2" xfId="46578" xr:uid="{00000000-0005-0000-0000-000063B80000}"/>
    <cellStyle name="Total 4 2 19 3" xfId="46579" xr:uid="{00000000-0005-0000-0000-000064B80000}"/>
    <cellStyle name="Total 4 2 2" xfId="46580" xr:uid="{00000000-0005-0000-0000-000065B80000}"/>
    <cellStyle name="Total 4 2 2 10" xfId="46581" xr:uid="{00000000-0005-0000-0000-000066B80000}"/>
    <cellStyle name="Total 4 2 2 10 2" xfId="46582" xr:uid="{00000000-0005-0000-0000-000067B80000}"/>
    <cellStyle name="Total 4 2 2 10 2 2" xfId="46583" xr:uid="{00000000-0005-0000-0000-000068B80000}"/>
    <cellStyle name="Total 4 2 2 10 3" xfId="46584" xr:uid="{00000000-0005-0000-0000-000069B80000}"/>
    <cellStyle name="Total 4 2 2 11" xfId="46585" xr:uid="{00000000-0005-0000-0000-00006AB80000}"/>
    <cellStyle name="Total 4 2 2 11 2" xfId="46586" xr:uid="{00000000-0005-0000-0000-00006BB80000}"/>
    <cellStyle name="Total 4 2 2 11 2 2" xfId="46587" xr:uid="{00000000-0005-0000-0000-00006CB80000}"/>
    <cellStyle name="Total 4 2 2 11 3" xfId="46588" xr:uid="{00000000-0005-0000-0000-00006DB80000}"/>
    <cellStyle name="Total 4 2 2 12" xfId="46589" xr:uid="{00000000-0005-0000-0000-00006EB80000}"/>
    <cellStyle name="Total 4 2 2 12 2" xfId="46590" xr:uid="{00000000-0005-0000-0000-00006FB80000}"/>
    <cellStyle name="Total 4 2 2 12 2 2" xfId="46591" xr:uid="{00000000-0005-0000-0000-000070B80000}"/>
    <cellStyle name="Total 4 2 2 12 3" xfId="46592" xr:uid="{00000000-0005-0000-0000-000071B80000}"/>
    <cellStyle name="Total 4 2 2 13" xfId="46593" xr:uid="{00000000-0005-0000-0000-000072B80000}"/>
    <cellStyle name="Total 4 2 2 13 2" xfId="46594" xr:uid="{00000000-0005-0000-0000-000073B80000}"/>
    <cellStyle name="Total 4 2 2 13 2 2" xfId="46595" xr:uid="{00000000-0005-0000-0000-000074B80000}"/>
    <cellStyle name="Total 4 2 2 13 3" xfId="46596" xr:uid="{00000000-0005-0000-0000-000075B80000}"/>
    <cellStyle name="Total 4 2 2 14" xfId="46597" xr:uid="{00000000-0005-0000-0000-000076B80000}"/>
    <cellStyle name="Total 4 2 2 14 2" xfId="46598" xr:uid="{00000000-0005-0000-0000-000077B80000}"/>
    <cellStyle name="Total 4 2 2 14 2 2" xfId="46599" xr:uid="{00000000-0005-0000-0000-000078B80000}"/>
    <cellStyle name="Total 4 2 2 14 3" xfId="46600" xr:uid="{00000000-0005-0000-0000-000079B80000}"/>
    <cellStyle name="Total 4 2 2 15" xfId="46601" xr:uid="{00000000-0005-0000-0000-00007AB80000}"/>
    <cellStyle name="Total 4 2 2 15 2" xfId="46602" xr:uid="{00000000-0005-0000-0000-00007BB80000}"/>
    <cellStyle name="Total 4 2 2 15 2 2" xfId="46603" xr:uid="{00000000-0005-0000-0000-00007CB80000}"/>
    <cellStyle name="Total 4 2 2 15 3" xfId="46604" xr:uid="{00000000-0005-0000-0000-00007DB80000}"/>
    <cellStyle name="Total 4 2 2 16" xfId="46605" xr:uid="{00000000-0005-0000-0000-00007EB80000}"/>
    <cellStyle name="Total 4 2 2 16 2" xfId="46606" xr:uid="{00000000-0005-0000-0000-00007FB80000}"/>
    <cellStyle name="Total 4 2 2 16 2 2" xfId="46607" xr:uid="{00000000-0005-0000-0000-000080B80000}"/>
    <cellStyle name="Total 4 2 2 16 3" xfId="46608" xr:uid="{00000000-0005-0000-0000-000081B80000}"/>
    <cellStyle name="Total 4 2 2 17" xfId="46609" xr:uid="{00000000-0005-0000-0000-000082B80000}"/>
    <cellStyle name="Total 4 2 2 17 2" xfId="46610" xr:uid="{00000000-0005-0000-0000-000083B80000}"/>
    <cellStyle name="Total 4 2 2 17 2 2" xfId="46611" xr:uid="{00000000-0005-0000-0000-000084B80000}"/>
    <cellStyle name="Total 4 2 2 17 3" xfId="46612" xr:uid="{00000000-0005-0000-0000-000085B80000}"/>
    <cellStyle name="Total 4 2 2 18" xfId="46613" xr:uid="{00000000-0005-0000-0000-000086B80000}"/>
    <cellStyle name="Total 4 2 2 18 2" xfId="46614" xr:uid="{00000000-0005-0000-0000-000087B80000}"/>
    <cellStyle name="Total 4 2 2 19" xfId="46615" xr:uid="{00000000-0005-0000-0000-000088B80000}"/>
    <cellStyle name="Total 4 2 2 2" xfId="46616" xr:uid="{00000000-0005-0000-0000-000089B80000}"/>
    <cellStyle name="Total 4 2 2 2 10" xfId="46617" xr:uid="{00000000-0005-0000-0000-00008AB80000}"/>
    <cellStyle name="Total 4 2 2 2 10 2" xfId="46618" xr:uid="{00000000-0005-0000-0000-00008BB80000}"/>
    <cellStyle name="Total 4 2 2 2 10 2 2" xfId="46619" xr:uid="{00000000-0005-0000-0000-00008CB80000}"/>
    <cellStyle name="Total 4 2 2 2 10 3" xfId="46620" xr:uid="{00000000-0005-0000-0000-00008DB80000}"/>
    <cellStyle name="Total 4 2 2 2 11" xfId="46621" xr:uid="{00000000-0005-0000-0000-00008EB80000}"/>
    <cellStyle name="Total 4 2 2 2 11 2" xfId="46622" xr:uid="{00000000-0005-0000-0000-00008FB80000}"/>
    <cellStyle name="Total 4 2 2 2 11 2 2" xfId="46623" xr:uid="{00000000-0005-0000-0000-000090B80000}"/>
    <cellStyle name="Total 4 2 2 2 11 3" xfId="46624" xr:uid="{00000000-0005-0000-0000-000091B80000}"/>
    <cellStyle name="Total 4 2 2 2 12" xfId="46625" xr:uid="{00000000-0005-0000-0000-000092B80000}"/>
    <cellStyle name="Total 4 2 2 2 12 2" xfId="46626" xr:uid="{00000000-0005-0000-0000-000093B80000}"/>
    <cellStyle name="Total 4 2 2 2 12 2 2" xfId="46627" xr:uid="{00000000-0005-0000-0000-000094B80000}"/>
    <cellStyle name="Total 4 2 2 2 12 3" xfId="46628" xr:uid="{00000000-0005-0000-0000-000095B80000}"/>
    <cellStyle name="Total 4 2 2 2 13" xfId="46629" xr:uid="{00000000-0005-0000-0000-000096B80000}"/>
    <cellStyle name="Total 4 2 2 2 13 2" xfId="46630" xr:uid="{00000000-0005-0000-0000-000097B80000}"/>
    <cellStyle name="Total 4 2 2 2 13 2 2" xfId="46631" xr:uid="{00000000-0005-0000-0000-000098B80000}"/>
    <cellStyle name="Total 4 2 2 2 13 3" xfId="46632" xr:uid="{00000000-0005-0000-0000-000099B80000}"/>
    <cellStyle name="Total 4 2 2 2 14" xfId="46633" xr:uid="{00000000-0005-0000-0000-00009AB80000}"/>
    <cellStyle name="Total 4 2 2 2 14 2" xfId="46634" xr:uid="{00000000-0005-0000-0000-00009BB80000}"/>
    <cellStyle name="Total 4 2 2 2 14 2 2" xfId="46635" xr:uid="{00000000-0005-0000-0000-00009CB80000}"/>
    <cellStyle name="Total 4 2 2 2 14 3" xfId="46636" xr:uid="{00000000-0005-0000-0000-00009DB80000}"/>
    <cellStyle name="Total 4 2 2 2 15" xfId="46637" xr:uid="{00000000-0005-0000-0000-00009EB80000}"/>
    <cellStyle name="Total 4 2 2 2 15 2" xfId="46638" xr:uid="{00000000-0005-0000-0000-00009FB80000}"/>
    <cellStyle name="Total 4 2 2 2 15 2 2" xfId="46639" xr:uid="{00000000-0005-0000-0000-0000A0B80000}"/>
    <cellStyle name="Total 4 2 2 2 15 3" xfId="46640" xr:uid="{00000000-0005-0000-0000-0000A1B80000}"/>
    <cellStyle name="Total 4 2 2 2 16" xfId="46641" xr:uid="{00000000-0005-0000-0000-0000A2B80000}"/>
    <cellStyle name="Total 4 2 2 2 16 2" xfId="46642" xr:uid="{00000000-0005-0000-0000-0000A3B80000}"/>
    <cellStyle name="Total 4 2 2 2 16 2 2" xfId="46643" xr:uid="{00000000-0005-0000-0000-0000A4B80000}"/>
    <cellStyle name="Total 4 2 2 2 16 3" xfId="46644" xr:uid="{00000000-0005-0000-0000-0000A5B80000}"/>
    <cellStyle name="Total 4 2 2 2 17" xfId="46645" xr:uid="{00000000-0005-0000-0000-0000A6B80000}"/>
    <cellStyle name="Total 4 2 2 2 17 2" xfId="46646" xr:uid="{00000000-0005-0000-0000-0000A7B80000}"/>
    <cellStyle name="Total 4 2 2 2 17 2 2" xfId="46647" xr:uid="{00000000-0005-0000-0000-0000A8B80000}"/>
    <cellStyle name="Total 4 2 2 2 17 3" xfId="46648" xr:uid="{00000000-0005-0000-0000-0000A9B80000}"/>
    <cellStyle name="Total 4 2 2 2 18" xfId="46649" xr:uid="{00000000-0005-0000-0000-0000AAB80000}"/>
    <cellStyle name="Total 4 2 2 2 18 2" xfId="46650" xr:uid="{00000000-0005-0000-0000-0000ABB80000}"/>
    <cellStyle name="Total 4 2 2 2 18 2 2" xfId="46651" xr:uid="{00000000-0005-0000-0000-0000ACB80000}"/>
    <cellStyle name="Total 4 2 2 2 18 3" xfId="46652" xr:uid="{00000000-0005-0000-0000-0000ADB80000}"/>
    <cellStyle name="Total 4 2 2 2 19" xfId="46653" xr:uid="{00000000-0005-0000-0000-0000AEB80000}"/>
    <cellStyle name="Total 4 2 2 2 19 2" xfId="46654" xr:uid="{00000000-0005-0000-0000-0000AFB80000}"/>
    <cellStyle name="Total 4 2 2 2 19 2 2" xfId="46655" xr:uid="{00000000-0005-0000-0000-0000B0B80000}"/>
    <cellStyle name="Total 4 2 2 2 19 3" xfId="46656" xr:uid="{00000000-0005-0000-0000-0000B1B80000}"/>
    <cellStyle name="Total 4 2 2 2 2" xfId="46657" xr:uid="{00000000-0005-0000-0000-0000B2B80000}"/>
    <cellStyle name="Total 4 2 2 2 2 2" xfId="46658" xr:uid="{00000000-0005-0000-0000-0000B3B80000}"/>
    <cellStyle name="Total 4 2 2 2 2 2 2" xfId="46659" xr:uid="{00000000-0005-0000-0000-0000B4B80000}"/>
    <cellStyle name="Total 4 2 2 2 2 2 3" xfId="46660" xr:uid="{00000000-0005-0000-0000-0000B5B80000}"/>
    <cellStyle name="Total 4 2 2 2 2 3" xfId="46661" xr:uid="{00000000-0005-0000-0000-0000B6B80000}"/>
    <cellStyle name="Total 4 2 2 2 2 3 2" xfId="46662" xr:uid="{00000000-0005-0000-0000-0000B7B80000}"/>
    <cellStyle name="Total 4 2 2 2 2 4" xfId="46663" xr:uid="{00000000-0005-0000-0000-0000B8B80000}"/>
    <cellStyle name="Total 4 2 2 2 20" xfId="46664" xr:uid="{00000000-0005-0000-0000-0000B9B80000}"/>
    <cellStyle name="Total 4 2 2 2 20 2" xfId="46665" xr:uid="{00000000-0005-0000-0000-0000BAB80000}"/>
    <cellStyle name="Total 4 2 2 2 20 2 2" xfId="46666" xr:uid="{00000000-0005-0000-0000-0000BBB80000}"/>
    <cellStyle name="Total 4 2 2 2 20 3" xfId="46667" xr:uid="{00000000-0005-0000-0000-0000BCB80000}"/>
    <cellStyle name="Total 4 2 2 2 21" xfId="46668" xr:uid="{00000000-0005-0000-0000-0000BDB80000}"/>
    <cellStyle name="Total 4 2 2 2 21 2" xfId="46669" xr:uid="{00000000-0005-0000-0000-0000BEB80000}"/>
    <cellStyle name="Total 4 2 2 2 22" xfId="46670" xr:uid="{00000000-0005-0000-0000-0000BFB80000}"/>
    <cellStyle name="Total 4 2 2 2 23" xfId="46671" xr:uid="{00000000-0005-0000-0000-0000C0B80000}"/>
    <cellStyle name="Total 4 2 2 2 3" xfId="46672" xr:uid="{00000000-0005-0000-0000-0000C1B80000}"/>
    <cellStyle name="Total 4 2 2 2 3 2" xfId="46673" xr:uid="{00000000-0005-0000-0000-0000C2B80000}"/>
    <cellStyle name="Total 4 2 2 2 3 2 2" xfId="46674" xr:uid="{00000000-0005-0000-0000-0000C3B80000}"/>
    <cellStyle name="Total 4 2 2 2 3 3" xfId="46675" xr:uid="{00000000-0005-0000-0000-0000C4B80000}"/>
    <cellStyle name="Total 4 2 2 2 3 4" xfId="46676" xr:uid="{00000000-0005-0000-0000-0000C5B80000}"/>
    <cellStyle name="Total 4 2 2 2 4" xfId="46677" xr:uid="{00000000-0005-0000-0000-0000C6B80000}"/>
    <cellStyle name="Total 4 2 2 2 4 2" xfId="46678" xr:uid="{00000000-0005-0000-0000-0000C7B80000}"/>
    <cellStyle name="Total 4 2 2 2 4 2 2" xfId="46679" xr:uid="{00000000-0005-0000-0000-0000C8B80000}"/>
    <cellStyle name="Total 4 2 2 2 4 3" xfId="46680" xr:uid="{00000000-0005-0000-0000-0000C9B80000}"/>
    <cellStyle name="Total 4 2 2 2 4 4" xfId="46681" xr:uid="{00000000-0005-0000-0000-0000CAB80000}"/>
    <cellStyle name="Total 4 2 2 2 5" xfId="46682" xr:uid="{00000000-0005-0000-0000-0000CBB80000}"/>
    <cellStyle name="Total 4 2 2 2 5 2" xfId="46683" xr:uid="{00000000-0005-0000-0000-0000CCB80000}"/>
    <cellStyle name="Total 4 2 2 2 5 2 2" xfId="46684" xr:uid="{00000000-0005-0000-0000-0000CDB80000}"/>
    <cellStyle name="Total 4 2 2 2 5 3" xfId="46685" xr:uid="{00000000-0005-0000-0000-0000CEB80000}"/>
    <cellStyle name="Total 4 2 2 2 6" xfId="46686" xr:uid="{00000000-0005-0000-0000-0000CFB80000}"/>
    <cellStyle name="Total 4 2 2 2 6 2" xfId="46687" xr:uid="{00000000-0005-0000-0000-0000D0B80000}"/>
    <cellStyle name="Total 4 2 2 2 6 2 2" xfId="46688" xr:uid="{00000000-0005-0000-0000-0000D1B80000}"/>
    <cellStyle name="Total 4 2 2 2 6 3" xfId="46689" xr:uid="{00000000-0005-0000-0000-0000D2B80000}"/>
    <cellStyle name="Total 4 2 2 2 7" xfId="46690" xr:uid="{00000000-0005-0000-0000-0000D3B80000}"/>
    <cellStyle name="Total 4 2 2 2 7 2" xfId="46691" xr:uid="{00000000-0005-0000-0000-0000D4B80000}"/>
    <cellStyle name="Total 4 2 2 2 7 2 2" xfId="46692" xr:uid="{00000000-0005-0000-0000-0000D5B80000}"/>
    <cellStyle name="Total 4 2 2 2 7 3" xfId="46693" xr:uid="{00000000-0005-0000-0000-0000D6B80000}"/>
    <cellStyle name="Total 4 2 2 2 8" xfId="46694" xr:uid="{00000000-0005-0000-0000-0000D7B80000}"/>
    <cellStyle name="Total 4 2 2 2 8 2" xfId="46695" xr:uid="{00000000-0005-0000-0000-0000D8B80000}"/>
    <cellStyle name="Total 4 2 2 2 8 2 2" xfId="46696" xr:uid="{00000000-0005-0000-0000-0000D9B80000}"/>
    <cellStyle name="Total 4 2 2 2 8 3" xfId="46697" xr:uid="{00000000-0005-0000-0000-0000DAB80000}"/>
    <cellStyle name="Total 4 2 2 2 9" xfId="46698" xr:uid="{00000000-0005-0000-0000-0000DBB80000}"/>
    <cellStyle name="Total 4 2 2 2 9 2" xfId="46699" xr:uid="{00000000-0005-0000-0000-0000DCB80000}"/>
    <cellStyle name="Total 4 2 2 2 9 2 2" xfId="46700" xr:uid="{00000000-0005-0000-0000-0000DDB80000}"/>
    <cellStyle name="Total 4 2 2 2 9 3" xfId="46701" xr:uid="{00000000-0005-0000-0000-0000DEB80000}"/>
    <cellStyle name="Total 4 2 2 20" xfId="46702" xr:uid="{00000000-0005-0000-0000-0000DFB80000}"/>
    <cellStyle name="Total 4 2 2 3" xfId="46703" xr:uid="{00000000-0005-0000-0000-0000E0B80000}"/>
    <cellStyle name="Total 4 2 2 3 2" xfId="46704" xr:uid="{00000000-0005-0000-0000-0000E1B80000}"/>
    <cellStyle name="Total 4 2 2 3 2 2" xfId="46705" xr:uid="{00000000-0005-0000-0000-0000E2B80000}"/>
    <cellStyle name="Total 4 2 2 3 2 3" xfId="46706" xr:uid="{00000000-0005-0000-0000-0000E3B80000}"/>
    <cellStyle name="Total 4 2 2 3 3" xfId="46707" xr:uid="{00000000-0005-0000-0000-0000E4B80000}"/>
    <cellStyle name="Total 4 2 2 3 3 2" xfId="46708" xr:uid="{00000000-0005-0000-0000-0000E5B80000}"/>
    <cellStyle name="Total 4 2 2 3 4" xfId="46709" xr:uid="{00000000-0005-0000-0000-0000E6B80000}"/>
    <cellStyle name="Total 4 2 2 4" xfId="46710" xr:uid="{00000000-0005-0000-0000-0000E7B80000}"/>
    <cellStyle name="Total 4 2 2 4 2" xfId="46711" xr:uid="{00000000-0005-0000-0000-0000E8B80000}"/>
    <cellStyle name="Total 4 2 2 4 2 2" xfId="46712" xr:uid="{00000000-0005-0000-0000-0000E9B80000}"/>
    <cellStyle name="Total 4 2 2 4 3" xfId="46713" xr:uid="{00000000-0005-0000-0000-0000EAB80000}"/>
    <cellStyle name="Total 4 2 2 4 4" xfId="46714" xr:uid="{00000000-0005-0000-0000-0000EBB80000}"/>
    <cellStyle name="Total 4 2 2 5" xfId="46715" xr:uid="{00000000-0005-0000-0000-0000ECB80000}"/>
    <cellStyle name="Total 4 2 2 5 2" xfId="46716" xr:uid="{00000000-0005-0000-0000-0000EDB80000}"/>
    <cellStyle name="Total 4 2 2 5 2 2" xfId="46717" xr:uid="{00000000-0005-0000-0000-0000EEB80000}"/>
    <cellStyle name="Total 4 2 2 5 3" xfId="46718" xr:uid="{00000000-0005-0000-0000-0000EFB80000}"/>
    <cellStyle name="Total 4 2 2 5 4" xfId="46719" xr:uid="{00000000-0005-0000-0000-0000F0B80000}"/>
    <cellStyle name="Total 4 2 2 6" xfId="46720" xr:uid="{00000000-0005-0000-0000-0000F1B80000}"/>
    <cellStyle name="Total 4 2 2 6 2" xfId="46721" xr:uid="{00000000-0005-0000-0000-0000F2B80000}"/>
    <cellStyle name="Total 4 2 2 6 2 2" xfId="46722" xr:uid="{00000000-0005-0000-0000-0000F3B80000}"/>
    <cellStyle name="Total 4 2 2 6 3" xfId="46723" xr:uid="{00000000-0005-0000-0000-0000F4B80000}"/>
    <cellStyle name="Total 4 2 2 7" xfId="46724" xr:uid="{00000000-0005-0000-0000-0000F5B80000}"/>
    <cellStyle name="Total 4 2 2 7 2" xfId="46725" xr:uid="{00000000-0005-0000-0000-0000F6B80000}"/>
    <cellStyle name="Total 4 2 2 7 2 2" xfId="46726" xr:uid="{00000000-0005-0000-0000-0000F7B80000}"/>
    <cellStyle name="Total 4 2 2 7 3" xfId="46727" xr:uid="{00000000-0005-0000-0000-0000F8B80000}"/>
    <cellStyle name="Total 4 2 2 8" xfId="46728" xr:uid="{00000000-0005-0000-0000-0000F9B80000}"/>
    <cellStyle name="Total 4 2 2 8 2" xfId="46729" xr:uid="{00000000-0005-0000-0000-0000FAB80000}"/>
    <cellStyle name="Total 4 2 2 8 2 2" xfId="46730" xr:uid="{00000000-0005-0000-0000-0000FBB80000}"/>
    <cellStyle name="Total 4 2 2 8 3" xfId="46731" xr:uid="{00000000-0005-0000-0000-0000FCB80000}"/>
    <cellStyle name="Total 4 2 2 9" xfId="46732" xr:uid="{00000000-0005-0000-0000-0000FDB80000}"/>
    <cellStyle name="Total 4 2 2 9 2" xfId="46733" xr:uid="{00000000-0005-0000-0000-0000FEB80000}"/>
    <cellStyle name="Total 4 2 2 9 2 2" xfId="46734" xr:uid="{00000000-0005-0000-0000-0000FFB80000}"/>
    <cellStyle name="Total 4 2 2 9 3" xfId="46735" xr:uid="{00000000-0005-0000-0000-000000B90000}"/>
    <cellStyle name="Total 4 2 20" xfId="46736" xr:uid="{00000000-0005-0000-0000-000001B90000}"/>
    <cellStyle name="Total 4 2 20 2" xfId="46737" xr:uid="{00000000-0005-0000-0000-000002B90000}"/>
    <cellStyle name="Total 4 2 20 2 2" xfId="46738" xr:uid="{00000000-0005-0000-0000-000003B90000}"/>
    <cellStyle name="Total 4 2 20 3" xfId="46739" xr:uid="{00000000-0005-0000-0000-000004B90000}"/>
    <cellStyle name="Total 4 2 21" xfId="46740" xr:uid="{00000000-0005-0000-0000-000005B90000}"/>
    <cellStyle name="Total 4 2 21 2" xfId="46741" xr:uid="{00000000-0005-0000-0000-000006B90000}"/>
    <cellStyle name="Total 4 2 22" xfId="46742" xr:uid="{00000000-0005-0000-0000-000007B90000}"/>
    <cellStyle name="Total 4 2 23" xfId="46743" xr:uid="{00000000-0005-0000-0000-000008B90000}"/>
    <cellStyle name="Total 4 2 3" xfId="46744" xr:uid="{00000000-0005-0000-0000-000009B90000}"/>
    <cellStyle name="Total 4 2 3 10" xfId="46745" xr:uid="{00000000-0005-0000-0000-00000AB90000}"/>
    <cellStyle name="Total 4 2 3 10 2" xfId="46746" xr:uid="{00000000-0005-0000-0000-00000BB90000}"/>
    <cellStyle name="Total 4 2 3 10 2 2" xfId="46747" xr:uid="{00000000-0005-0000-0000-00000CB90000}"/>
    <cellStyle name="Total 4 2 3 10 3" xfId="46748" xr:uid="{00000000-0005-0000-0000-00000DB90000}"/>
    <cellStyle name="Total 4 2 3 11" xfId="46749" xr:uid="{00000000-0005-0000-0000-00000EB90000}"/>
    <cellStyle name="Total 4 2 3 11 2" xfId="46750" xr:uid="{00000000-0005-0000-0000-00000FB90000}"/>
    <cellStyle name="Total 4 2 3 11 2 2" xfId="46751" xr:uid="{00000000-0005-0000-0000-000010B90000}"/>
    <cellStyle name="Total 4 2 3 11 3" xfId="46752" xr:uid="{00000000-0005-0000-0000-000011B90000}"/>
    <cellStyle name="Total 4 2 3 12" xfId="46753" xr:uid="{00000000-0005-0000-0000-000012B90000}"/>
    <cellStyle name="Total 4 2 3 12 2" xfId="46754" xr:uid="{00000000-0005-0000-0000-000013B90000}"/>
    <cellStyle name="Total 4 2 3 12 2 2" xfId="46755" xr:uid="{00000000-0005-0000-0000-000014B90000}"/>
    <cellStyle name="Total 4 2 3 12 3" xfId="46756" xr:uid="{00000000-0005-0000-0000-000015B90000}"/>
    <cellStyle name="Total 4 2 3 13" xfId="46757" xr:uid="{00000000-0005-0000-0000-000016B90000}"/>
    <cellStyle name="Total 4 2 3 13 2" xfId="46758" xr:uid="{00000000-0005-0000-0000-000017B90000}"/>
    <cellStyle name="Total 4 2 3 13 2 2" xfId="46759" xr:uid="{00000000-0005-0000-0000-000018B90000}"/>
    <cellStyle name="Total 4 2 3 13 3" xfId="46760" xr:uid="{00000000-0005-0000-0000-000019B90000}"/>
    <cellStyle name="Total 4 2 3 14" xfId="46761" xr:uid="{00000000-0005-0000-0000-00001AB90000}"/>
    <cellStyle name="Total 4 2 3 14 2" xfId="46762" xr:uid="{00000000-0005-0000-0000-00001BB90000}"/>
    <cellStyle name="Total 4 2 3 14 2 2" xfId="46763" xr:uid="{00000000-0005-0000-0000-00001CB90000}"/>
    <cellStyle name="Total 4 2 3 14 3" xfId="46764" xr:uid="{00000000-0005-0000-0000-00001DB90000}"/>
    <cellStyle name="Total 4 2 3 15" xfId="46765" xr:uid="{00000000-0005-0000-0000-00001EB90000}"/>
    <cellStyle name="Total 4 2 3 15 2" xfId="46766" xr:uid="{00000000-0005-0000-0000-00001FB90000}"/>
    <cellStyle name="Total 4 2 3 15 2 2" xfId="46767" xr:uid="{00000000-0005-0000-0000-000020B90000}"/>
    <cellStyle name="Total 4 2 3 15 3" xfId="46768" xr:uid="{00000000-0005-0000-0000-000021B90000}"/>
    <cellStyle name="Total 4 2 3 16" xfId="46769" xr:uid="{00000000-0005-0000-0000-000022B90000}"/>
    <cellStyle name="Total 4 2 3 16 2" xfId="46770" xr:uid="{00000000-0005-0000-0000-000023B90000}"/>
    <cellStyle name="Total 4 2 3 16 2 2" xfId="46771" xr:uid="{00000000-0005-0000-0000-000024B90000}"/>
    <cellStyle name="Total 4 2 3 16 3" xfId="46772" xr:uid="{00000000-0005-0000-0000-000025B90000}"/>
    <cellStyle name="Total 4 2 3 17" xfId="46773" xr:uid="{00000000-0005-0000-0000-000026B90000}"/>
    <cellStyle name="Total 4 2 3 17 2" xfId="46774" xr:uid="{00000000-0005-0000-0000-000027B90000}"/>
    <cellStyle name="Total 4 2 3 17 2 2" xfId="46775" xr:uid="{00000000-0005-0000-0000-000028B90000}"/>
    <cellStyle name="Total 4 2 3 17 3" xfId="46776" xr:uid="{00000000-0005-0000-0000-000029B90000}"/>
    <cellStyle name="Total 4 2 3 18" xfId="46777" xr:uid="{00000000-0005-0000-0000-00002AB90000}"/>
    <cellStyle name="Total 4 2 3 18 2" xfId="46778" xr:uid="{00000000-0005-0000-0000-00002BB90000}"/>
    <cellStyle name="Total 4 2 3 19" xfId="46779" xr:uid="{00000000-0005-0000-0000-00002CB90000}"/>
    <cellStyle name="Total 4 2 3 2" xfId="46780" xr:uid="{00000000-0005-0000-0000-00002DB90000}"/>
    <cellStyle name="Total 4 2 3 2 10" xfId="46781" xr:uid="{00000000-0005-0000-0000-00002EB90000}"/>
    <cellStyle name="Total 4 2 3 2 10 2" xfId="46782" xr:uid="{00000000-0005-0000-0000-00002FB90000}"/>
    <cellStyle name="Total 4 2 3 2 10 2 2" xfId="46783" xr:uid="{00000000-0005-0000-0000-000030B90000}"/>
    <cellStyle name="Total 4 2 3 2 10 3" xfId="46784" xr:uid="{00000000-0005-0000-0000-000031B90000}"/>
    <cellStyle name="Total 4 2 3 2 11" xfId="46785" xr:uid="{00000000-0005-0000-0000-000032B90000}"/>
    <cellStyle name="Total 4 2 3 2 11 2" xfId="46786" xr:uid="{00000000-0005-0000-0000-000033B90000}"/>
    <cellStyle name="Total 4 2 3 2 11 2 2" xfId="46787" xr:uid="{00000000-0005-0000-0000-000034B90000}"/>
    <cellStyle name="Total 4 2 3 2 11 3" xfId="46788" xr:uid="{00000000-0005-0000-0000-000035B90000}"/>
    <cellStyle name="Total 4 2 3 2 12" xfId="46789" xr:uid="{00000000-0005-0000-0000-000036B90000}"/>
    <cellStyle name="Total 4 2 3 2 12 2" xfId="46790" xr:uid="{00000000-0005-0000-0000-000037B90000}"/>
    <cellStyle name="Total 4 2 3 2 12 2 2" xfId="46791" xr:uid="{00000000-0005-0000-0000-000038B90000}"/>
    <cellStyle name="Total 4 2 3 2 12 3" xfId="46792" xr:uid="{00000000-0005-0000-0000-000039B90000}"/>
    <cellStyle name="Total 4 2 3 2 13" xfId="46793" xr:uid="{00000000-0005-0000-0000-00003AB90000}"/>
    <cellStyle name="Total 4 2 3 2 13 2" xfId="46794" xr:uid="{00000000-0005-0000-0000-00003BB90000}"/>
    <cellStyle name="Total 4 2 3 2 13 2 2" xfId="46795" xr:uid="{00000000-0005-0000-0000-00003CB90000}"/>
    <cellStyle name="Total 4 2 3 2 13 3" xfId="46796" xr:uid="{00000000-0005-0000-0000-00003DB90000}"/>
    <cellStyle name="Total 4 2 3 2 14" xfId="46797" xr:uid="{00000000-0005-0000-0000-00003EB90000}"/>
    <cellStyle name="Total 4 2 3 2 14 2" xfId="46798" xr:uid="{00000000-0005-0000-0000-00003FB90000}"/>
    <cellStyle name="Total 4 2 3 2 14 2 2" xfId="46799" xr:uid="{00000000-0005-0000-0000-000040B90000}"/>
    <cellStyle name="Total 4 2 3 2 14 3" xfId="46800" xr:uid="{00000000-0005-0000-0000-000041B90000}"/>
    <cellStyle name="Total 4 2 3 2 15" xfId="46801" xr:uid="{00000000-0005-0000-0000-000042B90000}"/>
    <cellStyle name="Total 4 2 3 2 15 2" xfId="46802" xr:uid="{00000000-0005-0000-0000-000043B90000}"/>
    <cellStyle name="Total 4 2 3 2 15 2 2" xfId="46803" xr:uid="{00000000-0005-0000-0000-000044B90000}"/>
    <cellStyle name="Total 4 2 3 2 15 3" xfId="46804" xr:uid="{00000000-0005-0000-0000-000045B90000}"/>
    <cellStyle name="Total 4 2 3 2 16" xfId="46805" xr:uid="{00000000-0005-0000-0000-000046B90000}"/>
    <cellStyle name="Total 4 2 3 2 16 2" xfId="46806" xr:uid="{00000000-0005-0000-0000-000047B90000}"/>
    <cellStyle name="Total 4 2 3 2 16 2 2" xfId="46807" xr:uid="{00000000-0005-0000-0000-000048B90000}"/>
    <cellStyle name="Total 4 2 3 2 16 3" xfId="46808" xr:uid="{00000000-0005-0000-0000-000049B90000}"/>
    <cellStyle name="Total 4 2 3 2 17" xfId="46809" xr:uid="{00000000-0005-0000-0000-00004AB90000}"/>
    <cellStyle name="Total 4 2 3 2 17 2" xfId="46810" xr:uid="{00000000-0005-0000-0000-00004BB90000}"/>
    <cellStyle name="Total 4 2 3 2 17 2 2" xfId="46811" xr:uid="{00000000-0005-0000-0000-00004CB90000}"/>
    <cellStyle name="Total 4 2 3 2 17 3" xfId="46812" xr:uid="{00000000-0005-0000-0000-00004DB90000}"/>
    <cellStyle name="Total 4 2 3 2 18" xfId="46813" xr:uid="{00000000-0005-0000-0000-00004EB90000}"/>
    <cellStyle name="Total 4 2 3 2 18 2" xfId="46814" xr:uid="{00000000-0005-0000-0000-00004FB90000}"/>
    <cellStyle name="Total 4 2 3 2 18 2 2" xfId="46815" xr:uid="{00000000-0005-0000-0000-000050B90000}"/>
    <cellStyle name="Total 4 2 3 2 18 3" xfId="46816" xr:uid="{00000000-0005-0000-0000-000051B90000}"/>
    <cellStyle name="Total 4 2 3 2 19" xfId="46817" xr:uid="{00000000-0005-0000-0000-000052B90000}"/>
    <cellStyle name="Total 4 2 3 2 19 2" xfId="46818" xr:uid="{00000000-0005-0000-0000-000053B90000}"/>
    <cellStyle name="Total 4 2 3 2 19 2 2" xfId="46819" xr:uid="{00000000-0005-0000-0000-000054B90000}"/>
    <cellStyle name="Total 4 2 3 2 19 3" xfId="46820" xr:uid="{00000000-0005-0000-0000-000055B90000}"/>
    <cellStyle name="Total 4 2 3 2 2" xfId="46821" xr:uid="{00000000-0005-0000-0000-000056B90000}"/>
    <cellStyle name="Total 4 2 3 2 2 2" xfId="46822" xr:uid="{00000000-0005-0000-0000-000057B90000}"/>
    <cellStyle name="Total 4 2 3 2 2 2 2" xfId="46823" xr:uid="{00000000-0005-0000-0000-000058B90000}"/>
    <cellStyle name="Total 4 2 3 2 2 3" xfId="46824" xr:uid="{00000000-0005-0000-0000-000059B90000}"/>
    <cellStyle name="Total 4 2 3 2 2 4" xfId="46825" xr:uid="{00000000-0005-0000-0000-00005AB90000}"/>
    <cellStyle name="Total 4 2 3 2 20" xfId="46826" xr:uid="{00000000-0005-0000-0000-00005BB90000}"/>
    <cellStyle name="Total 4 2 3 2 20 2" xfId="46827" xr:uid="{00000000-0005-0000-0000-00005CB90000}"/>
    <cellStyle name="Total 4 2 3 2 20 2 2" xfId="46828" xr:uid="{00000000-0005-0000-0000-00005DB90000}"/>
    <cellStyle name="Total 4 2 3 2 20 3" xfId="46829" xr:uid="{00000000-0005-0000-0000-00005EB90000}"/>
    <cellStyle name="Total 4 2 3 2 21" xfId="46830" xr:uid="{00000000-0005-0000-0000-00005FB90000}"/>
    <cellStyle name="Total 4 2 3 2 21 2" xfId="46831" xr:uid="{00000000-0005-0000-0000-000060B90000}"/>
    <cellStyle name="Total 4 2 3 2 22" xfId="46832" xr:uid="{00000000-0005-0000-0000-000061B90000}"/>
    <cellStyle name="Total 4 2 3 2 23" xfId="46833" xr:uid="{00000000-0005-0000-0000-000062B90000}"/>
    <cellStyle name="Total 4 2 3 2 3" xfId="46834" xr:uid="{00000000-0005-0000-0000-000063B90000}"/>
    <cellStyle name="Total 4 2 3 2 3 2" xfId="46835" xr:uid="{00000000-0005-0000-0000-000064B90000}"/>
    <cellStyle name="Total 4 2 3 2 3 2 2" xfId="46836" xr:uid="{00000000-0005-0000-0000-000065B90000}"/>
    <cellStyle name="Total 4 2 3 2 3 3" xfId="46837" xr:uid="{00000000-0005-0000-0000-000066B90000}"/>
    <cellStyle name="Total 4 2 3 2 3 4" xfId="46838" xr:uid="{00000000-0005-0000-0000-000067B90000}"/>
    <cellStyle name="Total 4 2 3 2 4" xfId="46839" xr:uid="{00000000-0005-0000-0000-000068B90000}"/>
    <cellStyle name="Total 4 2 3 2 4 2" xfId="46840" xr:uid="{00000000-0005-0000-0000-000069B90000}"/>
    <cellStyle name="Total 4 2 3 2 4 2 2" xfId="46841" xr:uid="{00000000-0005-0000-0000-00006AB90000}"/>
    <cellStyle name="Total 4 2 3 2 4 3" xfId="46842" xr:uid="{00000000-0005-0000-0000-00006BB90000}"/>
    <cellStyle name="Total 4 2 3 2 5" xfId="46843" xr:uid="{00000000-0005-0000-0000-00006CB90000}"/>
    <cellStyle name="Total 4 2 3 2 5 2" xfId="46844" xr:uid="{00000000-0005-0000-0000-00006DB90000}"/>
    <cellStyle name="Total 4 2 3 2 5 2 2" xfId="46845" xr:uid="{00000000-0005-0000-0000-00006EB90000}"/>
    <cellStyle name="Total 4 2 3 2 5 3" xfId="46846" xr:uid="{00000000-0005-0000-0000-00006FB90000}"/>
    <cellStyle name="Total 4 2 3 2 6" xfId="46847" xr:uid="{00000000-0005-0000-0000-000070B90000}"/>
    <cellStyle name="Total 4 2 3 2 6 2" xfId="46848" xr:uid="{00000000-0005-0000-0000-000071B90000}"/>
    <cellStyle name="Total 4 2 3 2 6 2 2" xfId="46849" xr:uid="{00000000-0005-0000-0000-000072B90000}"/>
    <cellStyle name="Total 4 2 3 2 6 3" xfId="46850" xr:uid="{00000000-0005-0000-0000-000073B90000}"/>
    <cellStyle name="Total 4 2 3 2 7" xfId="46851" xr:uid="{00000000-0005-0000-0000-000074B90000}"/>
    <cellStyle name="Total 4 2 3 2 7 2" xfId="46852" xr:uid="{00000000-0005-0000-0000-000075B90000}"/>
    <cellStyle name="Total 4 2 3 2 7 2 2" xfId="46853" xr:uid="{00000000-0005-0000-0000-000076B90000}"/>
    <cellStyle name="Total 4 2 3 2 7 3" xfId="46854" xr:uid="{00000000-0005-0000-0000-000077B90000}"/>
    <cellStyle name="Total 4 2 3 2 8" xfId="46855" xr:uid="{00000000-0005-0000-0000-000078B90000}"/>
    <cellStyle name="Total 4 2 3 2 8 2" xfId="46856" xr:uid="{00000000-0005-0000-0000-000079B90000}"/>
    <cellStyle name="Total 4 2 3 2 8 2 2" xfId="46857" xr:uid="{00000000-0005-0000-0000-00007AB90000}"/>
    <cellStyle name="Total 4 2 3 2 8 3" xfId="46858" xr:uid="{00000000-0005-0000-0000-00007BB90000}"/>
    <cellStyle name="Total 4 2 3 2 9" xfId="46859" xr:uid="{00000000-0005-0000-0000-00007CB90000}"/>
    <cellStyle name="Total 4 2 3 2 9 2" xfId="46860" xr:uid="{00000000-0005-0000-0000-00007DB90000}"/>
    <cellStyle name="Total 4 2 3 2 9 2 2" xfId="46861" xr:uid="{00000000-0005-0000-0000-00007EB90000}"/>
    <cellStyle name="Total 4 2 3 2 9 3" xfId="46862" xr:uid="{00000000-0005-0000-0000-00007FB90000}"/>
    <cellStyle name="Total 4 2 3 20" xfId="46863" xr:uid="{00000000-0005-0000-0000-000080B90000}"/>
    <cellStyle name="Total 4 2 3 3" xfId="46864" xr:uid="{00000000-0005-0000-0000-000081B90000}"/>
    <cellStyle name="Total 4 2 3 3 2" xfId="46865" xr:uid="{00000000-0005-0000-0000-000082B90000}"/>
    <cellStyle name="Total 4 2 3 3 2 2" xfId="46866" xr:uid="{00000000-0005-0000-0000-000083B90000}"/>
    <cellStyle name="Total 4 2 3 3 3" xfId="46867" xr:uid="{00000000-0005-0000-0000-000084B90000}"/>
    <cellStyle name="Total 4 2 3 3 4" xfId="46868" xr:uid="{00000000-0005-0000-0000-000085B90000}"/>
    <cellStyle name="Total 4 2 3 4" xfId="46869" xr:uid="{00000000-0005-0000-0000-000086B90000}"/>
    <cellStyle name="Total 4 2 3 4 2" xfId="46870" xr:uid="{00000000-0005-0000-0000-000087B90000}"/>
    <cellStyle name="Total 4 2 3 4 2 2" xfId="46871" xr:uid="{00000000-0005-0000-0000-000088B90000}"/>
    <cellStyle name="Total 4 2 3 4 3" xfId="46872" xr:uid="{00000000-0005-0000-0000-000089B90000}"/>
    <cellStyle name="Total 4 2 3 4 4" xfId="46873" xr:uid="{00000000-0005-0000-0000-00008AB90000}"/>
    <cellStyle name="Total 4 2 3 5" xfId="46874" xr:uid="{00000000-0005-0000-0000-00008BB90000}"/>
    <cellStyle name="Total 4 2 3 5 2" xfId="46875" xr:uid="{00000000-0005-0000-0000-00008CB90000}"/>
    <cellStyle name="Total 4 2 3 5 2 2" xfId="46876" xr:uid="{00000000-0005-0000-0000-00008DB90000}"/>
    <cellStyle name="Total 4 2 3 5 3" xfId="46877" xr:uid="{00000000-0005-0000-0000-00008EB90000}"/>
    <cellStyle name="Total 4 2 3 6" xfId="46878" xr:uid="{00000000-0005-0000-0000-00008FB90000}"/>
    <cellStyle name="Total 4 2 3 6 2" xfId="46879" xr:uid="{00000000-0005-0000-0000-000090B90000}"/>
    <cellStyle name="Total 4 2 3 6 2 2" xfId="46880" xr:uid="{00000000-0005-0000-0000-000091B90000}"/>
    <cellStyle name="Total 4 2 3 6 3" xfId="46881" xr:uid="{00000000-0005-0000-0000-000092B90000}"/>
    <cellStyle name="Total 4 2 3 7" xfId="46882" xr:uid="{00000000-0005-0000-0000-000093B90000}"/>
    <cellStyle name="Total 4 2 3 7 2" xfId="46883" xr:uid="{00000000-0005-0000-0000-000094B90000}"/>
    <cellStyle name="Total 4 2 3 7 2 2" xfId="46884" xr:uid="{00000000-0005-0000-0000-000095B90000}"/>
    <cellStyle name="Total 4 2 3 7 3" xfId="46885" xr:uid="{00000000-0005-0000-0000-000096B90000}"/>
    <cellStyle name="Total 4 2 3 8" xfId="46886" xr:uid="{00000000-0005-0000-0000-000097B90000}"/>
    <cellStyle name="Total 4 2 3 8 2" xfId="46887" xr:uid="{00000000-0005-0000-0000-000098B90000}"/>
    <cellStyle name="Total 4 2 3 8 2 2" xfId="46888" xr:uid="{00000000-0005-0000-0000-000099B90000}"/>
    <cellStyle name="Total 4 2 3 8 3" xfId="46889" xr:uid="{00000000-0005-0000-0000-00009AB90000}"/>
    <cellStyle name="Total 4 2 3 9" xfId="46890" xr:uid="{00000000-0005-0000-0000-00009BB90000}"/>
    <cellStyle name="Total 4 2 3 9 2" xfId="46891" xr:uid="{00000000-0005-0000-0000-00009CB90000}"/>
    <cellStyle name="Total 4 2 3 9 2 2" xfId="46892" xr:uid="{00000000-0005-0000-0000-00009DB90000}"/>
    <cellStyle name="Total 4 2 3 9 3" xfId="46893" xr:uid="{00000000-0005-0000-0000-00009EB90000}"/>
    <cellStyle name="Total 4 2 4" xfId="46894" xr:uid="{00000000-0005-0000-0000-00009FB90000}"/>
    <cellStyle name="Total 4 2 4 10" xfId="46895" xr:uid="{00000000-0005-0000-0000-0000A0B90000}"/>
    <cellStyle name="Total 4 2 4 10 2" xfId="46896" xr:uid="{00000000-0005-0000-0000-0000A1B90000}"/>
    <cellStyle name="Total 4 2 4 10 2 2" xfId="46897" xr:uid="{00000000-0005-0000-0000-0000A2B90000}"/>
    <cellStyle name="Total 4 2 4 10 3" xfId="46898" xr:uid="{00000000-0005-0000-0000-0000A3B90000}"/>
    <cellStyle name="Total 4 2 4 11" xfId="46899" xr:uid="{00000000-0005-0000-0000-0000A4B90000}"/>
    <cellStyle name="Total 4 2 4 11 2" xfId="46900" xr:uid="{00000000-0005-0000-0000-0000A5B90000}"/>
    <cellStyle name="Total 4 2 4 11 2 2" xfId="46901" xr:uid="{00000000-0005-0000-0000-0000A6B90000}"/>
    <cellStyle name="Total 4 2 4 11 3" xfId="46902" xr:uid="{00000000-0005-0000-0000-0000A7B90000}"/>
    <cellStyle name="Total 4 2 4 12" xfId="46903" xr:uid="{00000000-0005-0000-0000-0000A8B90000}"/>
    <cellStyle name="Total 4 2 4 12 2" xfId="46904" xr:uid="{00000000-0005-0000-0000-0000A9B90000}"/>
    <cellStyle name="Total 4 2 4 12 2 2" xfId="46905" xr:uid="{00000000-0005-0000-0000-0000AAB90000}"/>
    <cellStyle name="Total 4 2 4 12 3" xfId="46906" xr:uid="{00000000-0005-0000-0000-0000ABB90000}"/>
    <cellStyle name="Total 4 2 4 13" xfId="46907" xr:uid="{00000000-0005-0000-0000-0000ACB90000}"/>
    <cellStyle name="Total 4 2 4 13 2" xfId="46908" xr:uid="{00000000-0005-0000-0000-0000ADB90000}"/>
    <cellStyle name="Total 4 2 4 13 2 2" xfId="46909" xr:uid="{00000000-0005-0000-0000-0000AEB90000}"/>
    <cellStyle name="Total 4 2 4 13 3" xfId="46910" xr:uid="{00000000-0005-0000-0000-0000AFB90000}"/>
    <cellStyle name="Total 4 2 4 14" xfId="46911" xr:uid="{00000000-0005-0000-0000-0000B0B90000}"/>
    <cellStyle name="Total 4 2 4 14 2" xfId="46912" xr:uid="{00000000-0005-0000-0000-0000B1B90000}"/>
    <cellStyle name="Total 4 2 4 14 2 2" xfId="46913" xr:uid="{00000000-0005-0000-0000-0000B2B90000}"/>
    <cellStyle name="Total 4 2 4 14 3" xfId="46914" xr:uid="{00000000-0005-0000-0000-0000B3B90000}"/>
    <cellStyle name="Total 4 2 4 15" xfId="46915" xr:uid="{00000000-0005-0000-0000-0000B4B90000}"/>
    <cellStyle name="Total 4 2 4 15 2" xfId="46916" xr:uid="{00000000-0005-0000-0000-0000B5B90000}"/>
    <cellStyle name="Total 4 2 4 15 2 2" xfId="46917" xr:uid="{00000000-0005-0000-0000-0000B6B90000}"/>
    <cellStyle name="Total 4 2 4 15 3" xfId="46918" xr:uid="{00000000-0005-0000-0000-0000B7B90000}"/>
    <cellStyle name="Total 4 2 4 16" xfId="46919" xr:uid="{00000000-0005-0000-0000-0000B8B90000}"/>
    <cellStyle name="Total 4 2 4 16 2" xfId="46920" xr:uid="{00000000-0005-0000-0000-0000B9B90000}"/>
    <cellStyle name="Total 4 2 4 16 2 2" xfId="46921" xr:uid="{00000000-0005-0000-0000-0000BAB90000}"/>
    <cellStyle name="Total 4 2 4 16 3" xfId="46922" xr:uid="{00000000-0005-0000-0000-0000BBB90000}"/>
    <cellStyle name="Total 4 2 4 17" xfId="46923" xr:uid="{00000000-0005-0000-0000-0000BCB90000}"/>
    <cellStyle name="Total 4 2 4 17 2" xfId="46924" xr:uid="{00000000-0005-0000-0000-0000BDB90000}"/>
    <cellStyle name="Total 4 2 4 17 2 2" xfId="46925" xr:uid="{00000000-0005-0000-0000-0000BEB90000}"/>
    <cellStyle name="Total 4 2 4 17 3" xfId="46926" xr:uid="{00000000-0005-0000-0000-0000BFB90000}"/>
    <cellStyle name="Total 4 2 4 18" xfId="46927" xr:uid="{00000000-0005-0000-0000-0000C0B90000}"/>
    <cellStyle name="Total 4 2 4 18 2" xfId="46928" xr:uid="{00000000-0005-0000-0000-0000C1B90000}"/>
    <cellStyle name="Total 4 2 4 18 2 2" xfId="46929" xr:uid="{00000000-0005-0000-0000-0000C2B90000}"/>
    <cellStyle name="Total 4 2 4 18 3" xfId="46930" xr:uid="{00000000-0005-0000-0000-0000C3B90000}"/>
    <cellStyle name="Total 4 2 4 19" xfId="46931" xr:uid="{00000000-0005-0000-0000-0000C4B90000}"/>
    <cellStyle name="Total 4 2 4 19 2" xfId="46932" xr:uid="{00000000-0005-0000-0000-0000C5B90000}"/>
    <cellStyle name="Total 4 2 4 19 2 2" xfId="46933" xr:uid="{00000000-0005-0000-0000-0000C6B90000}"/>
    <cellStyle name="Total 4 2 4 19 3" xfId="46934" xr:uid="{00000000-0005-0000-0000-0000C7B90000}"/>
    <cellStyle name="Total 4 2 4 2" xfId="46935" xr:uid="{00000000-0005-0000-0000-0000C8B90000}"/>
    <cellStyle name="Total 4 2 4 2 10" xfId="46936" xr:uid="{00000000-0005-0000-0000-0000C9B90000}"/>
    <cellStyle name="Total 4 2 4 2 10 2" xfId="46937" xr:uid="{00000000-0005-0000-0000-0000CAB90000}"/>
    <cellStyle name="Total 4 2 4 2 10 2 2" xfId="46938" xr:uid="{00000000-0005-0000-0000-0000CBB90000}"/>
    <cellStyle name="Total 4 2 4 2 10 3" xfId="46939" xr:uid="{00000000-0005-0000-0000-0000CCB90000}"/>
    <cellStyle name="Total 4 2 4 2 11" xfId="46940" xr:uid="{00000000-0005-0000-0000-0000CDB90000}"/>
    <cellStyle name="Total 4 2 4 2 11 2" xfId="46941" xr:uid="{00000000-0005-0000-0000-0000CEB90000}"/>
    <cellStyle name="Total 4 2 4 2 11 2 2" xfId="46942" xr:uid="{00000000-0005-0000-0000-0000CFB90000}"/>
    <cellStyle name="Total 4 2 4 2 11 3" xfId="46943" xr:uid="{00000000-0005-0000-0000-0000D0B90000}"/>
    <cellStyle name="Total 4 2 4 2 12" xfId="46944" xr:uid="{00000000-0005-0000-0000-0000D1B90000}"/>
    <cellStyle name="Total 4 2 4 2 12 2" xfId="46945" xr:uid="{00000000-0005-0000-0000-0000D2B90000}"/>
    <cellStyle name="Total 4 2 4 2 12 2 2" xfId="46946" xr:uid="{00000000-0005-0000-0000-0000D3B90000}"/>
    <cellStyle name="Total 4 2 4 2 12 3" xfId="46947" xr:uid="{00000000-0005-0000-0000-0000D4B90000}"/>
    <cellStyle name="Total 4 2 4 2 13" xfId="46948" xr:uid="{00000000-0005-0000-0000-0000D5B90000}"/>
    <cellStyle name="Total 4 2 4 2 13 2" xfId="46949" xr:uid="{00000000-0005-0000-0000-0000D6B90000}"/>
    <cellStyle name="Total 4 2 4 2 13 2 2" xfId="46950" xr:uid="{00000000-0005-0000-0000-0000D7B90000}"/>
    <cellStyle name="Total 4 2 4 2 13 3" xfId="46951" xr:uid="{00000000-0005-0000-0000-0000D8B90000}"/>
    <cellStyle name="Total 4 2 4 2 14" xfId="46952" xr:uid="{00000000-0005-0000-0000-0000D9B90000}"/>
    <cellStyle name="Total 4 2 4 2 14 2" xfId="46953" xr:uid="{00000000-0005-0000-0000-0000DAB90000}"/>
    <cellStyle name="Total 4 2 4 2 14 2 2" xfId="46954" xr:uid="{00000000-0005-0000-0000-0000DBB90000}"/>
    <cellStyle name="Total 4 2 4 2 14 3" xfId="46955" xr:uid="{00000000-0005-0000-0000-0000DCB90000}"/>
    <cellStyle name="Total 4 2 4 2 15" xfId="46956" xr:uid="{00000000-0005-0000-0000-0000DDB90000}"/>
    <cellStyle name="Total 4 2 4 2 15 2" xfId="46957" xr:uid="{00000000-0005-0000-0000-0000DEB90000}"/>
    <cellStyle name="Total 4 2 4 2 15 2 2" xfId="46958" xr:uid="{00000000-0005-0000-0000-0000DFB90000}"/>
    <cellStyle name="Total 4 2 4 2 15 3" xfId="46959" xr:uid="{00000000-0005-0000-0000-0000E0B90000}"/>
    <cellStyle name="Total 4 2 4 2 16" xfId="46960" xr:uid="{00000000-0005-0000-0000-0000E1B90000}"/>
    <cellStyle name="Total 4 2 4 2 16 2" xfId="46961" xr:uid="{00000000-0005-0000-0000-0000E2B90000}"/>
    <cellStyle name="Total 4 2 4 2 16 2 2" xfId="46962" xr:uid="{00000000-0005-0000-0000-0000E3B90000}"/>
    <cellStyle name="Total 4 2 4 2 16 3" xfId="46963" xr:uid="{00000000-0005-0000-0000-0000E4B90000}"/>
    <cellStyle name="Total 4 2 4 2 17" xfId="46964" xr:uid="{00000000-0005-0000-0000-0000E5B90000}"/>
    <cellStyle name="Total 4 2 4 2 17 2" xfId="46965" xr:uid="{00000000-0005-0000-0000-0000E6B90000}"/>
    <cellStyle name="Total 4 2 4 2 17 2 2" xfId="46966" xr:uid="{00000000-0005-0000-0000-0000E7B90000}"/>
    <cellStyle name="Total 4 2 4 2 17 3" xfId="46967" xr:uid="{00000000-0005-0000-0000-0000E8B90000}"/>
    <cellStyle name="Total 4 2 4 2 18" xfId="46968" xr:uid="{00000000-0005-0000-0000-0000E9B90000}"/>
    <cellStyle name="Total 4 2 4 2 18 2" xfId="46969" xr:uid="{00000000-0005-0000-0000-0000EAB90000}"/>
    <cellStyle name="Total 4 2 4 2 18 2 2" xfId="46970" xr:uid="{00000000-0005-0000-0000-0000EBB90000}"/>
    <cellStyle name="Total 4 2 4 2 18 3" xfId="46971" xr:uid="{00000000-0005-0000-0000-0000ECB90000}"/>
    <cellStyle name="Total 4 2 4 2 19" xfId="46972" xr:uid="{00000000-0005-0000-0000-0000EDB90000}"/>
    <cellStyle name="Total 4 2 4 2 19 2" xfId="46973" xr:uid="{00000000-0005-0000-0000-0000EEB90000}"/>
    <cellStyle name="Total 4 2 4 2 19 2 2" xfId="46974" xr:uid="{00000000-0005-0000-0000-0000EFB90000}"/>
    <cellStyle name="Total 4 2 4 2 19 3" xfId="46975" xr:uid="{00000000-0005-0000-0000-0000F0B90000}"/>
    <cellStyle name="Total 4 2 4 2 2" xfId="46976" xr:uid="{00000000-0005-0000-0000-0000F1B90000}"/>
    <cellStyle name="Total 4 2 4 2 2 2" xfId="46977" xr:uid="{00000000-0005-0000-0000-0000F2B90000}"/>
    <cellStyle name="Total 4 2 4 2 2 2 2" xfId="46978" xr:uid="{00000000-0005-0000-0000-0000F3B90000}"/>
    <cellStyle name="Total 4 2 4 2 2 3" xfId="46979" xr:uid="{00000000-0005-0000-0000-0000F4B90000}"/>
    <cellStyle name="Total 4 2 4 2 2 4" xfId="46980" xr:uid="{00000000-0005-0000-0000-0000F5B90000}"/>
    <cellStyle name="Total 4 2 4 2 20" xfId="46981" xr:uid="{00000000-0005-0000-0000-0000F6B90000}"/>
    <cellStyle name="Total 4 2 4 2 20 2" xfId="46982" xr:uid="{00000000-0005-0000-0000-0000F7B90000}"/>
    <cellStyle name="Total 4 2 4 2 20 2 2" xfId="46983" xr:uid="{00000000-0005-0000-0000-0000F8B90000}"/>
    <cellStyle name="Total 4 2 4 2 20 3" xfId="46984" xr:uid="{00000000-0005-0000-0000-0000F9B90000}"/>
    <cellStyle name="Total 4 2 4 2 21" xfId="46985" xr:uid="{00000000-0005-0000-0000-0000FAB90000}"/>
    <cellStyle name="Total 4 2 4 2 21 2" xfId="46986" xr:uid="{00000000-0005-0000-0000-0000FBB90000}"/>
    <cellStyle name="Total 4 2 4 2 22" xfId="46987" xr:uid="{00000000-0005-0000-0000-0000FCB90000}"/>
    <cellStyle name="Total 4 2 4 2 23" xfId="46988" xr:uid="{00000000-0005-0000-0000-0000FDB90000}"/>
    <cellStyle name="Total 4 2 4 2 3" xfId="46989" xr:uid="{00000000-0005-0000-0000-0000FEB90000}"/>
    <cellStyle name="Total 4 2 4 2 3 2" xfId="46990" xr:uid="{00000000-0005-0000-0000-0000FFB90000}"/>
    <cellStyle name="Total 4 2 4 2 3 2 2" xfId="46991" xr:uid="{00000000-0005-0000-0000-000000BA0000}"/>
    <cellStyle name="Total 4 2 4 2 3 3" xfId="46992" xr:uid="{00000000-0005-0000-0000-000001BA0000}"/>
    <cellStyle name="Total 4 2 4 2 4" xfId="46993" xr:uid="{00000000-0005-0000-0000-000002BA0000}"/>
    <cellStyle name="Total 4 2 4 2 4 2" xfId="46994" xr:uid="{00000000-0005-0000-0000-000003BA0000}"/>
    <cellStyle name="Total 4 2 4 2 4 2 2" xfId="46995" xr:uid="{00000000-0005-0000-0000-000004BA0000}"/>
    <cellStyle name="Total 4 2 4 2 4 3" xfId="46996" xr:uid="{00000000-0005-0000-0000-000005BA0000}"/>
    <cellStyle name="Total 4 2 4 2 5" xfId="46997" xr:uid="{00000000-0005-0000-0000-000006BA0000}"/>
    <cellStyle name="Total 4 2 4 2 5 2" xfId="46998" xr:uid="{00000000-0005-0000-0000-000007BA0000}"/>
    <cellStyle name="Total 4 2 4 2 5 2 2" xfId="46999" xr:uid="{00000000-0005-0000-0000-000008BA0000}"/>
    <cellStyle name="Total 4 2 4 2 5 3" xfId="47000" xr:uid="{00000000-0005-0000-0000-000009BA0000}"/>
    <cellStyle name="Total 4 2 4 2 6" xfId="47001" xr:uid="{00000000-0005-0000-0000-00000ABA0000}"/>
    <cellStyle name="Total 4 2 4 2 6 2" xfId="47002" xr:uid="{00000000-0005-0000-0000-00000BBA0000}"/>
    <cellStyle name="Total 4 2 4 2 6 2 2" xfId="47003" xr:uid="{00000000-0005-0000-0000-00000CBA0000}"/>
    <cellStyle name="Total 4 2 4 2 6 3" xfId="47004" xr:uid="{00000000-0005-0000-0000-00000DBA0000}"/>
    <cellStyle name="Total 4 2 4 2 7" xfId="47005" xr:uid="{00000000-0005-0000-0000-00000EBA0000}"/>
    <cellStyle name="Total 4 2 4 2 7 2" xfId="47006" xr:uid="{00000000-0005-0000-0000-00000FBA0000}"/>
    <cellStyle name="Total 4 2 4 2 7 2 2" xfId="47007" xr:uid="{00000000-0005-0000-0000-000010BA0000}"/>
    <cellStyle name="Total 4 2 4 2 7 3" xfId="47008" xr:uid="{00000000-0005-0000-0000-000011BA0000}"/>
    <cellStyle name="Total 4 2 4 2 8" xfId="47009" xr:uid="{00000000-0005-0000-0000-000012BA0000}"/>
    <cellStyle name="Total 4 2 4 2 8 2" xfId="47010" xr:uid="{00000000-0005-0000-0000-000013BA0000}"/>
    <cellStyle name="Total 4 2 4 2 8 2 2" xfId="47011" xr:uid="{00000000-0005-0000-0000-000014BA0000}"/>
    <cellStyle name="Total 4 2 4 2 8 3" xfId="47012" xr:uid="{00000000-0005-0000-0000-000015BA0000}"/>
    <cellStyle name="Total 4 2 4 2 9" xfId="47013" xr:uid="{00000000-0005-0000-0000-000016BA0000}"/>
    <cellStyle name="Total 4 2 4 2 9 2" xfId="47014" xr:uid="{00000000-0005-0000-0000-000017BA0000}"/>
    <cellStyle name="Total 4 2 4 2 9 2 2" xfId="47015" xr:uid="{00000000-0005-0000-0000-000018BA0000}"/>
    <cellStyle name="Total 4 2 4 2 9 3" xfId="47016" xr:uid="{00000000-0005-0000-0000-000019BA0000}"/>
    <cellStyle name="Total 4 2 4 20" xfId="47017" xr:uid="{00000000-0005-0000-0000-00001ABA0000}"/>
    <cellStyle name="Total 4 2 4 20 2" xfId="47018" xr:uid="{00000000-0005-0000-0000-00001BBA0000}"/>
    <cellStyle name="Total 4 2 4 20 2 2" xfId="47019" xr:uid="{00000000-0005-0000-0000-00001CBA0000}"/>
    <cellStyle name="Total 4 2 4 20 3" xfId="47020" xr:uid="{00000000-0005-0000-0000-00001DBA0000}"/>
    <cellStyle name="Total 4 2 4 21" xfId="47021" xr:uid="{00000000-0005-0000-0000-00001EBA0000}"/>
    <cellStyle name="Total 4 2 4 21 2" xfId="47022" xr:uid="{00000000-0005-0000-0000-00001FBA0000}"/>
    <cellStyle name="Total 4 2 4 21 2 2" xfId="47023" xr:uid="{00000000-0005-0000-0000-000020BA0000}"/>
    <cellStyle name="Total 4 2 4 21 3" xfId="47024" xr:uid="{00000000-0005-0000-0000-000021BA0000}"/>
    <cellStyle name="Total 4 2 4 22" xfId="47025" xr:uid="{00000000-0005-0000-0000-000022BA0000}"/>
    <cellStyle name="Total 4 2 4 22 2" xfId="47026" xr:uid="{00000000-0005-0000-0000-000023BA0000}"/>
    <cellStyle name="Total 4 2 4 23" xfId="47027" xr:uid="{00000000-0005-0000-0000-000024BA0000}"/>
    <cellStyle name="Total 4 2 4 24" xfId="47028" xr:uid="{00000000-0005-0000-0000-000025BA0000}"/>
    <cellStyle name="Total 4 2 4 3" xfId="47029" xr:uid="{00000000-0005-0000-0000-000026BA0000}"/>
    <cellStyle name="Total 4 2 4 3 2" xfId="47030" xr:uid="{00000000-0005-0000-0000-000027BA0000}"/>
    <cellStyle name="Total 4 2 4 3 2 2" xfId="47031" xr:uid="{00000000-0005-0000-0000-000028BA0000}"/>
    <cellStyle name="Total 4 2 4 3 3" xfId="47032" xr:uid="{00000000-0005-0000-0000-000029BA0000}"/>
    <cellStyle name="Total 4 2 4 3 4" xfId="47033" xr:uid="{00000000-0005-0000-0000-00002ABA0000}"/>
    <cellStyle name="Total 4 2 4 4" xfId="47034" xr:uid="{00000000-0005-0000-0000-00002BBA0000}"/>
    <cellStyle name="Total 4 2 4 4 2" xfId="47035" xr:uid="{00000000-0005-0000-0000-00002CBA0000}"/>
    <cellStyle name="Total 4 2 4 4 2 2" xfId="47036" xr:uid="{00000000-0005-0000-0000-00002DBA0000}"/>
    <cellStyle name="Total 4 2 4 4 3" xfId="47037" xr:uid="{00000000-0005-0000-0000-00002EBA0000}"/>
    <cellStyle name="Total 4 2 4 4 4" xfId="47038" xr:uid="{00000000-0005-0000-0000-00002FBA0000}"/>
    <cellStyle name="Total 4 2 4 5" xfId="47039" xr:uid="{00000000-0005-0000-0000-000030BA0000}"/>
    <cellStyle name="Total 4 2 4 5 2" xfId="47040" xr:uid="{00000000-0005-0000-0000-000031BA0000}"/>
    <cellStyle name="Total 4 2 4 5 2 2" xfId="47041" xr:uid="{00000000-0005-0000-0000-000032BA0000}"/>
    <cellStyle name="Total 4 2 4 5 3" xfId="47042" xr:uid="{00000000-0005-0000-0000-000033BA0000}"/>
    <cellStyle name="Total 4 2 4 6" xfId="47043" xr:uid="{00000000-0005-0000-0000-000034BA0000}"/>
    <cellStyle name="Total 4 2 4 6 2" xfId="47044" xr:uid="{00000000-0005-0000-0000-000035BA0000}"/>
    <cellStyle name="Total 4 2 4 6 2 2" xfId="47045" xr:uid="{00000000-0005-0000-0000-000036BA0000}"/>
    <cellStyle name="Total 4 2 4 6 3" xfId="47046" xr:uid="{00000000-0005-0000-0000-000037BA0000}"/>
    <cellStyle name="Total 4 2 4 7" xfId="47047" xr:uid="{00000000-0005-0000-0000-000038BA0000}"/>
    <cellStyle name="Total 4 2 4 7 2" xfId="47048" xr:uid="{00000000-0005-0000-0000-000039BA0000}"/>
    <cellStyle name="Total 4 2 4 7 2 2" xfId="47049" xr:uid="{00000000-0005-0000-0000-00003ABA0000}"/>
    <cellStyle name="Total 4 2 4 7 3" xfId="47050" xr:uid="{00000000-0005-0000-0000-00003BBA0000}"/>
    <cellStyle name="Total 4 2 4 8" xfId="47051" xr:uid="{00000000-0005-0000-0000-00003CBA0000}"/>
    <cellStyle name="Total 4 2 4 8 2" xfId="47052" xr:uid="{00000000-0005-0000-0000-00003DBA0000}"/>
    <cellStyle name="Total 4 2 4 8 2 2" xfId="47053" xr:uid="{00000000-0005-0000-0000-00003EBA0000}"/>
    <cellStyle name="Total 4 2 4 8 3" xfId="47054" xr:uid="{00000000-0005-0000-0000-00003FBA0000}"/>
    <cellStyle name="Total 4 2 4 9" xfId="47055" xr:uid="{00000000-0005-0000-0000-000040BA0000}"/>
    <cellStyle name="Total 4 2 4 9 2" xfId="47056" xr:uid="{00000000-0005-0000-0000-000041BA0000}"/>
    <cellStyle name="Total 4 2 4 9 2 2" xfId="47057" xr:uid="{00000000-0005-0000-0000-000042BA0000}"/>
    <cellStyle name="Total 4 2 4 9 3" xfId="47058" xr:uid="{00000000-0005-0000-0000-000043BA0000}"/>
    <cellStyle name="Total 4 2 5" xfId="47059" xr:uid="{00000000-0005-0000-0000-000044BA0000}"/>
    <cellStyle name="Total 4 2 5 10" xfId="47060" xr:uid="{00000000-0005-0000-0000-000045BA0000}"/>
    <cellStyle name="Total 4 2 5 10 2" xfId="47061" xr:uid="{00000000-0005-0000-0000-000046BA0000}"/>
    <cellStyle name="Total 4 2 5 10 2 2" xfId="47062" xr:uid="{00000000-0005-0000-0000-000047BA0000}"/>
    <cellStyle name="Total 4 2 5 10 3" xfId="47063" xr:uid="{00000000-0005-0000-0000-000048BA0000}"/>
    <cellStyle name="Total 4 2 5 11" xfId="47064" xr:uid="{00000000-0005-0000-0000-000049BA0000}"/>
    <cellStyle name="Total 4 2 5 11 2" xfId="47065" xr:uid="{00000000-0005-0000-0000-00004ABA0000}"/>
    <cellStyle name="Total 4 2 5 11 2 2" xfId="47066" xr:uid="{00000000-0005-0000-0000-00004BBA0000}"/>
    <cellStyle name="Total 4 2 5 11 3" xfId="47067" xr:uid="{00000000-0005-0000-0000-00004CBA0000}"/>
    <cellStyle name="Total 4 2 5 12" xfId="47068" xr:uid="{00000000-0005-0000-0000-00004DBA0000}"/>
    <cellStyle name="Total 4 2 5 12 2" xfId="47069" xr:uid="{00000000-0005-0000-0000-00004EBA0000}"/>
    <cellStyle name="Total 4 2 5 12 2 2" xfId="47070" xr:uid="{00000000-0005-0000-0000-00004FBA0000}"/>
    <cellStyle name="Total 4 2 5 12 3" xfId="47071" xr:uid="{00000000-0005-0000-0000-000050BA0000}"/>
    <cellStyle name="Total 4 2 5 13" xfId="47072" xr:uid="{00000000-0005-0000-0000-000051BA0000}"/>
    <cellStyle name="Total 4 2 5 13 2" xfId="47073" xr:uid="{00000000-0005-0000-0000-000052BA0000}"/>
    <cellStyle name="Total 4 2 5 13 2 2" xfId="47074" xr:uid="{00000000-0005-0000-0000-000053BA0000}"/>
    <cellStyle name="Total 4 2 5 13 3" xfId="47075" xr:uid="{00000000-0005-0000-0000-000054BA0000}"/>
    <cellStyle name="Total 4 2 5 14" xfId="47076" xr:uid="{00000000-0005-0000-0000-000055BA0000}"/>
    <cellStyle name="Total 4 2 5 14 2" xfId="47077" xr:uid="{00000000-0005-0000-0000-000056BA0000}"/>
    <cellStyle name="Total 4 2 5 14 2 2" xfId="47078" xr:uid="{00000000-0005-0000-0000-000057BA0000}"/>
    <cellStyle name="Total 4 2 5 14 3" xfId="47079" xr:uid="{00000000-0005-0000-0000-000058BA0000}"/>
    <cellStyle name="Total 4 2 5 15" xfId="47080" xr:uid="{00000000-0005-0000-0000-000059BA0000}"/>
    <cellStyle name="Total 4 2 5 15 2" xfId="47081" xr:uid="{00000000-0005-0000-0000-00005ABA0000}"/>
    <cellStyle name="Total 4 2 5 15 2 2" xfId="47082" xr:uid="{00000000-0005-0000-0000-00005BBA0000}"/>
    <cellStyle name="Total 4 2 5 15 3" xfId="47083" xr:uid="{00000000-0005-0000-0000-00005CBA0000}"/>
    <cellStyle name="Total 4 2 5 16" xfId="47084" xr:uid="{00000000-0005-0000-0000-00005DBA0000}"/>
    <cellStyle name="Total 4 2 5 16 2" xfId="47085" xr:uid="{00000000-0005-0000-0000-00005EBA0000}"/>
    <cellStyle name="Total 4 2 5 16 2 2" xfId="47086" xr:uid="{00000000-0005-0000-0000-00005FBA0000}"/>
    <cellStyle name="Total 4 2 5 16 3" xfId="47087" xr:uid="{00000000-0005-0000-0000-000060BA0000}"/>
    <cellStyle name="Total 4 2 5 17" xfId="47088" xr:uid="{00000000-0005-0000-0000-000061BA0000}"/>
    <cellStyle name="Total 4 2 5 17 2" xfId="47089" xr:uid="{00000000-0005-0000-0000-000062BA0000}"/>
    <cellStyle name="Total 4 2 5 17 2 2" xfId="47090" xr:uid="{00000000-0005-0000-0000-000063BA0000}"/>
    <cellStyle name="Total 4 2 5 17 3" xfId="47091" xr:uid="{00000000-0005-0000-0000-000064BA0000}"/>
    <cellStyle name="Total 4 2 5 18" xfId="47092" xr:uid="{00000000-0005-0000-0000-000065BA0000}"/>
    <cellStyle name="Total 4 2 5 18 2" xfId="47093" xr:uid="{00000000-0005-0000-0000-000066BA0000}"/>
    <cellStyle name="Total 4 2 5 18 2 2" xfId="47094" xr:uid="{00000000-0005-0000-0000-000067BA0000}"/>
    <cellStyle name="Total 4 2 5 18 3" xfId="47095" xr:uid="{00000000-0005-0000-0000-000068BA0000}"/>
    <cellStyle name="Total 4 2 5 19" xfId="47096" xr:uid="{00000000-0005-0000-0000-000069BA0000}"/>
    <cellStyle name="Total 4 2 5 19 2" xfId="47097" xr:uid="{00000000-0005-0000-0000-00006ABA0000}"/>
    <cellStyle name="Total 4 2 5 19 2 2" xfId="47098" xr:uid="{00000000-0005-0000-0000-00006BBA0000}"/>
    <cellStyle name="Total 4 2 5 19 3" xfId="47099" xr:uid="{00000000-0005-0000-0000-00006CBA0000}"/>
    <cellStyle name="Total 4 2 5 2" xfId="47100" xr:uid="{00000000-0005-0000-0000-00006DBA0000}"/>
    <cellStyle name="Total 4 2 5 2 2" xfId="47101" xr:uid="{00000000-0005-0000-0000-00006EBA0000}"/>
    <cellStyle name="Total 4 2 5 2 2 2" xfId="47102" xr:uid="{00000000-0005-0000-0000-00006FBA0000}"/>
    <cellStyle name="Total 4 2 5 2 3" xfId="47103" xr:uid="{00000000-0005-0000-0000-000070BA0000}"/>
    <cellStyle name="Total 4 2 5 2 4" xfId="47104" xr:uid="{00000000-0005-0000-0000-000071BA0000}"/>
    <cellStyle name="Total 4 2 5 20" xfId="47105" xr:uid="{00000000-0005-0000-0000-000072BA0000}"/>
    <cellStyle name="Total 4 2 5 20 2" xfId="47106" xr:uid="{00000000-0005-0000-0000-000073BA0000}"/>
    <cellStyle name="Total 4 2 5 20 2 2" xfId="47107" xr:uid="{00000000-0005-0000-0000-000074BA0000}"/>
    <cellStyle name="Total 4 2 5 20 3" xfId="47108" xr:uid="{00000000-0005-0000-0000-000075BA0000}"/>
    <cellStyle name="Total 4 2 5 21" xfId="47109" xr:uid="{00000000-0005-0000-0000-000076BA0000}"/>
    <cellStyle name="Total 4 2 5 21 2" xfId="47110" xr:uid="{00000000-0005-0000-0000-000077BA0000}"/>
    <cellStyle name="Total 4 2 5 22" xfId="47111" xr:uid="{00000000-0005-0000-0000-000078BA0000}"/>
    <cellStyle name="Total 4 2 5 23" xfId="47112" xr:uid="{00000000-0005-0000-0000-000079BA0000}"/>
    <cellStyle name="Total 4 2 5 3" xfId="47113" xr:uid="{00000000-0005-0000-0000-00007ABA0000}"/>
    <cellStyle name="Total 4 2 5 3 2" xfId="47114" xr:uid="{00000000-0005-0000-0000-00007BBA0000}"/>
    <cellStyle name="Total 4 2 5 3 2 2" xfId="47115" xr:uid="{00000000-0005-0000-0000-00007CBA0000}"/>
    <cellStyle name="Total 4 2 5 3 3" xfId="47116" xr:uid="{00000000-0005-0000-0000-00007DBA0000}"/>
    <cellStyle name="Total 4 2 5 4" xfId="47117" xr:uid="{00000000-0005-0000-0000-00007EBA0000}"/>
    <cellStyle name="Total 4 2 5 4 2" xfId="47118" xr:uid="{00000000-0005-0000-0000-00007FBA0000}"/>
    <cellStyle name="Total 4 2 5 4 2 2" xfId="47119" xr:uid="{00000000-0005-0000-0000-000080BA0000}"/>
    <cellStyle name="Total 4 2 5 4 3" xfId="47120" xr:uid="{00000000-0005-0000-0000-000081BA0000}"/>
    <cellStyle name="Total 4 2 5 5" xfId="47121" xr:uid="{00000000-0005-0000-0000-000082BA0000}"/>
    <cellStyle name="Total 4 2 5 5 2" xfId="47122" xr:uid="{00000000-0005-0000-0000-000083BA0000}"/>
    <cellStyle name="Total 4 2 5 5 2 2" xfId="47123" xr:uid="{00000000-0005-0000-0000-000084BA0000}"/>
    <cellStyle name="Total 4 2 5 5 3" xfId="47124" xr:uid="{00000000-0005-0000-0000-000085BA0000}"/>
    <cellStyle name="Total 4 2 5 6" xfId="47125" xr:uid="{00000000-0005-0000-0000-000086BA0000}"/>
    <cellStyle name="Total 4 2 5 6 2" xfId="47126" xr:uid="{00000000-0005-0000-0000-000087BA0000}"/>
    <cellStyle name="Total 4 2 5 6 2 2" xfId="47127" xr:uid="{00000000-0005-0000-0000-000088BA0000}"/>
    <cellStyle name="Total 4 2 5 6 3" xfId="47128" xr:uid="{00000000-0005-0000-0000-000089BA0000}"/>
    <cellStyle name="Total 4 2 5 7" xfId="47129" xr:uid="{00000000-0005-0000-0000-00008ABA0000}"/>
    <cellStyle name="Total 4 2 5 7 2" xfId="47130" xr:uid="{00000000-0005-0000-0000-00008BBA0000}"/>
    <cellStyle name="Total 4 2 5 7 2 2" xfId="47131" xr:uid="{00000000-0005-0000-0000-00008CBA0000}"/>
    <cellStyle name="Total 4 2 5 7 3" xfId="47132" xr:uid="{00000000-0005-0000-0000-00008DBA0000}"/>
    <cellStyle name="Total 4 2 5 8" xfId="47133" xr:uid="{00000000-0005-0000-0000-00008EBA0000}"/>
    <cellStyle name="Total 4 2 5 8 2" xfId="47134" xr:uid="{00000000-0005-0000-0000-00008FBA0000}"/>
    <cellStyle name="Total 4 2 5 8 2 2" xfId="47135" xr:uid="{00000000-0005-0000-0000-000090BA0000}"/>
    <cellStyle name="Total 4 2 5 8 3" xfId="47136" xr:uid="{00000000-0005-0000-0000-000091BA0000}"/>
    <cellStyle name="Total 4 2 5 9" xfId="47137" xr:uid="{00000000-0005-0000-0000-000092BA0000}"/>
    <cellStyle name="Total 4 2 5 9 2" xfId="47138" xr:uid="{00000000-0005-0000-0000-000093BA0000}"/>
    <cellStyle name="Total 4 2 5 9 2 2" xfId="47139" xr:uid="{00000000-0005-0000-0000-000094BA0000}"/>
    <cellStyle name="Total 4 2 5 9 3" xfId="47140" xr:uid="{00000000-0005-0000-0000-000095BA0000}"/>
    <cellStyle name="Total 4 2 6" xfId="47141" xr:uid="{00000000-0005-0000-0000-000096BA0000}"/>
    <cellStyle name="Total 4 2 6 2" xfId="47142" xr:uid="{00000000-0005-0000-0000-000097BA0000}"/>
    <cellStyle name="Total 4 2 6 2 2" xfId="47143" xr:uid="{00000000-0005-0000-0000-000098BA0000}"/>
    <cellStyle name="Total 4 2 6 3" xfId="47144" xr:uid="{00000000-0005-0000-0000-000099BA0000}"/>
    <cellStyle name="Total 4 2 6 4" xfId="47145" xr:uid="{00000000-0005-0000-0000-00009ABA0000}"/>
    <cellStyle name="Total 4 2 7" xfId="47146" xr:uid="{00000000-0005-0000-0000-00009BBA0000}"/>
    <cellStyle name="Total 4 2 7 2" xfId="47147" xr:uid="{00000000-0005-0000-0000-00009CBA0000}"/>
    <cellStyle name="Total 4 2 7 2 2" xfId="47148" xr:uid="{00000000-0005-0000-0000-00009DBA0000}"/>
    <cellStyle name="Total 4 2 7 3" xfId="47149" xr:uid="{00000000-0005-0000-0000-00009EBA0000}"/>
    <cellStyle name="Total 4 2 8" xfId="47150" xr:uid="{00000000-0005-0000-0000-00009FBA0000}"/>
    <cellStyle name="Total 4 2 8 2" xfId="47151" xr:uid="{00000000-0005-0000-0000-0000A0BA0000}"/>
    <cellStyle name="Total 4 2 8 2 2" xfId="47152" xr:uid="{00000000-0005-0000-0000-0000A1BA0000}"/>
    <cellStyle name="Total 4 2 8 3" xfId="47153" xr:uid="{00000000-0005-0000-0000-0000A2BA0000}"/>
    <cellStyle name="Total 4 2 9" xfId="47154" xr:uid="{00000000-0005-0000-0000-0000A3BA0000}"/>
    <cellStyle name="Total 4 2 9 2" xfId="47155" xr:uid="{00000000-0005-0000-0000-0000A4BA0000}"/>
    <cellStyle name="Total 4 2 9 2 2" xfId="47156" xr:uid="{00000000-0005-0000-0000-0000A5BA0000}"/>
    <cellStyle name="Total 4 2 9 3" xfId="47157" xr:uid="{00000000-0005-0000-0000-0000A6BA0000}"/>
    <cellStyle name="Total 4 20" xfId="47158" xr:uid="{00000000-0005-0000-0000-0000A7BA0000}"/>
    <cellStyle name="Total 4 20 2" xfId="47159" xr:uid="{00000000-0005-0000-0000-0000A8BA0000}"/>
    <cellStyle name="Total 4 20 2 2" xfId="47160" xr:uid="{00000000-0005-0000-0000-0000A9BA0000}"/>
    <cellStyle name="Total 4 20 3" xfId="47161" xr:uid="{00000000-0005-0000-0000-0000AABA0000}"/>
    <cellStyle name="Total 4 21" xfId="47162" xr:uid="{00000000-0005-0000-0000-0000ABBA0000}"/>
    <cellStyle name="Total 4 21 2" xfId="47163" xr:uid="{00000000-0005-0000-0000-0000ACBA0000}"/>
    <cellStyle name="Total 4 21 2 2" xfId="47164" xr:uid="{00000000-0005-0000-0000-0000ADBA0000}"/>
    <cellStyle name="Total 4 21 3" xfId="47165" xr:uid="{00000000-0005-0000-0000-0000AEBA0000}"/>
    <cellStyle name="Total 4 22" xfId="47166" xr:uid="{00000000-0005-0000-0000-0000AFBA0000}"/>
    <cellStyle name="Total 4 22 2" xfId="47167" xr:uid="{00000000-0005-0000-0000-0000B0BA0000}"/>
    <cellStyle name="Total 4 23" xfId="47168" xr:uid="{00000000-0005-0000-0000-0000B1BA0000}"/>
    <cellStyle name="Total 4 24" xfId="47169" xr:uid="{00000000-0005-0000-0000-0000B2BA0000}"/>
    <cellStyle name="Total 4 25" xfId="47170" xr:uid="{00000000-0005-0000-0000-0000B3BA0000}"/>
    <cellStyle name="Total 4 26" xfId="47171" xr:uid="{00000000-0005-0000-0000-0000B4BA0000}"/>
    <cellStyle name="Total 4 27" xfId="47172" xr:uid="{00000000-0005-0000-0000-0000B5BA0000}"/>
    <cellStyle name="Total 4 3" xfId="47173" xr:uid="{00000000-0005-0000-0000-0000B6BA0000}"/>
    <cellStyle name="Total 4 3 10" xfId="47174" xr:uid="{00000000-0005-0000-0000-0000B7BA0000}"/>
    <cellStyle name="Total 4 3 10 2" xfId="47175" xr:uid="{00000000-0005-0000-0000-0000B8BA0000}"/>
    <cellStyle name="Total 4 3 10 2 2" xfId="47176" xr:uid="{00000000-0005-0000-0000-0000B9BA0000}"/>
    <cellStyle name="Total 4 3 10 3" xfId="47177" xr:uid="{00000000-0005-0000-0000-0000BABA0000}"/>
    <cellStyle name="Total 4 3 11" xfId="47178" xr:uid="{00000000-0005-0000-0000-0000BBBA0000}"/>
    <cellStyle name="Total 4 3 11 2" xfId="47179" xr:uid="{00000000-0005-0000-0000-0000BCBA0000}"/>
    <cellStyle name="Total 4 3 11 2 2" xfId="47180" xr:uid="{00000000-0005-0000-0000-0000BDBA0000}"/>
    <cellStyle name="Total 4 3 11 3" xfId="47181" xr:uid="{00000000-0005-0000-0000-0000BEBA0000}"/>
    <cellStyle name="Total 4 3 12" xfId="47182" xr:uid="{00000000-0005-0000-0000-0000BFBA0000}"/>
    <cellStyle name="Total 4 3 12 2" xfId="47183" xr:uid="{00000000-0005-0000-0000-0000C0BA0000}"/>
    <cellStyle name="Total 4 3 12 2 2" xfId="47184" xr:uid="{00000000-0005-0000-0000-0000C1BA0000}"/>
    <cellStyle name="Total 4 3 12 3" xfId="47185" xr:uid="{00000000-0005-0000-0000-0000C2BA0000}"/>
    <cellStyle name="Total 4 3 13" xfId="47186" xr:uid="{00000000-0005-0000-0000-0000C3BA0000}"/>
    <cellStyle name="Total 4 3 13 2" xfId="47187" xr:uid="{00000000-0005-0000-0000-0000C4BA0000}"/>
    <cellStyle name="Total 4 3 13 2 2" xfId="47188" xr:uid="{00000000-0005-0000-0000-0000C5BA0000}"/>
    <cellStyle name="Total 4 3 13 3" xfId="47189" xr:uid="{00000000-0005-0000-0000-0000C6BA0000}"/>
    <cellStyle name="Total 4 3 14" xfId="47190" xr:uid="{00000000-0005-0000-0000-0000C7BA0000}"/>
    <cellStyle name="Total 4 3 14 2" xfId="47191" xr:uid="{00000000-0005-0000-0000-0000C8BA0000}"/>
    <cellStyle name="Total 4 3 14 2 2" xfId="47192" xr:uid="{00000000-0005-0000-0000-0000C9BA0000}"/>
    <cellStyle name="Total 4 3 14 3" xfId="47193" xr:uid="{00000000-0005-0000-0000-0000CABA0000}"/>
    <cellStyle name="Total 4 3 15" xfId="47194" xr:uid="{00000000-0005-0000-0000-0000CBBA0000}"/>
    <cellStyle name="Total 4 3 15 2" xfId="47195" xr:uid="{00000000-0005-0000-0000-0000CCBA0000}"/>
    <cellStyle name="Total 4 3 15 2 2" xfId="47196" xr:uid="{00000000-0005-0000-0000-0000CDBA0000}"/>
    <cellStyle name="Total 4 3 15 3" xfId="47197" xr:uid="{00000000-0005-0000-0000-0000CEBA0000}"/>
    <cellStyle name="Total 4 3 16" xfId="47198" xr:uid="{00000000-0005-0000-0000-0000CFBA0000}"/>
    <cellStyle name="Total 4 3 16 2" xfId="47199" xr:uid="{00000000-0005-0000-0000-0000D0BA0000}"/>
    <cellStyle name="Total 4 3 16 2 2" xfId="47200" xr:uid="{00000000-0005-0000-0000-0000D1BA0000}"/>
    <cellStyle name="Total 4 3 16 3" xfId="47201" xr:uid="{00000000-0005-0000-0000-0000D2BA0000}"/>
    <cellStyle name="Total 4 3 17" xfId="47202" xr:uid="{00000000-0005-0000-0000-0000D3BA0000}"/>
    <cellStyle name="Total 4 3 17 2" xfId="47203" xr:uid="{00000000-0005-0000-0000-0000D4BA0000}"/>
    <cellStyle name="Total 4 3 17 2 2" xfId="47204" xr:uid="{00000000-0005-0000-0000-0000D5BA0000}"/>
    <cellStyle name="Total 4 3 17 3" xfId="47205" xr:uid="{00000000-0005-0000-0000-0000D6BA0000}"/>
    <cellStyle name="Total 4 3 18" xfId="47206" xr:uid="{00000000-0005-0000-0000-0000D7BA0000}"/>
    <cellStyle name="Total 4 3 18 2" xfId="47207" xr:uid="{00000000-0005-0000-0000-0000D8BA0000}"/>
    <cellStyle name="Total 4 3 19" xfId="47208" xr:uid="{00000000-0005-0000-0000-0000D9BA0000}"/>
    <cellStyle name="Total 4 3 2" xfId="47209" xr:uid="{00000000-0005-0000-0000-0000DABA0000}"/>
    <cellStyle name="Total 4 3 2 10" xfId="47210" xr:uid="{00000000-0005-0000-0000-0000DBBA0000}"/>
    <cellStyle name="Total 4 3 2 10 2" xfId="47211" xr:uid="{00000000-0005-0000-0000-0000DCBA0000}"/>
    <cellStyle name="Total 4 3 2 10 2 2" xfId="47212" xr:uid="{00000000-0005-0000-0000-0000DDBA0000}"/>
    <cellStyle name="Total 4 3 2 10 3" xfId="47213" xr:uid="{00000000-0005-0000-0000-0000DEBA0000}"/>
    <cellStyle name="Total 4 3 2 11" xfId="47214" xr:uid="{00000000-0005-0000-0000-0000DFBA0000}"/>
    <cellStyle name="Total 4 3 2 11 2" xfId="47215" xr:uid="{00000000-0005-0000-0000-0000E0BA0000}"/>
    <cellStyle name="Total 4 3 2 11 2 2" xfId="47216" xr:uid="{00000000-0005-0000-0000-0000E1BA0000}"/>
    <cellStyle name="Total 4 3 2 11 3" xfId="47217" xr:uid="{00000000-0005-0000-0000-0000E2BA0000}"/>
    <cellStyle name="Total 4 3 2 12" xfId="47218" xr:uid="{00000000-0005-0000-0000-0000E3BA0000}"/>
    <cellStyle name="Total 4 3 2 12 2" xfId="47219" xr:uid="{00000000-0005-0000-0000-0000E4BA0000}"/>
    <cellStyle name="Total 4 3 2 12 2 2" xfId="47220" xr:uid="{00000000-0005-0000-0000-0000E5BA0000}"/>
    <cellStyle name="Total 4 3 2 12 3" xfId="47221" xr:uid="{00000000-0005-0000-0000-0000E6BA0000}"/>
    <cellStyle name="Total 4 3 2 13" xfId="47222" xr:uid="{00000000-0005-0000-0000-0000E7BA0000}"/>
    <cellStyle name="Total 4 3 2 13 2" xfId="47223" xr:uid="{00000000-0005-0000-0000-0000E8BA0000}"/>
    <cellStyle name="Total 4 3 2 13 2 2" xfId="47224" xr:uid="{00000000-0005-0000-0000-0000E9BA0000}"/>
    <cellStyle name="Total 4 3 2 13 3" xfId="47225" xr:uid="{00000000-0005-0000-0000-0000EABA0000}"/>
    <cellStyle name="Total 4 3 2 14" xfId="47226" xr:uid="{00000000-0005-0000-0000-0000EBBA0000}"/>
    <cellStyle name="Total 4 3 2 14 2" xfId="47227" xr:uid="{00000000-0005-0000-0000-0000ECBA0000}"/>
    <cellStyle name="Total 4 3 2 14 2 2" xfId="47228" xr:uid="{00000000-0005-0000-0000-0000EDBA0000}"/>
    <cellStyle name="Total 4 3 2 14 3" xfId="47229" xr:uid="{00000000-0005-0000-0000-0000EEBA0000}"/>
    <cellStyle name="Total 4 3 2 15" xfId="47230" xr:uid="{00000000-0005-0000-0000-0000EFBA0000}"/>
    <cellStyle name="Total 4 3 2 15 2" xfId="47231" xr:uid="{00000000-0005-0000-0000-0000F0BA0000}"/>
    <cellStyle name="Total 4 3 2 15 2 2" xfId="47232" xr:uid="{00000000-0005-0000-0000-0000F1BA0000}"/>
    <cellStyle name="Total 4 3 2 15 3" xfId="47233" xr:uid="{00000000-0005-0000-0000-0000F2BA0000}"/>
    <cellStyle name="Total 4 3 2 16" xfId="47234" xr:uid="{00000000-0005-0000-0000-0000F3BA0000}"/>
    <cellStyle name="Total 4 3 2 16 2" xfId="47235" xr:uid="{00000000-0005-0000-0000-0000F4BA0000}"/>
    <cellStyle name="Total 4 3 2 16 2 2" xfId="47236" xr:uid="{00000000-0005-0000-0000-0000F5BA0000}"/>
    <cellStyle name="Total 4 3 2 16 3" xfId="47237" xr:uid="{00000000-0005-0000-0000-0000F6BA0000}"/>
    <cellStyle name="Total 4 3 2 17" xfId="47238" xr:uid="{00000000-0005-0000-0000-0000F7BA0000}"/>
    <cellStyle name="Total 4 3 2 17 2" xfId="47239" xr:uid="{00000000-0005-0000-0000-0000F8BA0000}"/>
    <cellStyle name="Total 4 3 2 17 2 2" xfId="47240" xr:uid="{00000000-0005-0000-0000-0000F9BA0000}"/>
    <cellStyle name="Total 4 3 2 17 3" xfId="47241" xr:uid="{00000000-0005-0000-0000-0000FABA0000}"/>
    <cellStyle name="Total 4 3 2 18" xfId="47242" xr:uid="{00000000-0005-0000-0000-0000FBBA0000}"/>
    <cellStyle name="Total 4 3 2 18 2" xfId="47243" xr:uid="{00000000-0005-0000-0000-0000FCBA0000}"/>
    <cellStyle name="Total 4 3 2 18 2 2" xfId="47244" xr:uid="{00000000-0005-0000-0000-0000FDBA0000}"/>
    <cellStyle name="Total 4 3 2 18 3" xfId="47245" xr:uid="{00000000-0005-0000-0000-0000FEBA0000}"/>
    <cellStyle name="Total 4 3 2 19" xfId="47246" xr:uid="{00000000-0005-0000-0000-0000FFBA0000}"/>
    <cellStyle name="Total 4 3 2 19 2" xfId="47247" xr:uid="{00000000-0005-0000-0000-000000BB0000}"/>
    <cellStyle name="Total 4 3 2 19 2 2" xfId="47248" xr:uid="{00000000-0005-0000-0000-000001BB0000}"/>
    <cellStyle name="Total 4 3 2 19 3" xfId="47249" xr:uid="{00000000-0005-0000-0000-000002BB0000}"/>
    <cellStyle name="Total 4 3 2 2" xfId="47250" xr:uid="{00000000-0005-0000-0000-000003BB0000}"/>
    <cellStyle name="Total 4 3 2 2 2" xfId="47251" xr:uid="{00000000-0005-0000-0000-000004BB0000}"/>
    <cellStyle name="Total 4 3 2 2 2 2" xfId="47252" xr:uid="{00000000-0005-0000-0000-000005BB0000}"/>
    <cellStyle name="Total 4 3 2 2 2 2 2" xfId="47253" xr:uid="{00000000-0005-0000-0000-000006BB0000}"/>
    <cellStyle name="Total 4 3 2 2 2 3" xfId="47254" xr:uid="{00000000-0005-0000-0000-000007BB0000}"/>
    <cellStyle name="Total 4 3 2 2 2 4" xfId="47255" xr:uid="{00000000-0005-0000-0000-000008BB0000}"/>
    <cellStyle name="Total 4 3 2 2 3" xfId="47256" xr:uid="{00000000-0005-0000-0000-000009BB0000}"/>
    <cellStyle name="Total 4 3 2 2 3 2" xfId="47257" xr:uid="{00000000-0005-0000-0000-00000ABB0000}"/>
    <cellStyle name="Total 4 3 2 2 4" xfId="47258" xr:uid="{00000000-0005-0000-0000-00000BBB0000}"/>
    <cellStyle name="Total 4 3 2 2 5" xfId="47259" xr:uid="{00000000-0005-0000-0000-00000CBB0000}"/>
    <cellStyle name="Total 4 3 2 20" xfId="47260" xr:uid="{00000000-0005-0000-0000-00000DBB0000}"/>
    <cellStyle name="Total 4 3 2 20 2" xfId="47261" xr:uid="{00000000-0005-0000-0000-00000EBB0000}"/>
    <cellStyle name="Total 4 3 2 20 2 2" xfId="47262" xr:uid="{00000000-0005-0000-0000-00000FBB0000}"/>
    <cellStyle name="Total 4 3 2 20 3" xfId="47263" xr:uid="{00000000-0005-0000-0000-000010BB0000}"/>
    <cellStyle name="Total 4 3 2 21" xfId="47264" xr:uid="{00000000-0005-0000-0000-000011BB0000}"/>
    <cellStyle name="Total 4 3 2 21 2" xfId="47265" xr:uid="{00000000-0005-0000-0000-000012BB0000}"/>
    <cellStyle name="Total 4 3 2 22" xfId="47266" xr:uid="{00000000-0005-0000-0000-000013BB0000}"/>
    <cellStyle name="Total 4 3 2 23" xfId="47267" xr:uid="{00000000-0005-0000-0000-000014BB0000}"/>
    <cellStyle name="Total 4 3 2 3" xfId="47268" xr:uid="{00000000-0005-0000-0000-000015BB0000}"/>
    <cellStyle name="Total 4 3 2 3 2" xfId="47269" xr:uid="{00000000-0005-0000-0000-000016BB0000}"/>
    <cellStyle name="Total 4 3 2 3 2 2" xfId="47270" xr:uid="{00000000-0005-0000-0000-000017BB0000}"/>
    <cellStyle name="Total 4 3 2 3 2 3" xfId="47271" xr:uid="{00000000-0005-0000-0000-000018BB0000}"/>
    <cellStyle name="Total 4 3 2 3 3" xfId="47272" xr:uid="{00000000-0005-0000-0000-000019BB0000}"/>
    <cellStyle name="Total 4 3 2 3 3 2" xfId="47273" xr:uid="{00000000-0005-0000-0000-00001ABB0000}"/>
    <cellStyle name="Total 4 3 2 3 4" xfId="47274" xr:uid="{00000000-0005-0000-0000-00001BBB0000}"/>
    <cellStyle name="Total 4 3 2 4" xfId="47275" xr:uid="{00000000-0005-0000-0000-00001CBB0000}"/>
    <cellStyle name="Total 4 3 2 4 2" xfId="47276" xr:uid="{00000000-0005-0000-0000-00001DBB0000}"/>
    <cellStyle name="Total 4 3 2 4 2 2" xfId="47277" xr:uid="{00000000-0005-0000-0000-00001EBB0000}"/>
    <cellStyle name="Total 4 3 2 4 3" xfId="47278" xr:uid="{00000000-0005-0000-0000-00001FBB0000}"/>
    <cellStyle name="Total 4 3 2 4 4" xfId="47279" xr:uid="{00000000-0005-0000-0000-000020BB0000}"/>
    <cellStyle name="Total 4 3 2 5" xfId="47280" xr:uid="{00000000-0005-0000-0000-000021BB0000}"/>
    <cellStyle name="Total 4 3 2 5 2" xfId="47281" xr:uid="{00000000-0005-0000-0000-000022BB0000}"/>
    <cellStyle name="Total 4 3 2 5 2 2" xfId="47282" xr:uid="{00000000-0005-0000-0000-000023BB0000}"/>
    <cellStyle name="Total 4 3 2 5 3" xfId="47283" xr:uid="{00000000-0005-0000-0000-000024BB0000}"/>
    <cellStyle name="Total 4 3 2 5 4" xfId="47284" xr:uid="{00000000-0005-0000-0000-000025BB0000}"/>
    <cellStyle name="Total 4 3 2 6" xfId="47285" xr:uid="{00000000-0005-0000-0000-000026BB0000}"/>
    <cellStyle name="Total 4 3 2 6 2" xfId="47286" xr:uid="{00000000-0005-0000-0000-000027BB0000}"/>
    <cellStyle name="Total 4 3 2 6 2 2" xfId="47287" xr:uid="{00000000-0005-0000-0000-000028BB0000}"/>
    <cellStyle name="Total 4 3 2 6 3" xfId="47288" xr:uid="{00000000-0005-0000-0000-000029BB0000}"/>
    <cellStyle name="Total 4 3 2 7" xfId="47289" xr:uid="{00000000-0005-0000-0000-00002ABB0000}"/>
    <cellStyle name="Total 4 3 2 7 2" xfId="47290" xr:uid="{00000000-0005-0000-0000-00002BBB0000}"/>
    <cellStyle name="Total 4 3 2 7 2 2" xfId="47291" xr:uid="{00000000-0005-0000-0000-00002CBB0000}"/>
    <cellStyle name="Total 4 3 2 7 3" xfId="47292" xr:uid="{00000000-0005-0000-0000-00002DBB0000}"/>
    <cellStyle name="Total 4 3 2 8" xfId="47293" xr:uid="{00000000-0005-0000-0000-00002EBB0000}"/>
    <cellStyle name="Total 4 3 2 8 2" xfId="47294" xr:uid="{00000000-0005-0000-0000-00002FBB0000}"/>
    <cellStyle name="Total 4 3 2 8 2 2" xfId="47295" xr:uid="{00000000-0005-0000-0000-000030BB0000}"/>
    <cellStyle name="Total 4 3 2 8 3" xfId="47296" xr:uid="{00000000-0005-0000-0000-000031BB0000}"/>
    <cellStyle name="Total 4 3 2 9" xfId="47297" xr:uid="{00000000-0005-0000-0000-000032BB0000}"/>
    <cellStyle name="Total 4 3 2 9 2" xfId="47298" xr:uid="{00000000-0005-0000-0000-000033BB0000}"/>
    <cellStyle name="Total 4 3 2 9 2 2" xfId="47299" xr:uid="{00000000-0005-0000-0000-000034BB0000}"/>
    <cellStyle name="Total 4 3 2 9 3" xfId="47300" xr:uid="{00000000-0005-0000-0000-000035BB0000}"/>
    <cellStyle name="Total 4 3 20" xfId="47301" xr:uid="{00000000-0005-0000-0000-000036BB0000}"/>
    <cellStyle name="Total 4 3 3" xfId="47302" xr:uid="{00000000-0005-0000-0000-000037BB0000}"/>
    <cellStyle name="Total 4 3 3 2" xfId="47303" xr:uid="{00000000-0005-0000-0000-000038BB0000}"/>
    <cellStyle name="Total 4 3 3 2 2" xfId="47304" xr:uid="{00000000-0005-0000-0000-000039BB0000}"/>
    <cellStyle name="Total 4 3 3 2 2 2" xfId="47305" xr:uid="{00000000-0005-0000-0000-00003ABB0000}"/>
    <cellStyle name="Total 4 3 3 2 3" xfId="47306" xr:uid="{00000000-0005-0000-0000-00003BBB0000}"/>
    <cellStyle name="Total 4 3 3 2 4" xfId="47307" xr:uid="{00000000-0005-0000-0000-00003CBB0000}"/>
    <cellStyle name="Total 4 3 3 3" xfId="47308" xr:uid="{00000000-0005-0000-0000-00003DBB0000}"/>
    <cellStyle name="Total 4 3 3 3 2" xfId="47309" xr:uid="{00000000-0005-0000-0000-00003EBB0000}"/>
    <cellStyle name="Total 4 3 3 4" xfId="47310" xr:uid="{00000000-0005-0000-0000-00003FBB0000}"/>
    <cellStyle name="Total 4 3 3 5" xfId="47311" xr:uid="{00000000-0005-0000-0000-000040BB0000}"/>
    <cellStyle name="Total 4 3 4" xfId="47312" xr:uid="{00000000-0005-0000-0000-000041BB0000}"/>
    <cellStyle name="Total 4 3 4 2" xfId="47313" xr:uid="{00000000-0005-0000-0000-000042BB0000}"/>
    <cellStyle name="Total 4 3 4 2 2" xfId="47314" xr:uid="{00000000-0005-0000-0000-000043BB0000}"/>
    <cellStyle name="Total 4 3 4 2 3" xfId="47315" xr:uid="{00000000-0005-0000-0000-000044BB0000}"/>
    <cellStyle name="Total 4 3 4 3" xfId="47316" xr:uid="{00000000-0005-0000-0000-000045BB0000}"/>
    <cellStyle name="Total 4 3 4 3 2" xfId="47317" xr:uid="{00000000-0005-0000-0000-000046BB0000}"/>
    <cellStyle name="Total 4 3 4 4" xfId="47318" xr:uid="{00000000-0005-0000-0000-000047BB0000}"/>
    <cellStyle name="Total 4 3 5" xfId="47319" xr:uid="{00000000-0005-0000-0000-000048BB0000}"/>
    <cellStyle name="Total 4 3 5 2" xfId="47320" xr:uid="{00000000-0005-0000-0000-000049BB0000}"/>
    <cellStyle name="Total 4 3 5 2 2" xfId="47321" xr:uid="{00000000-0005-0000-0000-00004ABB0000}"/>
    <cellStyle name="Total 4 3 5 2 3" xfId="47322" xr:uid="{00000000-0005-0000-0000-00004BBB0000}"/>
    <cellStyle name="Total 4 3 5 3" xfId="47323" xr:uid="{00000000-0005-0000-0000-00004CBB0000}"/>
    <cellStyle name="Total 4 3 5 4" xfId="47324" xr:uid="{00000000-0005-0000-0000-00004DBB0000}"/>
    <cellStyle name="Total 4 3 6" xfId="47325" xr:uid="{00000000-0005-0000-0000-00004EBB0000}"/>
    <cellStyle name="Total 4 3 6 2" xfId="47326" xr:uid="{00000000-0005-0000-0000-00004FBB0000}"/>
    <cellStyle name="Total 4 3 6 2 2" xfId="47327" xr:uid="{00000000-0005-0000-0000-000050BB0000}"/>
    <cellStyle name="Total 4 3 6 3" xfId="47328" xr:uid="{00000000-0005-0000-0000-000051BB0000}"/>
    <cellStyle name="Total 4 3 6 4" xfId="47329" xr:uid="{00000000-0005-0000-0000-000052BB0000}"/>
    <cellStyle name="Total 4 3 7" xfId="47330" xr:uid="{00000000-0005-0000-0000-000053BB0000}"/>
    <cellStyle name="Total 4 3 7 2" xfId="47331" xr:uid="{00000000-0005-0000-0000-000054BB0000}"/>
    <cellStyle name="Total 4 3 7 2 2" xfId="47332" xr:uid="{00000000-0005-0000-0000-000055BB0000}"/>
    <cellStyle name="Total 4 3 7 3" xfId="47333" xr:uid="{00000000-0005-0000-0000-000056BB0000}"/>
    <cellStyle name="Total 4 3 8" xfId="47334" xr:uid="{00000000-0005-0000-0000-000057BB0000}"/>
    <cellStyle name="Total 4 3 8 2" xfId="47335" xr:uid="{00000000-0005-0000-0000-000058BB0000}"/>
    <cellStyle name="Total 4 3 8 2 2" xfId="47336" xr:uid="{00000000-0005-0000-0000-000059BB0000}"/>
    <cellStyle name="Total 4 3 8 3" xfId="47337" xr:uid="{00000000-0005-0000-0000-00005ABB0000}"/>
    <cellStyle name="Total 4 3 9" xfId="47338" xr:uid="{00000000-0005-0000-0000-00005BBB0000}"/>
    <cellStyle name="Total 4 3 9 2" xfId="47339" xr:uid="{00000000-0005-0000-0000-00005CBB0000}"/>
    <cellStyle name="Total 4 3 9 2 2" xfId="47340" xr:uid="{00000000-0005-0000-0000-00005DBB0000}"/>
    <cellStyle name="Total 4 3 9 3" xfId="47341" xr:uid="{00000000-0005-0000-0000-00005EBB0000}"/>
    <cellStyle name="Total 4 4" xfId="47342" xr:uid="{00000000-0005-0000-0000-00005FBB0000}"/>
    <cellStyle name="Total 4 4 10" xfId="47343" xr:uid="{00000000-0005-0000-0000-000060BB0000}"/>
    <cellStyle name="Total 4 4 10 2" xfId="47344" xr:uid="{00000000-0005-0000-0000-000061BB0000}"/>
    <cellStyle name="Total 4 4 10 2 2" xfId="47345" xr:uid="{00000000-0005-0000-0000-000062BB0000}"/>
    <cellStyle name="Total 4 4 10 3" xfId="47346" xr:uid="{00000000-0005-0000-0000-000063BB0000}"/>
    <cellStyle name="Total 4 4 11" xfId="47347" xr:uid="{00000000-0005-0000-0000-000064BB0000}"/>
    <cellStyle name="Total 4 4 11 2" xfId="47348" xr:uid="{00000000-0005-0000-0000-000065BB0000}"/>
    <cellStyle name="Total 4 4 11 2 2" xfId="47349" xr:uid="{00000000-0005-0000-0000-000066BB0000}"/>
    <cellStyle name="Total 4 4 11 3" xfId="47350" xr:uid="{00000000-0005-0000-0000-000067BB0000}"/>
    <cellStyle name="Total 4 4 12" xfId="47351" xr:uid="{00000000-0005-0000-0000-000068BB0000}"/>
    <cellStyle name="Total 4 4 12 2" xfId="47352" xr:uid="{00000000-0005-0000-0000-000069BB0000}"/>
    <cellStyle name="Total 4 4 12 2 2" xfId="47353" xr:uid="{00000000-0005-0000-0000-00006ABB0000}"/>
    <cellStyle name="Total 4 4 12 3" xfId="47354" xr:uid="{00000000-0005-0000-0000-00006BBB0000}"/>
    <cellStyle name="Total 4 4 13" xfId="47355" xr:uid="{00000000-0005-0000-0000-00006CBB0000}"/>
    <cellStyle name="Total 4 4 13 2" xfId="47356" xr:uid="{00000000-0005-0000-0000-00006DBB0000}"/>
    <cellStyle name="Total 4 4 13 2 2" xfId="47357" xr:uid="{00000000-0005-0000-0000-00006EBB0000}"/>
    <cellStyle name="Total 4 4 13 3" xfId="47358" xr:uid="{00000000-0005-0000-0000-00006FBB0000}"/>
    <cellStyle name="Total 4 4 14" xfId="47359" xr:uid="{00000000-0005-0000-0000-000070BB0000}"/>
    <cellStyle name="Total 4 4 14 2" xfId="47360" xr:uid="{00000000-0005-0000-0000-000071BB0000}"/>
    <cellStyle name="Total 4 4 14 2 2" xfId="47361" xr:uid="{00000000-0005-0000-0000-000072BB0000}"/>
    <cellStyle name="Total 4 4 14 3" xfId="47362" xr:uid="{00000000-0005-0000-0000-000073BB0000}"/>
    <cellStyle name="Total 4 4 15" xfId="47363" xr:uid="{00000000-0005-0000-0000-000074BB0000}"/>
    <cellStyle name="Total 4 4 15 2" xfId="47364" xr:uid="{00000000-0005-0000-0000-000075BB0000}"/>
    <cellStyle name="Total 4 4 15 2 2" xfId="47365" xr:uid="{00000000-0005-0000-0000-000076BB0000}"/>
    <cellStyle name="Total 4 4 15 3" xfId="47366" xr:uid="{00000000-0005-0000-0000-000077BB0000}"/>
    <cellStyle name="Total 4 4 16" xfId="47367" xr:uid="{00000000-0005-0000-0000-000078BB0000}"/>
    <cellStyle name="Total 4 4 16 2" xfId="47368" xr:uid="{00000000-0005-0000-0000-000079BB0000}"/>
    <cellStyle name="Total 4 4 16 2 2" xfId="47369" xr:uid="{00000000-0005-0000-0000-00007ABB0000}"/>
    <cellStyle name="Total 4 4 16 3" xfId="47370" xr:uid="{00000000-0005-0000-0000-00007BBB0000}"/>
    <cellStyle name="Total 4 4 17" xfId="47371" xr:uid="{00000000-0005-0000-0000-00007CBB0000}"/>
    <cellStyle name="Total 4 4 17 2" xfId="47372" xr:uid="{00000000-0005-0000-0000-00007DBB0000}"/>
    <cellStyle name="Total 4 4 17 2 2" xfId="47373" xr:uid="{00000000-0005-0000-0000-00007EBB0000}"/>
    <cellStyle name="Total 4 4 17 3" xfId="47374" xr:uid="{00000000-0005-0000-0000-00007FBB0000}"/>
    <cellStyle name="Total 4 4 18" xfId="47375" xr:uid="{00000000-0005-0000-0000-000080BB0000}"/>
    <cellStyle name="Total 4 4 18 2" xfId="47376" xr:uid="{00000000-0005-0000-0000-000081BB0000}"/>
    <cellStyle name="Total 4 4 19" xfId="47377" xr:uid="{00000000-0005-0000-0000-000082BB0000}"/>
    <cellStyle name="Total 4 4 2" xfId="47378" xr:uid="{00000000-0005-0000-0000-000083BB0000}"/>
    <cellStyle name="Total 4 4 2 10" xfId="47379" xr:uid="{00000000-0005-0000-0000-000084BB0000}"/>
    <cellStyle name="Total 4 4 2 10 2" xfId="47380" xr:uid="{00000000-0005-0000-0000-000085BB0000}"/>
    <cellStyle name="Total 4 4 2 10 2 2" xfId="47381" xr:uid="{00000000-0005-0000-0000-000086BB0000}"/>
    <cellStyle name="Total 4 4 2 10 3" xfId="47382" xr:uid="{00000000-0005-0000-0000-000087BB0000}"/>
    <cellStyle name="Total 4 4 2 11" xfId="47383" xr:uid="{00000000-0005-0000-0000-000088BB0000}"/>
    <cellStyle name="Total 4 4 2 11 2" xfId="47384" xr:uid="{00000000-0005-0000-0000-000089BB0000}"/>
    <cellStyle name="Total 4 4 2 11 2 2" xfId="47385" xr:uid="{00000000-0005-0000-0000-00008ABB0000}"/>
    <cellStyle name="Total 4 4 2 11 3" xfId="47386" xr:uid="{00000000-0005-0000-0000-00008BBB0000}"/>
    <cellStyle name="Total 4 4 2 12" xfId="47387" xr:uid="{00000000-0005-0000-0000-00008CBB0000}"/>
    <cellStyle name="Total 4 4 2 12 2" xfId="47388" xr:uid="{00000000-0005-0000-0000-00008DBB0000}"/>
    <cellStyle name="Total 4 4 2 12 2 2" xfId="47389" xr:uid="{00000000-0005-0000-0000-00008EBB0000}"/>
    <cellStyle name="Total 4 4 2 12 3" xfId="47390" xr:uid="{00000000-0005-0000-0000-00008FBB0000}"/>
    <cellStyle name="Total 4 4 2 13" xfId="47391" xr:uid="{00000000-0005-0000-0000-000090BB0000}"/>
    <cellStyle name="Total 4 4 2 13 2" xfId="47392" xr:uid="{00000000-0005-0000-0000-000091BB0000}"/>
    <cellStyle name="Total 4 4 2 13 2 2" xfId="47393" xr:uid="{00000000-0005-0000-0000-000092BB0000}"/>
    <cellStyle name="Total 4 4 2 13 3" xfId="47394" xr:uid="{00000000-0005-0000-0000-000093BB0000}"/>
    <cellStyle name="Total 4 4 2 14" xfId="47395" xr:uid="{00000000-0005-0000-0000-000094BB0000}"/>
    <cellStyle name="Total 4 4 2 14 2" xfId="47396" xr:uid="{00000000-0005-0000-0000-000095BB0000}"/>
    <cellStyle name="Total 4 4 2 14 2 2" xfId="47397" xr:uid="{00000000-0005-0000-0000-000096BB0000}"/>
    <cellStyle name="Total 4 4 2 14 3" xfId="47398" xr:uid="{00000000-0005-0000-0000-000097BB0000}"/>
    <cellStyle name="Total 4 4 2 15" xfId="47399" xr:uid="{00000000-0005-0000-0000-000098BB0000}"/>
    <cellStyle name="Total 4 4 2 15 2" xfId="47400" xr:uid="{00000000-0005-0000-0000-000099BB0000}"/>
    <cellStyle name="Total 4 4 2 15 2 2" xfId="47401" xr:uid="{00000000-0005-0000-0000-00009ABB0000}"/>
    <cellStyle name="Total 4 4 2 15 3" xfId="47402" xr:uid="{00000000-0005-0000-0000-00009BBB0000}"/>
    <cellStyle name="Total 4 4 2 16" xfId="47403" xr:uid="{00000000-0005-0000-0000-00009CBB0000}"/>
    <cellStyle name="Total 4 4 2 16 2" xfId="47404" xr:uid="{00000000-0005-0000-0000-00009DBB0000}"/>
    <cellStyle name="Total 4 4 2 16 2 2" xfId="47405" xr:uid="{00000000-0005-0000-0000-00009EBB0000}"/>
    <cellStyle name="Total 4 4 2 16 3" xfId="47406" xr:uid="{00000000-0005-0000-0000-00009FBB0000}"/>
    <cellStyle name="Total 4 4 2 17" xfId="47407" xr:uid="{00000000-0005-0000-0000-0000A0BB0000}"/>
    <cellStyle name="Total 4 4 2 17 2" xfId="47408" xr:uid="{00000000-0005-0000-0000-0000A1BB0000}"/>
    <cellStyle name="Total 4 4 2 17 2 2" xfId="47409" xr:uid="{00000000-0005-0000-0000-0000A2BB0000}"/>
    <cellStyle name="Total 4 4 2 17 3" xfId="47410" xr:uid="{00000000-0005-0000-0000-0000A3BB0000}"/>
    <cellStyle name="Total 4 4 2 18" xfId="47411" xr:uid="{00000000-0005-0000-0000-0000A4BB0000}"/>
    <cellStyle name="Total 4 4 2 18 2" xfId="47412" xr:uid="{00000000-0005-0000-0000-0000A5BB0000}"/>
    <cellStyle name="Total 4 4 2 18 2 2" xfId="47413" xr:uid="{00000000-0005-0000-0000-0000A6BB0000}"/>
    <cellStyle name="Total 4 4 2 18 3" xfId="47414" xr:uid="{00000000-0005-0000-0000-0000A7BB0000}"/>
    <cellStyle name="Total 4 4 2 19" xfId="47415" xr:uid="{00000000-0005-0000-0000-0000A8BB0000}"/>
    <cellStyle name="Total 4 4 2 19 2" xfId="47416" xr:uid="{00000000-0005-0000-0000-0000A9BB0000}"/>
    <cellStyle name="Total 4 4 2 19 2 2" xfId="47417" xr:uid="{00000000-0005-0000-0000-0000AABB0000}"/>
    <cellStyle name="Total 4 4 2 19 3" xfId="47418" xr:uid="{00000000-0005-0000-0000-0000ABBB0000}"/>
    <cellStyle name="Total 4 4 2 2" xfId="47419" xr:uid="{00000000-0005-0000-0000-0000ACBB0000}"/>
    <cellStyle name="Total 4 4 2 2 2" xfId="47420" xr:uid="{00000000-0005-0000-0000-0000ADBB0000}"/>
    <cellStyle name="Total 4 4 2 2 2 2" xfId="47421" xr:uid="{00000000-0005-0000-0000-0000AEBB0000}"/>
    <cellStyle name="Total 4 4 2 2 2 2 2" xfId="47422" xr:uid="{00000000-0005-0000-0000-0000AFBB0000}"/>
    <cellStyle name="Total 4 4 2 2 2 3" xfId="47423" xr:uid="{00000000-0005-0000-0000-0000B0BB0000}"/>
    <cellStyle name="Total 4 4 2 2 2 4" xfId="47424" xr:uid="{00000000-0005-0000-0000-0000B1BB0000}"/>
    <cellStyle name="Total 4 4 2 2 3" xfId="47425" xr:uid="{00000000-0005-0000-0000-0000B2BB0000}"/>
    <cellStyle name="Total 4 4 2 2 3 2" xfId="47426" xr:uid="{00000000-0005-0000-0000-0000B3BB0000}"/>
    <cellStyle name="Total 4 4 2 2 4" xfId="47427" xr:uid="{00000000-0005-0000-0000-0000B4BB0000}"/>
    <cellStyle name="Total 4 4 2 2 5" xfId="47428" xr:uid="{00000000-0005-0000-0000-0000B5BB0000}"/>
    <cellStyle name="Total 4 4 2 20" xfId="47429" xr:uid="{00000000-0005-0000-0000-0000B6BB0000}"/>
    <cellStyle name="Total 4 4 2 20 2" xfId="47430" xr:uid="{00000000-0005-0000-0000-0000B7BB0000}"/>
    <cellStyle name="Total 4 4 2 20 2 2" xfId="47431" xr:uid="{00000000-0005-0000-0000-0000B8BB0000}"/>
    <cellStyle name="Total 4 4 2 20 3" xfId="47432" xr:uid="{00000000-0005-0000-0000-0000B9BB0000}"/>
    <cellStyle name="Total 4 4 2 21" xfId="47433" xr:uid="{00000000-0005-0000-0000-0000BABB0000}"/>
    <cellStyle name="Total 4 4 2 21 2" xfId="47434" xr:uid="{00000000-0005-0000-0000-0000BBBB0000}"/>
    <cellStyle name="Total 4 4 2 22" xfId="47435" xr:uid="{00000000-0005-0000-0000-0000BCBB0000}"/>
    <cellStyle name="Total 4 4 2 23" xfId="47436" xr:uid="{00000000-0005-0000-0000-0000BDBB0000}"/>
    <cellStyle name="Total 4 4 2 3" xfId="47437" xr:uid="{00000000-0005-0000-0000-0000BEBB0000}"/>
    <cellStyle name="Total 4 4 2 3 2" xfId="47438" xr:uid="{00000000-0005-0000-0000-0000BFBB0000}"/>
    <cellStyle name="Total 4 4 2 3 2 2" xfId="47439" xr:uid="{00000000-0005-0000-0000-0000C0BB0000}"/>
    <cellStyle name="Total 4 4 2 3 2 3" xfId="47440" xr:uid="{00000000-0005-0000-0000-0000C1BB0000}"/>
    <cellStyle name="Total 4 4 2 3 3" xfId="47441" xr:uid="{00000000-0005-0000-0000-0000C2BB0000}"/>
    <cellStyle name="Total 4 4 2 3 3 2" xfId="47442" xr:uid="{00000000-0005-0000-0000-0000C3BB0000}"/>
    <cellStyle name="Total 4 4 2 3 4" xfId="47443" xr:uid="{00000000-0005-0000-0000-0000C4BB0000}"/>
    <cellStyle name="Total 4 4 2 4" xfId="47444" xr:uid="{00000000-0005-0000-0000-0000C5BB0000}"/>
    <cellStyle name="Total 4 4 2 4 2" xfId="47445" xr:uid="{00000000-0005-0000-0000-0000C6BB0000}"/>
    <cellStyle name="Total 4 4 2 4 2 2" xfId="47446" xr:uid="{00000000-0005-0000-0000-0000C7BB0000}"/>
    <cellStyle name="Total 4 4 2 4 3" xfId="47447" xr:uid="{00000000-0005-0000-0000-0000C8BB0000}"/>
    <cellStyle name="Total 4 4 2 4 4" xfId="47448" xr:uid="{00000000-0005-0000-0000-0000C9BB0000}"/>
    <cellStyle name="Total 4 4 2 5" xfId="47449" xr:uid="{00000000-0005-0000-0000-0000CABB0000}"/>
    <cellStyle name="Total 4 4 2 5 2" xfId="47450" xr:uid="{00000000-0005-0000-0000-0000CBBB0000}"/>
    <cellStyle name="Total 4 4 2 5 2 2" xfId="47451" xr:uid="{00000000-0005-0000-0000-0000CCBB0000}"/>
    <cellStyle name="Total 4 4 2 5 3" xfId="47452" xr:uid="{00000000-0005-0000-0000-0000CDBB0000}"/>
    <cellStyle name="Total 4 4 2 5 4" xfId="47453" xr:uid="{00000000-0005-0000-0000-0000CEBB0000}"/>
    <cellStyle name="Total 4 4 2 6" xfId="47454" xr:uid="{00000000-0005-0000-0000-0000CFBB0000}"/>
    <cellStyle name="Total 4 4 2 6 2" xfId="47455" xr:uid="{00000000-0005-0000-0000-0000D0BB0000}"/>
    <cellStyle name="Total 4 4 2 6 2 2" xfId="47456" xr:uid="{00000000-0005-0000-0000-0000D1BB0000}"/>
    <cellStyle name="Total 4 4 2 6 3" xfId="47457" xr:uid="{00000000-0005-0000-0000-0000D2BB0000}"/>
    <cellStyle name="Total 4 4 2 7" xfId="47458" xr:uid="{00000000-0005-0000-0000-0000D3BB0000}"/>
    <cellStyle name="Total 4 4 2 7 2" xfId="47459" xr:uid="{00000000-0005-0000-0000-0000D4BB0000}"/>
    <cellStyle name="Total 4 4 2 7 2 2" xfId="47460" xr:uid="{00000000-0005-0000-0000-0000D5BB0000}"/>
    <cellStyle name="Total 4 4 2 7 3" xfId="47461" xr:uid="{00000000-0005-0000-0000-0000D6BB0000}"/>
    <cellStyle name="Total 4 4 2 8" xfId="47462" xr:uid="{00000000-0005-0000-0000-0000D7BB0000}"/>
    <cellStyle name="Total 4 4 2 8 2" xfId="47463" xr:uid="{00000000-0005-0000-0000-0000D8BB0000}"/>
    <cellStyle name="Total 4 4 2 8 2 2" xfId="47464" xr:uid="{00000000-0005-0000-0000-0000D9BB0000}"/>
    <cellStyle name="Total 4 4 2 8 3" xfId="47465" xr:uid="{00000000-0005-0000-0000-0000DABB0000}"/>
    <cellStyle name="Total 4 4 2 9" xfId="47466" xr:uid="{00000000-0005-0000-0000-0000DBBB0000}"/>
    <cellStyle name="Total 4 4 2 9 2" xfId="47467" xr:uid="{00000000-0005-0000-0000-0000DCBB0000}"/>
    <cellStyle name="Total 4 4 2 9 2 2" xfId="47468" xr:uid="{00000000-0005-0000-0000-0000DDBB0000}"/>
    <cellStyle name="Total 4 4 2 9 3" xfId="47469" xr:uid="{00000000-0005-0000-0000-0000DEBB0000}"/>
    <cellStyle name="Total 4 4 20" xfId="47470" xr:uid="{00000000-0005-0000-0000-0000DFBB0000}"/>
    <cellStyle name="Total 4 4 3" xfId="47471" xr:uid="{00000000-0005-0000-0000-0000E0BB0000}"/>
    <cellStyle name="Total 4 4 3 2" xfId="47472" xr:uid="{00000000-0005-0000-0000-0000E1BB0000}"/>
    <cellStyle name="Total 4 4 3 2 2" xfId="47473" xr:uid="{00000000-0005-0000-0000-0000E2BB0000}"/>
    <cellStyle name="Total 4 4 3 2 2 2" xfId="47474" xr:uid="{00000000-0005-0000-0000-0000E3BB0000}"/>
    <cellStyle name="Total 4 4 3 2 3" xfId="47475" xr:uid="{00000000-0005-0000-0000-0000E4BB0000}"/>
    <cellStyle name="Total 4 4 3 2 4" xfId="47476" xr:uid="{00000000-0005-0000-0000-0000E5BB0000}"/>
    <cellStyle name="Total 4 4 3 3" xfId="47477" xr:uid="{00000000-0005-0000-0000-0000E6BB0000}"/>
    <cellStyle name="Total 4 4 3 3 2" xfId="47478" xr:uid="{00000000-0005-0000-0000-0000E7BB0000}"/>
    <cellStyle name="Total 4 4 3 4" xfId="47479" xr:uid="{00000000-0005-0000-0000-0000E8BB0000}"/>
    <cellStyle name="Total 4 4 3 5" xfId="47480" xr:uid="{00000000-0005-0000-0000-0000E9BB0000}"/>
    <cellStyle name="Total 4 4 4" xfId="47481" xr:uid="{00000000-0005-0000-0000-0000EABB0000}"/>
    <cellStyle name="Total 4 4 4 2" xfId="47482" xr:uid="{00000000-0005-0000-0000-0000EBBB0000}"/>
    <cellStyle name="Total 4 4 4 2 2" xfId="47483" xr:uid="{00000000-0005-0000-0000-0000ECBB0000}"/>
    <cellStyle name="Total 4 4 4 2 3" xfId="47484" xr:uid="{00000000-0005-0000-0000-0000EDBB0000}"/>
    <cellStyle name="Total 4 4 4 3" xfId="47485" xr:uid="{00000000-0005-0000-0000-0000EEBB0000}"/>
    <cellStyle name="Total 4 4 4 3 2" xfId="47486" xr:uid="{00000000-0005-0000-0000-0000EFBB0000}"/>
    <cellStyle name="Total 4 4 4 4" xfId="47487" xr:uid="{00000000-0005-0000-0000-0000F0BB0000}"/>
    <cellStyle name="Total 4 4 5" xfId="47488" xr:uid="{00000000-0005-0000-0000-0000F1BB0000}"/>
    <cellStyle name="Total 4 4 5 2" xfId="47489" xr:uid="{00000000-0005-0000-0000-0000F2BB0000}"/>
    <cellStyle name="Total 4 4 5 2 2" xfId="47490" xr:uid="{00000000-0005-0000-0000-0000F3BB0000}"/>
    <cellStyle name="Total 4 4 5 2 3" xfId="47491" xr:uid="{00000000-0005-0000-0000-0000F4BB0000}"/>
    <cellStyle name="Total 4 4 5 3" xfId="47492" xr:uid="{00000000-0005-0000-0000-0000F5BB0000}"/>
    <cellStyle name="Total 4 4 5 4" xfId="47493" xr:uid="{00000000-0005-0000-0000-0000F6BB0000}"/>
    <cellStyle name="Total 4 4 6" xfId="47494" xr:uid="{00000000-0005-0000-0000-0000F7BB0000}"/>
    <cellStyle name="Total 4 4 6 2" xfId="47495" xr:uid="{00000000-0005-0000-0000-0000F8BB0000}"/>
    <cellStyle name="Total 4 4 6 2 2" xfId="47496" xr:uid="{00000000-0005-0000-0000-0000F9BB0000}"/>
    <cellStyle name="Total 4 4 6 3" xfId="47497" xr:uid="{00000000-0005-0000-0000-0000FABB0000}"/>
    <cellStyle name="Total 4 4 6 4" xfId="47498" xr:uid="{00000000-0005-0000-0000-0000FBBB0000}"/>
    <cellStyle name="Total 4 4 7" xfId="47499" xr:uid="{00000000-0005-0000-0000-0000FCBB0000}"/>
    <cellStyle name="Total 4 4 7 2" xfId="47500" xr:uid="{00000000-0005-0000-0000-0000FDBB0000}"/>
    <cellStyle name="Total 4 4 7 2 2" xfId="47501" xr:uid="{00000000-0005-0000-0000-0000FEBB0000}"/>
    <cellStyle name="Total 4 4 7 3" xfId="47502" xr:uid="{00000000-0005-0000-0000-0000FFBB0000}"/>
    <cellStyle name="Total 4 4 8" xfId="47503" xr:uid="{00000000-0005-0000-0000-000000BC0000}"/>
    <cellStyle name="Total 4 4 8 2" xfId="47504" xr:uid="{00000000-0005-0000-0000-000001BC0000}"/>
    <cellStyle name="Total 4 4 8 2 2" xfId="47505" xr:uid="{00000000-0005-0000-0000-000002BC0000}"/>
    <cellStyle name="Total 4 4 8 3" xfId="47506" xr:uid="{00000000-0005-0000-0000-000003BC0000}"/>
    <cellStyle name="Total 4 4 9" xfId="47507" xr:uid="{00000000-0005-0000-0000-000004BC0000}"/>
    <cellStyle name="Total 4 4 9 2" xfId="47508" xr:uid="{00000000-0005-0000-0000-000005BC0000}"/>
    <cellStyle name="Total 4 4 9 2 2" xfId="47509" xr:uid="{00000000-0005-0000-0000-000006BC0000}"/>
    <cellStyle name="Total 4 4 9 3" xfId="47510" xr:uid="{00000000-0005-0000-0000-000007BC0000}"/>
    <cellStyle name="Total 4 5" xfId="47511" xr:uid="{00000000-0005-0000-0000-000008BC0000}"/>
    <cellStyle name="Total 4 5 10" xfId="47512" xr:uid="{00000000-0005-0000-0000-000009BC0000}"/>
    <cellStyle name="Total 4 5 10 2" xfId="47513" xr:uid="{00000000-0005-0000-0000-00000ABC0000}"/>
    <cellStyle name="Total 4 5 10 2 2" xfId="47514" xr:uid="{00000000-0005-0000-0000-00000BBC0000}"/>
    <cellStyle name="Total 4 5 10 3" xfId="47515" xr:uid="{00000000-0005-0000-0000-00000CBC0000}"/>
    <cellStyle name="Total 4 5 11" xfId="47516" xr:uid="{00000000-0005-0000-0000-00000DBC0000}"/>
    <cellStyle name="Total 4 5 11 2" xfId="47517" xr:uid="{00000000-0005-0000-0000-00000EBC0000}"/>
    <cellStyle name="Total 4 5 11 2 2" xfId="47518" xr:uid="{00000000-0005-0000-0000-00000FBC0000}"/>
    <cellStyle name="Total 4 5 11 3" xfId="47519" xr:uid="{00000000-0005-0000-0000-000010BC0000}"/>
    <cellStyle name="Total 4 5 12" xfId="47520" xr:uid="{00000000-0005-0000-0000-000011BC0000}"/>
    <cellStyle name="Total 4 5 12 2" xfId="47521" xr:uid="{00000000-0005-0000-0000-000012BC0000}"/>
    <cellStyle name="Total 4 5 12 2 2" xfId="47522" xr:uid="{00000000-0005-0000-0000-000013BC0000}"/>
    <cellStyle name="Total 4 5 12 3" xfId="47523" xr:uid="{00000000-0005-0000-0000-000014BC0000}"/>
    <cellStyle name="Total 4 5 13" xfId="47524" xr:uid="{00000000-0005-0000-0000-000015BC0000}"/>
    <cellStyle name="Total 4 5 13 2" xfId="47525" xr:uid="{00000000-0005-0000-0000-000016BC0000}"/>
    <cellStyle name="Total 4 5 13 2 2" xfId="47526" xr:uid="{00000000-0005-0000-0000-000017BC0000}"/>
    <cellStyle name="Total 4 5 13 3" xfId="47527" xr:uid="{00000000-0005-0000-0000-000018BC0000}"/>
    <cellStyle name="Total 4 5 14" xfId="47528" xr:uid="{00000000-0005-0000-0000-000019BC0000}"/>
    <cellStyle name="Total 4 5 14 2" xfId="47529" xr:uid="{00000000-0005-0000-0000-00001ABC0000}"/>
    <cellStyle name="Total 4 5 14 2 2" xfId="47530" xr:uid="{00000000-0005-0000-0000-00001BBC0000}"/>
    <cellStyle name="Total 4 5 14 3" xfId="47531" xr:uid="{00000000-0005-0000-0000-00001CBC0000}"/>
    <cellStyle name="Total 4 5 15" xfId="47532" xr:uid="{00000000-0005-0000-0000-00001DBC0000}"/>
    <cellStyle name="Total 4 5 15 2" xfId="47533" xr:uid="{00000000-0005-0000-0000-00001EBC0000}"/>
    <cellStyle name="Total 4 5 15 2 2" xfId="47534" xr:uid="{00000000-0005-0000-0000-00001FBC0000}"/>
    <cellStyle name="Total 4 5 15 3" xfId="47535" xr:uid="{00000000-0005-0000-0000-000020BC0000}"/>
    <cellStyle name="Total 4 5 16" xfId="47536" xr:uid="{00000000-0005-0000-0000-000021BC0000}"/>
    <cellStyle name="Total 4 5 16 2" xfId="47537" xr:uid="{00000000-0005-0000-0000-000022BC0000}"/>
    <cellStyle name="Total 4 5 16 2 2" xfId="47538" xr:uid="{00000000-0005-0000-0000-000023BC0000}"/>
    <cellStyle name="Total 4 5 16 3" xfId="47539" xr:uid="{00000000-0005-0000-0000-000024BC0000}"/>
    <cellStyle name="Total 4 5 17" xfId="47540" xr:uid="{00000000-0005-0000-0000-000025BC0000}"/>
    <cellStyle name="Total 4 5 17 2" xfId="47541" xr:uid="{00000000-0005-0000-0000-000026BC0000}"/>
    <cellStyle name="Total 4 5 17 2 2" xfId="47542" xr:uid="{00000000-0005-0000-0000-000027BC0000}"/>
    <cellStyle name="Total 4 5 17 3" xfId="47543" xr:uid="{00000000-0005-0000-0000-000028BC0000}"/>
    <cellStyle name="Total 4 5 18" xfId="47544" xr:uid="{00000000-0005-0000-0000-000029BC0000}"/>
    <cellStyle name="Total 4 5 18 2" xfId="47545" xr:uid="{00000000-0005-0000-0000-00002ABC0000}"/>
    <cellStyle name="Total 4 5 18 2 2" xfId="47546" xr:uid="{00000000-0005-0000-0000-00002BBC0000}"/>
    <cellStyle name="Total 4 5 18 3" xfId="47547" xr:uid="{00000000-0005-0000-0000-00002CBC0000}"/>
    <cellStyle name="Total 4 5 19" xfId="47548" xr:uid="{00000000-0005-0000-0000-00002DBC0000}"/>
    <cellStyle name="Total 4 5 19 2" xfId="47549" xr:uid="{00000000-0005-0000-0000-00002EBC0000}"/>
    <cellStyle name="Total 4 5 19 2 2" xfId="47550" xr:uid="{00000000-0005-0000-0000-00002FBC0000}"/>
    <cellStyle name="Total 4 5 19 3" xfId="47551" xr:uid="{00000000-0005-0000-0000-000030BC0000}"/>
    <cellStyle name="Total 4 5 2" xfId="47552" xr:uid="{00000000-0005-0000-0000-000031BC0000}"/>
    <cellStyle name="Total 4 5 2 10" xfId="47553" xr:uid="{00000000-0005-0000-0000-000032BC0000}"/>
    <cellStyle name="Total 4 5 2 10 2" xfId="47554" xr:uid="{00000000-0005-0000-0000-000033BC0000}"/>
    <cellStyle name="Total 4 5 2 10 2 2" xfId="47555" xr:uid="{00000000-0005-0000-0000-000034BC0000}"/>
    <cellStyle name="Total 4 5 2 10 3" xfId="47556" xr:uid="{00000000-0005-0000-0000-000035BC0000}"/>
    <cellStyle name="Total 4 5 2 11" xfId="47557" xr:uid="{00000000-0005-0000-0000-000036BC0000}"/>
    <cellStyle name="Total 4 5 2 11 2" xfId="47558" xr:uid="{00000000-0005-0000-0000-000037BC0000}"/>
    <cellStyle name="Total 4 5 2 11 2 2" xfId="47559" xr:uid="{00000000-0005-0000-0000-000038BC0000}"/>
    <cellStyle name="Total 4 5 2 11 3" xfId="47560" xr:uid="{00000000-0005-0000-0000-000039BC0000}"/>
    <cellStyle name="Total 4 5 2 12" xfId="47561" xr:uid="{00000000-0005-0000-0000-00003ABC0000}"/>
    <cellStyle name="Total 4 5 2 12 2" xfId="47562" xr:uid="{00000000-0005-0000-0000-00003BBC0000}"/>
    <cellStyle name="Total 4 5 2 12 2 2" xfId="47563" xr:uid="{00000000-0005-0000-0000-00003CBC0000}"/>
    <cellStyle name="Total 4 5 2 12 3" xfId="47564" xr:uid="{00000000-0005-0000-0000-00003DBC0000}"/>
    <cellStyle name="Total 4 5 2 13" xfId="47565" xr:uid="{00000000-0005-0000-0000-00003EBC0000}"/>
    <cellStyle name="Total 4 5 2 13 2" xfId="47566" xr:uid="{00000000-0005-0000-0000-00003FBC0000}"/>
    <cellStyle name="Total 4 5 2 13 2 2" xfId="47567" xr:uid="{00000000-0005-0000-0000-000040BC0000}"/>
    <cellStyle name="Total 4 5 2 13 3" xfId="47568" xr:uid="{00000000-0005-0000-0000-000041BC0000}"/>
    <cellStyle name="Total 4 5 2 14" xfId="47569" xr:uid="{00000000-0005-0000-0000-000042BC0000}"/>
    <cellStyle name="Total 4 5 2 14 2" xfId="47570" xr:uid="{00000000-0005-0000-0000-000043BC0000}"/>
    <cellStyle name="Total 4 5 2 14 2 2" xfId="47571" xr:uid="{00000000-0005-0000-0000-000044BC0000}"/>
    <cellStyle name="Total 4 5 2 14 3" xfId="47572" xr:uid="{00000000-0005-0000-0000-000045BC0000}"/>
    <cellStyle name="Total 4 5 2 15" xfId="47573" xr:uid="{00000000-0005-0000-0000-000046BC0000}"/>
    <cellStyle name="Total 4 5 2 15 2" xfId="47574" xr:uid="{00000000-0005-0000-0000-000047BC0000}"/>
    <cellStyle name="Total 4 5 2 15 2 2" xfId="47575" xr:uid="{00000000-0005-0000-0000-000048BC0000}"/>
    <cellStyle name="Total 4 5 2 15 3" xfId="47576" xr:uid="{00000000-0005-0000-0000-000049BC0000}"/>
    <cellStyle name="Total 4 5 2 16" xfId="47577" xr:uid="{00000000-0005-0000-0000-00004ABC0000}"/>
    <cellStyle name="Total 4 5 2 16 2" xfId="47578" xr:uid="{00000000-0005-0000-0000-00004BBC0000}"/>
    <cellStyle name="Total 4 5 2 16 2 2" xfId="47579" xr:uid="{00000000-0005-0000-0000-00004CBC0000}"/>
    <cellStyle name="Total 4 5 2 16 3" xfId="47580" xr:uid="{00000000-0005-0000-0000-00004DBC0000}"/>
    <cellStyle name="Total 4 5 2 17" xfId="47581" xr:uid="{00000000-0005-0000-0000-00004EBC0000}"/>
    <cellStyle name="Total 4 5 2 17 2" xfId="47582" xr:uid="{00000000-0005-0000-0000-00004FBC0000}"/>
    <cellStyle name="Total 4 5 2 17 2 2" xfId="47583" xr:uid="{00000000-0005-0000-0000-000050BC0000}"/>
    <cellStyle name="Total 4 5 2 17 3" xfId="47584" xr:uid="{00000000-0005-0000-0000-000051BC0000}"/>
    <cellStyle name="Total 4 5 2 18" xfId="47585" xr:uid="{00000000-0005-0000-0000-000052BC0000}"/>
    <cellStyle name="Total 4 5 2 18 2" xfId="47586" xr:uid="{00000000-0005-0000-0000-000053BC0000}"/>
    <cellStyle name="Total 4 5 2 18 2 2" xfId="47587" xr:uid="{00000000-0005-0000-0000-000054BC0000}"/>
    <cellStyle name="Total 4 5 2 18 3" xfId="47588" xr:uid="{00000000-0005-0000-0000-000055BC0000}"/>
    <cellStyle name="Total 4 5 2 19" xfId="47589" xr:uid="{00000000-0005-0000-0000-000056BC0000}"/>
    <cellStyle name="Total 4 5 2 19 2" xfId="47590" xr:uid="{00000000-0005-0000-0000-000057BC0000}"/>
    <cellStyle name="Total 4 5 2 19 2 2" xfId="47591" xr:uid="{00000000-0005-0000-0000-000058BC0000}"/>
    <cellStyle name="Total 4 5 2 19 3" xfId="47592" xr:uid="{00000000-0005-0000-0000-000059BC0000}"/>
    <cellStyle name="Total 4 5 2 2" xfId="47593" xr:uid="{00000000-0005-0000-0000-00005ABC0000}"/>
    <cellStyle name="Total 4 5 2 2 2" xfId="47594" xr:uid="{00000000-0005-0000-0000-00005BBC0000}"/>
    <cellStyle name="Total 4 5 2 2 2 2" xfId="47595" xr:uid="{00000000-0005-0000-0000-00005CBC0000}"/>
    <cellStyle name="Total 4 5 2 2 2 3" xfId="47596" xr:uid="{00000000-0005-0000-0000-00005DBC0000}"/>
    <cellStyle name="Total 4 5 2 2 3" xfId="47597" xr:uid="{00000000-0005-0000-0000-00005EBC0000}"/>
    <cellStyle name="Total 4 5 2 2 3 2" xfId="47598" xr:uid="{00000000-0005-0000-0000-00005FBC0000}"/>
    <cellStyle name="Total 4 5 2 2 4" xfId="47599" xr:uid="{00000000-0005-0000-0000-000060BC0000}"/>
    <cellStyle name="Total 4 5 2 20" xfId="47600" xr:uid="{00000000-0005-0000-0000-000061BC0000}"/>
    <cellStyle name="Total 4 5 2 20 2" xfId="47601" xr:uid="{00000000-0005-0000-0000-000062BC0000}"/>
    <cellStyle name="Total 4 5 2 20 2 2" xfId="47602" xr:uid="{00000000-0005-0000-0000-000063BC0000}"/>
    <cellStyle name="Total 4 5 2 20 3" xfId="47603" xr:uid="{00000000-0005-0000-0000-000064BC0000}"/>
    <cellStyle name="Total 4 5 2 21" xfId="47604" xr:uid="{00000000-0005-0000-0000-000065BC0000}"/>
    <cellStyle name="Total 4 5 2 21 2" xfId="47605" xr:uid="{00000000-0005-0000-0000-000066BC0000}"/>
    <cellStyle name="Total 4 5 2 22" xfId="47606" xr:uid="{00000000-0005-0000-0000-000067BC0000}"/>
    <cellStyle name="Total 4 5 2 23" xfId="47607" xr:uid="{00000000-0005-0000-0000-000068BC0000}"/>
    <cellStyle name="Total 4 5 2 3" xfId="47608" xr:uid="{00000000-0005-0000-0000-000069BC0000}"/>
    <cellStyle name="Total 4 5 2 3 2" xfId="47609" xr:uid="{00000000-0005-0000-0000-00006ABC0000}"/>
    <cellStyle name="Total 4 5 2 3 2 2" xfId="47610" xr:uid="{00000000-0005-0000-0000-00006BBC0000}"/>
    <cellStyle name="Total 4 5 2 3 3" xfId="47611" xr:uid="{00000000-0005-0000-0000-00006CBC0000}"/>
    <cellStyle name="Total 4 5 2 3 4" xfId="47612" xr:uid="{00000000-0005-0000-0000-00006DBC0000}"/>
    <cellStyle name="Total 4 5 2 4" xfId="47613" xr:uid="{00000000-0005-0000-0000-00006EBC0000}"/>
    <cellStyle name="Total 4 5 2 4 2" xfId="47614" xr:uid="{00000000-0005-0000-0000-00006FBC0000}"/>
    <cellStyle name="Total 4 5 2 4 2 2" xfId="47615" xr:uid="{00000000-0005-0000-0000-000070BC0000}"/>
    <cellStyle name="Total 4 5 2 4 3" xfId="47616" xr:uid="{00000000-0005-0000-0000-000071BC0000}"/>
    <cellStyle name="Total 4 5 2 4 4" xfId="47617" xr:uid="{00000000-0005-0000-0000-000072BC0000}"/>
    <cellStyle name="Total 4 5 2 5" xfId="47618" xr:uid="{00000000-0005-0000-0000-000073BC0000}"/>
    <cellStyle name="Total 4 5 2 5 2" xfId="47619" xr:uid="{00000000-0005-0000-0000-000074BC0000}"/>
    <cellStyle name="Total 4 5 2 5 2 2" xfId="47620" xr:uid="{00000000-0005-0000-0000-000075BC0000}"/>
    <cellStyle name="Total 4 5 2 5 3" xfId="47621" xr:uid="{00000000-0005-0000-0000-000076BC0000}"/>
    <cellStyle name="Total 4 5 2 6" xfId="47622" xr:uid="{00000000-0005-0000-0000-000077BC0000}"/>
    <cellStyle name="Total 4 5 2 6 2" xfId="47623" xr:uid="{00000000-0005-0000-0000-000078BC0000}"/>
    <cellStyle name="Total 4 5 2 6 2 2" xfId="47624" xr:uid="{00000000-0005-0000-0000-000079BC0000}"/>
    <cellStyle name="Total 4 5 2 6 3" xfId="47625" xr:uid="{00000000-0005-0000-0000-00007ABC0000}"/>
    <cellStyle name="Total 4 5 2 7" xfId="47626" xr:uid="{00000000-0005-0000-0000-00007BBC0000}"/>
    <cellStyle name="Total 4 5 2 7 2" xfId="47627" xr:uid="{00000000-0005-0000-0000-00007CBC0000}"/>
    <cellStyle name="Total 4 5 2 7 2 2" xfId="47628" xr:uid="{00000000-0005-0000-0000-00007DBC0000}"/>
    <cellStyle name="Total 4 5 2 7 3" xfId="47629" xr:uid="{00000000-0005-0000-0000-00007EBC0000}"/>
    <cellStyle name="Total 4 5 2 8" xfId="47630" xr:uid="{00000000-0005-0000-0000-00007FBC0000}"/>
    <cellStyle name="Total 4 5 2 8 2" xfId="47631" xr:uid="{00000000-0005-0000-0000-000080BC0000}"/>
    <cellStyle name="Total 4 5 2 8 2 2" xfId="47632" xr:uid="{00000000-0005-0000-0000-000081BC0000}"/>
    <cellStyle name="Total 4 5 2 8 3" xfId="47633" xr:uid="{00000000-0005-0000-0000-000082BC0000}"/>
    <cellStyle name="Total 4 5 2 9" xfId="47634" xr:uid="{00000000-0005-0000-0000-000083BC0000}"/>
    <cellStyle name="Total 4 5 2 9 2" xfId="47635" xr:uid="{00000000-0005-0000-0000-000084BC0000}"/>
    <cellStyle name="Total 4 5 2 9 2 2" xfId="47636" xr:uid="{00000000-0005-0000-0000-000085BC0000}"/>
    <cellStyle name="Total 4 5 2 9 3" xfId="47637" xr:uid="{00000000-0005-0000-0000-000086BC0000}"/>
    <cellStyle name="Total 4 5 20" xfId="47638" xr:uid="{00000000-0005-0000-0000-000087BC0000}"/>
    <cellStyle name="Total 4 5 20 2" xfId="47639" xr:uid="{00000000-0005-0000-0000-000088BC0000}"/>
    <cellStyle name="Total 4 5 20 2 2" xfId="47640" xr:uid="{00000000-0005-0000-0000-000089BC0000}"/>
    <cellStyle name="Total 4 5 20 3" xfId="47641" xr:uid="{00000000-0005-0000-0000-00008ABC0000}"/>
    <cellStyle name="Total 4 5 21" xfId="47642" xr:uid="{00000000-0005-0000-0000-00008BBC0000}"/>
    <cellStyle name="Total 4 5 21 2" xfId="47643" xr:uid="{00000000-0005-0000-0000-00008CBC0000}"/>
    <cellStyle name="Total 4 5 21 2 2" xfId="47644" xr:uid="{00000000-0005-0000-0000-00008DBC0000}"/>
    <cellStyle name="Total 4 5 21 3" xfId="47645" xr:uid="{00000000-0005-0000-0000-00008EBC0000}"/>
    <cellStyle name="Total 4 5 22" xfId="47646" xr:uid="{00000000-0005-0000-0000-00008FBC0000}"/>
    <cellStyle name="Total 4 5 22 2" xfId="47647" xr:uid="{00000000-0005-0000-0000-000090BC0000}"/>
    <cellStyle name="Total 4 5 23" xfId="47648" xr:uid="{00000000-0005-0000-0000-000091BC0000}"/>
    <cellStyle name="Total 4 5 24" xfId="47649" xr:uid="{00000000-0005-0000-0000-000092BC0000}"/>
    <cellStyle name="Total 4 5 3" xfId="47650" xr:uid="{00000000-0005-0000-0000-000093BC0000}"/>
    <cellStyle name="Total 4 5 3 2" xfId="47651" xr:uid="{00000000-0005-0000-0000-000094BC0000}"/>
    <cellStyle name="Total 4 5 3 2 2" xfId="47652" xr:uid="{00000000-0005-0000-0000-000095BC0000}"/>
    <cellStyle name="Total 4 5 3 2 3" xfId="47653" xr:uid="{00000000-0005-0000-0000-000096BC0000}"/>
    <cellStyle name="Total 4 5 3 3" xfId="47654" xr:uid="{00000000-0005-0000-0000-000097BC0000}"/>
    <cellStyle name="Total 4 5 3 3 2" xfId="47655" xr:uid="{00000000-0005-0000-0000-000098BC0000}"/>
    <cellStyle name="Total 4 5 3 4" xfId="47656" xr:uid="{00000000-0005-0000-0000-000099BC0000}"/>
    <cellStyle name="Total 4 5 4" xfId="47657" xr:uid="{00000000-0005-0000-0000-00009ABC0000}"/>
    <cellStyle name="Total 4 5 4 2" xfId="47658" xr:uid="{00000000-0005-0000-0000-00009BBC0000}"/>
    <cellStyle name="Total 4 5 4 2 2" xfId="47659" xr:uid="{00000000-0005-0000-0000-00009CBC0000}"/>
    <cellStyle name="Total 4 5 4 3" xfId="47660" xr:uid="{00000000-0005-0000-0000-00009DBC0000}"/>
    <cellStyle name="Total 4 5 4 4" xfId="47661" xr:uid="{00000000-0005-0000-0000-00009EBC0000}"/>
    <cellStyle name="Total 4 5 5" xfId="47662" xr:uid="{00000000-0005-0000-0000-00009FBC0000}"/>
    <cellStyle name="Total 4 5 5 2" xfId="47663" xr:uid="{00000000-0005-0000-0000-0000A0BC0000}"/>
    <cellStyle name="Total 4 5 5 2 2" xfId="47664" xr:uid="{00000000-0005-0000-0000-0000A1BC0000}"/>
    <cellStyle name="Total 4 5 5 3" xfId="47665" xr:uid="{00000000-0005-0000-0000-0000A2BC0000}"/>
    <cellStyle name="Total 4 5 5 4" xfId="47666" xr:uid="{00000000-0005-0000-0000-0000A3BC0000}"/>
    <cellStyle name="Total 4 5 6" xfId="47667" xr:uid="{00000000-0005-0000-0000-0000A4BC0000}"/>
    <cellStyle name="Total 4 5 6 2" xfId="47668" xr:uid="{00000000-0005-0000-0000-0000A5BC0000}"/>
    <cellStyle name="Total 4 5 6 2 2" xfId="47669" xr:uid="{00000000-0005-0000-0000-0000A6BC0000}"/>
    <cellStyle name="Total 4 5 6 3" xfId="47670" xr:uid="{00000000-0005-0000-0000-0000A7BC0000}"/>
    <cellStyle name="Total 4 5 7" xfId="47671" xr:uid="{00000000-0005-0000-0000-0000A8BC0000}"/>
    <cellStyle name="Total 4 5 7 2" xfId="47672" xr:uid="{00000000-0005-0000-0000-0000A9BC0000}"/>
    <cellStyle name="Total 4 5 7 2 2" xfId="47673" xr:uid="{00000000-0005-0000-0000-0000AABC0000}"/>
    <cellStyle name="Total 4 5 7 3" xfId="47674" xr:uid="{00000000-0005-0000-0000-0000ABBC0000}"/>
    <cellStyle name="Total 4 5 8" xfId="47675" xr:uid="{00000000-0005-0000-0000-0000ACBC0000}"/>
    <cellStyle name="Total 4 5 8 2" xfId="47676" xr:uid="{00000000-0005-0000-0000-0000ADBC0000}"/>
    <cellStyle name="Total 4 5 8 2 2" xfId="47677" xr:uid="{00000000-0005-0000-0000-0000AEBC0000}"/>
    <cellStyle name="Total 4 5 8 3" xfId="47678" xr:uid="{00000000-0005-0000-0000-0000AFBC0000}"/>
    <cellStyle name="Total 4 5 9" xfId="47679" xr:uid="{00000000-0005-0000-0000-0000B0BC0000}"/>
    <cellStyle name="Total 4 5 9 2" xfId="47680" xr:uid="{00000000-0005-0000-0000-0000B1BC0000}"/>
    <cellStyle name="Total 4 5 9 2 2" xfId="47681" xr:uid="{00000000-0005-0000-0000-0000B2BC0000}"/>
    <cellStyle name="Total 4 5 9 3" xfId="47682" xr:uid="{00000000-0005-0000-0000-0000B3BC0000}"/>
    <cellStyle name="Total 4 6" xfId="47683" xr:uid="{00000000-0005-0000-0000-0000B4BC0000}"/>
    <cellStyle name="Total 4 6 10" xfId="47684" xr:uid="{00000000-0005-0000-0000-0000B5BC0000}"/>
    <cellStyle name="Total 4 6 10 2" xfId="47685" xr:uid="{00000000-0005-0000-0000-0000B6BC0000}"/>
    <cellStyle name="Total 4 6 10 2 2" xfId="47686" xr:uid="{00000000-0005-0000-0000-0000B7BC0000}"/>
    <cellStyle name="Total 4 6 10 3" xfId="47687" xr:uid="{00000000-0005-0000-0000-0000B8BC0000}"/>
    <cellStyle name="Total 4 6 11" xfId="47688" xr:uid="{00000000-0005-0000-0000-0000B9BC0000}"/>
    <cellStyle name="Total 4 6 11 2" xfId="47689" xr:uid="{00000000-0005-0000-0000-0000BABC0000}"/>
    <cellStyle name="Total 4 6 11 2 2" xfId="47690" xr:uid="{00000000-0005-0000-0000-0000BBBC0000}"/>
    <cellStyle name="Total 4 6 11 3" xfId="47691" xr:uid="{00000000-0005-0000-0000-0000BCBC0000}"/>
    <cellStyle name="Total 4 6 12" xfId="47692" xr:uid="{00000000-0005-0000-0000-0000BDBC0000}"/>
    <cellStyle name="Total 4 6 12 2" xfId="47693" xr:uid="{00000000-0005-0000-0000-0000BEBC0000}"/>
    <cellStyle name="Total 4 6 12 2 2" xfId="47694" xr:uid="{00000000-0005-0000-0000-0000BFBC0000}"/>
    <cellStyle name="Total 4 6 12 3" xfId="47695" xr:uid="{00000000-0005-0000-0000-0000C0BC0000}"/>
    <cellStyle name="Total 4 6 13" xfId="47696" xr:uid="{00000000-0005-0000-0000-0000C1BC0000}"/>
    <cellStyle name="Total 4 6 13 2" xfId="47697" xr:uid="{00000000-0005-0000-0000-0000C2BC0000}"/>
    <cellStyle name="Total 4 6 13 2 2" xfId="47698" xr:uid="{00000000-0005-0000-0000-0000C3BC0000}"/>
    <cellStyle name="Total 4 6 13 3" xfId="47699" xr:uid="{00000000-0005-0000-0000-0000C4BC0000}"/>
    <cellStyle name="Total 4 6 14" xfId="47700" xr:uid="{00000000-0005-0000-0000-0000C5BC0000}"/>
    <cellStyle name="Total 4 6 14 2" xfId="47701" xr:uid="{00000000-0005-0000-0000-0000C6BC0000}"/>
    <cellStyle name="Total 4 6 14 2 2" xfId="47702" xr:uid="{00000000-0005-0000-0000-0000C7BC0000}"/>
    <cellStyle name="Total 4 6 14 3" xfId="47703" xr:uid="{00000000-0005-0000-0000-0000C8BC0000}"/>
    <cellStyle name="Total 4 6 15" xfId="47704" xr:uid="{00000000-0005-0000-0000-0000C9BC0000}"/>
    <cellStyle name="Total 4 6 15 2" xfId="47705" xr:uid="{00000000-0005-0000-0000-0000CABC0000}"/>
    <cellStyle name="Total 4 6 15 2 2" xfId="47706" xr:uid="{00000000-0005-0000-0000-0000CBBC0000}"/>
    <cellStyle name="Total 4 6 15 3" xfId="47707" xr:uid="{00000000-0005-0000-0000-0000CCBC0000}"/>
    <cellStyle name="Total 4 6 16" xfId="47708" xr:uid="{00000000-0005-0000-0000-0000CDBC0000}"/>
    <cellStyle name="Total 4 6 16 2" xfId="47709" xr:uid="{00000000-0005-0000-0000-0000CEBC0000}"/>
    <cellStyle name="Total 4 6 16 2 2" xfId="47710" xr:uid="{00000000-0005-0000-0000-0000CFBC0000}"/>
    <cellStyle name="Total 4 6 16 3" xfId="47711" xr:uid="{00000000-0005-0000-0000-0000D0BC0000}"/>
    <cellStyle name="Total 4 6 17" xfId="47712" xr:uid="{00000000-0005-0000-0000-0000D1BC0000}"/>
    <cellStyle name="Total 4 6 17 2" xfId="47713" xr:uid="{00000000-0005-0000-0000-0000D2BC0000}"/>
    <cellStyle name="Total 4 6 17 2 2" xfId="47714" xr:uid="{00000000-0005-0000-0000-0000D3BC0000}"/>
    <cellStyle name="Total 4 6 17 3" xfId="47715" xr:uid="{00000000-0005-0000-0000-0000D4BC0000}"/>
    <cellStyle name="Total 4 6 18" xfId="47716" xr:uid="{00000000-0005-0000-0000-0000D5BC0000}"/>
    <cellStyle name="Total 4 6 18 2" xfId="47717" xr:uid="{00000000-0005-0000-0000-0000D6BC0000}"/>
    <cellStyle name="Total 4 6 18 2 2" xfId="47718" xr:uid="{00000000-0005-0000-0000-0000D7BC0000}"/>
    <cellStyle name="Total 4 6 18 3" xfId="47719" xr:uid="{00000000-0005-0000-0000-0000D8BC0000}"/>
    <cellStyle name="Total 4 6 19" xfId="47720" xr:uid="{00000000-0005-0000-0000-0000D9BC0000}"/>
    <cellStyle name="Total 4 6 19 2" xfId="47721" xr:uid="{00000000-0005-0000-0000-0000DABC0000}"/>
    <cellStyle name="Total 4 6 19 2 2" xfId="47722" xr:uid="{00000000-0005-0000-0000-0000DBBC0000}"/>
    <cellStyle name="Total 4 6 19 3" xfId="47723" xr:uid="{00000000-0005-0000-0000-0000DCBC0000}"/>
    <cellStyle name="Total 4 6 2" xfId="47724" xr:uid="{00000000-0005-0000-0000-0000DDBC0000}"/>
    <cellStyle name="Total 4 6 2 2" xfId="47725" xr:uid="{00000000-0005-0000-0000-0000DEBC0000}"/>
    <cellStyle name="Total 4 6 2 2 2" xfId="47726" xr:uid="{00000000-0005-0000-0000-0000DFBC0000}"/>
    <cellStyle name="Total 4 6 2 2 3" xfId="47727" xr:uid="{00000000-0005-0000-0000-0000E0BC0000}"/>
    <cellStyle name="Total 4 6 2 3" xfId="47728" xr:uid="{00000000-0005-0000-0000-0000E1BC0000}"/>
    <cellStyle name="Total 4 6 2 3 2" xfId="47729" xr:uid="{00000000-0005-0000-0000-0000E2BC0000}"/>
    <cellStyle name="Total 4 6 2 4" xfId="47730" xr:uid="{00000000-0005-0000-0000-0000E3BC0000}"/>
    <cellStyle name="Total 4 6 20" xfId="47731" xr:uid="{00000000-0005-0000-0000-0000E4BC0000}"/>
    <cellStyle name="Total 4 6 20 2" xfId="47732" xr:uid="{00000000-0005-0000-0000-0000E5BC0000}"/>
    <cellStyle name="Total 4 6 20 2 2" xfId="47733" xr:uid="{00000000-0005-0000-0000-0000E6BC0000}"/>
    <cellStyle name="Total 4 6 20 3" xfId="47734" xr:uid="{00000000-0005-0000-0000-0000E7BC0000}"/>
    <cellStyle name="Total 4 6 21" xfId="47735" xr:uid="{00000000-0005-0000-0000-0000E8BC0000}"/>
    <cellStyle name="Total 4 6 21 2" xfId="47736" xr:uid="{00000000-0005-0000-0000-0000E9BC0000}"/>
    <cellStyle name="Total 4 6 22" xfId="47737" xr:uid="{00000000-0005-0000-0000-0000EABC0000}"/>
    <cellStyle name="Total 4 6 23" xfId="47738" xr:uid="{00000000-0005-0000-0000-0000EBBC0000}"/>
    <cellStyle name="Total 4 6 3" xfId="47739" xr:uid="{00000000-0005-0000-0000-0000ECBC0000}"/>
    <cellStyle name="Total 4 6 3 2" xfId="47740" xr:uid="{00000000-0005-0000-0000-0000EDBC0000}"/>
    <cellStyle name="Total 4 6 3 2 2" xfId="47741" xr:uid="{00000000-0005-0000-0000-0000EEBC0000}"/>
    <cellStyle name="Total 4 6 3 3" xfId="47742" xr:uid="{00000000-0005-0000-0000-0000EFBC0000}"/>
    <cellStyle name="Total 4 6 3 4" xfId="47743" xr:uid="{00000000-0005-0000-0000-0000F0BC0000}"/>
    <cellStyle name="Total 4 6 4" xfId="47744" xr:uid="{00000000-0005-0000-0000-0000F1BC0000}"/>
    <cellStyle name="Total 4 6 4 2" xfId="47745" xr:uid="{00000000-0005-0000-0000-0000F2BC0000}"/>
    <cellStyle name="Total 4 6 4 2 2" xfId="47746" xr:uid="{00000000-0005-0000-0000-0000F3BC0000}"/>
    <cellStyle name="Total 4 6 4 3" xfId="47747" xr:uid="{00000000-0005-0000-0000-0000F4BC0000}"/>
    <cellStyle name="Total 4 6 4 4" xfId="47748" xr:uid="{00000000-0005-0000-0000-0000F5BC0000}"/>
    <cellStyle name="Total 4 6 5" xfId="47749" xr:uid="{00000000-0005-0000-0000-0000F6BC0000}"/>
    <cellStyle name="Total 4 6 5 2" xfId="47750" xr:uid="{00000000-0005-0000-0000-0000F7BC0000}"/>
    <cellStyle name="Total 4 6 5 2 2" xfId="47751" xr:uid="{00000000-0005-0000-0000-0000F8BC0000}"/>
    <cellStyle name="Total 4 6 5 3" xfId="47752" xr:uid="{00000000-0005-0000-0000-0000F9BC0000}"/>
    <cellStyle name="Total 4 6 6" xfId="47753" xr:uid="{00000000-0005-0000-0000-0000FABC0000}"/>
    <cellStyle name="Total 4 6 6 2" xfId="47754" xr:uid="{00000000-0005-0000-0000-0000FBBC0000}"/>
    <cellStyle name="Total 4 6 6 2 2" xfId="47755" xr:uid="{00000000-0005-0000-0000-0000FCBC0000}"/>
    <cellStyle name="Total 4 6 6 3" xfId="47756" xr:uid="{00000000-0005-0000-0000-0000FDBC0000}"/>
    <cellStyle name="Total 4 6 7" xfId="47757" xr:uid="{00000000-0005-0000-0000-0000FEBC0000}"/>
    <cellStyle name="Total 4 6 7 2" xfId="47758" xr:uid="{00000000-0005-0000-0000-0000FFBC0000}"/>
    <cellStyle name="Total 4 6 7 2 2" xfId="47759" xr:uid="{00000000-0005-0000-0000-000000BD0000}"/>
    <cellStyle name="Total 4 6 7 3" xfId="47760" xr:uid="{00000000-0005-0000-0000-000001BD0000}"/>
    <cellStyle name="Total 4 6 8" xfId="47761" xr:uid="{00000000-0005-0000-0000-000002BD0000}"/>
    <cellStyle name="Total 4 6 8 2" xfId="47762" xr:uid="{00000000-0005-0000-0000-000003BD0000}"/>
    <cellStyle name="Total 4 6 8 2 2" xfId="47763" xr:uid="{00000000-0005-0000-0000-000004BD0000}"/>
    <cellStyle name="Total 4 6 8 3" xfId="47764" xr:uid="{00000000-0005-0000-0000-000005BD0000}"/>
    <cellStyle name="Total 4 6 9" xfId="47765" xr:uid="{00000000-0005-0000-0000-000006BD0000}"/>
    <cellStyle name="Total 4 6 9 2" xfId="47766" xr:uid="{00000000-0005-0000-0000-000007BD0000}"/>
    <cellStyle name="Total 4 6 9 2 2" xfId="47767" xr:uid="{00000000-0005-0000-0000-000008BD0000}"/>
    <cellStyle name="Total 4 6 9 3" xfId="47768" xr:uid="{00000000-0005-0000-0000-000009BD0000}"/>
    <cellStyle name="Total 4 7" xfId="47769" xr:uid="{00000000-0005-0000-0000-00000ABD0000}"/>
    <cellStyle name="Total 4 7 2" xfId="47770" xr:uid="{00000000-0005-0000-0000-00000BBD0000}"/>
    <cellStyle name="Total 4 7 2 2" xfId="47771" xr:uid="{00000000-0005-0000-0000-00000CBD0000}"/>
    <cellStyle name="Total 4 7 2 3" xfId="47772" xr:uid="{00000000-0005-0000-0000-00000DBD0000}"/>
    <cellStyle name="Total 4 7 3" xfId="47773" xr:uid="{00000000-0005-0000-0000-00000EBD0000}"/>
    <cellStyle name="Total 4 7 3 2" xfId="47774" xr:uid="{00000000-0005-0000-0000-00000FBD0000}"/>
    <cellStyle name="Total 4 7 4" xfId="47775" xr:uid="{00000000-0005-0000-0000-000010BD0000}"/>
    <cellStyle name="Total 4 8" xfId="47776" xr:uid="{00000000-0005-0000-0000-000011BD0000}"/>
    <cellStyle name="Total 4 8 2" xfId="47777" xr:uid="{00000000-0005-0000-0000-000012BD0000}"/>
    <cellStyle name="Total 4 8 2 2" xfId="47778" xr:uid="{00000000-0005-0000-0000-000013BD0000}"/>
    <cellStyle name="Total 4 8 2 3" xfId="47779" xr:uid="{00000000-0005-0000-0000-000014BD0000}"/>
    <cellStyle name="Total 4 8 3" xfId="47780" xr:uid="{00000000-0005-0000-0000-000015BD0000}"/>
    <cellStyle name="Total 4 8 4" xfId="47781" xr:uid="{00000000-0005-0000-0000-000016BD0000}"/>
    <cellStyle name="Total 4 9" xfId="47782" xr:uid="{00000000-0005-0000-0000-000017BD0000}"/>
    <cellStyle name="Total 4 9 2" xfId="47783" xr:uid="{00000000-0005-0000-0000-000018BD0000}"/>
    <cellStyle name="Total 4 9 2 2" xfId="47784" xr:uid="{00000000-0005-0000-0000-000019BD0000}"/>
    <cellStyle name="Total 4 9 3" xfId="47785" xr:uid="{00000000-0005-0000-0000-00001ABD0000}"/>
    <cellStyle name="Total 4 9 4" xfId="47786" xr:uid="{00000000-0005-0000-0000-00001BBD0000}"/>
    <cellStyle name="Total 5" xfId="47787" xr:uid="{00000000-0005-0000-0000-00001CBD0000}"/>
    <cellStyle name="Total 5 10" xfId="47788" xr:uid="{00000000-0005-0000-0000-00001DBD0000}"/>
    <cellStyle name="Total 5 10 2" xfId="47789" xr:uid="{00000000-0005-0000-0000-00001EBD0000}"/>
    <cellStyle name="Total 5 10 2 2" xfId="47790" xr:uid="{00000000-0005-0000-0000-00001FBD0000}"/>
    <cellStyle name="Total 5 10 3" xfId="47791" xr:uid="{00000000-0005-0000-0000-000020BD0000}"/>
    <cellStyle name="Total 5 11" xfId="47792" xr:uid="{00000000-0005-0000-0000-000021BD0000}"/>
    <cellStyle name="Total 5 11 2" xfId="47793" xr:uid="{00000000-0005-0000-0000-000022BD0000}"/>
    <cellStyle name="Total 5 11 2 2" xfId="47794" xr:uid="{00000000-0005-0000-0000-000023BD0000}"/>
    <cellStyle name="Total 5 11 3" xfId="47795" xr:uid="{00000000-0005-0000-0000-000024BD0000}"/>
    <cellStyle name="Total 5 12" xfId="47796" xr:uid="{00000000-0005-0000-0000-000025BD0000}"/>
    <cellStyle name="Total 5 12 2" xfId="47797" xr:uid="{00000000-0005-0000-0000-000026BD0000}"/>
    <cellStyle name="Total 5 12 2 2" xfId="47798" xr:uid="{00000000-0005-0000-0000-000027BD0000}"/>
    <cellStyle name="Total 5 12 3" xfId="47799" xr:uid="{00000000-0005-0000-0000-000028BD0000}"/>
    <cellStyle name="Total 5 13" xfId="47800" xr:uid="{00000000-0005-0000-0000-000029BD0000}"/>
    <cellStyle name="Total 5 13 2" xfId="47801" xr:uid="{00000000-0005-0000-0000-00002ABD0000}"/>
    <cellStyle name="Total 5 13 2 2" xfId="47802" xr:uid="{00000000-0005-0000-0000-00002BBD0000}"/>
    <cellStyle name="Total 5 13 3" xfId="47803" xr:uid="{00000000-0005-0000-0000-00002CBD0000}"/>
    <cellStyle name="Total 5 14" xfId="47804" xr:uid="{00000000-0005-0000-0000-00002DBD0000}"/>
    <cellStyle name="Total 5 14 2" xfId="47805" xr:uid="{00000000-0005-0000-0000-00002EBD0000}"/>
    <cellStyle name="Total 5 14 2 2" xfId="47806" xr:uid="{00000000-0005-0000-0000-00002FBD0000}"/>
    <cellStyle name="Total 5 14 3" xfId="47807" xr:uid="{00000000-0005-0000-0000-000030BD0000}"/>
    <cellStyle name="Total 5 15" xfId="47808" xr:uid="{00000000-0005-0000-0000-000031BD0000}"/>
    <cellStyle name="Total 5 15 2" xfId="47809" xr:uid="{00000000-0005-0000-0000-000032BD0000}"/>
    <cellStyle name="Total 5 15 2 2" xfId="47810" xr:uid="{00000000-0005-0000-0000-000033BD0000}"/>
    <cellStyle name="Total 5 15 3" xfId="47811" xr:uid="{00000000-0005-0000-0000-000034BD0000}"/>
    <cellStyle name="Total 5 16" xfId="47812" xr:uid="{00000000-0005-0000-0000-000035BD0000}"/>
    <cellStyle name="Total 5 16 2" xfId="47813" xr:uid="{00000000-0005-0000-0000-000036BD0000}"/>
    <cellStyle name="Total 5 16 2 2" xfId="47814" xr:uid="{00000000-0005-0000-0000-000037BD0000}"/>
    <cellStyle name="Total 5 16 3" xfId="47815" xr:uid="{00000000-0005-0000-0000-000038BD0000}"/>
    <cellStyle name="Total 5 17" xfId="47816" xr:uid="{00000000-0005-0000-0000-000039BD0000}"/>
    <cellStyle name="Total 5 17 2" xfId="47817" xr:uid="{00000000-0005-0000-0000-00003ABD0000}"/>
    <cellStyle name="Total 5 17 2 2" xfId="47818" xr:uid="{00000000-0005-0000-0000-00003BBD0000}"/>
    <cellStyle name="Total 5 17 3" xfId="47819" xr:uid="{00000000-0005-0000-0000-00003CBD0000}"/>
    <cellStyle name="Total 5 18" xfId="47820" xr:uid="{00000000-0005-0000-0000-00003DBD0000}"/>
    <cellStyle name="Total 5 18 2" xfId="47821" xr:uid="{00000000-0005-0000-0000-00003EBD0000}"/>
    <cellStyle name="Total 5 18 2 2" xfId="47822" xr:uid="{00000000-0005-0000-0000-00003FBD0000}"/>
    <cellStyle name="Total 5 18 3" xfId="47823" xr:uid="{00000000-0005-0000-0000-000040BD0000}"/>
    <cellStyle name="Total 5 19" xfId="47824" xr:uid="{00000000-0005-0000-0000-000041BD0000}"/>
    <cellStyle name="Total 5 19 2" xfId="47825" xr:uid="{00000000-0005-0000-0000-000042BD0000}"/>
    <cellStyle name="Total 5 19 2 2" xfId="47826" xr:uid="{00000000-0005-0000-0000-000043BD0000}"/>
    <cellStyle name="Total 5 19 3" xfId="47827" xr:uid="{00000000-0005-0000-0000-000044BD0000}"/>
    <cellStyle name="Total 5 2" xfId="47828" xr:uid="{00000000-0005-0000-0000-000045BD0000}"/>
    <cellStyle name="Total 5 2 10" xfId="47829" xr:uid="{00000000-0005-0000-0000-000046BD0000}"/>
    <cellStyle name="Total 5 2 10 2" xfId="47830" xr:uid="{00000000-0005-0000-0000-000047BD0000}"/>
    <cellStyle name="Total 5 2 10 2 2" xfId="47831" xr:uid="{00000000-0005-0000-0000-000048BD0000}"/>
    <cellStyle name="Total 5 2 10 3" xfId="47832" xr:uid="{00000000-0005-0000-0000-000049BD0000}"/>
    <cellStyle name="Total 5 2 11" xfId="47833" xr:uid="{00000000-0005-0000-0000-00004ABD0000}"/>
    <cellStyle name="Total 5 2 11 2" xfId="47834" xr:uid="{00000000-0005-0000-0000-00004BBD0000}"/>
    <cellStyle name="Total 5 2 11 2 2" xfId="47835" xr:uid="{00000000-0005-0000-0000-00004CBD0000}"/>
    <cellStyle name="Total 5 2 11 3" xfId="47836" xr:uid="{00000000-0005-0000-0000-00004DBD0000}"/>
    <cellStyle name="Total 5 2 12" xfId="47837" xr:uid="{00000000-0005-0000-0000-00004EBD0000}"/>
    <cellStyle name="Total 5 2 12 2" xfId="47838" xr:uid="{00000000-0005-0000-0000-00004FBD0000}"/>
    <cellStyle name="Total 5 2 12 2 2" xfId="47839" xr:uid="{00000000-0005-0000-0000-000050BD0000}"/>
    <cellStyle name="Total 5 2 12 3" xfId="47840" xr:uid="{00000000-0005-0000-0000-000051BD0000}"/>
    <cellStyle name="Total 5 2 13" xfId="47841" xr:uid="{00000000-0005-0000-0000-000052BD0000}"/>
    <cellStyle name="Total 5 2 13 2" xfId="47842" xr:uid="{00000000-0005-0000-0000-000053BD0000}"/>
    <cellStyle name="Total 5 2 13 2 2" xfId="47843" xr:uid="{00000000-0005-0000-0000-000054BD0000}"/>
    <cellStyle name="Total 5 2 13 3" xfId="47844" xr:uid="{00000000-0005-0000-0000-000055BD0000}"/>
    <cellStyle name="Total 5 2 14" xfId="47845" xr:uid="{00000000-0005-0000-0000-000056BD0000}"/>
    <cellStyle name="Total 5 2 14 2" xfId="47846" xr:uid="{00000000-0005-0000-0000-000057BD0000}"/>
    <cellStyle name="Total 5 2 14 2 2" xfId="47847" xr:uid="{00000000-0005-0000-0000-000058BD0000}"/>
    <cellStyle name="Total 5 2 14 3" xfId="47848" xr:uid="{00000000-0005-0000-0000-000059BD0000}"/>
    <cellStyle name="Total 5 2 15" xfId="47849" xr:uid="{00000000-0005-0000-0000-00005ABD0000}"/>
    <cellStyle name="Total 5 2 15 2" xfId="47850" xr:uid="{00000000-0005-0000-0000-00005BBD0000}"/>
    <cellStyle name="Total 5 2 15 2 2" xfId="47851" xr:uid="{00000000-0005-0000-0000-00005CBD0000}"/>
    <cellStyle name="Total 5 2 15 3" xfId="47852" xr:uid="{00000000-0005-0000-0000-00005DBD0000}"/>
    <cellStyle name="Total 5 2 16" xfId="47853" xr:uid="{00000000-0005-0000-0000-00005EBD0000}"/>
    <cellStyle name="Total 5 2 16 2" xfId="47854" xr:uid="{00000000-0005-0000-0000-00005FBD0000}"/>
    <cellStyle name="Total 5 2 16 2 2" xfId="47855" xr:uid="{00000000-0005-0000-0000-000060BD0000}"/>
    <cellStyle name="Total 5 2 16 3" xfId="47856" xr:uid="{00000000-0005-0000-0000-000061BD0000}"/>
    <cellStyle name="Total 5 2 17" xfId="47857" xr:uid="{00000000-0005-0000-0000-000062BD0000}"/>
    <cellStyle name="Total 5 2 17 2" xfId="47858" xr:uid="{00000000-0005-0000-0000-000063BD0000}"/>
    <cellStyle name="Total 5 2 17 2 2" xfId="47859" xr:uid="{00000000-0005-0000-0000-000064BD0000}"/>
    <cellStyle name="Total 5 2 17 3" xfId="47860" xr:uid="{00000000-0005-0000-0000-000065BD0000}"/>
    <cellStyle name="Total 5 2 18" xfId="47861" xr:uid="{00000000-0005-0000-0000-000066BD0000}"/>
    <cellStyle name="Total 5 2 18 2" xfId="47862" xr:uid="{00000000-0005-0000-0000-000067BD0000}"/>
    <cellStyle name="Total 5 2 18 2 2" xfId="47863" xr:uid="{00000000-0005-0000-0000-000068BD0000}"/>
    <cellStyle name="Total 5 2 18 3" xfId="47864" xr:uid="{00000000-0005-0000-0000-000069BD0000}"/>
    <cellStyle name="Total 5 2 19" xfId="47865" xr:uid="{00000000-0005-0000-0000-00006ABD0000}"/>
    <cellStyle name="Total 5 2 19 2" xfId="47866" xr:uid="{00000000-0005-0000-0000-00006BBD0000}"/>
    <cellStyle name="Total 5 2 19 2 2" xfId="47867" xr:uid="{00000000-0005-0000-0000-00006CBD0000}"/>
    <cellStyle name="Total 5 2 19 3" xfId="47868" xr:uid="{00000000-0005-0000-0000-00006DBD0000}"/>
    <cellStyle name="Total 5 2 2" xfId="47869" xr:uid="{00000000-0005-0000-0000-00006EBD0000}"/>
    <cellStyle name="Total 5 2 2 10" xfId="47870" xr:uid="{00000000-0005-0000-0000-00006FBD0000}"/>
    <cellStyle name="Total 5 2 2 10 2" xfId="47871" xr:uid="{00000000-0005-0000-0000-000070BD0000}"/>
    <cellStyle name="Total 5 2 2 10 2 2" xfId="47872" xr:uid="{00000000-0005-0000-0000-000071BD0000}"/>
    <cellStyle name="Total 5 2 2 10 3" xfId="47873" xr:uid="{00000000-0005-0000-0000-000072BD0000}"/>
    <cellStyle name="Total 5 2 2 11" xfId="47874" xr:uid="{00000000-0005-0000-0000-000073BD0000}"/>
    <cellStyle name="Total 5 2 2 11 2" xfId="47875" xr:uid="{00000000-0005-0000-0000-000074BD0000}"/>
    <cellStyle name="Total 5 2 2 11 2 2" xfId="47876" xr:uid="{00000000-0005-0000-0000-000075BD0000}"/>
    <cellStyle name="Total 5 2 2 11 3" xfId="47877" xr:uid="{00000000-0005-0000-0000-000076BD0000}"/>
    <cellStyle name="Total 5 2 2 12" xfId="47878" xr:uid="{00000000-0005-0000-0000-000077BD0000}"/>
    <cellStyle name="Total 5 2 2 12 2" xfId="47879" xr:uid="{00000000-0005-0000-0000-000078BD0000}"/>
    <cellStyle name="Total 5 2 2 12 2 2" xfId="47880" xr:uid="{00000000-0005-0000-0000-000079BD0000}"/>
    <cellStyle name="Total 5 2 2 12 3" xfId="47881" xr:uid="{00000000-0005-0000-0000-00007ABD0000}"/>
    <cellStyle name="Total 5 2 2 13" xfId="47882" xr:uid="{00000000-0005-0000-0000-00007BBD0000}"/>
    <cellStyle name="Total 5 2 2 13 2" xfId="47883" xr:uid="{00000000-0005-0000-0000-00007CBD0000}"/>
    <cellStyle name="Total 5 2 2 13 2 2" xfId="47884" xr:uid="{00000000-0005-0000-0000-00007DBD0000}"/>
    <cellStyle name="Total 5 2 2 13 3" xfId="47885" xr:uid="{00000000-0005-0000-0000-00007EBD0000}"/>
    <cellStyle name="Total 5 2 2 14" xfId="47886" xr:uid="{00000000-0005-0000-0000-00007FBD0000}"/>
    <cellStyle name="Total 5 2 2 14 2" xfId="47887" xr:uid="{00000000-0005-0000-0000-000080BD0000}"/>
    <cellStyle name="Total 5 2 2 14 2 2" xfId="47888" xr:uid="{00000000-0005-0000-0000-000081BD0000}"/>
    <cellStyle name="Total 5 2 2 14 3" xfId="47889" xr:uid="{00000000-0005-0000-0000-000082BD0000}"/>
    <cellStyle name="Total 5 2 2 15" xfId="47890" xr:uid="{00000000-0005-0000-0000-000083BD0000}"/>
    <cellStyle name="Total 5 2 2 15 2" xfId="47891" xr:uid="{00000000-0005-0000-0000-000084BD0000}"/>
    <cellStyle name="Total 5 2 2 15 2 2" xfId="47892" xr:uid="{00000000-0005-0000-0000-000085BD0000}"/>
    <cellStyle name="Total 5 2 2 15 3" xfId="47893" xr:uid="{00000000-0005-0000-0000-000086BD0000}"/>
    <cellStyle name="Total 5 2 2 16" xfId="47894" xr:uid="{00000000-0005-0000-0000-000087BD0000}"/>
    <cellStyle name="Total 5 2 2 16 2" xfId="47895" xr:uid="{00000000-0005-0000-0000-000088BD0000}"/>
    <cellStyle name="Total 5 2 2 16 2 2" xfId="47896" xr:uid="{00000000-0005-0000-0000-000089BD0000}"/>
    <cellStyle name="Total 5 2 2 16 3" xfId="47897" xr:uid="{00000000-0005-0000-0000-00008ABD0000}"/>
    <cellStyle name="Total 5 2 2 17" xfId="47898" xr:uid="{00000000-0005-0000-0000-00008BBD0000}"/>
    <cellStyle name="Total 5 2 2 17 2" xfId="47899" xr:uid="{00000000-0005-0000-0000-00008CBD0000}"/>
    <cellStyle name="Total 5 2 2 17 2 2" xfId="47900" xr:uid="{00000000-0005-0000-0000-00008DBD0000}"/>
    <cellStyle name="Total 5 2 2 17 3" xfId="47901" xr:uid="{00000000-0005-0000-0000-00008EBD0000}"/>
    <cellStyle name="Total 5 2 2 18" xfId="47902" xr:uid="{00000000-0005-0000-0000-00008FBD0000}"/>
    <cellStyle name="Total 5 2 2 18 2" xfId="47903" xr:uid="{00000000-0005-0000-0000-000090BD0000}"/>
    <cellStyle name="Total 5 2 2 19" xfId="47904" xr:uid="{00000000-0005-0000-0000-000091BD0000}"/>
    <cellStyle name="Total 5 2 2 2" xfId="47905" xr:uid="{00000000-0005-0000-0000-000092BD0000}"/>
    <cellStyle name="Total 5 2 2 2 10" xfId="47906" xr:uid="{00000000-0005-0000-0000-000093BD0000}"/>
    <cellStyle name="Total 5 2 2 2 10 2" xfId="47907" xr:uid="{00000000-0005-0000-0000-000094BD0000}"/>
    <cellStyle name="Total 5 2 2 2 10 2 2" xfId="47908" xr:uid="{00000000-0005-0000-0000-000095BD0000}"/>
    <cellStyle name="Total 5 2 2 2 10 3" xfId="47909" xr:uid="{00000000-0005-0000-0000-000096BD0000}"/>
    <cellStyle name="Total 5 2 2 2 11" xfId="47910" xr:uid="{00000000-0005-0000-0000-000097BD0000}"/>
    <cellStyle name="Total 5 2 2 2 11 2" xfId="47911" xr:uid="{00000000-0005-0000-0000-000098BD0000}"/>
    <cellStyle name="Total 5 2 2 2 11 2 2" xfId="47912" xr:uid="{00000000-0005-0000-0000-000099BD0000}"/>
    <cellStyle name="Total 5 2 2 2 11 3" xfId="47913" xr:uid="{00000000-0005-0000-0000-00009ABD0000}"/>
    <cellStyle name="Total 5 2 2 2 12" xfId="47914" xr:uid="{00000000-0005-0000-0000-00009BBD0000}"/>
    <cellStyle name="Total 5 2 2 2 12 2" xfId="47915" xr:uid="{00000000-0005-0000-0000-00009CBD0000}"/>
    <cellStyle name="Total 5 2 2 2 12 2 2" xfId="47916" xr:uid="{00000000-0005-0000-0000-00009DBD0000}"/>
    <cellStyle name="Total 5 2 2 2 12 3" xfId="47917" xr:uid="{00000000-0005-0000-0000-00009EBD0000}"/>
    <cellStyle name="Total 5 2 2 2 13" xfId="47918" xr:uid="{00000000-0005-0000-0000-00009FBD0000}"/>
    <cellStyle name="Total 5 2 2 2 13 2" xfId="47919" xr:uid="{00000000-0005-0000-0000-0000A0BD0000}"/>
    <cellStyle name="Total 5 2 2 2 13 2 2" xfId="47920" xr:uid="{00000000-0005-0000-0000-0000A1BD0000}"/>
    <cellStyle name="Total 5 2 2 2 13 3" xfId="47921" xr:uid="{00000000-0005-0000-0000-0000A2BD0000}"/>
    <cellStyle name="Total 5 2 2 2 14" xfId="47922" xr:uid="{00000000-0005-0000-0000-0000A3BD0000}"/>
    <cellStyle name="Total 5 2 2 2 14 2" xfId="47923" xr:uid="{00000000-0005-0000-0000-0000A4BD0000}"/>
    <cellStyle name="Total 5 2 2 2 14 2 2" xfId="47924" xr:uid="{00000000-0005-0000-0000-0000A5BD0000}"/>
    <cellStyle name="Total 5 2 2 2 14 3" xfId="47925" xr:uid="{00000000-0005-0000-0000-0000A6BD0000}"/>
    <cellStyle name="Total 5 2 2 2 15" xfId="47926" xr:uid="{00000000-0005-0000-0000-0000A7BD0000}"/>
    <cellStyle name="Total 5 2 2 2 15 2" xfId="47927" xr:uid="{00000000-0005-0000-0000-0000A8BD0000}"/>
    <cellStyle name="Total 5 2 2 2 15 2 2" xfId="47928" xr:uid="{00000000-0005-0000-0000-0000A9BD0000}"/>
    <cellStyle name="Total 5 2 2 2 15 3" xfId="47929" xr:uid="{00000000-0005-0000-0000-0000AABD0000}"/>
    <cellStyle name="Total 5 2 2 2 16" xfId="47930" xr:uid="{00000000-0005-0000-0000-0000ABBD0000}"/>
    <cellStyle name="Total 5 2 2 2 16 2" xfId="47931" xr:uid="{00000000-0005-0000-0000-0000ACBD0000}"/>
    <cellStyle name="Total 5 2 2 2 16 2 2" xfId="47932" xr:uid="{00000000-0005-0000-0000-0000ADBD0000}"/>
    <cellStyle name="Total 5 2 2 2 16 3" xfId="47933" xr:uid="{00000000-0005-0000-0000-0000AEBD0000}"/>
    <cellStyle name="Total 5 2 2 2 17" xfId="47934" xr:uid="{00000000-0005-0000-0000-0000AFBD0000}"/>
    <cellStyle name="Total 5 2 2 2 17 2" xfId="47935" xr:uid="{00000000-0005-0000-0000-0000B0BD0000}"/>
    <cellStyle name="Total 5 2 2 2 17 2 2" xfId="47936" xr:uid="{00000000-0005-0000-0000-0000B1BD0000}"/>
    <cellStyle name="Total 5 2 2 2 17 3" xfId="47937" xr:uid="{00000000-0005-0000-0000-0000B2BD0000}"/>
    <cellStyle name="Total 5 2 2 2 18" xfId="47938" xr:uid="{00000000-0005-0000-0000-0000B3BD0000}"/>
    <cellStyle name="Total 5 2 2 2 18 2" xfId="47939" xr:uid="{00000000-0005-0000-0000-0000B4BD0000}"/>
    <cellStyle name="Total 5 2 2 2 18 2 2" xfId="47940" xr:uid="{00000000-0005-0000-0000-0000B5BD0000}"/>
    <cellStyle name="Total 5 2 2 2 18 3" xfId="47941" xr:uid="{00000000-0005-0000-0000-0000B6BD0000}"/>
    <cellStyle name="Total 5 2 2 2 19" xfId="47942" xr:uid="{00000000-0005-0000-0000-0000B7BD0000}"/>
    <cellStyle name="Total 5 2 2 2 19 2" xfId="47943" xr:uid="{00000000-0005-0000-0000-0000B8BD0000}"/>
    <cellStyle name="Total 5 2 2 2 19 2 2" xfId="47944" xr:uid="{00000000-0005-0000-0000-0000B9BD0000}"/>
    <cellStyle name="Total 5 2 2 2 19 3" xfId="47945" xr:uid="{00000000-0005-0000-0000-0000BABD0000}"/>
    <cellStyle name="Total 5 2 2 2 2" xfId="47946" xr:uid="{00000000-0005-0000-0000-0000BBBD0000}"/>
    <cellStyle name="Total 5 2 2 2 2 2" xfId="47947" xr:uid="{00000000-0005-0000-0000-0000BCBD0000}"/>
    <cellStyle name="Total 5 2 2 2 2 2 2" xfId="47948" xr:uid="{00000000-0005-0000-0000-0000BDBD0000}"/>
    <cellStyle name="Total 5 2 2 2 2 2 3" xfId="47949" xr:uid="{00000000-0005-0000-0000-0000BEBD0000}"/>
    <cellStyle name="Total 5 2 2 2 2 3" xfId="47950" xr:uid="{00000000-0005-0000-0000-0000BFBD0000}"/>
    <cellStyle name="Total 5 2 2 2 2 3 2" xfId="47951" xr:uid="{00000000-0005-0000-0000-0000C0BD0000}"/>
    <cellStyle name="Total 5 2 2 2 2 4" xfId="47952" xr:uid="{00000000-0005-0000-0000-0000C1BD0000}"/>
    <cellStyle name="Total 5 2 2 2 20" xfId="47953" xr:uid="{00000000-0005-0000-0000-0000C2BD0000}"/>
    <cellStyle name="Total 5 2 2 2 20 2" xfId="47954" xr:uid="{00000000-0005-0000-0000-0000C3BD0000}"/>
    <cellStyle name="Total 5 2 2 2 20 2 2" xfId="47955" xr:uid="{00000000-0005-0000-0000-0000C4BD0000}"/>
    <cellStyle name="Total 5 2 2 2 20 3" xfId="47956" xr:uid="{00000000-0005-0000-0000-0000C5BD0000}"/>
    <cellStyle name="Total 5 2 2 2 21" xfId="47957" xr:uid="{00000000-0005-0000-0000-0000C6BD0000}"/>
    <cellStyle name="Total 5 2 2 2 21 2" xfId="47958" xr:uid="{00000000-0005-0000-0000-0000C7BD0000}"/>
    <cellStyle name="Total 5 2 2 2 22" xfId="47959" xr:uid="{00000000-0005-0000-0000-0000C8BD0000}"/>
    <cellStyle name="Total 5 2 2 2 23" xfId="47960" xr:uid="{00000000-0005-0000-0000-0000C9BD0000}"/>
    <cellStyle name="Total 5 2 2 2 3" xfId="47961" xr:uid="{00000000-0005-0000-0000-0000CABD0000}"/>
    <cellStyle name="Total 5 2 2 2 3 2" xfId="47962" xr:uid="{00000000-0005-0000-0000-0000CBBD0000}"/>
    <cellStyle name="Total 5 2 2 2 3 2 2" xfId="47963" xr:uid="{00000000-0005-0000-0000-0000CCBD0000}"/>
    <cellStyle name="Total 5 2 2 2 3 3" xfId="47964" xr:uid="{00000000-0005-0000-0000-0000CDBD0000}"/>
    <cellStyle name="Total 5 2 2 2 3 4" xfId="47965" xr:uid="{00000000-0005-0000-0000-0000CEBD0000}"/>
    <cellStyle name="Total 5 2 2 2 4" xfId="47966" xr:uid="{00000000-0005-0000-0000-0000CFBD0000}"/>
    <cellStyle name="Total 5 2 2 2 4 2" xfId="47967" xr:uid="{00000000-0005-0000-0000-0000D0BD0000}"/>
    <cellStyle name="Total 5 2 2 2 4 2 2" xfId="47968" xr:uid="{00000000-0005-0000-0000-0000D1BD0000}"/>
    <cellStyle name="Total 5 2 2 2 4 3" xfId="47969" xr:uid="{00000000-0005-0000-0000-0000D2BD0000}"/>
    <cellStyle name="Total 5 2 2 2 4 4" xfId="47970" xr:uid="{00000000-0005-0000-0000-0000D3BD0000}"/>
    <cellStyle name="Total 5 2 2 2 5" xfId="47971" xr:uid="{00000000-0005-0000-0000-0000D4BD0000}"/>
    <cellStyle name="Total 5 2 2 2 5 2" xfId="47972" xr:uid="{00000000-0005-0000-0000-0000D5BD0000}"/>
    <cellStyle name="Total 5 2 2 2 5 2 2" xfId="47973" xr:uid="{00000000-0005-0000-0000-0000D6BD0000}"/>
    <cellStyle name="Total 5 2 2 2 5 3" xfId="47974" xr:uid="{00000000-0005-0000-0000-0000D7BD0000}"/>
    <cellStyle name="Total 5 2 2 2 6" xfId="47975" xr:uid="{00000000-0005-0000-0000-0000D8BD0000}"/>
    <cellStyle name="Total 5 2 2 2 6 2" xfId="47976" xr:uid="{00000000-0005-0000-0000-0000D9BD0000}"/>
    <cellStyle name="Total 5 2 2 2 6 2 2" xfId="47977" xr:uid="{00000000-0005-0000-0000-0000DABD0000}"/>
    <cellStyle name="Total 5 2 2 2 6 3" xfId="47978" xr:uid="{00000000-0005-0000-0000-0000DBBD0000}"/>
    <cellStyle name="Total 5 2 2 2 7" xfId="47979" xr:uid="{00000000-0005-0000-0000-0000DCBD0000}"/>
    <cellStyle name="Total 5 2 2 2 7 2" xfId="47980" xr:uid="{00000000-0005-0000-0000-0000DDBD0000}"/>
    <cellStyle name="Total 5 2 2 2 7 2 2" xfId="47981" xr:uid="{00000000-0005-0000-0000-0000DEBD0000}"/>
    <cellStyle name="Total 5 2 2 2 7 3" xfId="47982" xr:uid="{00000000-0005-0000-0000-0000DFBD0000}"/>
    <cellStyle name="Total 5 2 2 2 8" xfId="47983" xr:uid="{00000000-0005-0000-0000-0000E0BD0000}"/>
    <cellStyle name="Total 5 2 2 2 8 2" xfId="47984" xr:uid="{00000000-0005-0000-0000-0000E1BD0000}"/>
    <cellStyle name="Total 5 2 2 2 8 2 2" xfId="47985" xr:uid="{00000000-0005-0000-0000-0000E2BD0000}"/>
    <cellStyle name="Total 5 2 2 2 8 3" xfId="47986" xr:uid="{00000000-0005-0000-0000-0000E3BD0000}"/>
    <cellStyle name="Total 5 2 2 2 9" xfId="47987" xr:uid="{00000000-0005-0000-0000-0000E4BD0000}"/>
    <cellStyle name="Total 5 2 2 2 9 2" xfId="47988" xr:uid="{00000000-0005-0000-0000-0000E5BD0000}"/>
    <cellStyle name="Total 5 2 2 2 9 2 2" xfId="47989" xr:uid="{00000000-0005-0000-0000-0000E6BD0000}"/>
    <cellStyle name="Total 5 2 2 2 9 3" xfId="47990" xr:uid="{00000000-0005-0000-0000-0000E7BD0000}"/>
    <cellStyle name="Total 5 2 2 20" xfId="47991" xr:uid="{00000000-0005-0000-0000-0000E8BD0000}"/>
    <cellStyle name="Total 5 2 2 3" xfId="47992" xr:uid="{00000000-0005-0000-0000-0000E9BD0000}"/>
    <cellStyle name="Total 5 2 2 3 2" xfId="47993" xr:uid="{00000000-0005-0000-0000-0000EABD0000}"/>
    <cellStyle name="Total 5 2 2 3 2 2" xfId="47994" xr:uid="{00000000-0005-0000-0000-0000EBBD0000}"/>
    <cellStyle name="Total 5 2 2 3 2 3" xfId="47995" xr:uid="{00000000-0005-0000-0000-0000ECBD0000}"/>
    <cellStyle name="Total 5 2 2 3 3" xfId="47996" xr:uid="{00000000-0005-0000-0000-0000EDBD0000}"/>
    <cellStyle name="Total 5 2 2 3 3 2" xfId="47997" xr:uid="{00000000-0005-0000-0000-0000EEBD0000}"/>
    <cellStyle name="Total 5 2 2 3 4" xfId="47998" xr:uid="{00000000-0005-0000-0000-0000EFBD0000}"/>
    <cellStyle name="Total 5 2 2 4" xfId="47999" xr:uid="{00000000-0005-0000-0000-0000F0BD0000}"/>
    <cellStyle name="Total 5 2 2 4 2" xfId="48000" xr:uid="{00000000-0005-0000-0000-0000F1BD0000}"/>
    <cellStyle name="Total 5 2 2 4 2 2" xfId="48001" xr:uid="{00000000-0005-0000-0000-0000F2BD0000}"/>
    <cellStyle name="Total 5 2 2 4 3" xfId="48002" xr:uid="{00000000-0005-0000-0000-0000F3BD0000}"/>
    <cellStyle name="Total 5 2 2 4 4" xfId="48003" xr:uid="{00000000-0005-0000-0000-0000F4BD0000}"/>
    <cellStyle name="Total 5 2 2 5" xfId="48004" xr:uid="{00000000-0005-0000-0000-0000F5BD0000}"/>
    <cellStyle name="Total 5 2 2 5 2" xfId="48005" xr:uid="{00000000-0005-0000-0000-0000F6BD0000}"/>
    <cellStyle name="Total 5 2 2 5 2 2" xfId="48006" xr:uid="{00000000-0005-0000-0000-0000F7BD0000}"/>
    <cellStyle name="Total 5 2 2 5 3" xfId="48007" xr:uid="{00000000-0005-0000-0000-0000F8BD0000}"/>
    <cellStyle name="Total 5 2 2 5 4" xfId="48008" xr:uid="{00000000-0005-0000-0000-0000F9BD0000}"/>
    <cellStyle name="Total 5 2 2 6" xfId="48009" xr:uid="{00000000-0005-0000-0000-0000FABD0000}"/>
    <cellStyle name="Total 5 2 2 6 2" xfId="48010" xr:uid="{00000000-0005-0000-0000-0000FBBD0000}"/>
    <cellStyle name="Total 5 2 2 6 2 2" xfId="48011" xr:uid="{00000000-0005-0000-0000-0000FCBD0000}"/>
    <cellStyle name="Total 5 2 2 6 3" xfId="48012" xr:uid="{00000000-0005-0000-0000-0000FDBD0000}"/>
    <cellStyle name="Total 5 2 2 7" xfId="48013" xr:uid="{00000000-0005-0000-0000-0000FEBD0000}"/>
    <cellStyle name="Total 5 2 2 7 2" xfId="48014" xr:uid="{00000000-0005-0000-0000-0000FFBD0000}"/>
    <cellStyle name="Total 5 2 2 7 2 2" xfId="48015" xr:uid="{00000000-0005-0000-0000-000000BE0000}"/>
    <cellStyle name="Total 5 2 2 7 3" xfId="48016" xr:uid="{00000000-0005-0000-0000-000001BE0000}"/>
    <cellStyle name="Total 5 2 2 8" xfId="48017" xr:uid="{00000000-0005-0000-0000-000002BE0000}"/>
    <cellStyle name="Total 5 2 2 8 2" xfId="48018" xr:uid="{00000000-0005-0000-0000-000003BE0000}"/>
    <cellStyle name="Total 5 2 2 8 2 2" xfId="48019" xr:uid="{00000000-0005-0000-0000-000004BE0000}"/>
    <cellStyle name="Total 5 2 2 8 3" xfId="48020" xr:uid="{00000000-0005-0000-0000-000005BE0000}"/>
    <cellStyle name="Total 5 2 2 9" xfId="48021" xr:uid="{00000000-0005-0000-0000-000006BE0000}"/>
    <cellStyle name="Total 5 2 2 9 2" xfId="48022" xr:uid="{00000000-0005-0000-0000-000007BE0000}"/>
    <cellStyle name="Total 5 2 2 9 2 2" xfId="48023" xr:uid="{00000000-0005-0000-0000-000008BE0000}"/>
    <cellStyle name="Total 5 2 2 9 3" xfId="48024" xr:uid="{00000000-0005-0000-0000-000009BE0000}"/>
    <cellStyle name="Total 5 2 20" xfId="48025" xr:uid="{00000000-0005-0000-0000-00000ABE0000}"/>
    <cellStyle name="Total 5 2 20 2" xfId="48026" xr:uid="{00000000-0005-0000-0000-00000BBE0000}"/>
    <cellStyle name="Total 5 2 20 2 2" xfId="48027" xr:uid="{00000000-0005-0000-0000-00000CBE0000}"/>
    <cellStyle name="Total 5 2 20 3" xfId="48028" xr:uid="{00000000-0005-0000-0000-00000DBE0000}"/>
    <cellStyle name="Total 5 2 21" xfId="48029" xr:uid="{00000000-0005-0000-0000-00000EBE0000}"/>
    <cellStyle name="Total 5 2 21 2" xfId="48030" xr:uid="{00000000-0005-0000-0000-00000FBE0000}"/>
    <cellStyle name="Total 5 2 22" xfId="48031" xr:uid="{00000000-0005-0000-0000-000010BE0000}"/>
    <cellStyle name="Total 5 2 23" xfId="48032" xr:uid="{00000000-0005-0000-0000-000011BE0000}"/>
    <cellStyle name="Total 5 2 3" xfId="48033" xr:uid="{00000000-0005-0000-0000-000012BE0000}"/>
    <cellStyle name="Total 5 2 3 10" xfId="48034" xr:uid="{00000000-0005-0000-0000-000013BE0000}"/>
    <cellStyle name="Total 5 2 3 10 2" xfId="48035" xr:uid="{00000000-0005-0000-0000-000014BE0000}"/>
    <cellStyle name="Total 5 2 3 10 2 2" xfId="48036" xr:uid="{00000000-0005-0000-0000-000015BE0000}"/>
    <cellStyle name="Total 5 2 3 10 3" xfId="48037" xr:uid="{00000000-0005-0000-0000-000016BE0000}"/>
    <cellStyle name="Total 5 2 3 11" xfId="48038" xr:uid="{00000000-0005-0000-0000-000017BE0000}"/>
    <cellStyle name="Total 5 2 3 11 2" xfId="48039" xr:uid="{00000000-0005-0000-0000-000018BE0000}"/>
    <cellStyle name="Total 5 2 3 11 2 2" xfId="48040" xr:uid="{00000000-0005-0000-0000-000019BE0000}"/>
    <cellStyle name="Total 5 2 3 11 3" xfId="48041" xr:uid="{00000000-0005-0000-0000-00001ABE0000}"/>
    <cellStyle name="Total 5 2 3 12" xfId="48042" xr:uid="{00000000-0005-0000-0000-00001BBE0000}"/>
    <cellStyle name="Total 5 2 3 12 2" xfId="48043" xr:uid="{00000000-0005-0000-0000-00001CBE0000}"/>
    <cellStyle name="Total 5 2 3 12 2 2" xfId="48044" xr:uid="{00000000-0005-0000-0000-00001DBE0000}"/>
    <cellStyle name="Total 5 2 3 12 3" xfId="48045" xr:uid="{00000000-0005-0000-0000-00001EBE0000}"/>
    <cellStyle name="Total 5 2 3 13" xfId="48046" xr:uid="{00000000-0005-0000-0000-00001FBE0000}"/>
    <cellStyle name="Total 5 2 3 13 2" xfId="48047" xr:uid="{00000000-0005-0000-0000-000020BE0000}"/>
    <cellStyle name="Total 5 2 3 13 2 2" xfId="48048" xr:uid="{00000000-0005-0000-0000-000021BE0000}"/>
    <cellStyle name="Total 5 2 3 13 3" xfId="48049" xr:uid="{00000000-0005-0000-0000-000022BE0000}"/>
    <cellStyle name="Total 5 2 3 14" xfId="48050" xr:uid="{00000000-0005-0000-0000-000023BE0000}"/>
    <cellStyle name="Total 5 2 3 14 2" xfId="48051" xr:uid="{00000000-0005-0000-0000-000024BE0000}"/>
    <cellStyle name="Total 5 2 3 14 2 2" xfId="48052" xr:uid="{00000000-0005-0000-0000-000025BE0000}"/>
    <cellStyle name="Total 5 2 3 14 3" xfId="48053" xr:uid="{00000000-0005-0000-0000-000026BE0000}"/>
    <cellStyle name="Total 5 2 3 15" xfId="48054" xr:uid="{00000000-0005-0000-0000-000027BE0000}"/>
    <cellStyle name="Total 5 2 3 15 2" xfId="48055" xr:uid="{00000000-0005-0000-0000-000028BE0000}"/>
    <cellStyle name="Total 5 2 3 15 2 2" xfId="48056" xr:uid="{00000000-0005-0000-0000-000029BE0000}"/>
    <cellStyle name="Total 5 2 3 15 3" xfId="48057" xr:uid="{00000000-0005-0000-0000-00002ABE0000}"/>
    <cellStyle name="Total 5 2 3 16" xfId="48058" xr:uid="{00000000-0005-0000-0000-00002BBE0000}"/>
    <cellStyle name="Total 5 2 3 16 2" xfId="48059" xr:uid="{00000000-0005-0000-0000-00002CBE0000}"/>
    <cellStyle name="Total 5 2 3 16 2 2" xfId="48060" xr:uid="{00000000-0005-0000-0000-00002DBE0000}"/>
    <cellStyle name="Total 5 2 3 16 3" xfId="48061" xr:uid="{00000000-0005-0000-0000-00002EBE0000}"/>
    <cellStyle name="Total 5 2 3 17" xfId="48062" xr:uid="{00000000-0005-0000-0000-00002FBE0000}"/>
    <cellStyle name="Total 5 2 3 17 2" xfId="48063" xr:uid="{00000000-0005-0000-0000-000030BE0000}"/>
    <cellStyle name="Total 5 2 3 17 2 2" xfId="48064" xr:uid="{00000000-0005-0000-0000-000031BE0000}"/>
    <cellStyle name="Total 5 2 3 17 3" xfId="48065" xr:uid="{00000000-0005-0000-0000-000032BE0000}"/>
    <cellStyle name="Total 5 2 3 18" xfId="48066" xr:uid="{00000000-0005-0000-0000-000033BE0000}"/>
    <cellStyle name="Total 5 2 3 18 2" xfId="48067" xr:uid="{00000000-0005-0000-0000-000034BE0000}"/>
    <cellStyle name="Total 5 2 3 19" xfId="48068" xr:uid="{00000000-0005-0000-0000-000035BE0000}"/>
    <cellStyle name="Total 5 2 3 2" xfId="48069" xr:uid="{00000000-0005-0000-0000-000036BE0000}"/>
    <cellStyle name="Total 5 2 3 2 10" xfId="48070" xr:uid="{00000000-0005-0000-0000-000037BE0000}"/>
    <cellStyle name="Total 5 2 3 2 10 2" xfId="48071" xr:uid="{00000000-0005-0000-0000-000038BE0000}"/>
    <cellStyle name="Total 5 2 3 2 10 2 2" xfId="48072" xr:uid="{00000000-0005-0000-0000-000039BE0000}"/>
    <cellStyle name="Total 5 2 3 2 10 3" xfId="48073" xr:uid="{00000000-0005-0000-0000-00003ABE0000}"/>
    <cellStyle name="Total 5 2 3 2 11" xfId="48074" xr:uid="{00000000-0005-0000-0000-00003BBE0000}"/>
    <cellStyle name="Total 5 2 3 2 11 2" xfId="48075" xr:uid="{00000000-0005-0000-0000-00003CBE0000}"/>
    <cellStyle name="Total 5 2 3 2 11 2 2" xfId="48076" xr:uid="{00000000-0005-0000-0000-00003DBE0000}"/>
    <cellStyle name="Total 5 2 3 2 11 3" xfId="48077" xr:uid="{00000000-0005-0000-0000-00003EBE0000}"/>
    <cellStyle name="Total 5 2 3 2 12" xfId="48078" xr:uid="{00000000-0005-0000-0000-00003FBE0000}"/>
    <cellStyle name="Total 5 2 3 2 12 2" xfId="48079" xr:uid="{00000000-0005-0000-0000-000040BE0000}"/>
    <cellStyle name="Total 5 2 3 2 12 2 2" xfId="48080" xr:uid="{00000000-0005-0000-0000-000041BE0000}"/>
    <cellStyle name="Total 5 2 3 2 12 3" xfId="48081" xr:uid="{00000000-0005-0000-0000-000042BE0000}"/>
    <cellStyle name="Total 5 2 3 2 13" xfId="48082" xr:uid="{00000000-0005-0000-0000-000043BE0000}"/>
    <cellStyle name="Total 5 2 3 2 13 2" xfId="48083" xr:uid="{00000000-0005-0000-0000-000044BE0000}"/>
    <cellStyle name="Total 5 2 3 2 13 2 2" xfId="48084" xr:uid="{00000000-0005-0000-0000-000045BE0000}"/>
    <cellStyle name="Total 5 2 3 2 13 3" xfId="48085" xr:uid="{00000000-0005-0000-0000-000046BE0000}"/>
    <cellStyle name="Total 5 2 3 2 14" xfId="48086" xr:uid="{00000000-0005-0000-0000-000047BE0000}"/>
    <cellStyle name="Total 5 2 3 2 14 2" xfId="48087" xr:uid="{00000000-0005-0000-0000-000048BE0000}"/>
    <cellStyle name="Total 5 2 3 2 14 2 2" xfId="48088" xr:uid="{00000000-0005-0000-0000-000049BE0000}"/>
    <cellStyle name="Total 5 2 3 2 14 3" xfId="48089" xr:uid="{00000000-0005-0000-0000-00004ABE0000}"/>
    <cellStyle name="Total 5 2 3 2 15" xfId="48090" xr:uid="{00000000-0005-0000-0000-00004BBE0000}"/>
    <cellStyle name="Total 5 2 3 2 15 2" xfId="48091" xr:uid="{00000000-0005-0000-0000-00004CBE0000}"/>
    <cellStyle name="Total 5 2 3 2 15 2 2" xfId="48092" xr:uid="{00000000-0005-0000-0000-00004DBE0000}"/>
    <cellStyle name="Total 5 2 3 2 15 3" xfId="48093" xr:uid="{00000000-0005-0000-0000-00004EBE0000}"/>
    <cellStyle name="Total 5 2 3 2 16" xfId="48094" xr:uid="{00000000-0005-0000-0000-00004FBE0000}"/>
    <cellStyle name="Total 5 2 3 2 16 2" xfId="48095" xr:uid="{00000000-0005-0000-0000-000050BE0000}"/>
    <cellStyle name="Total 5 2 3 2 16 2 2" xfId="48096" xr:uid="{00000000-0005-0000-0000-000051BE0000}"/>
    <cellStyle name="Total 5 2 3 2 16 3" xfId="48097" xr:uid="{00000000-0005-0000-0000-000052BE0000}"/>
    <cellStyle name="Total 5 2 3 2 17" xfId="48098" xr:uid="{00000000-0005-0000-0000-000053BE0000}"/>
    <cellStyle name="Total 5 2 3 2 17 2" xfId="48099" xr:uid="{00000000-0005-0000-0000-000054BE0000}"/>
    <cellStyle name="Total 5 2 3 2 17 2 2" xfId="48100" xr:uid="{00000000-0005-0000-0000-000055BE0000}"/>
    <cellStyle name="Total 5 2 3 2 17 3" xfId="48101" xr:uid="{00000000-0005-0000-0000-000056BE0000}"/>
    <cellStyle name="Total 5 2 3 2 18" xfId="48102" xr:uid="{00000000-0005-0000-0000-000057BE0000}"/>
    <cellStyle name="Total 5 2 3 2 18 2" xfId="48103" xr:uid="{00000000-0005-0000-0000-000058BE0000}"/>
    <cellStyle name="Total 5 2 3 2 18 2 2" xfId="48104" xr:uid="{00000000-0005-0000-0000-000059BE0000}"/>
    <cellStyle name="Total 5 2 3 2 18 3" xfId="48105" xr:uid="{00000000-0005-0000-0000-00005ABE0000}"/>
    <cellStyle name="Total 5 2 3 2 19" xfId="48106" xr:uid="{00000000-0005-0000-0000-00005BBE0000}"/>
    <cellStyle name="Total 5 2 3 2 19 2" xfId="48107" xr:uid="{00000000-0005-0000-0000-00005CBE0000}"/>
    <cellStyle name="Total 5 2 3 2 19 2 2" xfId="48108" xr:uid="{00000000-0005-0000-0000-00005DBE0000}"/>
    <cellStyle name="Total 5 2 3 2 19 3" xfId="48109" xr:uid="{00000000-0005-0000-0000-00005EBE0000}"/>
    <cellStyle name="Total 5 2 3 2 2" xfId="48110" xr:uid="{00000000-0005-0000-0000-00005FBE0000}"/>
    <cellStyle name="Total 5 2 3 2 2 2" xfId="48111" xr:uid="{00000000-0005-0000-0000-000060BE0000}"/>
    <cellStyle name="Total 5 2 3 2 2 2 2" xfId="48112" xr:uid="{00000000-0005-0000-0000-000061BE0000}"/>
    <cellStyle name="Total 5 2 3 2 2 3" xfId="48113" xr:uid="{00000000-0005-0000-0000-000062BE0000}"/>
    <cellStyle name="Total 5 2 3 2 2 4" xfId="48114" xr:uid="{00000000-0005-0000-0000-000063BE0000}"/>
    <cellStyle name="Total 5 2 3 2 20" xfId="48115" xr:uid="{00000000-0005-0000-0000-000064BE0000}"/>
    <cellStyle name="Total 5 2 3 2 20 2" xfId="48116" xr:uid="{00000000-0005-0000-0000-000065BE0000}"/>
    <cellStyle name="Total 5 2 3 2 20 2 2" xfId="48117" xr:uid="{00000000-0005-0000-0000-000066BE0000}"/>
    <cellStyle name="Total 5 2 3 2 20 3" xfId="48118" xr:uid="{00000000-0005-0000-0000-000067BE0000}"/>
    <cellStyle name="Total 5 2 3 2 21" xfId="48119" xr:uid="{00000000-0005-0000-0000-000068BE0000}"/>
    <cellStyle name="Total 5 2 3 2 21 2" xfId="48120" xr:uid="{00000000-0005-0000-0000-000069BE0000}"/>
    <cellStyle name="Total 5 2 3 2 22" xfId="48121" xr:uid="{00000000-0005-0000-0000-00006ABE0000}"/>
    <cellStyle name="Total 5 2 3 2 23" xfId="48122" xr:uid="{00000000-0005-0000-0000-00006BBE0000}"/>
    <cellStyle name="Total 5 2 3 2 3" xfId="48123" xr:uid="{00000000-0005-0000-0000-00006CBE0000}"/>
    <cellStyle name="Total 5 2 3 2 3 2" xfId="48124" xr:uid="{00000000-0005-0000-0000-00006DBE0000}"/>
    <cellStyle name="Total 5 2 3 2 3 2 2" xfId="48125" xr:uid="{00000000-0005-0000-0000-00006EBE0000}"/>
    <cellStyle name="Total 5 2 3 2 3 3" xfId="48126" xr:uid="{00000000-0005-0000-0000-00006FBE0000}"/>
    <cellStyle name="Total 5 2 3 2 3 4" xfId="48127" xr:uid="{00000000-0005-0000-0000-000070BE0000}"/>
    <cellStyle name="Total 5 2 3 2 4" xfId="48128" xr:uid="{00000000-0005-0000-0000-000071BE0000}"/>
    <cellStyle name="Total 5 2 3 2 4 2" xfId="48129" xr:uid="{00000000-0005-0000-0000-000072BE0000}"/>
    <cellStyle name="Total 5 2 3 2 4 2 2" xfId="48130" xr:uid="{00000000-0005-0000-0000-000073BE0000}"/>
    <cellStyle name="Total 5 2 3 2 4 3" xfId="48131" xr:uid="{00000000-0005-0000-0000-000074BE0000}"/>
    <cellStyle name="Total 5 2 3 2 5" xfId="48132" xr:uid="{00000000-0005-0000-0000-000075BE0000}"/>
    <cellStyle name="Total 5 2 3 2 5 2" xfId="48133" xr:uid="{00000000-0005-0000-0000-000076BE0000}"/>
    <cellStyle name="Total 5 2 3 2 5 2 2" xfId="48134" xr:uid="{00000000-0005-0000-0000-000077BE0000}"/>
    <cellStyle name="Total 5 2 3 2 5 3" xfId="48135" xr:uid="{00000000-0005-0000-0000-000078BE0000}"/>
    <cellStyle name="Total 5 2 3 2 6" xfId="48136" xr:uid="{00000000-0005-0000-0000-000079BE0000}"/>
    <cellStyle name="Total 5 2 3 2 6 2" xfId="48137" xr:uid="{00000000-0005-0000-0000-00007ABE0000}"/>
    <cellStyle name="Total 5 2 3 2 6 2 2" xfId="48138" xr:uid="{00000000-0005-0000-0000-00007BBE0000}"/>
    <cellStyle name="Total 5 2 3 2 6 3" xfId="48139" xr:uid="{00000000-0005-0000-0000-00007CBE0000}"/>
    <cellStyle name="Total 5 2 3 2 7" xfId="48140" xr:uid="{00000000-0005-0000-0000-00007DBE0000}"/>
    <cellStyle name="Total 5 2 3 2 7 2" xfId="48141" xr:uid="{00000000-0005-0000-0000-00007EBE0000}"/>
    <cellStyle name="Total 5 2 3 2 7 2 2" xfId="48142" xr:uid="{00000000-0005-0000-0000-00007FBE0000}"/>
    <cellStyle name="Total 5 2 3 2 7 3" xfId="48143" xr:uid="{00000000-0005-0000-0000-000080BE0000}"/>
    <cellStyle name="Total 5 2 3 2 8" xfId="48144" xr:uid="{00000000-0005-0000-0000-000081BE0000}"/>
    <cellStyle name="Total 5 2 3 2 8 2" xfId="48145" xr:uid="{00000000-0005-0000-0000-000082BE0000}"/>
    <cellStyle name="Total 5 2 3 2 8 2 2" xfId="48146" xr:uid="{00000000-0005-0000-0000-000083BE0000}"/>
    <cellStyle name="Total 5 2 3 2 8 3" xfId="48147" xr:uid="{00000000-0005-0000-0000-000084BE0000}"/>
    <cellStyle name="Total 5 2 3 2 9" xfId="48148" xr:uid="{00000000-0005-0000-0000-000085BE0000}"/>
    <cellStyle name="Total 5 2 3 2 9 2" xfId="48149" xr:uid="{00000000-0005-0000-0000-000086BE0000}"/>
    <cellStyle name="Total 5 2 3 2 9 2 2" xfId="48150" xr:uid="{00000000-0005-0000-0000-000087BE0000}"/>
    <cellStyle name="Total 5 2 3 2 9 3" xfId="48151" xr:uid="{00000000-0005-0000-0000-000088BE0000}"/>
    <cellStyle name="Total 5 2 3 20" xfId="48152" xr:uid="{00000000-0005-0000-0000-000089BE0000}"/>
    <cellStyle name="Total 5 2 3 3" xfId="48153" xr:uid="{00000000-0005-0000-0000-00008ABE0000}"/>
    <cellStyle name="Total 5 2 3 3 2" xfId="48154" xr:uid="{00000000-0005-0000-0000-00008BBE0000}"/>
    <cellStyle name="Total 5 2 3 3 2 2" xfId="48155" xr:uid="{00000000-0005-0000-0000-00008CBE0000}"/>
    <cellStyle name="Total 5 2 3 3 3" xfId="48156" xr:uid="{00000000-0005-0000-0000-00008DBE0000}"/>
    <cellStyle name="Total 5 2 3 3 4" xfId="48157" xr:uid="{00000000-0005-0000-0000-00008EBE0000}"/>
    <cellStyle name="Total 5 2 3 4" xfId="48158" xr:uid="{00000000-0005-0000-0000-00008FBE0000}"/>
    <cellStyle name="Total 5 2 3 4 2" xfId="48159" xr:uid="{00000000-0005-0000-0000-000090BE0000}"/>
    <cellStyle name="Total 5 2 3 4 2 2" xfId="48160" xr:uid="{00000000-0005-0000-0000-000091BE0000}"/>
    <cellStyle name="Total 5 2 3 4 3" xfId="48161" xr:uid="{00000000-0005-0000-0000-000092BE0000}"/>
    <cellStyle name="Total 5 2 3 4 4" xfId="48162" xr:uid="{00000000-0005-0000-0000-000093BE0000}"/>
    <cellStyle name="Total 5 2 3 5" xfId="48163" xr:uid="{00000000-0005-0000-0000-000094BE0000}"/>
    <cellStyle name="Total 5 2 3 5 2" xfId="48164" xr:uid="{00000000-0005-0000-0000-000095BE0000}"/>
    <cellStyle name="Total 5 2 3 5 2 2" xfId="48165" xr:uid="{00000000-0005-0000-0000-000096BE0000}"/>
    <cellStyle name="Total 5 2 3 5 3" xfId="48166" xr:uid="{00000000-0005-0000-0000-000097BE0000}"/>
    <cellStyle name="Total 5 2 3 6" xfId="48167" xr:uid="{00000000-0005-0000-0000-000098BE0000}"/>
    <cellStyle name="Total 5 2 3 6 2" xfId="48168" xr:uid="{00000000-0005-0000-0000-000099BE0000}"/>
    <cellStyle name="Total 5 2 3 6 2 2" xfId="48169" xr:uid="{00000000-0005-0000-0000-00009ABE0000}"/>
    <cellStyle name="Total 5 2 3 6 3" xfId="48170" xr:uid="{00000000-0005-0000-0000-00009BBE0000}"/>
    <cellStyle name="Total 5 2 3 7" xfId="48171" xr:uid="{00000000-0005-0000-0000-00009CBE0000}"/>
    <cellStyle name="Total 5 2 3 7 2" xfId="48172" xr:uid="{00000000-0005-0000-0000-00009DBE0000}"/>
    <cellStyle name="Total 5 2 3 7 2 2" xfId="48173" xr:uid="{00000000-0005-0000-0000-00009EBE0000}"/>
    <cellStyle name="Total 5 2 3 7 3" xfId="48174" xr:uid="{00000000-0005-0000-0000-00009FBE0000}"/>
    <cellStyle name="Total 5 2 3 8" xfId="48175" xr:uid="{00000000-0005-0000-0000-0000A0BE0000}"/>
    <cellStyle name="Total 5 2 3 8 2" xfId="48176" xr:uid="{00000000-0005-0000-0000-0000A1BE0000}"/>
    <cellStyle name="Total 5 2 3 8 2 2" xfId="48177" xr:uid="{00000000-0005-0000-0000-0000A2BE0000}"/>
    <cellStyle name="Total 5 2 3 8 3" xfId="48178" xr:uid="{00000000-0005-0000-0000-0000A3BE0000}"/>
    <cellStyle name="Total 5 2 3 9" xfId="48179" xr:uid="{00000000-0005-0000-0000-0000A4BE0000}"/>
    <cellStyle name="Total 5 2 3 9 2" xfId="48180" xr:uid="{00000000-0005-0000-0000-0000A5BE0000}"/>
    <cellStyle name="Total 5 2 3 9 2 2" xfId="48181" xr:uid="{00000000-0005-0000-0000-0000A6BE0000}"/>
    <cellStyle name="Total 5 2 3 9 3" xfId="48182" xr:uid="{00000000-0005-0000-0000-0000A7BE0000}"/>
    <cellStyle name="Total 5 2 4" xfId="48183" xr:uid="{00000000-0005-0000-0000-0000A8BE0000}"/>
    <cellStyle name="Total 5 2 4 10" xfId="48184" xr:uid="{00000000-0005-0000-0000-0000A9BE0000}"/>
    <cellStyle name="Total 5 2 4 10 2" xfId="48185" xr:uid="{00000000-0005-0000-0000-0000AABE0000}"/>
    <cellStyle name="Total 5 2 4 10 2 2" xfId="48186" xr:uid="{00000000-0005-0000-0000-0000ABBE0000}"/>
    <cellStyle name="Total 5 2 4 10 3" xfId="48187" xr:uid="{00000000-0005-0000-0000-0000ACBE0000}"/>
    <cellStyle name="Total 5 2 4 11" xfId="48188" xr:uid="{00000000-0005-0000-0000-0000ADBE0000}"/>
    <cellStyle name="Total 5 2 4 11 2" xfId="48189" xr:uid="{00000000-0005-0000-0000-0000AEBE0000}"/>
    <cellStyle name="Total 5 2 4 11 2 2" xfId="48190" xr:uid="{00000000-0005-0000-0000-0000AFBE0000}"/>
    <cellStyle name="Total 5 2 4 11 3" xfId="48191" xr:uid="{00000000-0005-0000-0000-0000B0BE0000}"/>
    <cellStyle name="Total 5 2 4 12" xfId="48192" xr:uid="{00000000-0005-0000-0000-0000B1BE0000}"/>
    <cellStyle name="Total 5 2 4 12 2" xfId="48193" xr:uid="{00000000-0005-0000-0000-0000B2BE0000}"/>
    <cellStyle name="Total 5 2 4 12 2 2" xfId="48194" xr:uid="{00000000-0005-0000-0000-0000B3BE0000}"/>
    <cellStyle name="Total 5 2 4 12 3" xfId="48195" xr:uid="{00000000-0005-0000-0000-0000B4BE0000}"/>
    <cellStyle name="Total 5 2 4 13" xfId="48196" xr:uid="{00000000-0005-0000-0000-0000B5BE0000}"/>
    <cellStyle name="Total 5 2 4 13 2" xfId="48197" xr:uid="{00000000-0005-0000-0000-0000B6BE0000}"/>
    <cellStyle name="Total 5 2 4 13 2 2" xfId="48198" xr:uid="{00000000-0005-0000-0000-0000B7BE0000}"/>
    <cellStyle name="Total 5 2 4 13 3" xfId="48199" xr:uid="{00000000-0005-0000-0000-0000B8BE0000}"/>
    <cellStyle name="Total 5 2 4 14" xfId="48200" xr:uid="{00000000-0005-0000-0000-0000B9BE0000}"/>
    <cellStyle name="Total 5 2 4 14 2" xfId="48201" xr:uid="{00000000-0005-0000-0000-0000BABE0000}"/>
    <cellStyle name="Total 5 2 4 14 2 2" xfId="48202" xr:uid="{00000000-0005-0000-0000-0000BBBE0000}"/>
    <cellStyle name="Total 5 2 4 14 3" xfId="48203" xr:uid="{00000000-0005-0000-0000-0000BCBE0000}"/>
    <cellStyle name="Total 5 2 4 15" xfId="48204" xr:uid="{00000000-0005-0000-0000-0000BDBE0000}"/>
    <cellStyle name="Total 5 2 4 15 2" xfId="48205" xr:uid="{00000000-0005-0000-0000-0000BEBE0000}"/>
    <cellStyle name="Total 5 2 4 15 2 2" xfId="48206" xr:uid="{00000000-0005-0000-0000-0000BFBE0000}"/>
    <cellStyle name="Total 5 2 4 15 3" xfId="48207" xr:uid="{00000000-0005-0000-0000-0000C0BE0000}"/>
    <cellStyle name="Total 5 2 4 16" xfId="48208" xr:uid="{00000000-0005-0000-0000-0000C1BE0000}"/>
    <cellStyle name="Total 5 2 4 16 2" xfId="48209" xr:uid="{00000000-0005-0000-0000-0000C2BE0000}"/>
    <cellStyle name="Total 5 2 4 16 2 2" xfId="48210" xr:uid="{00000000-0005-0000-0000-0000C3BE0000}"/>
    <cellStyle name="Total 5 2 4 16 3" xfId="48211" xr:uid="{00000000-0005-0000-0000-0000C4BE0000}"/>
    <cellStyle name="Total 5 2 4 17" xfId="48212" xr:uid="{00000000-0005-0000-0000-0000C5BE0000}"/>
    <cellStyle name="Total 5 2 4 17 2" xfId="48213" xr:uid="{00000000-0005-0000-0000-0000C6BE0000}"/>
    <cellStyle name="Total 5 2 4 17 2 2" xfId="48214" xr:uid="{00000000-0005-0000-0000-0000C7BE0000}"/>
    <cellStyle name="Total 5 2 4 17 3" xfId="48215" xr:uid="{00000000-0005-0000-0000-0000C8BE0000}"/>
    <cellStyle name="Total 5 2 4 18" xfId="48216" xr:uid="{00000000-0005-0000-0000-0000C9BE0000}"/>
    <cellStyle name="Total 5 2 4 18 2" xfId="48217" xr:uid="{00000000-0005-0000-0000-0000CABE0000}"/>
    <cellStyle name="Total 5 2 4 18 2 2" xfId="48218" xr:uid="{00000000-0005-0000-0000-0000CBBE0000}"/>
    <cellStyle name="Total 5 2 4 18 3" xfId="48219" xr:uid="{00000000-0005-0000-0000-0000CCBE0000}"/>
    <cellStyle name="Total 5 2 4 19" xfId="48220" xr:uid="{00000000-0005-0000-0000-0000CDBE0000}"/>
    <cellStyle name="Total 5 2 4 19 2" xfId="48221" xr:uid="{00000000-0005-0000-0000-0000CEBE0000}"/>
    <cellStyle name="Total 5 2 4 19 2 2" xfId="48222" xr:uid="{00000000-0005-0000-0000-0000CFBE0000}"/>
    <cellStyle name="Total 5 2 4 19 3" xfId="48223" xr:uid="{00000000-0005-0000-0000-0000D0BE0000}"/>
    <cellStyle name="Total 5 2 4 2" xfId="48224" xr:uid="{00000000-0005-0000-0000-0000D1BE0000}"/>
    <cellStyle name="Total 5 2 4 2 10" xfId="48225" xr:uid="{00000000-0005-0000-0000-0000D2BE0000}"/>
    <cellStyle name="Total 5 2 4 2 10 2" xfId="48226" xr:uid="{00000000-0005-0000-0000-0000D3BE0000}"/>
    <cellStyle name="Total 5 2 4 2 10 2 2" xfId="48227" xr:uid="{00000000-0005-0000-0000-0000D4BE0000}"/>
    <cellStyle name="Total 5 2 4 2 10 3" xfId="48228" xr:uid="{00000000-0005-0000-0000-0000D5BE0000}"/>
    <cellStyle name="Total 5 2 4 2 11" xfId="48229" xr:uid="{00000000-0005-0000-0000-0000D6BE0000}"/>
    <cellStyle name="Total 5 2 4 2 11 2" xfId="48230" xr:uid="{00000000-0005-0000-0000-0000D7BE0000}"/>
    <cellStyle name="Total 5 2 4 2 11 2 2" xfId="48231" xr:uid="{00000000-0005-0000-0000-0000D8BE0000}"/>
    <cellStyle name="Total 5 2 4 2 11 3" xfId="48232" xr:uid="{00000000-0005-0000-0000-0000D9BE0000}"/>
    <cellStyle name="Total 5 2 4 2 12" xfId="48233" xr:uid="{00000000-0005-0000-0000-0000DABE0000}"/>
    <cellStyle name="Total 5 2 4 2 12 2" xfId="48234" xr:uid="{00000000-0005-0000-0000-0000DBBE0000}"/>
    <cellStyle name="Total 5 2 4 2 12 2 2" xfId="48235" xr:uid="{00000000-0005-0000-0000-0000DCBE0000}"/>
    <cellStyle name="Total 5 2 4 2 12 3" xfId="48236" xr:uid="{00000000-0005-0000-0000-0000DDBE0000}"/>
    <cellStyle name="Total 5 2 4 2 13" xfId="48237" xr:uid="{00000000-0005-0000-0000-0000DEBE0000}"/>
    <cellStyle name="Total 5 2 4 2 13 2" xfId="48238" xr:uid="{00000000-0005-0000-0000-0000DFBE0000}"/>
    <cellStyle name="Total 5 2 4 2 13 2 2" xfId="48239" xr:uid="{00000000-0005-0000-0000-0000E0BE0000}"/>
    <cellStyle name="Total 5 2 4 2 13 3" xfId="48240" xr:uid="{00000000-0005-0000-0000-0000E1BE0000}"/>
    <cellStyle name="Total 5 2 4 2 14" xfId="48241" xr:uid="{00000000-0005-0000-0000-0000E2BE0000}"/>
    <cellStyle name="Total 5 2 4 2 14 2" xfId="48242" xr:uid="{00000000-0005-0000-0000-0000E3BE0000}"/>
    <cellStyle name="Total 5 2 4 2 14 2 2" xfId="48243" xr:uid="{00000000-0005-0000-0000-0000E4BE0000}"/>
    <cellStyle name="Total 5 2 4 2 14 3" xfId="48244" xr:uid="{00000000-0005-0000-0000-0000E5BE0000}"/>
    <cellStyle name="Total 5 2 4 2 15" xfId="48245" xr:uid="{00000000-0005-0000-0000-0000E6BE0000}"/>
    <cellStyle name="Total 5 2 4 2 15 2" xfId="48246" xr:uid="{00000000-0005-0000-0000-0000E7BE0000}"/>
    <cellStyle name="Total 5 2 4 2 15 2 2" xfId="48247" xr:uid="{00000000-0005-0000-0000-0000E8BE0000}"/>
    <cellStyle name="Total 5 2 4 2 15 3" xfId="48248" xr:uid="{00000000-0005-0000-0000-0000E9BE0000}"/>
    <cellStyle name="Total 5 2 4 2 16" xfId="48249" xr:uid="{00000000-0005-0000-0000-0000EABE0000}"/>
    <cellStyle name="Total 5 2 4 2 16 2" xfId="48250" xr:uid="{00000000-0005-0000-0000-0000EBBE0000}"/>
    <cellStyle name="Total 5 2 4 2 16 2 2" xfId="48251" xr:uid="{00000000-0005-0000-0000-0000ECBE0000}"/>
    <cellStyle name="Total 5 2 4 2 16 3" xfId="48252" xr:uid="{00000000-0005-0000-0000-0000EDBE0000}"/>
    <cellStyle name="Total 5 2 4 2 17" xfId="48253" xr:uid="{00000000-0005-0000-0000-0000EEBE0000}"/>
    <cellStyle name="Total 5 2 4 2 17 2" xfId="48254" xr:uid="{00000000-0005-0000-0000-0000EFBE0000}"/>
    <cellStyle name="Total 5 2 4 2 17 2 2" xfId="48255" xr:uid="{00000000-0005-0000-0000-0000F0BE0000}"/>
    <cellStyle name="Total 5 2 4 2 17 3" xfId="48256" xr:uid="{00000000-0005-0000-0000-0000F1BE0000}"/>
    <cellStyle name="Total 5 2 4 2 18" xfId="48257" xr:uid="{00000000-0005-0000-0000-0000F2BE0000}"/>
    <cellStyle name="Total 5 2 4 2 18 2" xfId="48258" xr:uid="{00000000-0005-0000-0000-0000F3BE0000}"/>
    <cellStyle name="Total 5 2 4 2 18 2 2" xfId="48259" xr:uid="{00000000-0005-0000-0000-0000F4BE0000}"/>
    <cellStyle name="Total 5 2 4 2 18 3" xfId="48260" xr:uid="{00000000-0005-0000-0000-0000F5BE0000}"/>
    <cellStyle name="Total 5 2 4 2 19" xfId="48261" xr:uid="{00000000-0005-0000-0000-0000F6BE0000}"/>
    <cellStyle name="Total 5 2 4 2 19 2" xfId="48262" xr:uid="{00000000-0005-0000-0000-0000F7BE0000}"/>
    <cellStyle name="Total 5 2 4 2 19 2 2" xfId="48263" xr:uid="{00000000-0005-0000-0000-0000F8BE0000}"/>
    <cellStyle name="Total 5 2 4 2 19 3" xfId="48264" xr:uid="{00000000-0005-0000-0000-0000F9BE0000}"/>
    <cellStyle name="Total 5 2 4 2 2" xfId="48265" xr:uid="{00000000-0005-0000-0000-0000FABE0000}"/>
    <cellStyle name="Total 5 2 4 2 2 2" xfId="48266" xr:uid="{00000000-0005-0000-0000-0000FBBE0000}"/>
    <cellStyle name="Total 5 2 4 2 2 2 2" xfId="48267" xr:uid="{00000000-0005-0000-0000-0000FCBE0000}"/>
    <cellStyle name="Total 5 2 4 2 2 3" xfId="48268" xr:uid="{00000000-0005-0000-0000-0000FDBE0000}"/>
    <cellStyle name="Total 5 2 4 2 2 4" xfId="48269" xr:uid="{00000000-0005-0000-0000-0000FEBE0000}"/>
    <cellStyle name="Total 5 2 4 2 20" xfId="48270" xr:uid="{00000000-0005-0000-0000-0000FFBE0000}"/>
    <cellStyle name="Total 5 2 4 2 20 2" xfId="48271" xr:uid="{00000000-0005-0000-0000-000000BF0000}"/>
    <cellStyle name="Total 5 2 4 2 20 2 2" xfId="48272" xr:uid="{00000000-0005-0000-0000-000001BF0000}"/>
    <cellStyle name="Total 5 2 4 2 20 3" xfId="48273" xr:uid="{00000000-0005-0000-0000-000002BF0000}"/>
    <cellStyle name="Total 5 2 4 2 21" xfId="48274" xr:uid="{00000000-0005-0000-0000-000003BF0000}"/>
    <cellStyle name="Total 5 2 4 2 21 2" xfId="48275" xr:uid="{00000000-0005-0000-0000-000004BF0000}"/>
    <cellStyle name="Total 5 2 4 2 22" xfId="48276" xr:uid="{00000000-0005-0000-0000-000005BF0000}"/>
    <cellStyle name="Total 5 2 4 2 23" xfId="48277" xr:uid="{00000000-0005-0000-0000-000006BF0000}"/>
    <cellStyle name="Total 5 2 4 2 3" xfId="48278" xr:uid="{00000000-0005-0000-0000-000007BF0000}"/>
    <cellStyle name="Total 5 2 4 2 3 2" xfId="48279" xr:uid="{00000000-0005-0000-0000-000008BF0000}"/>
    <cellStyle name="Total 5 2 4 2 3 2 2" xfId="48280" xr:uid="{00000000-0005-0000-0000-000009BF0000}"/>
    <cellStyle name="Total 5 2 4 2 3 3" xfId="48281" xr:uid="{00000000-0005-0000-0000-00000ABF0000}"/>
    <cellStyle name="Total 5 2 4 2 4" xfId="48282" xr:uid="{00000000-0005-0000-0000-00000BBF0000}"/>
    <cellStyle name="Total 5 2 4 2 4 2" xfId="48283" xr:uid="{00000000-0005-0000-0000-00000CBF0000}"/>
    <cellStyle name="Total 5 2 4 2 4 2 2" xfId="48284" xr:uid="{00000000-0005-0000-0000-00000DBF0000}"/>
    <cellStyle name="Total 5 2 4 2 4 3" xfId="48285" xr:uid="{00000000-0005-0000-0000-00000EBF0000}"/>
    <cellStyle name="Total 5 2 4 2 5" xfId="48286" xr:uid="{00000000-0005-0000-0000-00000FBF0000}"/>
    <cellStyle name="Total 5 2 4 2 5 2" xfId="48287" xr:uid="{00000000-0005-0000-0000-000010BF0000}"/>
    <cellStyle name="Total 5 2 4 2 5 2 2" xfId="48288" xr:uid="{00000000-0005-0000-0000-000011BF0000}"/>
    <cellStyle name="Total 5 2 4 2 5 3" xfId="48289" xr:uid="{00000000-0005-0000-0000-000012BF0000}"/>
    <cellStyle name="Total 5 2 4 2 6" xfId="48290" xr:uid="{00000000-0005-0000-0000-000013BF0000}"/>
    <cellStyle name="Total 5 2 4 2 6 2" xfId="48291" xr:uid="{00000000-0005-0000-0000-000014BF0000}"/>
    <cellStyle name="Total 5 2 4 2 6 2 2" xfId="48292" xr:uid="{00000000-0005-0000-0000-000015BF0000}"/>
    <cellStyle name="Total 5 2 4 2 6 3" xfId="48293" xr:uid="{00000000-0005-0000-0000-000016BF0000}"/>
    <cellStyle name="Total 5 2 4 2 7" xfId="48294" xr:uid="{00000000-0005-0000-0000-000017BF0000}"/>
    <cellStyle name="Total 5 2 4 2 7 2" xfId="48295" xr:uid="{00000000-0005-0000-0000-000018BF0000}"/>
    <cellStyle name="Total 5 2 4 2 7 2 2" xfId="48296" xr:uid="{00000000-0005-0000-0000-000019BF0000}"/>
    <cellStyle name="Total 5 2 4 2 7 3" xfId="48297" xr:uid="{00000000-0005-0000-0000-00001ABF0000}"/>
    <cellStyle name="Total 5 2 4 2 8" xfId="48298" xr:uid="{00000000-0005-0000-0000-00001BBF0000}"/>
    <cellStyle name="Total 5 2 4 2 8 2" xfId="48299" xr:uid="{00000000-0005-0000-0000-00001CBF0000}"/>
    <cellStyle name="Total 5 2 4 2 8 2 2" xfId="48300" xr:uid="{00000000-0005-0000-0000-00001DBF0000}"/>
    <cellStyle name="Total 5 2 4 2 8 3" xfId="48301" xr:uid="{00000000-0005-0000-0000-00001EBF0000}"/>
    <cellStyle name="Total 5 2 4 2 9" xfId="48302" xr:uid="{00000000-0005-0000-0000-00001FBF0000}"/>
    <cellStyle name="Total 5 2 4 2 9 2" xfId="48303" xr:uid="{00000000-0005-0000-0000-000020BF0000}"/>
    <cellStyle name="Total 5 2 4 2 9 2 2" xfId="48304" xr:uid="{00000000-0005-0000-0000-000021BF0000}"/>
    <cellStyle name="Total 5 2 4 2 9 3" xfId="48305" xr:uid="{00000000-0005-0000-0000-000022BF0000}"/>
    <cellStyle name="Total 5 2 4 20" xfId="48306" xr:uid="{00000000-0005-0000-0000-000023BF0000}"/>
    <cellStyle name="Total 5 2 4 20 2" xfId="48307" xr:uid="{00000000-0005-0000-0000-000024BF0000}"/>
    <cellStyle name="Total 5 2 4 20 2 2" xfId="48308" xr:uid="{00000000-0005-0000-0000-000025BF0000}"/>
    <cellStyle name="Total 5 2 4 20 3" xfId="48309" xr:uid="{00000000-0005-0000-0000-000026BF0000}"/>
    <cellStyle name="Total 5 2 4 21" xfId="48310" xr:uid="{00000000-0005-0000-0000-000027BF0000}"/>
    <cellStyle name="Total 5 2 4 21 2" xfId="48311" xr:uid="{00000000-0005-0000-0000-000028BF0000}"/>
    <cellStyle name="Total 5 2 4 21 2 2" xfId="48312" xr:uid="{00000000-0005-0000-0000-000029BF0000}"/>
    <cellStyle name="Total 5 2 4 21 3" xfId="48313" xr:uid="{00000000-0005-0000-0000-00002ABF0000}"/>
    <cellStyle name="Total 5 2 4 22" xfId="48314" xr:uid="{00000000-0005-0000-0000-00002BBF0000}"/>
    <cellStyle name="Total 5 2 4 22 2" xfId="48315" xr:uid="{00000000-0005-0000-0000-00002CBF0000}"/>
    <cellStyle name="Total 5 2 4 23" xfId="48316" xr:uid="{00000000-0005-0000-0000-00002DBF0000}"/>
    <cellStyle name="Total 5 2 4 24" xfId="48317" xr:uid="{00000000-0005-0000-0000-00002EBF0000}"/>
    <cellStyle name="Total 5 2 4 3" xfId="48318" xr:uid="{00000000-0005-0000-0000-00002FBF0000}"/>
    <cellStyle name="Total 5 2 4 3 2" xfId="48319" xr:uid="{00000000-0005-0000-0000-000030BF0000}"/>
    <cellStyle name="Total 5 2 4 3 2 2" xfId="48320" xr:uid="{00000000-0005-0000-0000-000031BF0000}"/>
    <cellStyle name="Total 5 2 4 3 3" xfId="48321" xr:uid="{00000000-0005-0000-0000-000032BF0000}"/>
    <cellStyle name="Total 5 2 4 3 4" xfId="48322" xr:uid="{00000000-0005-0000-0000-000033BF0000}"/>
    <cellStyle name="Total 5 2 4 4" xfId="48323" xr:uid="{00000000-0005-0000-0000-000034BF0000}"/>
    <cellStyle name="Total 5 2 4 4 2" xfId="48324" xr:uid="{00000000-0005-0000-0000-000035BF0000}"/>
    <cellStyle name="Total 5 2 4 4 2 2" xfId="48325" xr:uid="{00000000-0005-0000-0000-000036BF0000}"/>
    <cellStyle name="Total 5 2 4 4 3" xfId="48326" xr:uid="{00000000-0005-0000-0000-000037BF0000}"/>
    <cellStyle name="Total 5 2 4 4 4" xfId="48327" xr:uid="{00000000-0005-0000-0000-000038BF0000}"/>
    <cellStyle name="Total 5 2 4 5" xfId="48328" xr:uid="{00000000-0005-0000-0000-000039BF0000}"/>
    <cellStyle name="Total 5 2 4 5 2" xfId="48329" xr:uid="{00000000-0005-0000-0000-00003ABF0000}"/>
    <cellStyle name="Total 5 2 4 5 2 2" xfId="48330" xr:uid="{00000000-0005-0000-0000-00003BBF0000}"/>
    <cellStyle name="Total 5 2 4 5 3" xfId="48331" xr:uid="{00000000-0005-0000-0000-00003CBF0000}"/>
    <cellStyle name="Total 5 2 4 6" xfId="48332" xr:uid="{00000000-0005-0000-0000-00003DBF0000}"/>
    <cellStyle name="Total 5 2 4 6 2" xfId="48333" xr:uid="{00000000-0005-0000-0000-00003EBF0000}"/>
    <cellStyle name="Total 5 2 4 6 2 2" xfId="48334" xr:uid="{00000000-0005-0000-0000-00003FBF0000}"/>
    <cellStyle name="Total 5 2 4 6 3" xfId="48335" xr:uid="{00000000-0005-0000-0000-000040BF0000}"/>
    <cellStyle name="Total 5 2 4 7" xfId="48336" xr:uid="{00000000-0005-0000-0000-000041BF0000}"/>
    <cellStyle name="Total 5 2 4 7 2" xfId="48337" xr:uid="{00000000-0005-0000-0000-000042BF0000}"/>
    <cellStyle name="Total 5 2 4 7 2 2" xfId="48338" xr:uid="{00000000-0005-0000-0000-000043BF0000}"/>
    <cellStyle name="Total 5 2 4 7 3" xfId="48339" xr:uid="{00000000-0005-0000-0000-000044BF0000}"/>
    <cellStyle name="Total 5 2 4 8" xfId="48340" xr:uid="{00000000-0005-0000-0000-000045BF0000}"/>
    <cellStyle name="Total 5 2 4 8 2" xfId="48341" xr:uid="{00000000-0005-0000-0000-000046BF0000}"/>
    <cellStyle name="Total 5 2 4 8 2 2" xfId="48342" xr:uid="{00000000-0005-0000-0000-000047BF0000}"/>
    <cellStyle name="Total 5 2 4 8 3" xfId="48343" xr:uid="{00000000-0005-0000-0000-000048BF0000}"/>
    <cellStyle name="Total 5 2 4 9" xfId="48344" xr:uid="{00000000-0005-0000-0000-000049BF0000}"/>
    <cellStyle name="Total 5 2 4 9 2" xfId="48345" xr:uid="{00000000-0005-0000-0000-00004ABF0000}"/>
    <cellStyle name="Total 5 2 4 9 2 2" xfId="48346" xr:uid="{00000000-0005-0000-0000-00004BBF0000}"/>
    <cellStyle name="Total 5 2 4 9 3" xfId="48347" xr:uid="{00000000-0005-0000-0000-00004CBF0000}"/>
    <cellStyle name="Total 5 2 5" xfId="48348" xr:uid="{00000000-0005-0000-0000-00004DBF0000}"/>
    <cellStyle name="Total 5 2 5 10" xfId="48349" xr:uid="{00000000-0005-0000-0000-00004EBF0000}"/>
    <cellStyle name="Total 5 2 5 10 2" xfId="48350" xr:uid="{00000000-0005-0000-0000-00004FBF0000}"/>
    <cellStyle name="Total 5 2 5 10 2 2" xfId="48351" xr:uid="{00000000-0005-0000-0000-000050BF0000}"/>
    <cellStyle name="Total 5 2 5 10 3" xfId="48352" xr:uid="{00000000-0005-0000-0000-000051BF0000}"/>
    <cellStyle name="Total 5 2 5 11" xfId="48353" xr:uid="{00000000-0005-0000-0000-000052BF0000}"/>
    <cellStyle name="Total 5 2 5 11 2" xfId="48354" xr:uid="{00000000-0005-0000-0000-000053BF0000}"/>
    <cellStyle name="Total 5 2 5 11 2 2" xfId="48355" xr:uid="{00000000-0005-0000-0000-000054BF0000}"/>
    <cellStyle name="Total 5 2 5 11 3" xfId="48356" xr:uid="{00000000-0005-0000-0000-000055BF0000}"/>
    <cellStyle name="Total 5 2 5 12" xfId="48357" xr:uid="{00000000-0005-0000-0000-000056BF0000}"/>
    <cellStyle name="Total 5 2 5 12 2" xfId="48358" xr:uid="{00000000-0005-0000-0000-000057BF0000}"/>
    <cellStyle name="Total 5 2 5 12 2 2" xfId="48359" xr:uid="{00000000-0005-0000-0000-000058BF0000}"/>
    <cellStyle name="Total 5 2 5 12 3" xfId="48360" xr:uid="{00000000-0005-0000-0000-000059BF0000}"/>
    <cellStyle name="Total 5 2 5 13" xfId="48361" xr:uid="{00000000-0005-0000-0000-00005ABF0000}"/>
    <cellStyle name="Total 5 2 5 13 2" xfId="48362" xr:uid="{00000000-0005-0000-0000-00005BBF0000}"/>
    <cellStyle name="Total 5 2 5 13 2 2" xfId="48363" xr:uid="{00000000-0005-0000-0000-00005CBF0000}"/>
    <cellStyle name="Total 5 2 5 13 3" xfId="48364" xr:uid="{00000000-0005-0000-0000-00005DBF0000}"/>
    <cellStyle name="Total 5 2 5 14" xfId="48365" xr:uid="{00000000-0005-0000-0000-00005EBF0000}"/>
    <cellStyle name="Total 5 2 5 14 2" xfId="48366" xr:uid="{00000000-0005-0000-0000-00005FBF0000}"/>
    <cellStyle name="Total 5 2 5 14 2 2" xfId="48367" xr:uid="{00000000-0005-0000-0000-000060BF0000}"/>
    <cellStyle name="Total 5 2 5 14 3" xfId="48368" xr:uid="{00000000-0005-0000-0000-000061BF0000}"/>
    <cellStyle name="Total 5 2 5 15" xfId="48369" xr:uid="{00000000-0005-0000-0000-000062BF0000}"/>
    <cellStyle name="Total 5 2 5 15 2" xfId="48370" xr:uid="{00000000-0005-0000-0000-000063BF0000}"/>
    <cellStyle name="Total 5 2 5 15 2 2" xfId="48371" xr:uid="{00000000-0005-0000-0000-000064BF0000}"/>
    <cellStyle name="Total 5 2 5 15 3" xfId="48372" xr:uid="{00000000-0005-0000-0000-000065BF0000}"/>
    <cellStyle name="Total 5 2 5 16" xfId="48373" xr:uid="{00000000-0005-0000-0000-000066BF0000}"/>
    <cellStyle name="Total 5 2 5 16 2" xfId="48374" xr:uid="{00000000-0005-0000-0000-000067BF0000}"/>
    <cellStyle name="Total 5 2 5 16 2 2" xfId="48375" xr:uid="{00000000-0005-0000-0000-000068BF0000}"/>
    <cellStyle name="Total 5 2 5 16 3" xfId="48376" xr:uid="{00000000-0005-0000-0000-000069BF0000}"/>
    <cellStyle name="Total 5 2 5 17" xfId="48377" xr:uid="{00000000-0005-0000-0000-00006ABF0000}"/>
    <cellStyle name="Total 5 2 5 17 2" xfId="48378" xr:uid="{00000000-0005-0000-0000-00006BBF0000}"/>
    <cellStyle name="Total 5 2 5 17 2 2" xfId="48379" xr:uid="{00000000-0005-0000-0000-00006CBF0000}"/>
    <cellStyle name="Total 5 2 5 17 3" xfId="48380" xr:uid="{00000000-0005-0000-0000-00006DBF0000}"/>
    <cellStyle name="Total 5 2 5 18" xfId="48381" xr:uid="{00000000-0005-0000-0000-00006EBF0000}"/>
    <cellStyle name="Total 5 2 5 18 2" xfId="48382" xr:uid="{00000000-0005-0000-0000-00006FBF0000}"/>
    <cellStyle name="Total 5 2 5 18 2 2" xfId="48383" xr:uid="{00000000-0005-0000-0000-000070BF0000}"/>
    <cellStyle name="Total 5 2 5 18 3" xfId="48384" xr:uid="{00000000-0005-0000-0000-000071BF0000}"/>
    <cellStyle name="Total 5 2 5 19" xfId="48385" xr:uid="{00000000-0005-0000-0000-000072BF0000}"/>
    <cellStyle name="Total 5 2 5 19 2" xfId="48386" xr:uid="{00000000-0005-0000-0000-000073BF0000}"/>
    <cellStyle name="Total 5 2 5 19 2 2" xfId="48387" xr:uid="{00000000-0005-0000-0000-000074BF0000}"/>
    <cellStyle name="Total 5 2 5 19 3" xfId="48388" xr:uid="{00000000-0005-0000-0000-000075BF0000}"/>
    <cellStyle name="Total 5 2 5 2" xfId="48389" xr:uid="{00000000-0005-0000-0000-000076BF0000}"/>
    <cellStyle name="Total 5 2 5 2 2" xfId="48390" xr:uid="{00000000-0005-0000-0000-000077BF0000}"/>
    <cellStyle name="Total 5 2 5 2 2 2" xfId="48391" xr:uid="{00000000-0005-0000-0000-000078BF0000}"/>
    <cellStyle name="Total 5 2 5 2 3" xfId="48392" xr:uid="{00000000-0005-0000-0000-000079BF0000}"/>
    <cellStyle name="Total 5 2 5 2 4" xfId="48393" xr:uid="{00000000-0005-0000-0000-00007ABF0000}"/>
    <cellStyle name="Total 5 2 5 20" xfId="48394" xr:uid="{00000000-0005-0000-0000-00007BBF0000}"/>
    <cellStyle name="Total 5 2 5 20 2" xfId="48395" xr:uid="{00000000-0005-0000-0000-00007CBF0000}"/>
    <cellStyle name="Total 5 2 5 20 2 2" xfId="48396" xr:uid="{00000000-0005-0000-0000-00007DBF0000}"/>
    <cellStyle name="Total 5 2 5 20 3" xfId="48397" xr:uid="{00000000-0005-0000-0000-00007EBF0000}"/>
    <cellStyle name="Total 5 2 5 21" xfId="48398" xr:uid="{00000000-0005-0000-0000-00007FBF0000}"/>
    <cellStyle name="Total 5 2 5 21 2" xfId="48399" xr:uid="{00000000-0005-0000-0000-000080BF0000}"/>
    <cellStyle name="Total 5 2 5 22" xfId="48400" xr:uid="{00000000-0005-0000-0000-000081BF0000}"/>
    <cellStyle name="Total 5 2 5 23" xfId="48401" xr:uid="{00000000-0005-0000-0000-000082BF0000}"/>
    <cellStyle name="Total 5 2 5 3" xfId="48402" xr:uid="{00000000-0005-0000-0000-000083BF0000}"/>
    <cellStyle name="Total 5 2 5 3 2" xfId="48403" xr:uid="{00000000-0005-0000-0000-000084BF0000}"/>
    <cellStyle name="Total 5 2 5 3 2 2" xfId="48404" xr:uid="{00000000-0005-0000-0000-000085BF0000}"/>
    <cellStyle name="Total 5 2 5 3 3" xfId="48405" xr:uid="{00000000-0005-0000-0000-000086BF0000}"/>
    <cellStyle name="Total 5 2 5 4" xfId="48406" xr:uid="{00000000-0005-0000-0000-000087BF0000}"/>
    <cellStyle name="Total 5 2 5 4 2" xfId="48407" xr:uid="{00000000-0005-0000-0000-000088BF0000}"/>
    <cellStyle name="Total 5 2 5 4 2 2" xfId="48408" xr:uid="{00000000-0005-0000-0000-000089BF0000}"/>
    <cellStyle name="Total 5 2 5 4 3" xfId="48409" xr:uid="{00000000-0005-0000-0000-00008ABF0000}"/>
    <cellStyle name="Total 5 2 5 5" xfId="48410" xr:uid="{00000000-0005-0000-0000-00008BBF0000}"/>
    <cellStyle name="Total 5 2 5 5 2" xfId="48411" xr:uid="{00000000-0005-0000-0000-00008CBF0000}"/>
    <cellStyle name="Total 5 2 5 5 2 2" xfId="48412" xr:uid="{00000000-0005-0000-0000-00008DBF0000}"/>
    <cellStyle name="Total 5 2 5 5 3" xfId="48413" xr:uid="{00000000-0005-0000-0000-00008EBF0000}"/>
    <cellStyle name="Total 5 2 5 6" xfId="48414" xr:uid="{00000000-0005-0000-0000-00008FBF0000}"/>
    <cellStyle name="Total 5 2 5 6 2" xfId="48415" xr:uid="{00000000-0005-0000-0000-000090BF0000}"/>
    <cellStyle name="Total 5 2 5 6 2 2" xfId="48416" xr:uid="{00000000-0005-0000-0000-000091BF0000}"/>
    <cellStyle name="Total 5 2 5 6 3" xfId="48417" xr:uid="{00000000-0005-0000-0000-000092BF0000}"/>
    <cellStyle name="Total 5 2 5 7" xfId="48418" xr:uid="{00000000-0005-0000-0000-000093BF0000}"/>
    <cellStyle name="Total 5 2 5 7 2" xfId="48419" xr:uid="{00000000-0005-0000-0000-000094BF0000}"/>
    <cellStyle name="Total 5 2 5 7 2 2" xfId="48420" xr:uid="{00000000-0005-0000-0000-000095BF0000}"/>
    <cellStyle name="Total 5 2 5 7 3" xfId="48421" xr:uid="{00000000-0005-0000-0000-000096BF0000}"/>
    <cellStyle name="Total 5 2 5 8" xfId="48422" xr:uid="{00000000-0005-0000-0000-000097BF0000}"/>
    <cellStyle name="Total 5 2 5 8 2" xfId="48423" xr:uid="{00000000-0005-0000-0000-000098BF0000}"/>
    <cellStyle name="Total 5 2 5 8 2 2" xfId="48424" xr:uid="{00000000-0005-0000-0000-000099BF0000}"/>
    <cellStyle name="Total 5 2 5 8 3" xfId="48425" xr:uid="{00000000-0005-0000-0000-00009ABF0000}"/>
    <cellStyle name="Total 5 2 5 9" xfId="48426" xr:uid="{00000000-0005-0000-0000-00009BBF0000}"/>
    <cellStyle name="Total 5 2 5 9 2" xfId="48427" xr:uid="{00000000-0005-0000-0000-00009CBF0000}"/>
    <cellStyle name="Total 5 2 5 9 2 2" xfId="48428" xr:uid="{00000000-0005-0000-0000-00009DBF0000}"/>
    <cellStyle name="Total 5 2 5 9 3" xfId="48429" xr:uid="{00000000-0005-0000-0000-00009EBF0000}"/>
    <cellStyle name="Total 5 2 6" xfId="48430" xr:uid="{00000000-0005-0000-0000-00009FBF0000}"/>
    <cellStyle name="Total 5 2 6 2" xfId="48431" xr:uid="{00000000-0005-0000-0000-0000A0BF0000}"/>
    <cellStyle name="Total 5 2 6 2 2" xfId="48432" xr:uid="{00000000-0005-0000-0000-0000A1BF0000}"/>
    <cellStyle name="Total 5 2 6 3" xfId="48433" xr:uid="{00000000-0005-0000-0000-0000A2BF0000}"/>
    <cellStyle name="Total 5 2 6 4" xfId="48434" xr:uid="{00000000-0005-0000-0000-0000A3BF0000}"/>
    <cellStyle name="Total 5 2 7" xfId="48435" xr:uid="{00000000-0005-0000-0000-0000A4BF0000}"/>
    <cellStyle name="Total 5 2 7 2" xfId="48436" xr:uid="{00000000-0005-0000-0000-0000A5BF0000}"/>
    <cellStyle name="Total 5 2 7 2 2" xfId="48437" xr:uid="{00000000-0005-0000-0000-0000A6BF0000}"/>
    <cellStyle name="Total 5 2 7 3" xfId="48438" xr:uid="{00000000-0005-0000-0000-0000A7BF0000}"/>
    <cellStyle name="Total 5 2 8" xfId="48439" xr:uid="{00000000-0005-0000-0000-0000A8BF0000}"/>
    <cellStyle name="Total 5 2 8 2" xfId="48440" xr:uid="{00000000-0005-0000-0000-0000A9BF0000}"/>
    <cellStyle name="Total 5 2 8 2 2" xfId="48441" xr:uid="{00000000-0005-0000-0000-0000AABF0000}"/>
    <cellStyle name="Total 5 2 8 3" xfId="48442" xr:uid="{00000000-0005-0000-0000-0000ABBF0000}"/>
    <cellStyle name="Total 5 2 9" xfId="48443" xr:uid="{00000000-0005-0000-0000-0000ACBF0000}"/>
    <cellStyle name="Total 5 2 9 2" xfId="48444" xr:uid="{00000000-0005-0000-0000-0000ADBF0000}"/>
    <cellStyle name="Total 5 2 9 2 2" xfId="48445" xr:uid="{00000000-0005-0000-0000-0000AEBF0000}"/>
    <cellStyle name="Total 5 2 9 3" xfId="48446" xr:uid="{00000000-0005-0000-0000-0000AFBF0000}"/>
    <cellStyle name="Total 5 20" xfId="48447" xr:uid="{00000000-0005-0000-0000-0000B0BF0000}"/>
    <cellStyle name="Total 5 20 2" xfId="48448" xr:uid="{00000000-0005-0000-0000-0000B1BF0000}"/>
    <cellStyle name="Total 5 20 2 2" xfId="48449" xr:uid="{00000000-0005-0000-0000-0000B2BF0000}"/>
    <cellStyle name="Total 5 20 3" xfId="48450" xr:uid="{00000000-0005-0000-0000-0000B3BF0000}"/>
    <cellStyle name="Total 5 21" xfId="48451" xr:uid="{00000000-0005-0000-0000-0000B4BF0000}"/>
    <cellStyle name="Total 5 21 2" xfId="48452" xr:uid="{00000000-0005-0000-0000-0000B5BF0000}"/>
    <cellStyle name="Total 5 21 2 2" xfId="48453" xr:uid="{00000000-0005-0000-0000-0000B6BF0000}"/>
    <cellStyle name="Total 5 21 3" xfId="48454" xr:uid="{00000000-0005-0000-0000-0000B7BF0000}"/>
    <cellStyle name="Total 5 22" xfId="48455" xr:uid="{00000000-0005-0000-0000-0000B8BF0000}"/>
    <cellStyle name="Total 5 22 2" xfId="48456" xr:uid="{00000000-0005-0000-0000-0000B9BF0000}"/>
    <cellStyle name="Total 5 23" xfId="48457" xr:uid="{00000000-0005-0000-0000-0000BABF0000}"/>
    <cellStyle name="Total 5 24" xfId="48458" xr:uid="{00000000-0005-0000-0000-0000BBBF0000}"/>
    <cellStyle name="Total 5 25" xfId="48459" xr:uid="{00000000-0005-0000-0000-0000BCBF0000}"/>
    <cellStyle name="Total 5 26" xfId="48460" xr:uid="{00000000-0005-0000-0000-0000BDBF0000}"/>
    <cellStyle name="Total 5 27" xfId="48461" xr:uid="{00000000-0005-0000-0000-0000BEBF0000}"/>
    <cellStyle name="Total 5 3" xfId="48462" xr:uid="{00000000-0005-0000-0000-0000BFBF0000}"/>
    <cellStyle name="Total 5 3 10" xfId="48463" xr:uid="{00000000-0005-0000-0000-0000C0BF0000}"/>
    <cellStyle name="Total 5 3 10 2" xfId="48464" xr:uid="{00000000-0005-0000-0000-0000C1BF0000}"/>
    <cellStyle name="Total 5 3 10 2 2" xfId="48465" xr:uid="{00000000-0005-0000-0000-0000C2BF0000}"/>
    <cellStyle name="Total 5 3 10 3" xfId="48466" xr:uid="{00000000-0005-0000-0000-0000C3BF0000}"/>
    <cellStyle name="Total 5 3 11" xfId="48467" xr:uid="{00000000-0005-0000-0000-0000C4BF0000}"/>
    <cellStyle name="Total 5 3 11 2" xfId="48468" xr:uid="{00000000-0005-0000-0000-0000C5BF0000}"/>
    <cellStyle name="Total 5 3 11 2 2" xfId="48469" xr:uid="{00000000-0005-0000-0000-0000C6BF0000}"/>
    <cellStyle name="Total 5 3 11 3" xfId="48470" xr:uid="{00000000-0005-0000-0000-0000C7BF0000}"/>
    <cellStyle name="Total 5 3 12" xfId="48471" xr:uid="{00000000-0005-0000-0000-0000C8BF0000}"/>
    <cellStyle name="Total 5 3 12 2" xfId="48472" xr:uid="{00000000-0005-0000-0000-0000C9BF0000}"/>
    <cellStyle name="Total 5 3 12 2 2" xfId="48473" xr:uid="{00000000-0005-0000-0000-0000CABF0000}"/>
    <cellStyle name="Total 5 3 12 3" xfId="48474" xr:uid="{00000000-0005-0000-0000-0000CBBF0000}"/>
    <cellStyle name="Total 5 3 13" xfId="48475" xr:uid="{00000000-0005-0000-0000-0000CCBF0000}"/>
    <cellStyle name="Total 5 3 13 2" xfId="48476" xr:uid="{00000000-0005-0000-0000-0000CDBF0000}"/>
    <cellStyle name="Total 5 3 13 2 2" xfId="48477" xr:uid="{00000000-0005-0000-0000-0000CEBF0000}"/>
    <cellStyle name="Total 5 3 13 3" xfId="48478" xr:uid="{00000000-0005-0000-0000-0000CFBF0000}"/>
    <cellStyle name="Total 5 3 14" xfId="48479" xr:uid="{00000000-0005-0000-0000-0000D0BF0000}"/>
    <cellStyle name="Total 5 3 14 2" xfId="48480" xr:uid="{00000000-0005-0000-0000-0000D1BF0000}"/>
    <cellStyle name="Total 5 3 14 2 2" xfId="48481" xr:uid="{00000000-0005-0000-0000-0000D2BF0000}"/>
    <cellStyle name="Total 5 3 14 3" xfId="48482" xr:uid="{00000000-0005-0000-0000-0000D3BF0000}"/>
    <cellStyle name="Total 5 3 15" xfId="48483" xr:uid="{00000000-0005-0000-0000-0000D4BF0000}"/>
    <cellStyle name="Total 5 3 15 2" xfId="48484" xr:uid="{00000000-0005-0000-0000-0000D5BF0000}"/>
    <cellStyle name="Total 5 3 15 2 2" xfId="48485" xr:uid="{00000000-0005-0000-0000-0000D6BF0000}"/>
    <cellStyle name="Total 5 3 15 3" xfId="48486" xr:uid="{00000000-0005-0000-0000-0000D7BF0000}"/>
    <cellStyle name="Total 5 3 16" xfId="48487" xr:uid="{00000000-0005-0000-0000-0000D8BF0000}"/>
    <cellStyle name="Total 5 3 16 2" xfId="48488" xr:uid="{00000000-0005-0000-0000-0000D9BF0000}"/>
    <cellStyle name="Total 5 3 16 2 2" xfId="48489" xr:uid="{00000000-0005-0000-0000-0000DABF0000}"/>
    <cellStyle name="Total 5 3 16 3" xfId="48490" xr:uid="{00000000-0005-0000-0000-0000DBBF0000}"/>
    <cellStyle name="Total 5 3 17" xfId="48491" xr:uid="{00000000-0005-0000-0000-0000DCBF0000}"/>
    <cellStyle name="Total 5 3 17 2" xfId="48492" xr:uid="{00000000-0005-0000-0000-0000DDBF0000}"/>
    <cellStyle name="Total 5 3 17 2 2" xfId="48493" xr:uid="{00000000-0005-0000-0000-0000DEBF0000}"/>
    <cellStyle name="Total 5 3 17 3" xfId="48494" xr:uid="{00000000-0005-0000-0000-0000DFBF0000}"/>
    <cellStyle name="Total 5 3 18" xfId="48495" xr:uid="{00000000-0005-0000-0000-0000E0BF0000}"/>
    <cellStyle name="Total 5 3 18 2" xfId="48496" xr:uid="{00000000-0005-0000-0000-0000E1BF0000}"/>
    <cellStyle name="Total 5 3 19" xfId="48497" xr:uid="{00000000-0005-0000-0000-0000E2BF0000}"/>
    <cellStyle name="Total 5 3 2" xfId="48498" xr:uid="{00000000-0005-0000-0000-0000E3BF0000}"/>
    <cellStyle name="Total 5 3 2 10" xfId="48499" xr:uid="{00000000-0005-0000-0000-0000E4BF0000}"/>
    <cellStyle name="Total 5 3 2 10 2" xfId="48500" xr:uid="{00000000-0005-0000-0000-0000E5BF0000}"/>
    <cellStyle name="Total 5 3 2 10 2 2" xfId="48501" xr:uid="{00000000-0005-0000-0000-0000E6BF0000}"/>
    <cellStyle name="Total 5 3 2 10 3" xfId="48502" xr:uid="{00000000-0005-0000-0000-0000E7BF0000}"/>
    <cellStyle name="Total 5 3 2 11" xfId="48503" xr:uid="{00000000-0005-0000-0000-0000E8BF0000}"/>
    <cellStyle name="Total 5 3 2 11 2" xfId="48504" xr:uid="{00000000-0005-0000-0000-0000E9BF0000}"/>
    <cellStyle name="Total 5 3 2 11 2 2" xfId="48505" xr:uid="{00000000-0005-0000-0000-0000EABF0000}"/>
    <cellStyle name="Total 5 3 2 11 3" xfId="48506" xr:uid="{00000000-0005-0000-0000-0000EBBF0000}"/>
    <cellStyle name="Total 5 3 2 12" xfId="48507" xr:uid="{00000000-0005-0000-0000-0000ECBF0000}"/>
    <cellStyle name="Total 5 3 2 12 2" xfId="48508" xr:uid="{00000000-0005-0000-0000-0000EDBF0000}"/>
    <cellStyle name="Total 5 3 2 12 2 2" xfId="48509" xr:uid="{00000000-0005-0000-0000-0000EEBF0000}"/>
    <cellStyle name="Total 5 3 2 12 3" xfId="48510" xr:uid="{00000000-0005-0000-0000-0000EFBF0000}"/>
    <cellStyle name="Total 5 3 2 13" xfId="48511" xr:uid="{00000000-0005-0000-0000-0000F0BF0000}"/>
    <cellStyle name="Total 5 3 2 13 2" xfId="48512" xr:uid="{00000000-0005-0000-0000-0000F1BF0000}"/>
    <cellStyle name="Total 5 3 2 13 2 2" xfId="48513" xr:uid="{00000000-0005-0000-0000-0000F2BF0000}"/>
    <cellStyle name="Total 5 3 2 13 3" xfId="48514" xr:uid="{00000000-0005-0000-0000-0000F3BF0000}"/>
    <cellStyle name="Total 5 3 2 14" xfId="48515" xr:uid="{00000000-0005-0000-0000-0000F4BF0000}"/>
    <cellStyle name="Total 5 3 2 14 2" xfId="48516" xr:uid="{00000000-0005-0000-0000-0000F5BF0000}"/>
    <cellStyle name="Total 5 3 2 14 2 2" xfId="48517" xr:uid="{00000000-0005-0000-0000-0000F6BF0000}"/>
    <cellStyle name="Total 5 3 2 14 3" xfId="48518" xr:uid="{00000000-0005-0000-0000-0000F7BF0000}"/>
    <cellStyle name="Total 5 3 2 15" xfId="48519" xr:uid="{00000000-0005-0000-0000-0000F8BF0000}"/>
    <cellStyle name="Total 5 3 2 15 2" xfId="48520" xr:uid="{00000000-0005-0000-0000-0000F9BF0000}"/>
    <cellStyle name="Total 5 3 2 15 2 2" xfId="48521" xr:uid="{00000000-0005-0000-0000-0000FABF0000}"/>
    <cellStyle name="Total 5 3 2 15 3" xfId="48522" xr:uid="{00000000-0005-0000-0000-0000FBBF0000}"/>
    <cellStyle name="Total 5 3 2 16" xfId="48523" xr:uid="{00000000-0005-0000-0000-0000FCBF0000}"/>
    <cellStyle name="Total 5 3 2 16 2" xfId="48524" xr:uid="{00000000-0005-0000-0000-0000FDBF0000}"/>
    <cellStyle name="Total 5 3 2 16 2 2" xfId="48525" xr:uid="{00000000-0005-0000-0000-0000FEBF0000}"/>
    <cellStyle name="Total 5 3 2 16 3" xfId="48526" xr:uid="{00000000-0005-0000-0000-0000FFBF0000}"/>
    <cellStyle name="Total 5 3 2 17" xfId="48527" xr:uid="{00000000-0005-0000-0000-000000C00000}"/>
    <cellStyle name="Total 5 3 2 17 2" xfId="48528" xr:uid="{00000000-0005-0000-0000-000001C00000}"/>
    <cellStyle name="Total 5 3 2 17 2 2" xfId="48529" xr:uid="{00000000-0005-0000-0000-000002C00000}"/>
    <cellStyle name="Total 5 3 2 17 3" xfId="48530" xr:uid="{00000000-0005-0000-0000-000003C00000}"/>
    <cellStyle name="Total 5 3 2 18" xfId="48531" xr:uid="{00000000-0005-0000-0000-000004C00000}"/>
    <cellStyle name="Total 5 3 2 18 2" xfId="48532" xr:uid="{00000000-0005-0000-0000-000005C00000}"/>
    <cellStyle name="Total 5 3 2 18 2 2" xfId="48533" xr:uid="{00000000-0005-0000-0000-000006C00000}"/>
    <cellStyle name="Total 5 3 2 18 3" xfId="48534" xr:uid="{00000000-0005-0000-0000-000007C00000}"/>
    <cellStyle name="Total 5 3 2 19" xfId="48535" xr:uid="{00000000-0005-0000-0000-000008C00000}"/>
    <cellStyle name="Total 5 3 2 19 2" xfId="48536" xr:uid="{00000000-0005-0000-0000-000009C00000}"/>
    <cellStyle name="Total 5 3 2 19 2 2" xfId="48537" xr:uid="{00000000-0005-0000-0000-00000AC00000}"/>
    <cellStyle name="Total 5 3 2 19 3" xfId="48538" xr:uid="{00000000-0005-0000-0000-00000BC00000}"/>
    <cellStyle name="Total 5 3 2 2" xfId="48539" xr:uid="{00000000-0005-0000-0000-00000CC00000}"/>
    <cellStyle name="Total 5 3 2 2 2" xfId="48540" xr:uid="{00000000-0005-0000-0000-00000DC00000}"/>
    <cellStyle name="Total 5 3 2 2 2 2" xfId="48541" xr:uid="{00000000-0005-0000-0000-00000EC00000}"/>
    <cellStyle name="Total 5 3 2 2 2 2 2" xfId="48542" xr:uid="{00000000-0005-0000-0000-00000FC00000}"/>
    <cellStyle name="Total 5 3 2 2 2 3" xfId="48543" xr:uid="{00000000-0005-0000-0000-000010C00000}"/>
    <cellStyle name="Total 5 3 2 2 2 4" xfId="48544" xr:uid="{00000000-0005-0000-0000-000011C00000}"/>
    <cellStyle name="Total 5 3 2 2 3" xfId="48545" xr:uid="{00000000-0005-0000-0000-000012C00000}"/>
    <cellStyle name="Total 5 3 2 2 3 2" xfId="48546" xr:uid="{00000000-0005-0000-0000-000013C00000}"/>
    <cellStyle name="Total 5 3 2 2 4" xfId="48547" xr:uid="{00000000-0005-0000-0000-000014C00000}"/>
    <cellStyle name="Total 5 3 2 2 5" xfId="48548" xr:uid="{00000000-0005-0000-0000-000015C00000}"/>
    <cellStyle name="Total 5 3 2 20" xfId="48549" xr:uid="{00000000-0005-0000-0000-000016C00000}"/>
    <cellStyle name="Total 5 3 2 20 2" xfId="48550" xr:uid="{00000000-0005-0000-0000-000017C00000}"/>
    <cellStyle name="Total 5 3 2 20 2 2" xfId="48551" xr:uid="{00000000-0005-0000-0000-000018C00000}"/>
    <cellStyle name="Total 5 3 2 20 3" xfId="48552" xr:uid="{00000000-0005-0000-0000-000019C00000}"/>
    <cellStyle name="Total 5 3 2 21" xfId="48553" xr:uid="{00000000-0005-0000-0000-00001AC00000}"/>
    <cellStyle name="Total 5 3 2 21 2" xfId="48554" xr:uid="{00000000-0005-0000-0000-00001BC00000}"/>
    <cellStyle name="Total 5 3 2 22" xfId="48555" xr:uid="{00000000-0005-0000-0000-00001CC00000}"/>
    <cellStyle name="Total 5 3 2 23" xfId="48556" xr:uid="{00000000-0005-0000-0000-00001DC00000}"/>
    <cellStyle name="Total 5 3 2 3" xfId="48557" xr:uid="{00000000-0005-0000-0000-00001EC00000}"/>
    <cellStyle name="Total 5 3 2 3 2" xfId="48558" xr:uid="{00000000-0005-0000-0000-00001FC00000}"/>
    <cellStyle name="Total 5 3 2 3 2 2" xfId="48559" xr:uid="{00000000-0005-0000-0000-000020C00000}"/>
    <cellStyle name="Total 5 3 2 3 2 3" xfId="48560" xr:uid="{00000000-0005-0000-0000-000021C00000}"/>
    <cellStyle name="Total 5 3 2 3 3" xfId="48561" xr:uid="{00000000-0005-0000-0000-000022C00000}"/>
    <cellStyle name="Total 5 3 2 3 3 2" xfId="48562" xr:uid="{00000000-0005-0000-0000-000023C00000}"/>
    <cellStyle name="Total 5 3 2 3 4" xfId="48563" xr:uid="{00000000-0005-0000-0000-000024C00000}"/>
    <cellStyle name="Total 5 3 2 4" xfId="48564" xr:uid="{00000000-0005-0000-0000-000025C00000}"/>
    <cellStyle name="Total 5 3 2 4 2" xfId="48565" xr:uid="{00000000-0005-0000-0000-000026C00000}"/>
    <cellStyle name="Total 5 3 2 4 2 2" xfId="48566" xr:uid="{00000000-0005-0000-0000-000027C00000}"/>
    <cellStyle name="Total 5 3 2 4 3" xfId="48567" xr:uid="{00000000-0005-0000-0000-000028C00000}"/>
    <cellStyle name="Total 5 3 2 4 4" xfId="48568" xr:uid="{00000000-0005-0000-0000-000029C00000}"/>
    <cellStyle name="Total 5 3 2 5" xfId="48569" xr:uid="{00000000-0005-0000-0000-00002AC00000}"/>
    <cellStyle name="Total 5 3 2 5 2" xfId="48570" xr:uid="{00000000-0005-0000-0000-00002BC00000}"/>
    <cellStyle name="Total 5 3 2 5 2 2" xfId="48571" xr:uid="{00000000-0005-0000-0000-00002CC00000}"/>
    <cellStyle name="Total 5 3 2 5 3" xfId="48572" xr:uid="{00000000-0005-0000-0000-00002DC00000}"/>
    <cellStyle name="Total 5 3 2 5 4" xfId="48573" xr:uid="{00000000-0005-0000-0000-00002EC00000}"/>
    <cellStyle name="Total 5 3 2 6" xfId="48574" xr:uid="{00000000-0005-0000-0000-00002FC00000}"/>
    <cellStyle name="Total 5 3 2 6 2" xfId="48575" xr:uid="{00000000-0005-0000-0000-000030C00000}"/>
    <cellStyle name="Total 5 3 2 6 2 2" xfId="48576" xr:uid="{00000000-0005-0000-0000-000031C00000}"/>
    <cellStyle name="Total 5 3 2 6 3" xfId="48577" xr:uid="{00000000-0005-0000-0000-000032C00000}"/>
    <cellStyle name="Total 5 3 2 7" xfId="48578" xr:uid="{00000000-0005-0000-0000-000033C00000}"/>
    <cellStyle name="Total 5 3 2 7 2" xfId="48579" xr:uid="{00000000-0005-0000-0000-000034C00000}"/>
    <cellStyle name="Total 5 3 2 7 2 2" xfId="48580" xr:uid="{00000000-0005-0000-0000-000035C00000}"/>
    <cellStyle name="Total 5 3 2 7 3" xfId="48581" xr:uid="{00000000-0005-0000-0000-000036C00000}"/>
    <cellStyle name="Total 5 3 2 8" xfId="48582" xr:uid="{00000000-0005-0000-0000-000037C00000}"/>
    <cellStyle name="Total 5 3 2 8 2" xfId="48583" xr:uid="{00000000-0005-0000-0000-000038C00000}"/>
    <cellStyle name="Total 5 3 2 8 2 2" xfId="48584" xr:uid="{00000000-0005-0000-0000-000039C00000}"/>
    <cellStyle name="Total 5 3 2 8 3" xfId="48585" xr:uid="{00000000-0005-0000-0000-00003AC00000}"/>
    <cellStyle name="Total 5 3 2 9" xfId="48586" xr:uid="{00000000-0005-0000-0000-00003BC00000}"/>
    <cellStyle name="Total 5 3 2 9 2" xfId="48587" xr:uid="{00000000-0005-0000-0000-00003CC00000}"/>
    <cellStyle name="Total 5 3 2 9 2 2" xfId="48588" xr:uid="{00000000-0005-0000-0000-00003DC00000}"/>
    <cellStyle name="Total 5 3 2 9 3" xfId="48589" xr:uid="{00000000-0005-0000-0000-00003EC00000}"/>
    <cellStyle name="Total 5 3 20" xfId="48590" xr:uid="{00000000-0005-0000-0000-00003FC00000}"/>
    <cellStyle name="Total 5 3 3" xfId="48591" xr:uid="{00000000-0005-0000-0000-000040C00000}"/>
    <cellStyle name="Total 5 3 3 2" xfId="48592" xr:uid="{00000000-0005-0000-0000-000041C00000}"/>
    <cellStyle name="Total 5 3 3 2 2" xfId="48593" xr:uid="{00000000-0005-0000-0000-000042C00000}"/>
    <cellStyle name="Total 5 3 3 2 2 2" xfId="48594" xr:uid="{00000000-0005-0000-0000-000043C00000}"/>
    <cellStyle name="Total 5 3 3 2 3" xfId="48595" xr:uid="{00000000-0005-0000-0000-000044C00000}"/>
    <cellStyle name="Total 5 3 3 2 4" xfId="48596" xr:uid="{00000000-0005-0000-0000-000045C00000}"/>
    <cellStyle name="Total 5 3 3 3" xfId="48597" xr:uid="{00000000-0005-0000-0000-000046C00000}"/>
    <cellStyle name="Total 5 3 3 3 2" xfId="48598" xr:uid="{00000000-0005-0000-0000-000047C00000}"/>
    <cellStyle name="Total 5 3 3 4" xfId="48599" xr:uid="{00000000-0005-0000-0000-000048C00000}"/>
    <cellStyle name="Total 5 3 3 5" xfId="48600" xr:uid="{00000000-0005-0000-0000-000049C00000}"/>
    <cellStyle name="Total 5 3 4" xfId="48601" xr:uid="{00000000-0005-0000-0000-00004AC00000}"/>
    <cellStyle name="Total 5 3 4 2" xfId="48602" xr:uid="{00000000-0005-0000-0000-00004BC00000}"/>
    <cellStyle name="Total 5 3 4 2 2" xfId="48603" xr:uid="{00000000-0005-0000-0000-00004CC00000}"/>
    <cellStyle name="Total 5 3 4 2 3" xfId="48604" xr:uid="{00000000-0005-0000-0000-00004DC00000}"/>
    <cellStyle name="Total 5 3 4 3" xfId="48605" xr:uid="{00000000-0005-0000-0000-00004EC00000}"/>
    <cellStyle name="Total 5 3 4 3 2" xfId="48606" xr:uid="{00000000-0005-0000-0000-00004FC00000}"/>
    <cellStyle name="Total 5 3 4 4" xfId="48607" xr:uid="{00000000-0005-0000-0000-000050C00000}"/>
    <cellStyle name="Total 5 3 5" xfId="48608" xr:uid="{00000000-0005-0000-0000-000051C00000}"/>
    <cellStyle name="Total 5 3 5 2" xfId="48609" xr:uid="{00000000-0005-0000-0000-000052C00000}"/>
    <cellStyle name="Total 5 3 5 2 2" xfId="48610" xr:uid="{00000000-0005-0000-0000-000053C00000}"/>
    <cellStyle name="Total 5 3 5 2 3" xfId="48611" xr:uid="{00000000-0005-0000-0000-000054C00000}"/>
    <cellStyle name="Total 5 3 5 3" xfId="48612" xr:uid="{00000000-0005-0000-0000-000055C00000}"/>
    <cellStyle name="Total 5 3 5 4" xfId="48613" xr:uid="{00000000-0005-0000-0000-000056C00000}"/>
    <cellStyle name="Total 5 3 6" xfId="48614" xr:uid="{00000000-0005-0000-0000-000057C00000}"/>
    <cellStyle name="Total 5 3 6 2" xfId="48615" xr:uid="{00000000-0005-0000-0000-000058C00000}"/>
    <cellStyle name="Total 5 3 6 2 2" xfId="48616" xr:uid="{00000000-0005-0000-0000-000059C00000}"/>
    <cellStyle name="Total 5 3 6 3" xfId="48617" xr:uid="{00000000-0005-0000-0000-00005AC00000}"/>
    <cellStyle name="Total 5 3 6 4" xfId="48618" xr:uid="{00000000-0005-0000-0000-00005BC00000}"/>
    <cellStyle name="Total 5 3 7" xfId="48619" xr:uid="{00000000-0005-0000-0000-00005CC00000}"/>
    <cellStyle name="Total 5 3 7 2" xfId="48620" xr:uid="{00000000-0005-0000-0000-00005DC00000}"/>
    <cellStyle name="Total 5 3 7 2 2" xfId="48621" xr:uid="{00000000-0005-0000-0000-00005EC00000}"/>
    <cellStyle name="Total 5 3 7 3" xfId="48622" xr:uid="{00000000-0005-0000-0000-00005FC00000}"/>
    <cellStyle name="Total 5 3 8" xfId="48623" xr:uid="{00000000-0005-0000-0000-000060C00000}"/>
    <cellStyle name="Total 5 3 8 2" xfId="48624" xr:uid="{00000000-0005-0000-0000-000061C00000}"/>
    <cellStyle name="Total 5 3 8 2 2" xfId="48625" xr:uid="{00000000-0005-0000-0000-000062C00000}"/>
    <cellStyle name="Total 5 3 8 3" xfId="48626" xr:uid="{00000000-0005-0000-0000-000063C00000}"/>
    <cellStyle name="Total 5 3 9" xfId="48627" xr:uid="{00000000-0005-0000-0000-000064C00000}"/>
    <cellStyle name="Total 5 3 9 2" xfId="48628" xr:uid="{00000000-0005-0000-0000-000065C00000}"/>
    <cellStyle name="Total 5 3 9 2 2" xfId="48629" xr:uid="{00000000-0005-0000-0000-000066C00000}"/>
    <cellStyle name="Total 5 3 9 3" xfId="48630" xr:uid="{00000000-0005-0000-0000-000067C00000}"/>
    <cellStyle name="Total 5 4" xfId="48631" xr:uid="{00000000-0005-0000-0000-000068C00000}"/>
    <cellStyle name="Total 5 4 10" xfId="48632" xr:uid="{00000000-0005-0000-0000-000069C00000}"/>
    <cellStyle name="Total 5 4 10 2" xfId="48633" xr:uid="{00000000-0005-0000-0000-00006AC00000}"/>
    <cellStyle name="Total 5 4 10 2 2" xfId="48634" xr:uid="{00000000-0005-0000-0000-00006BC00000}"/>
    <cellStyle name="Total 5 4 10 3" xfId="48635" xr:uid="{00000000-0005-0000-0000-00006CC00000}"/>
    <cellStyle name="Total 5 4 11" xfId="48636" xr:uid="{00000000-0005-0000-0000-00006DC00000}"/>
    <cellStyle name="Total 5 4 11 2" xfId="48637" xr:uid="{00000000-0005-0000-0000-00006EC00000}"/>
    <cellStyle name="Total 5 4 11 2 2" xfId="48638" xr:uid="{00000000-0005-0000-0000-00006FC00000}"/>
    <cellStyle name="Total 5 4 11 3" xfId="48639" xr:uid="{00000000-0005-0000-0000-000070C00000}"/>
    <cellStyle name="Total 5 4 12" xfId="48640" xr:uid="{00000000-0005-0000-0000-000071C00000}"/>
    <cellStyle name="Total 5 4 12 2" xfId="48641" xr:uid="{00000000-0005-0000-0000-000072C00000}"/>
    <cellStyle name="Total 5 4 12 2 2" xfId="48642" xr:uid="{00000000-0005-0000-0000-000073C00000}"/>
    <cellStyle name="Total 5 4 12 3" xfId="48643" xr:uid="{00000000-0005-0000-0000-000074C00000}"/>
    <cellStyle name="Total 5 4 13" xfId="48644" xr:uid="{00000000-0005-0000-0000-000075C00000}"/>
    <cellStyle name="Total 5 4 13 2" xfId="48645" xr:uid="{00000000-0005-0000-0000-000076C00000}"/>
    <cellStyle name="Total 5 4 13 2 2" xfId="48646" xr:uid="{00000000-0005-0000-0000-000077C00000}"/>
    <cellStyle name="Total 5 4 13 3" xfId="48647" xr:uid="{00000000-0005-0000-0000-000078C00000}"/>
    <cellStyle name="Total 5 4 14" xfId="48648" xr:uid="{00000000-0005-0000-0000-000079C00000}"/>
    <cellStyle name="Total 5 4 14 2" xfId="48649" xr:uid="{00000000-0005-0000-0000-00007AC00000}"/>
    <cellStyle name="Total 5 4 14 2 2" xfId="48650" xr:uid="{00000000-0005-0000-0000-00007BC00000}"/>
    <cellStyle name="Total 5 4 14 3" xfId="48651" xr:uid="{00000000-0005-0000-0000-00007CC00000}"/>
    <cellStyle name="Total 5 4 15" xfId="48652" xr:uid="{00000000-0005-0000-0000-00007DC00000}"/>
    <cellStyle name="Total 5 4 15 2" xfId="48653" xr:uid="{00000000-0005-0000-0000-00007EC00000}"/>
    <cellStyle name="Total 5 4 15 2 2" xfId="48654" xr:uid="{00000000-0005-0000-0000-00007FC00000}"/>
    <cellStyle name="Total 5 4 15 3" xfId="48655" xr:uid="{00000000-0005-0000-0000-000080C00000}"/>
    <cellStyle name="Total 5 4 16" xfId="48656" xr:uid="{00000000-0005-0000-0000-000081C00000}"/>
    <cellStyle name="Total 5 4 16 2" xfId="48657" xr:uid="{00000000-0005-0000-0000-000082C00000}"/>
    <cellStyle name="Total 5 4 16 2 2" xfId="48658" xr:uid="{00000000-0005-0000-0000-000083C00000}"/>
    <cellStyle name="Total 5 4 16 3" xfId="48659" xr:uid="{00000000-0005-0000-0000-000084C00000}"/>
    <cellStyle name="Total 5 4 17" xfId="48660" xr:uid="{00000000-0005-0000-0000-000085C00000}"/>
    <cellStyle name="Total 5 4 17 2" xfId="48661" xr:uid="{00000000-0005-0000-0000-000086C00000}"/>
    <cellStyle name="Total 5 4 17 2 2" xfId="48662" xr:uid="{00000000-0005-0000-0000-000087C00000}"/>
    <cellStyle name="Total 5 4 17 3" xfId="48663" xr:uid="{00000000-0005-0000-0000-000088C00000}"/>
    <cellStyle name="Total 5 4 18" xfId="48664" xr:uid="{00000000-0005-0000-0000-000089C00000}"/>
    <cellStyle name="Total 5 4 18 2" xfId="48665" xr:uid="{00000000-0005-0000-0000-00008AC00000}"/>
    <cellStyle name="Total 5 4 19" xfId="48666" xr:uid="{00000000-0005-0000-0000-00008BC00000}"/>
    <cellStyle name="Total 5 4 2" xfId="48667" xr:uid="{00000000-0005-0000-0000-00008CC00000}"/>
    <cellStyle name="Total 5 4 2 10" xfId="48668" xr:uid="{00000000-0005-0000-0000-00008DC00000}"/>
    <cellStyle name="Total 5 4 2 10 2" xfId="48669" xr:uid="{00000000-0005-0000-0000-00008EC00000}"/>
    <cellStyle name="Total 5 4 2 10 2 2" xfId="48670" xr:uid="{00000000-0005-0000-0000-00008FC00000}"/>
    <cellStyle name="Total 5 4 2 10 3" xfId="48671" xr:uid="{00000000-0005-0000-0000-000090C00000}"/>
    <cellStyle name="Total 5 4 2 11" xfId="48672" xr:uid="{00000000-0005-0000-0000-000091C00000}"/>
    <cellStyle name="Total 5 4 2 11 2" xfId="48673" xr:uid="{00000000-0005-0000-0000-000092C00000}"/>
    <cellStyle name="Total 5 4 2 11 2 2" xfId="48674" xr:uid="{00000000-0005-0000-0000-000093C00000}"/>
    <cellStyle name="Total 5 4 2 11 3" xfId="48675" xr:uid="{00000000-0005-0000-0000-000094C00000}"/>
    <cellStyle name="Total 5 4 2 12" xfId="48676" xr:uid="{00000000-0005-0000-0000-000095C00000}"/>
    <cellStyle name="Total 5 4 2 12 2" xfId="48677" xr:uid="{00000000-0005-0000-0000-000096C00000}"/>
    <cellStyle name="Total 5 4 2 12 2 2" xfId="48678" xr:uid="{00000000-0005-0000-0000-000097C00000}"/>
    <cellStyle name="Total 5 4 2 12 3" xfId="48679" xr:uid="{00000000-0005-0000-0000-000098C00000}"/>
    <cellStyle name="Total 5 4 2 13" xfId="48680" xr:uid="{00000000-0005-0000-0000-000099C00000}"/>
    <cellStyle name="Total 5 4 2 13 2" xfId="48681" xr:uid="{00000000-0005-0000-0000-00009AC00000}"/>
    <cellStyle name="Total 5 4 2 13 2 2" xfId="48682" xr:uid="{00000000-0005-0000-0000-00009BC00000}"/>
    <cellStyle name="Total 5 4 2 13 3" xfId="48683" xr:uid="{00000000-0005-0000-0000-00009CC00000}"/>
    <cellStyle name="Total 5 4 2 14" xfId="48684" xr:uid="{00000000-0005-0000-0000-00009DC00000}"/>
    <cellStyle name="Total 5 4 2 14 2" xfId="48685" xr:uid="{00000000-0005-0000-0000-00009EC00000}"/>
    <cellStyle name="Total 5 4 2 14 2 2" xfId="48686" xr:uid="{00000000-0005-0000-0000-00009FC00000}"/>
    <cellStyle name="Total 5 4 2 14 3" xfId="48687" xr:uid="{00000000-0005-0000-0000-0000A0C00000}"/>
    <cellStyle name="Total 5 4 2 15" xfId="48688" xr:uid="{00000000-0005-0000-0000-0000A1C00000}"/>
    <cellStyle name="Total 5 4 2 15 2" xfId="48689" xr:uid="{00000000-0005-0000-0000-0000A2C00000}"/>
    <cellStyle name="Total 5 4 2 15 2 2" xfId="48690" xr:uid="{00000000-0005-0000-0000-0000A3C00000}"/>
    <cellStyle name="Total 5 4 2 15 3" xfId="48691" xr:uid="{00000000-0005-0000-0000-0000A4C00000}"/>
    <cellStyle name="Total 5 4 2 16" xfId="48692" xr:uid="{00000000-0005-0000-0000-0000A5C00000}"/>
    <cellStyle name="Total 5 4 2 16 2" xfId="48693" xr:uid="{00000000-0005-0000-0000-0000A6C00000}"/>
    <cellStyle name="Total 5 4 2 16 2 2" xfId="48694" xr:uid="{00000000-0005-0000-0000-0000A7C00000}"/>
    <cellStyle name="Total 5 4 2 16 3" xfId="48695" xr:uid="{00000000-0005-0000-0000-0000A8C00000}"/>
    <cellStyle name="Total 5 4 2 17" xfId="48696" xr:uid="{00000000-0005-0000-0000-0000A9C00000}"/>
    <cellStyle name="Total 5 4 2 17 2" xfId="48697" xr:uid="{00000000-0005-0000-0000-0000AAC00000}"/>
    <cellStyle name="Total 5 4 2 17 2 2" xfId="48698" xr:uid="{00000000-0005-0000-0000-0000ABC00000}"/>
    <cellStyle name="Total 5 4 2 17 3" xfId="48699" xr:uid="{00000000-0005-0000-0000-0000ACC00000}"/>
    <cellStyle name="Total 5 4 2 18" xfId="48700" xr:uid="{00000000-0005-0000-0000-0000ADC00000}"/>
    <cellStyle name="Total 5 4 2 18 2" xfId="48701" xr:uid="{00000000-0005-0000-0000-0000AEC00000}"/>
    <cellStyle name="Total 5 4 2 18 2 2" xfId="48702" xr:uid="{00000000-0005-0000-0000-0000AFC00000}"/>
    <cellStyle name="Total 5 4 2 18 3" xfId="48703" xr:uid="{00000000-0005-0000-0000-0000B0C00000}"/>
    <cellStyle name="Total 5 4 2 19" xfId="48704" xr:uid="{00000000-0005-0000-0000-0000B1C00000}"/>
    <cellStyle name="Total 5 4 2 19 2" xfId="48705" xr:uid="{00000000-0005-0000-0000-0000B2C00000}"/>
    <cellStyle name="Total 5 4 2 19 2 2" xfId="48706" xr:uid="{00000000-0005-0000-0000-0000B3C00000}"/>
    <cellStyle name="Total 5 4 2 19 3" xfId="48707" xr:uid="{00000000-0005-0000-0000-0000B4C00000}"/>
    <cellStyle name="Total 5 4 2 2" xfId="48708" xr:uid="{00000000-0005-0000-0000-0000B5C00000}"/>
    <cellStyle name="Total 5 4 2 2 2" xfId="48709" xr:uid="{00000000-0005-0000-0000-0000B6C00000}"/>
    <cellStyle name="Total 5 4 2 2 2 2" xfId="48710" xr:uid="{00000000-0005-0000-0000-0000B7C00000}"/>
    <cellStyle name="Total 5 4 2 2 2 2 2" xfId="48711" xr:uid="{00000000-0005-0000-0000-0000B8C00000}"/>
    <cellStyle name="Total 5 4 2 2 2 3" xfId="48712" xr:uid="{00000000-0005-0000-0000-0000B9C00000}"/>
    <cellStyle name="Total 5 4 2 2 2 4" xfId="48713" xr:uid="{00000000-0005-0000-0000-0000BAC00000}"/>
    <cellStyle name="Total 5 4 2 2 3" xfId="48714" xr:uid="{00000000-0005-0000-0000-0000BBC00000}"/>
    <cellStyle name="Total 5 4 2 2 3 2" xfId="48715" xr:uid="{00000000-0005-0000-0000-0000BCC00000}"/>
    <cellStyle name="Total 5 4 2 2 4" xfId="48716" xr:uid="{00000000-0005-0000-0000-0000BDC00000}"/>
    <cellStyle name="Total 5 4 2 2 5" xfId="48717" xr:uid="{00000000-0005-0000-0000-0000BEC00000}"/>
    <cellStyle name="Total 5 4 2 20" xfId="48718" xr:uid="{00000000-0005-0000-0000-0000BFC00000}"/>
    <cellStyle name="Total 5 4 2 20 2" xfId="48719" xr:uid="{00000000-0005-0000-0000-0000C0C00000}"/>
    <cellStyle name="Total 5 4 2 20 2 2" xfId="48720" xr:uid="{00000000-0005-0000-0000-0000C1C00000}"/>
    <cellStyle name="Total 5 4 2 20 3" xfId="48721" xr:uid="{00000000-0005-0000-0000-0000C2C00000}"/>
    <cellStyle name="Total 5 4 2 21" xfId="48722" xr:uid="{00000000-0005-0000-0000-0000C3C00000}"/>
    <cellStyle name="Total 5 4 2 21 2" xfId="48723" xr:uid="{00000000-0005-0000-0000-0000C4C00000}"/>
    <cellStyle name="Total 5 4 2 22" xfId="48724" xr:uid="{00000000-0005-0000-0000-0000C5C00000}"/>
    <cellStyle name="Total 5 4 2 23" xfId="48725" xr:uid="{00000000-0005-0000-0000-0000C6C00000}"/>
    <cellStyle name="Total 5 4 2 3" xfId="48726" xr:uid="{00000000-0005-0000-0000-0000C7C00000}"/>
    <cellStyle name="Total 5 4 2 3 2" xfId="48727" xr:uid="{00000000-0005-0000-0000-0000C8C00000}"/>
    <cellStyle name="Total 5 4 2 3 2 2" xfId="48728" xr:uid="{00000000-0005-0000-0000-0000C9C00000}"/>
    <cellStyle name="Total 5 4 2 3 2 3" xfId="48729" xr:uid="{00000000-0005-0000-0000-0000CAC00000}"/>
    <cellStyle name="Total 5 4 2 3 3" xfId="48730" xr:uid="{00000000-0005-0000-0000-0000CBC00000}"/>
    <cellStyle name="Total 5 4 2 3 3 2" xfId="48731" xr:uid="{00000000-0005-0000-0000-0000CCC00000}"/>
    <cellStyle name="Total 5 4 2 3 4" xfId="48732" xr:uid="{00000000-0005-0000-0000-0000CDC00000}"/>
    <cellStyle name="Total 5 4 2 4" xfId="48733" xr:uid="{00000000-0005-0000-0000-0000CEC00000}"/>
    <cellStyle name="Total 5 4 2 4 2" xfId="48734" xr:uid="{00000000-0005-0000-0000-0000CFC00000}"/>
    <cellStyle name="Total 5 4 2 4 2 2" xfId="48735" xr:uid="{00000000-0005-0000-0000-0000D0C00000}"/>
    <cellStyle name="Total 5 4 2 4 3" xfId="48736" xr:uid="{00000000-0005-0000-0000-0000D1C00000}"/>
    <cellStyle name="Total 5 4 2 4 4" xfId="48737" xr:uid="{00000000-0005-0000-0000-0000D2C00000}"/>
    <cellStyle name="Total 5 4 2 5" xfId="48738" xr:uid="{00000000-0005-0000-0000-0000D3C00000}"/>
    <cellStyle name="Total 5 4 2 5 2" xfId="48739" xr:uid="{00000000-0005-0000-0000-0000D4C00000}"/>
    <cellStyle name="Total 5 4 2 5 2 2" xfId="48740" xr:uid="{00000000-0005-0000-0000-0000D5C00000}"/>
    <cellStyle name="Total 5 4 2 5 3" xfId="48741" xr:uid="{00000000-0005-0000-0000-0000D6C00000}"/>
    <cellStyle name="Total 5 4 2 5 4" xfId="48742" xr:uid="{00000000-0005-0000-0000-0000D7C00000}"/>
    <cellStyle name="Total 5 4 2 6" xfId="48743" xr:uid="{00000000-0005-0000-0000-0000D8C00000}"/>
    <cellStyle name="Total 5 4 2 6 2" xfId="48744" xr:uid="{00000000-0005-0000-0000-0000D9C00000}"/>
    <cellStyle name="Total 5 4 2 6 2 2" xfId="48745" xr:uid="{00000000-0005-0000-0000-0000DAC00000}"/>
    <cellStyle name="Total 5 4 2 6 3" xfId="48746" xr:uid="{00000000-0005-0000-0000-0000DBC00000}"/>
    <cellStyle name="Total 5 4 2 7" xfId="48747" xr:uid="{00000000-0005-0000-0000-0000DCC00000}"/>
    <cellStyle name="Total 5 4 2 7 2" xfId="48748" xr:uid="{00000000-0005-0000-0000-0000DDC00000}"/>
    <cellStyle name="Total 5 4 2 7 2 2" xfId="48749" xr:uid="{00000000-0005-0000-0000-0000DEC00000}"/>
    <cellStyle name="Total 5 4 2 7 3" xfId="48750" xr:uid="{00000000-0005-0000-0000-0000DFC00000}"/>
    <cellStyle name="Total 5 4 2 8" xfId="48751" xr:uid="{00000000-0005-0000-0000-0000E0C00000}"/>
    <cellStyle name="Total 5 4 2 8 2" xfId="48752" xr:uid="{00000000-0005-0000-0000-0000E1C00000}"/>
    <cellStyle name="Total 5 4 2 8 2 2" xfId="48753" xr:uid="{00000000-0005-0000-0000-0000E2C00000}"/>
    <cellStyle name="Total 5 4 2 8 3" xfId="48754" xr:uid="{00000000-0005-0000-0000-0000E3C00000}"/>
    <cellStyle name="Total 5 4 2 9" xfId="48755" xr:uid="{00000000-0005-0000-0000-0000E4C00000}"/>
    <cellStyle name="Total 5 4 2 9 2" xfId="48756" xr:uid="{00000000-0005-0000-0000-0000E5C00000}"/>
    <cellStyle name="Total 5 4 2 9 2 2" xfId="48757" xr:uid="{00000000-0005-0000-0000-0000E6C00000}"/>
    <cellStyle name="Total 5 4 2 9 3" xfId="48758" xr:uid="{00000000-0005-0000-0000-0000E7C00000}"/>
    <cellStyle name="Total 5 4 20" xfId="48759" xr:uid="{00000000-0005-0000-0000-0000E8C00000}"/>
    <cellStyle name="Total 5 4 3" xfId="48760" xr:uid="{00000000-0005-0000-0000-0000E9C00000}"/>
    <cellStyle name="Total 5 4 3 2" xfId="48761" xr:uid="{00000000-0005-0000-0000-0000EAC00000}"/>
    <cellStyle name="Total 5 4 3 2 2" xfId="48762" xr:uid="{00000000-0005-0000-0000-0000EBC00000}"/>
    <cellStyle name="Total 5 4 3 2 2 2" xfId="48763" xr:uid="{00000000-0005-0000-0000-0000ECC00000}"/>
    <cellStyle name="Total 5 4 3 2 3" xfId="48764" xr:uid="{00000000-0005-0000-0000-0000EDC00000}"/>
    <cellStyle name="Total 5 4 3 2 4" xfId="48765" xr:uid="{00000000-0005-0000-0000-0000EEC00000}"/>
    <cellStyle name="Total 5 4 3 3" xfId="48766" xr:uid="{00000000-0005-0000-0000-0000EFC00000}"/>
    <cellStyle name="Total 5 4 3 3 2" xfId="48767" xr:uid="{00000000-0005-0000-0000-0000F0C00000}"/>
    <cellStyle name="Total 5 4 3 4" xfId="48768" xr:uid="{00000000-0005-0000-0000-0000F1C00000}"/>
    <cellStyle name="Total 5 4 3 5" xfId="48769" xr:uid="{00000000-0005-0000-0000-0000F2C00000}"/>
    <cellStyle name="Total 5 4 4" xfId="48770" xr:uid="{00000000-0005-0000-0000-0000F3C00000}"/>
    <cellStyle name="Total 5 4 4 2" xfId="48771" xr:uid="{00000000-0005-0000-0000-0000F4C00000}"/>
    <cellStyle name="Total 5 4 4 2 2" xfId="48772" xr:uid="{00000000-0005-0000-0000-0000F5C00000}"/>
    <cellStyle name="Total 5 4 4 2 3" xfId="48773" xr:uid="{00000000-0005-0000-0000-0000F6C00000}"/>
    <cellStyle name="Total 5 4 4 3" xfId="48774" xr:uid="{00000000-0005-0000-0000-0000F7C00000}"/>
    <cellStyle name="Total 5 4 4 3 2" xfId="48775" xr:uid="{00000000-0005-0000-0000-0000F8C00000}"/>
    <cellStyle name="Total 5 4 4 4" xfId="48776" xr:uid="{00000000-0005-0000-0000-0000F9C00000}"/>
    <cellStyle name="Total 5 4 5" xfId="48777" xr:uid="{00000000-0005-0000-0000-0000FAC00000}"/>
    <cellStyle name="Total 5 4 5 2" xfId="48778" xr:uid="{00000000-0005-0000-0000-0000FBC00000}"/>
    <cellStyle name="Total 5 4 5 2 2" xfId="48779" xr:uid="{00000000-0005-0000-0000-0000FCC00000}"/>
    <cellStyle name="Total 5 4 5 2 3" xfId="48780" xr:uid="{00000000-0005-0000-0000-0000FDC00000}"/>
    <cellStyle name="Total 5 4 5 3" xfId="48781" xr:uid="{00000000-0005-0000-0000-0000FEC00000}"/>
    <cellStyle name="Total 5 4 5 4" xfId="48782" xr:uid="{00000000-0005-0000-0000-0000FFC00000}"/>
    <cellStyle name="Total 5 4 6" xfId="48783" xr:uid="{00000000-0005-0000-0000-000000C10000}"/>
    <cellStyle name="Total 5 4 6 2" xfId="48784" xr:uid="{00000000-0005-0000-0000-000001C10000}"/>
    <cellStyle name="Total 5 4 6 2 2" xfId="48785" xr:uid="{00000000-0005-0000-0000-000002C10000}"/>
    <cellStyle name="Total 5 4 6 3" xfId="48786" xr:uid="{00000000-0005-0000-0000-000003C10000}"/>
    <cellStyle name="Total 5 4 6 4" xfId="48787" xr:uid="{00000000-0005-0000-0000-000004C10000}"/>
    <cellStyle name="Total 5 4 7" xfId="48788" xr:uid="{00000000-0005-0000-0000-000005C10000}"/>
    <cellStyle name="Total 5 4 7 2" xfId="48789" xr:uid="{00000000-0005-0000-0000-000006C10000}"/>
    <cellStyle name="Total 5 4 7 2 2" xfId="48790" xr:uid="{00000000-0005-0000-0000-000007C10000}"/>
    <cellStyle name="Total 5 4 7 3" xfId="48791" xr:uid="{00000000-0005-0000-0000-000008C10000}"/>
    <cellStyle name="Total 5 4 8" xfId="48792" xr:uid="{00000000-0005-0000-0000-000009C10000}"/>
    <cellStyle name="Total 5 4 8 2" xfId="48793" xr:uid="{00000000-0005-0000-0000-00000AC10000}"/>
    <cellStyle name="Total 5 4 8 2 2" xfId="48794" xr:uid="{00000000-0005-0000-0000-00000BC10000}"/>
    <cellStyle name="Total 5 4 8 3" xfId="48795" xr:uid="{00000000-0005-0000-0000-00000CC10000}"/>
    <cellStyle name="Total 5 4 9" xfId="48796" xr:uid="{00000000-0005-0000-0000-00000DC10000}"/>
    <cellStyle name="Total 5 4 9 2" xfId="48797" xr:uid="{00000000-0005-0000-0000-00000EC10000}"/>
    <cellStyle name="Total 5 4 9 2 2" xfId="48798" xr:uid="{00000000-0005-0000-0000-00000FC10000}"/>
    <cellStyle name="Total 5 4 9 3" xfId="48799" xr:uid="{00000000-0005-0000-0000-000010C10000}"/>
    <cellStyle name="Total 5 5" xfId="48800" xr:uid="{00000000-0005-0000-0000-000011C10000}"/>
    <cellStyle name="Total 5 5 10" xfId="48801" xr:uid="{00000000-0005-0000-0000-000012C10000}"/>
    <cellStyle name="Total 5 5 10 2" xfId="48802" xr:uid="{00000000-0005-0000-0000-000013C10000}"/>
    <cellStyle name="Total 5 5 10 2 2" xfId="48803" xr:uid="{00000000-0005-0000-0000-000014C10000}"/>
    <cellStyle name="Total 5 5 10 3" xfId="48804" xr:uid="{00000000-0005-0000-0000-000015C10000}"/>
    <cellStyle name="Total 5 5 11" xfId="48805" xr:uid="{00000000-0005-0000-0000-000016C10000}"/>
    <cellStyle name="Total 5 5 11 2" xfId="48806" xr:uid="{00000000-0005-0000-0000-000017C10000}"/>
    <cellStyle name="Total 5 5 11 2 2" xfId="48807" xr:uid="{00000000-0005-0000-0000-000018C10000}"/>
    <cellStyle name="Total 5 5 11 3" xfId="48808" xr:uid="{00000000-0005-0000-0000-000019C10000}"/>
    <cellStyle name="Total 5 5 12" xfId="48809" xr:uid="{00000000-0005-0000-0000-00001AC10000}"/>
    <cellStyle name="Total 5 5 12 2" xfId="48810" xr:uid="{00000000-0005-0000-0000-00001BC10000}"/>
    <cellStyle name="Total 5 5 12 2 2" xfId="48811" xr:uid="{00000000-0005-0000-0000-00001CC10000}"/>
    <cellStyle name="Total 5 5 12 3" xfId="48812" xr:uid="{00000000-0005-0000-0000-00001DC10000}"/>
    <cellStyle name="Total 5 5 13" xfId="48813" xr:uid="{00000000-0005-0000-0000-00001EC10000}"/>
    <cellStyle name="Total 5 5 13 2" xfId="48814" xr:uid="{00000000-0005-0000-0000-00001FC10000}"/>
    <cellStyle name="Total 5 5 13 2 2" xfId="48815" xr:uid="{00000000-0005-0000-0000-000020C10000}"/>
    <cellStyle name="Total 5 5 13 3" xfId="48816" xr:uid="{00000000-0005-0000-0000-000021C10000}"/>
    <cellStyle name="Total 5 5 14" xfId="48817" xr:uid="{00000000-0005-0000-0000-000022C10000}"/>
    <cellStyle name="Total 5 5 14 2" xfId="48818" xr:uid="{00000000-0005-0000-0000-000023C10000}"/>
    <cellStyle name="Total 5 5 14 2 2" xfId="48819" xr:uid="{00000000-0005-0000-0000-000024C10000}"/>
    <cellStyle name="Total 5 5 14 3" xfId="48820" xr:uid="{00000000-0005-0000-0000-000025C10000}"/>
    <cellStyle name="Total 5 5 15" xfId="48821" xr:uid="{00000000-0005-0000-0000-000026C10000}"/>
    <cellStyle name="Total 5 5 15 2" xfId="48822" xr:uid="{00000000-0005-0000-0000-000027C10000}"/>
    <cellStyle name="Total 5 5 15 2 2" xfId="48823" xr:uid="{00000000-0005-0000-0000-000028C10000}"/>
    <cellStyle name="Total 5 5 15 3" xfId="48824" xr:uid="{00000000-0005-0000-0000-000029C10000}"/>
    <cellStyle name="Total 5 5 16" xfId="48825" xr:uid="{00000000-0005-0000-0000-00002AC10000}"/>
    <cellStyle name="Total 5 5 16 2" xfId="48826" xr:uid="{00000000-0005-0000-0000-00002BC10000}"/>
    <cellStyle name="Total 5 5 16 2 2" xfId="48827" xr:uid="{00000000-0005-0000-0000-00002CC10000}"/>
    <cellStyle name="Total 5 5 16 3" xfId="48828" xr:uid="{00000000-0005-0000-0000-00002DC10000}"/>
    <cellStyle name="Total 5 5 17" xfId="48829" xr:uid="{00000000-0005-0000-0000-00002EC10000}"/>
    <cellStyle name="Total 5 5 17 2" xfId="48830" xr:uid="{00000000-0005-0000-0000-00002FC10000}"/>
    <cellStyle name="Total 5 5 17 2 2" xfId="48831" xr:uid="{00000000-0005-0000-0000-000030C10000}"/>
    <cellStyle name="Total 5 5 17 3" xfId="48832" xr:uid="{00000000-0005-0000-0000-000031C10000}"/>
    <cellStyle name="Total 5 5 18" xfId="48833" xr:uid="{00000000-0005-0000-0000-000032C10000}"/>
    <cellStyle name="Total 5 5 18 2" xfId="48834" xr:uid="{00000000-0005-0000-0000-000033C10000}"/>
    <cellStyle name="Total 5 5 18 2 2" xfId="48835" xr:uid="{00000000-0005-0000-0000-000034C10000}"/>
    <cellStyle name="Total 5 5 18 3" xfId="48836" xr:uid="{00000000-0005-0000-0000-000035C10000}"/>
    <cellStyle name="Total 5 5 19" xfId="48837" xr:uid="{00000000-0005-0000-0000-000036C10000}"/>
    <cellStyle name="Total 5 5 19 2" xfId="48838" xr:uid="{00000000-0005-0000-0000-000037C10000}"/>
    <cellStyle name="Total 5 5 19 2 2" xfId="48839" xr:uid="{00000000-0005-0000-0000-000038C10000}"/>
    <cellStyle name="Total 5 5 19 3" xfId="48840" xr:uid="{00000000-0005-0000-0000-000039C10000}"/>
    <cellStyle name="Total 5 5 2" xfId="48841" xr:uid="{00000000-0005-0000-0000-00003AC10000}"/>
    <cellStyle name="Total 5 5 2 10" xfId="48842" xr:uid="{00000000-0005-0000-0000-00003BC10000}"/>
    <cellStyle name="Total 5 5 2 10 2" xfId="48843" xr:uid="{00000000-0005-0000-0000-00003CC10000}"/>
    <cellStyle name="Total 5 5 2 10 2 2" xfId="48844" xr:uid="{00000000-0005-0000-0000-00003DC10000}"/>
    <cellStyle name="Total 5 5 2 10 3" xfId="48845" xr:uid="{00000000-0005-0000-0000-00003EC10000}"/>
    <cellStyle name="Total 5 5 2 11" xfId="48846" xr:uid="{00000000-0005-0000-0000-00003FC10000}"/>
    <cellStyle name="Total 5 5 2 11 2" xfId="48847" xr:uid="{00000000-0005-0000-0000-000040C10000}"/>
    <cellStyle name="Total 5 5 2 11 2 2" xfId="48848" xr:uid="{00000000-0005-0000-0000-000041C10000}"/>
    <cellStyle name="Total 5 5 2 11 3" xfId="48849" xr:uid="{00000000-0005-0000-0000-000042C10000}"/>
    <cellStyle name="Total 5 5 2 12" xfId="48850" xr:uid="{00000000-0005-0000-0000-000043C10000}"/>
    <cellStyle name="Total 5 5 2 12 2" xfId="48851" xr:uid="{00000000-0005-0000-0000-000044C10000}"/>
    <cellStyle name="Total 5 5 2 12 2 2" xfId="48852" xr:uid="{00000000-0005-0000-0000-000045C10000}"/>
    <cellStyle name="Total 5 5 2 12 3" xfId="48853" xr:uid="{00000000-0005-0000-0000-000046C10000}"/>
    <cellStyle name="Total 5 5 2 13" xfId="48854" xr:uid="{00000000-0005-0000-0000-000047C10000}"/>
    <cellStyle name="Total 5 5 2 13 2" xfId="48855" xr:uid="{00000000-0005-0000-0000-000048C10000}"/>
    <cellStyle name="Total 5 5 2 13 2 2" xfId="48856" xr:uid="{00000000-0005-0000-0000-000049C10000}"/>
    <cellStyle name="Total 5 5 2 13 3" xfId="48857" xr:uid="{00000000-0005-0000-0000-00004AC10000}"/>
    <cellStyle name="Total 5 5 2 14" xfId="48858" xr:uid="{00000000-0005-0000-0000-00004BC10000}"/>
    <cellStyle name="Total 5 5 2 14 2" xfId="48859" xr:uid="{00000000-0005-0000-0000-00004CC10000}"/>
    <cellStyle name="Total 5 5 2 14 2 2" xfId="48860" xr:uid="{00000000-0005-0000-0000-00004DC10000}"/>
    <cellStyle name="Total 5 5 2 14 3" xfId="48861" xr:uid="{00000000-0005-0000-0000-00004EC10000}"/>
    <cellStyle name="Total 5 5 2 15" xfId="48862" xr:uid="{00000000-0005-0000-0000-00004FC10000}"/>
    <cellStyle name="Total 5 5 2 15 2" xfId="48863" xr:uid="{00000000-0005-0000-0000-000050C10000}"/>
    <cellStyle name="Total 5 5 2 15 2 2" xfId="48864" xr:uid="{00000000-0005-0000-0000-000051C10000}"/>
    <cellStyle name="Total 5 5 2 15 3" xfId="48865" xr:uid="{00000000-0005-0000-0000-000052C10000}"/>
    <cellStyle name="Total 5 5 2 16" xfId="48866" xr:uid="{00000000-0005-0000-0000-000053C10000}"/>
    <cellStyle name="Total 5 5 2 16 2" xfId="48867" xr:uid="{00000000-0005-0000-0000-000054C10000}"/>
    <cellStyle name="Total 5 5 2 16 2 2" xfId="48868" xr:uid="{00000000-0005-0000-0000-000055C10000}"/>
    <cellStyle name="Total 5 5 2 16 3" xfId="48869" xr:uid="{00000000-0005-0000-0000-000056C10000}"/>
    <cellStyle name="Total 5 5 2 17" xfId="48870" xr:uid="{00000000-0005-0000-0000-000057C10000}"/>
    <cellStyle name="Total 5 5 2 17 2" xfId="48871" xr:uid="{00000000-0005-0000-0000-000058C10000}"/>
    <cellStyle name="Total 5 5 2 17 2 2" xfId="48872" xr:uid="{00000000-0005-0000-0000-000059C10000}"/>
    <cellStyle name="Total 5 5 2 17 3" xfId="48873" xr:uid="{00000000-0005-0000-0000-00005AC10000}"/>
    <cellStyle name="Total 5 5 2 18" xfId="48874" xr:uid="{00000000-0005-0000-0000-00005BC10000}"/>
    <cellStyle name="Total 5 5 2 18 2" xfId="48875" xr:uid="{00000000-0005-0000-0000-00005CC10000}"/>
    <cellStyle name="Total 5 5 2 18 2 2" xfId="48876" xr:uid="{00000000-0005-0000-0000-00005DC10000}"/>
    <cellStyle name="Total 5 5 2 18 3" xfId="48877" xr:uid="{00000000-0005-0000-0000-00005EC10000}"/>
    <cellStyle name="Total 5 5 2 19" xfId="48878" xr:uid="{00000000-0005-0000-0000-00005FC10000}"/>
    <cellStyle name="Total 5 5 2 19 2" xfId="48879" xr:uid="{00000000-0005-0000-0000-000060C10000}"/>
    <cellStyle name="Total 5 5 2 19 2 2" xfId="48880" xr:uid="{00000000-0005-0000-0000-000061C10000}"/>
    <cellStyle name="Total 5 5 2 19 3" xfId="48881" xr:uid="{00000000-0005-0000-0000-000062C10000}"/>
    <cellStyle name="Total 5 5 2 2" xfId="48882" xr:uid="{00000000-0005-0000-0000-000063C10000}"/>
    <cellStyle name="Total 5 5 2 2 2" xfId="48883" xr:uid="{00000000-0005-0000-0000-000064C10000}"/>
    <cellStyle name="Total 5 5 2 2 2 2" xfId="48884" xr:uid="{00000000-0005-0000-0000-000065C10000}"/>
    <cellStyle name="Total 5 5 2 2 2 3" xfId="48885" xr:uid="{00000000-0005-0000-0000-000066C10000}"/>
    <cellStyle name="Total 5 5 2 2 3" xfId="48886" xr:uid="{00000000-0005-0000-0000-000067C10000}"/>
    <cellStyle name="Total 5 5 2 2 3 2" xfId="48887" xr:uid="{00000000-0005-0000-0000-000068C10000}"/>
    <cellStyle name="Total 5 5 2 2 4" xfId="48888" xr:uid="{00000000-0005-0000-0000-000069C10000}"/>
    <cellStyle name="Total 5 5 2 20" xfId="48889" xr:uid="{00000000-0005-0000-0000-00006AC10000}"/>
    <cellStyle name="Total 5 5 2 20 2" xfId="48890" xr:uid="{00000000-0005-0000-0000-00006BC10000}"/>
    <cellStyle name="Total 5 5 2 20 2 2" xfId="48891" xr:uid="{00000000-0005-0000-0000-00006CC10000}"/>
    <cellStyle name="Total 5 5 2 20 3" xfId="48892" xr:uid="{00000000-0005-0000-0000-00006DC10000}"/>
    <cellStyle name="Total 5 5 2 21" xfId="48893" xr:uid="{00000000-0005-0000-0000-00006EC10000}"/>
    <cellStyle name="Total 5 5 2 21 2" xfId="48894" xr:uid="{00000000-0005-0000-0000-00006FC10000}"/>
    <cellStyle name="Total 5 5 2 22" xfId="48895" xr:uid="{00000000-0005-0000-0000-000070C10000}"/>
    <cellStyle name="Total 5 5 2 23" xfId="48896" xr:uid="{00000000-0005-0000-0000-000071C10000}"/>
    <cellStyle name="Total 5 5 2 3" xfId="48897" xr:uid="{00000000-0005-0000-0000-000072C10000}"/>
    <cellStyle name="Total 5 5 2 3 2" xfId="48898" xr:uid="{00000000-0005-0000-0000-000073C10000}"/>
    <cellStyle name="Total 5 5 2 3 2 2" xfId="48899" xr:uid="{00000000-0005-0000-0000-000074C10000}"/>
    <cellStyle name="Total 5 5 2 3 3" xfId="48900" xr:uid="{00000000-0005-0000-0000-000075C10000}"/>
    <cellStyle name="Total 5 5 2 3 4" xfId="48901" xr:uid="{00000000-0005-0000-0000-000076C10000}"/>
    <cellStyle name="Total 5 5 2 4" xfId="48902" xr:uid="{00000000-0005-0000-0000-000077C10000}"/>
    <cellStyle name="Total 5 5 2 4 2" xfId="48903" xr:uid="{00000000-0005-0000-0000-000078C10000}"/>
    <cellStyle name="Total 5 5 2 4 2 2" xfId="48904" xr:uid="{00000000-0005-0000-0000-000079C10000}"/>
    <cellStyle name="Total 5 5 2 4 3" xfId="48905" xr:uid="{00000000-0005-0000-0000-00007AC10000}"/>
    <cellStyle name="Total 5 5 2 4 4" xfId="48906" xr:uid="{00000000-0005-0000-0000-00007BC10000}"/>
    <cellStyle name="Total 5 5 2 5" xfId="48907" xr:uid="{00000000-0005-0000-0000-00007CC10000}"/>
    <cellStyle name="Total 5 5 2 5 2" xfId="48908" xr:uid="{00000000-0005-0000-0000-00007DC10000}"/>
    <cellStyle name="Total 5 5 2 5 2 2" xfId="48909" xr:uid="{00000000-0005-0000-0000-00007EC10000}"/>
    <cellStyle name="Total 5 5 2 5 3" xfId="48910" xr:uid="{00000000-0005-0000-0000-00007FC10000}"/>
    <cellStyle name="Total 5 5 2 6" xfId="48911" xr:uid="{00000000-0005-0000-0000-000080C10000}"/>
    <cellStyle name="Total 5 5 2 6 2" xfId="48912" xr:uid="{00000000-0005-0000-0000-000081C10000}"/>
    <cellStyle name="Total 5 5 2 6 2 2" xfId="48913" xr:uid="{00000000-0005-0000-0000-000082C10000}"/>
    <cellStyle name="Total 5 5 2 6 3" xfId="48914" xr:uid="{00000000-0005-0000-0000-000083C10000}"/>
    <cellStyle name="Total 5 5 2 7" xfId="48915" xr:uid="{00000000-0005-0000-0000-000084C10000}"/>
    <cellStyle name="Total 5 5 2 7 2" xfId="48916" xr:uid="{00000000-0005-0000-0000-000085C10000}"/>
    <cellStyle name="Total 5 5 2 7 2 2" xfId="48917" xr:uid="{00000000-0005-0000-0000-000086C10000}"/>
    <cellStyle name="Total 5 5 2 7 3" xfId="48918" xr:uid="{00000000-0005-0000-0000-000087C10000}"/>
    <cellStyle name="Total 5 5 2 8" xfId="48919" xr:uid="{00000000-0005-0000-0000-000088C10000}"/>
    <cellStyle name="Total 5 5 2 8 2" xfId="48920" xr:uid="{00000000-0005-0000-0000-000089C10000}"/>
    <cellStyle name="Total 5 5 2 8 2 2" xfId="48921" xr:uid="{00000000-0005-0000-0000-00008AC10000}"/>
    <cellStyle name="Total 5 5 2 8 3" xfId="48922" xr:uid="{00000000-0005-0000-0000-00008BC10000}"/>
    <cellStyle name="Total 5 5 2 9" xfId="48923" xr:uid="{00000000-0005-0000-0000-00008CC10000}"/>
    <cellStyle name="Total 5 5 2 9 2" xfId="48924" xr:uid="{00000000-0005-0000-0000-00008DC10000}"/>
    <cellStyle name="Total 5 5 2 9 2 2" xfId="48925" xr:uid="{00000000-0005-0000-0000-00008EC10000}"/>
    <cellStyle name="Total 5 5 2 9 3" xfId="48926" xr:uid="{00000000-0005-0000-0000-00008FC10000}"/>
    <cellStyle name="Total 5 5 20" xfId="48927" xr:uid="{00000000-0005-0000-0000-000090C10000}"/>
    <cellStyle name="Total 5 5 20 2" xfId="48928" xr:uid="{00000000-0005-0000-0000-000091C10000}"/>
    <cellStyle name="Total 5 5 20 2 2" xfId="48929" xr:uid="{00000000-0005-0000-0000-000092C10000}"/>
    <cellStyle name="Total 5 5 20 3" xfId="48930" xr:uid="{00000000-0005-0000-0000-000093C10000}"/>
    <cellStyle name="Total 5 5 21" xfId="48931" xr:uid="{00000000-0005-0000-0000-000094C10000}"/>
    <cellStyle name="Total 5 5 21 2" xfId="48932" xr:uid="{00000000-0005-0000-0000-000095C10000}"/>
    <cellStyle name="Total 5 5 21 2 2" xfId="48933" xr:uid="{00000000-0005-0000-0000-000096C10000}"/>
    <cellStyle name="Total 5 5 21 3" xfId="48934" xr:uid="{00000000-0005-0000-0000-000097C10000}"/>
    <cellStyle name="Total 5 5 22" xfId="48935" xr:uid="{00000000-0005-0000-0000-000098C10000}"/>
    <cellStyle name="Total 5 5 22 2" xfId="48936" xr:uid="{00000000-0005-0000-0000-000099C10000}"/>
    <cellStyle name="Total 5 5 23" xfId="48937" xr:uid="{00000000-0005-0000-0000-00009AC10000}"/>
    <cellStyle name="Total 5 5 24" xfId="48938" xr:uid="{00000000-0005-0000-0000-00009BC10000}"/>
    <cellStyle name="Total 5 5 3" xfId="48939" xr:uid="{00000000-0005-0000-0000-00009CC10000}"/>
    <cellStyle name="Total 5 5 3 2" xfId="48940" xr:uid="{00000000-0005-0000-0000-00009DC10000}"/>
    <cellStyle name="Total 5 5 3 2 2" xfId="48941" xr:uid="{00000000-0005-0000-0000-00009EC10000}"/>
    <cellStyle name="Total 5 5 3 2 3" xfId="48942" xr:uid="{00000000-0005-0000-0000-00009FC10000}"/>
    <cellStyle name="Total 5 5 3 3" xfId="48943" xr:uid="{00000000-0005-0000-0000-0000A0C10000}"/>
    <cellStyle name="Total 5 5 3 3 2" xfId="48944" xr:uid="{00000000-0005-0000-0000-0000A1C10000}"/>
    <cellStyle name="Total 5 5 3 4" xfId="48945" xr:uid="{00000000-0005-0000-0000-0000A2C10000}"/>
    <cellStyle name="Total 5 5 4" xfId="48946" xr:uid="{00000000-0005-0000-0000-0000A3C10000}"/>
    <cellStyle name="Total 5 5 4 2" xfId="48947" xr:uid="{00000000-0005-0000-0000-0000A4C10000}"/>
    <cellStyle name="Total 5 5 4 2 2" xfId="48948" xr:uid="{00000000-0005-0000-0000-0000A5C10000}"/>
    <cellStyle name="Total 5 5 4 3" xfId="48949" xr:uid="{00000000-0005-0000-0000-0000A6C10000}"/>
    <cellStyle name="Total 5 5 4 4" xfId="48950" xr:uid="{00000000-0005-0000-0000-0000A7C10000}"/>
    <cellStyle name="Total 5 5 5" xfId="48951" xr:uid="{00000000-0005-0000-0000-0000A8C10000}"/>
    <cellStyle name="Total 5 5 5 2" xfId="48952" xr:uid="{00000000-0005-0000-0000-0000A9C10000}"/>
    <cellStyle name="Total 5 5 5 2 2" xfId="48953" xr:uid="{00000000-0005-0000-0000-0000AAC10000}"/>
    <cellStyle name="Total 5 5 5 3" xfId="48954" xr:uid="{00000000-0005-0000-0000-0000ABC10000}"/>
    <cellStyle name="Total 5 5 5 4" xfId="48955" xr:uid="{00000000-0005-0000-0000-0000ACC10000}"/>
    <cellStyle name="Total 5 5 6" xfId="48956" xr:uid="{00000000-0005-0000-0000-0000ADC10000}"/>
    <cellStyle name="Total 5 5 6 2" xfId="48957" xr:uid="{00000000-0005-0000-0000-0000AEC10000}"/>
    <cellStyle name="Total 5 5 6 2 2" xfId="48958" xr:uid="{00000000-0005-0000-0000-0000AFC10000}"/>
    <cellStyle name="Total 5 5 6 3" xfId="48959" xr:uid="{00000000-0005-0000-0000-0000B0C10000}"/>
    <cellStyle name="Total 5 5 7" xfId="48960" xr:uid="{00000000-0005-0000-0000-0000B1C10000}"/>
    <cellStyle name="Total 5 5 7 2" xfId="48961" xr:uid="{00000000-0005-0000-0000-0000B2C10000}"/>
    <cellStyle name="Total 5 5 7 2 2" xfId="48962" xr:uid="{00000000-0005-0000-0000-0000B3C10000}"/>
    <cellStyle name="Total 5 5 7 3" xfId="48963" xr:uid="{00000000-0005-0000-0000-0000B4C10000}"/>
    <cellStyle name="Total 5 5 8" xfId="48964" xr:uid="{00000000-0005-0000-0000-0000B5C10000}"/>
    <cellStyle name="Total 5 5 8 2" xfId="48965" xr:uid="{00000000-0005-0000-0000-0000B6C10000}"/>
    <cellStyle name="Total 5 5 8 2 2" xfId="48966" xr:uid="{00000000-0005-0000-0000-0000B7C10000}"/>
    <cellStyle name="Total 5 5 8 3" xfId="48967" xr:uid="{00000000-0005-0000-0000-0000B8C10000}"/>
    <cellStyle name="Total 5 5 9" xfId="48968" xr:uid="{00000000-0005-0000-0000-0000B9C10000}"/>
    <cellStyle name="Total 5 5 9 2" xfId="48969" xr:uid="{00000000-0005-0000-0000-0000BAC10000}"/>
    <cellStyle name="Total 5 5 9 2 2" xfId="48970" xr:uid="{00000000-0005-0000-0000-0000BBC10000}"/>
    <cellStyle name="Total 5 5 9 3" xfId="48971" xr:uid="{00000000-0005-0000-0000-0000BCC10000}"/>
    <cellStyle name="Total 5 6" xfId="48972" xr:uid="{00000000-0005-0000-0000-0000BDC10000}"/>
    <cellStyle name="Total 5 6 10" xfId="48973" xr:uid="{00000000-0005-0000-0000-0000BEC10000}"/>
    <cellStyle name="Total 5 6 10 2" xfId="48974" xr:uid="{00000000-0005-0000-0000-0000BFC10000}"/>
    <cellStyle name="Total 5 6 10 2 2" xfId="48975" xr:uid="{00000000-0005-0000-0000-0000C0C10000}"/>
    <cellStyle name="Total 5 6 10 3" xfId="48976" xr:uid="{00000000-0005-0000-0000-0000C1C10000}"/>
    <cellStyle name="Total 5 6 11" xfId="48977" xr:uid="{00000000-0005-0000-0000-0000C2C10000}"/>
    <cellStyle name="Total 5 6 11 2" xfId="48978" xr:uid="{00000000-0005-0000-0000-0000C3C10000}"/>
    <cellStyle name="Total 5 6 11 2 2" xfId="48979" xr:uid="{00000000-0005-0000-0000-0000C4C10000}"/>
    <cellStyle name="Total 5 6 11 3" xfId="48980" xr:uid="{00000000-0005-0000-0000-0000C5C10000}"/>
    <cellStyle name="Total 5 6 12" xfId="48981" xr:uid="{00000000-0005-0000-0000-0000C6C10000}"/>
    <cellStyle name="Total 5 6 12 2" xfId="48982" xr:uid="{00000000-0005-0000-0000-0000C7C10000}"/>
    <cellStyle name="Total 5 6 12 2 2" xfId="48983" xr:uid="{00000000-0005-0000-0000-0000C8C10000}"/>
    <cellStyle name="Total 5 6 12 3" xfId="48984" xr:uid="{00000000-0005-0000-0000-0000C9C10000}"/>
    <cellStyle name="Total 5 6 13" xfId="48985" xr:uid="{00000000-0005-0000-0000-0000CAC10000}"/>
    <cellStyle name="Total 5 6 13 2" xfId="48986" xr:uid="{00000000-0005-0000-0000-0000CBC10000}"/>
    <cellStyle name="Total 5 6 13 2 2" xfId="48987" xr:uid="{00000000-0005-0000-0000-0000CCC10000}"/>
    <cellStyle name="Total 5 6 13 3" xfId="48988" xr:uid="{00000000-0005-0000-0000-0000CDC10000}"/>
    <cellStyle name="Total 5 6 14" xfId="48989" xr:uid="{00000000-0005-0000-0000-0000CEC10000}"/>
    <cellStyle name="Total 5 6 14 2" xfId="48990" xr:uid="{00000000-0005-0000-0000-0000CFC10000}"/>
    <cellStyle name="Total 5 6 14 2 2" xfId="48991" xr:uid="{00000000-0005-0000-0000-0000D0C10000}"/>
    <cellStyle name="Total 5 6 14 3" xfId="48992" xr:uid="{00000000-0005-0000-0000-0000D1C10000}"/>
    <cellStyle name="Total 5 6 15" xfId="48993" xr:uid="{00000000-0005-0000-0000-0000D2C10000}"/>
    <cellStyle name="Total 5 6 15 2" xfId="48994" xr:uid="{00000000-0005-0000-0000-0000D3C10000}"/>
    <cellStyle name="Total 5 6 15 2 2" xfId="48995" xr:uid="{00000000-0005-0000-0000-0000D4C10000}"/>
    <cellStyle name="Total 5 6 15 3" xfId="48996" xr:uid="{00000000-0005-0000-0000-0000D5C10000}"/>
    <cellStyle name="Total 5 6 16" xfId="48997" xr:uid="{00000000-0005-0000-0000-0000D6C10000}"/>
    <cellStyle name="Total 5 6 16 2" xfId="48998" xr:uid="{00000000-0005-0000-0000-0000D7C10000}"/>
    <cellStyle name="Total 5 6 16 2 2" xfId="48999" xr:uid="{00000000-0005-0000-0000-0000D8C10000}"/>
    <cellStyle name="Total 5 6 16 3" xfId="49000" xr:uid="{00000000-0005-0000-0000-0000D9C10000}"/>
    <cellStyle name="Total 5 6 17" xfId="49001" xr:uid="{00000000-0005-0000-0000-0000DAC10000}"/>
    <cellStyle name="Total 5 6 17 2" xfId="49002" xr:uid="{00000000-0005-0000-0000-0000DBC10000}"/>
    <cellStyle name="Total 5 6 17 2 2" xfId="49003" xr:uid="{00000000-0005-0000-0000-0000DCC10000}"/>
    <cellStyle name="Total 5 6 17 3" xfId="49004" xr:uid="{00000000-0005-0000-0000-0000DDC10000}"/>
    <cellStyle name="Total 5 6 18" xfId="49005" xr:uid="{00000000-0005-0000-0000-0000DEC10000}"/>
    <cellStyle name="Total 5 6 18 2" xfId="49006" xr:uid="{00000000-0005-0000-0000-0000DFC10000}"/>
    <cellStyle name="Total 5 6 18 2 2" xfId="49007" xr:uid="{00000000-0005-0000-0000-0000E0C10000}"/>
    <cellStyle name="Total 5 6 18 3" xfId="49008" xr:uid="{00000000-0005-0000-0000-0000E1C10000}"/>
    <cellStyle name="Total 5 6 19" xfId="49009" xr:uid="{00000000-0005-0000-0000-0000E2C10000}"/>
    <cellStyle name="Total 5 6 19 2" xfId="49010" xr:uid="{00000000-0005-0000-0000-0000E3C10000}"/>
    <cellStyle name="Total 5 6 19 2 2" xfId="49011" xr:uid="{00000000-0005-0000-0000-0000E4C10000}"/>
    <cellStyle name="Total 5 6 19 3" xfId="49012" xr:uid="{00000000-0005-0000-0000-0000E5C10000}"/>
    <cellStyle name="Total 5 6 2" xfId="49013" xr:uid="{00000000-0005-0000-0000-0000E6C10000}"/>
    <cellStyle name="Total 5 6 2 2" xfId="49014" xr:uid="{00000000-0005-0000-0000-0000E7C10000}"/>
    <cellStyle name="Total 5 6 2 2 2" xfId="49015" xr:uid="{00000000-0005-0000-0000-0000E8C10000}"/>
    <cellStyle name="Total 5 6 2 2 3" xfId="49016" xr:uid="{00000000-0005-0000-0000-0000E9C10000}"/>
    <cellStyle name="Total 5 6 2 3" xfId="49017" xr:uid="{00000000-0005-0000-0000-0000EAC10000}"/>
    <cellStyle name="Total 5 6 2 3 2" xfId="49018" xr:uid="{00000000-0005-0000-0000-0000EBC10000}"/>
    <cellStyle name="Total 5 6 2 4" xfId="49019" xr:uid="{00000000-0005-0000-0000-0000ECC10000}"/>
    <cellStyle name="Total 5 6 20" xfId="49020" xr:uid="{00000000-0005-0000-0000-0000EDC10000}"/>
    <cellStyle name="Total 5 6 20 2" xfId="49021" xr:uid="{00000000-0005-0000-0000-0000EEC10000}"/>
    <cellStyle name="Total 5 6 20 2 2" xfId="49022" xr:uid="{00000000-0005-0000-0000-0000EFC10000}"/>
    <cellStyle name="Total 5 6 20 3" xfId="49023" xr:uid="{00000000-0005-0000-0000-0000F0C10000}"/>
    <cellStyle name="Total 5 6 21" xfId="49024" xr:uid="{00000000-0005-0000-0000-0000F1C10000}"/>
    <cellStyle name="Total 5 6 21 2" xfId="49025" xr:uid="{00000000-0005-0000-0000-0000F2C10000}"/>
    <cellStyle name="Total 5 6 22" xfId="49026" xr:uid="{00000000-0005-0000-0000-0000F3C10000}"/>
    <cellStyle name="Total 5 6 23" xfId="49027" xr:uid="{00000000-0005-0000-0000-0000F4C10000}"/>
    <cellStyle name="Total 5 6 3" xfId="49028" xr:uid="{00000000-0005-0000-0000-0000F5C10000}"/>
    <cellStyle name="Total 5 6 3 2" xfId="49029" xr:uid="{00000000-0005-0000-0000-0000F6C10000}"/>
    <cellStyle name="Total 5 6 3 2 2" xfId="49030" xr:uid="{00000000-0005-0000-0000-0000F7C10000}"/>
    <cellStyle name="Total 5 6 3 3" xfId="49031" xr:uid="{00000000-0005-0000-0000-0000F8C10000}"/>
    <cellStyle name="Total 5 6 3 4" xfId="49032" xr:uid="{00000000-0005-0000-0000-0000F9C10000}"/>
    <cellStyle name="Total 5 6 4" xfId="49033" xr:uid="{00000000-0005-0000-0000-0000FAC10000}"/>
    <cellStyle name="Total 5 6 4 2" xfId="49034" xr:uid="{00000000-0005-0000-0000-0000FBC10000}"/>
    <cellStyle name="Total 5 6 4 2 2" xfId="49035" xr:uid="{00000000-0005-0000-0000-0000FCC10000}"/>
    <cellStyle name="Total 5 6 4 3" xfId="49036" xr:uid="{00000000-0005-0000-0000-0000FDC10000}"/>
    <cellStyle name="Total 5 6 4 4" xfId="49037" xr:uid="{00000000-0005-0000-0000-0000FEC10000}"/>
    <cellStyle name="Total 5 6 5" xfId="49038" xr:uid="{00000000-0005-0000-0000-0000FFC10000}"/>
    <cellStyle name="Total 5 6 5 2" xfId="49039" xr:uid="{00000000-0005-0000-0000-000000C20000}"/>
    <cellStyle name="Total 5 6 5 2 2" xfId="49040" xr:uid="{00000000-0005-0000-0000-000001C20000}"/>
    <cellStyle name="Total 5 6 5 3" xfId="49041" xr:uid="{00000000-0005-0000-0000-000002C20000}"/>
    <cellStyle name="Total 5 6 6" xfId="49042" xr:uid="{00000000-0005-0000-0000-000003C20000}"/>
    <cellStyle name="Total 5 6 6 2" xfId="49043" xr:uid="{00000000-0005-0000-0000-000004C20000}"/>
    <cellStyle name="Total 5 6 6 2 2" xfId="49044" xr:uid="{00000000-0005-0000-0000-000005C20000}"/>
    <cellStyle name="Total 5 6 6 3" xfId="49045" xr:uid="{00000000-0005-0000-0000-000006C20000}"/>
    <cellStyle name="Total 5 6 7" xfId="49046" xr:uid="{00000000-0005-0000-0000-000007C20000}"/>
    <cellStyle name="Total 5 6 7 2" xfId="49047" xr:uid="{00000000-0005-0000-0000-000008C20000}"/>
    <cellStyle name="Total 5 6 7 2 2" xfId="49048" xr:uid="{00000000-0005-0000-0000-000009C20000}"/>
    <cellStyle name="Total 5 6 7 3" xfId="49049" xr:uid="{00000000-0005-0000-0000-00000AC20000}"/>
    <cellStyle name="Total 5 6 8" xfId="49050" xr:uid="{00000000-0005-0000-0000-00000BC20000}"/>
    <cellStyle name="Total 5 6 8 2" xfId="49051" xr:uid="{00000000-0005-0000-0000-00000CC20000}"/>
    <cellStyle name="Total 5 6 8 2 2" xfId="49052" xr:uid="{00000000-0005-0000-0000-00000DC20000}"/>
    <cellStyle name="Total 5 6 8 3" xfId="49053" xr:uid="{00000000-0005-0000-0000-00000EC20000}"/>
    <cellStyle name="Total 5 6 9" xfId="49054" xr:uid="{00000000-0005-0000-0000-00000FC20000}"/>
    <cellStyle name="Total 5 6 9 2" xfId="49055" xr:uid="{00000000-0005-0000-0000-000010C20000}"/>
    <cellStyle name="Total 5 6 9 2 2" xfId="49056" xr:uid="{00000000-0005-0000-0000-000011C20000}"/>
    <cellStyle name="Total 5 6 9 3" xfId="49057" xr:uid="{00000000-0005-0000-0000-000012C20000}"/>
    <cellStyle name="Total 5 7" xfId="49058" xr:uid="{00000000-0005-0000-0000-000013C20000}"/>
    <cellStyle name="Total 5 7 2" xfId="49059" xr:uid="{00000000-0005-0000-0000-000014C20000}"/>
    <cellStyle name="Total 5 7 2 2" xfId="49060" xr:uid="{00000000-0005-0000-0000-000015C20000}"/>
    <cellStyle name="Total 5 7 2 3" xfId="49061" xr:uid="{00000000-0005-0000-0000-000016C20000}"/>
    <cellStyle name="Total 5 7 3" xfId="49062" xr:uid="{00000000-0005-0000-0000-000017C20000}"/>
    <cellStyle name="Total 5 7 3 2" xfId="49063" xr:uid="{00000000-0005-0000-0000-000018C20000}"/>
    <cellStyle name="Total 5 7 4" xfId="49064" xr:uid="{00000000-0005-0000-0000-000019C20000}"/>
    <cellStyle name="Total 5 8" xfId="49065" xr:uid="{00000000-0005-0000-0000-00001AC20000}"/>
    <cellStyle name="Total 5 8 2" xfId="49066" xr:uid="{00000000-0005-0000-0000-00001BC20000}"/>
    <cellStyle name="Total 5 8 2 2" xfId="49067" xr:uid="{00000000-0005-0000-0000-00001CC20000}"/>
    <cellStyle name="Total 5 8 2 3" xfId="49068" xr:uid="{00000000-0005-0000-0000-00001DC20000}"/>
    <cellStyle name="Total 5 8 3" xfId="49069" xr:uid="{00000000-0005-0000-0000-00001EC20000}"/>
    <cellStyle name="Total 5 8 4" xfId="49070" xr:uid="{00000000-0005-0000-0000-00001FC20000}"/>
    <cellStyle name="Total 5 9" xfId="49071" xr:uid="{00000000-0005-0000-0000-000020C20000}"/>
    <cellStyle name="Total 5 9 2" xfId="49072" xr:uid="{00000000-0005-0000-0000-000021C20000}"/>
    <cellStyle name="Total 5 9 2 2" xfId="49073" xr:uid="{00000000-0005-0000-0000-000022C20000}"/>
    <cellStyle name="Total 5 9 3" xfId="49074" xr:uid="{00000000-0005-0000-0000-000023C20000}"/>
    <cellStyle name="Total 5 9 4" xfId="49075" xr:uid="{00000000-0005-0000-0000-000024C20000}"/>
    <cellStyle name="Total 6" xfId="49076" xr:uid="{00000000-0005-0000-0000-000025C20000}"/>
    <cellStyle name="Total 6 10" xfId="49077" xr:uid="{00000000-0005-0000-0000-000026C20000}"/>
    <cellStyle name="Total 6 10 2" xfId="49078" xr:uid="{00000000-0005-0000-0000-000027C20000}"/>
    <cellStyle name="Total 6 10 2 2" xfId="49079" xr:uid="{00000000-0005-0000-0000-000028C20000}"/>
    <cellStyle name="Total 6 10 3" xfId="49080" xr:uid="{00000000-0005-0000-0000-000029C20000}"/>
    <cellStyle name="Total 6 11" xfId="49081" xr:uid="{00000000-0005-0000-0000-00002AC20000}"/>
    <cellStyle name="Total 6 11 2" xfId="49082" xr:uid="{00000000-0005-0000-0000-00002BC20000}"/>
    <cellStyle name="Total 6 11 2 2" xfId="49083" xr:uid="{00000000-0005-0000-0000-00002CC20000}"/>
    <cellStyle name="Total 6 11 3" xfId="49084" xr:uid="{00000000-0005-0000-0000-00002DC20000}"/>
    <cellStyle name="Total 6 12" xfId="49085" xr:uid="{00000000-0005-0000-0000-00002EC20000}"/>
    <cellStyle name="Total 6 12 2" xfId="49086" xr:uid="{00000000-0005-0000-0000-00002FC20000}"/>
    <cellStyle name="Total 6 12 2 2" xfId="49087" xr:uid="{00000000-0005-0000-0000-000030C20000}"/>
    <cellStyle name="Total 6 12 3" xfId="49088" xr:uid="{00000000-0005-0000-0000-000031C20000}"/>
    <cellStyle name="Total 6 13" xfId="49089" xr:uid="{00000000-0005-0000-0000-000032C20000}"/>
    <cellStyle name="Total 6 13 2" xfId="49090" xr:uid="{00000000-0005-0000-0000-000033C20000}"/>
    <cellStyle name="Total 6 13 2 2" xfId="49091" xr:uid="{00000000-0005-0000-0000-000034C20000}"/>
    <cellStyle name="Total 6 13 3" xfId="49092" xr:uid="{00000000-0005-0000-0000-000035C20000}"/>
    <cellStyle name="Total 6 14" xfId="49093" xr:uid="{00000000-0005-0000-0000-000036C20000}"/>
    <cellStyle name="Total 6 14 2" xfId="49094" xr:uid="{00000000-0005-0000-0000-000037C20000}"/>
    <cellStyle name="Total 6 14 2 2" xfId="49095" xr:uid="{00000000-0005-0000-0000-000038C20000}"/>
    <cellStyle name="Total 6 14 3" xfId="49096" xr:uid="{00000000-0005-0000-0000-000039C20000}"/>
    <cellStyle name="Total 6 15" xfId="49097" xr:uid="{00000000-0005-0000-0000-00003AC20000}"/>
    <cellStyle name="Total 6 15 2" xfId="49098" xr:uid="{00000000-0005-0000-0000-00003BC20000}"/>
    <cellStyle name="Total 6 15 2 2" xfId="49099" xr:uid="{00000000-0005-0000-0000-00003CC20000}"/>
    <cellStyle name="Total 6 15 3" xfId="49100" xr:uid="{00000000-0005-0000-0000-00003DC20000}"/>
    <cellStyle name="Total 6 16" xfId="49101" xr:uid="{00000000-0005-0000-0000-00003EC20000}"/>
    <cellStyle name="Total 6 16 2" xfId="49102" xr:uid="{00000000-0005-0000-0000-00003FC20000}"/>
    <cellStyle name="Total 6 16 2 2" xfId="49103" xr:uid="{00000000-0005-0000-0000-000040C20000}"/>
    <cellStyle name="Total 6 16 3" xfId="49104" xr:uid="{00000000-0005-0000-0000-000041C20000}"/>
    <cellStyle name="Total 6 17" xfId="49105" xr:uid="{00000000-0005-0000-0000-000042C20000}"/>
    <cellStyle name="Total 6 17 2" xfId="49106" xr:uid="{00000000-0005-0000-0000-000043C20000}"/>
    <cellStyle name="Total 6 17 2 2" xfId="49107" xr:uid="{00000000-0005-0000-0000-000044C20000}"/>
    <cellStyle name="Total 6 17 3" xfId="49108" xr:uid="{00000000-0005-0000-0000-000045C20000}"/>
    <cellStyle name="Total 6 18" xfId="49109" xr:uid="{00000000-0005-0000-0000-000046C20000}"/>
    <cellStyle name="Total 6 18 2" xfId="49110" xr:uid="{00000000-0005-0000-0000-000047C20000}"/>
    <cellStyle name="Total 6 18 2 2" xfId="49111" xr:uid="{00000000-0005-0000-0000-000048C20000}"/>
    <cellStyle name="Total 6 18 3" xfId="49112" xr:uid="{00000000-0005-0000-0000-000049C20000}"/>
    <cellStyle name="Total 6 19" xfId="49113" xr:uid="{00000000-0005-0000-0000-00004AC20000}"/>
    <cellStyle name="Total 6 19 2" xfId="49114" xr:uid="{00000000-0005-0000-0000-00004BC20000}"/>
    <cellStyle name="Total 6 19 2 2" xfId="49115" xr:uid="{00000000-0005-0000-0000-00004CC20000}"/>
    <cellStyle name="Total 6 19 3" xfId="49116" xr:uid="{00000000-0005-0000-0000-00004DC20000}"/>
    <cellStyle name="Total 6 2" xfId="49117" xr:uid="{00000000-0005-0000-0000-00004EC20000}"/>
    <cellStyle name="Total 6 2 10" xfId="49118" xr:uid="{00000000-0005-0000-0000-00004FC20000}"/>
    <cellStyle name="Total 6 2 10 2" xfId="49119" xr:uid="{00000000-0005-0000-0000-000050C20000}"/>
    <cellStyle name="Total 6 2 10 2 2" xfId="49120" xr:uid="{00000000-0005-0000-0000-000051C20000}"/>
    <cellStyle name="Total 6 2 10 3" xfId="49121" xr:uid="{00000000-0005-0000-0000-000052C20000}"/>
    <cellStyle name="Total 6 2 11" xfId="49122" xr:uid="{00000000-0005-0000-0000-000053C20000}"/>
    <cellStyle name="Total 6 2 11 2" xfId="49123" xr:uid="{00000000-0005-0000-0000-000054C20000}"/>
    <cellStyle name="Total 6 2 11 2 2" xfId="49124" xr:uid="{00000000-0005-0000-0000-000055C20000}"/>
    <cellStyle name="Total 6 2 11 3" xfId="49125" xr:uid="{00000000-0005-0000-0000-000056C20000}"/>
    <cellStyle name="Total 6 2 12" xfId="49126" xr:uid="{00000000-0005-0000-0000-000057C20000}"/>
    <cellStyle name="Total 6 2 12 2" xfId="49127" xr:uid="{00000000-0005-0000-0000-000058C20000}"/>
    <cellStyle name="Total 6 2 12 2 2" xfId="49128" xr:uid="{00000000-0005-0000-0000-000059C20000}"/>
    <cellStyle name="Total 6 2 12 3" xfId="49129" xr:uid="{00000000-0005-0000-0000-00005AC20000}"/>
    <cellStyle name="Total 6 2 13" xfId="49130" xr:uid="{00000000-0005-0000-0000-00005BC20000}"/>
    <cellStyle name="Total 6 2 13 2" xfId="49131" xr:uid="{00000000-0005-0000-0000-00005CC20000}"/>
    <cellStyle name="Total 6 2 13 2 2" xfId="49132" xr:uid="{00000000-0005-0000-0000-00005DC20000}"/>
    <cellStyle name="Total 6 2 13 3" xfId="49133" xr:uid="{00000000-0005-0000-0000-00005EC20000}"/>
    <cellStyle name="Total 6 2 14" xfId="49134" xr:uid="{00000000-0005-0000-0000-00005FC20000}"/>
    <cellStyle name="Total 6 2 14 2" xfId="49135" xr:uid="{00000000-0005-0000-0000-000060C20000}"/>
    <cellStyle name="Total 6 2 14 2 2" xfId="49136" xr:uid="{00000000-0005-0000-0000-000061C20000}"/>
    <cellStyle name="Total 6 2 14 3" xfId="49137" xr:uid="{00000000-0005-0000-0000-000062C20000}"/>
    <cellStyle name="Total 6 2 15" xfId="49138" xr:uid="{00000000-0005-0000-0000-000063C20000}"/>
    <cellStyle name="Total 6 2 15 2" xfId="49139" xr:uid="{00000000-0005-0000-0000-000064C20000}"/>
    <cellStyle name="Total 6 2 15 2 2" xfId="49140" xr:uid="{00000000-0005-0000-0000-000065C20000}"/>
    <cellStyle name="Total 6 2 15 3" xfId="49141" xr:uid="{00000000-0005-0000-0000-000066C20000}"/>
    <cellStyle name="Total 6 2 16" xfId="49142" xr:uid="{00000000-0005-0000-0000-000067C20000}"/>
    <cellStyle name="Total 6 2 16 2" xfId="49143" xr:uid="{00000000-0005-0000-0000-000068C20000}"/>
    <cellStyle name="Total 6 2 16 2 2" xfId="49144" xr:uid="{00000000-0005-0000-0000-000069C20000}"/>
    <cellStyle name="Total 6 2 16 3" xfId="49145" xr:uid="{00000000-0005-0000-0000-00006AC20000}"/>
    <cellStyle name="Total 6 2 17" xfId="49146" xr:uid="{00000000-0005-0000-0000-00006BC20000}"/>
    <cellStyle name="Total 6 2 17 2" xfId="49147" xr:uid="{00000000-0005-0000-0000-00006CC20000}"/>
    <cellStyle name="Total 6 2 17 2 2" xfId="49148" xr:uid="{00000000-0005-0000-0000-00006DC20000}"/>
    <cellStyle name="Total 6 2 17 3" xfId="49149" xr:uid="{00000000-0005-0000-0000-00006EC20000}"/>
    <cellStyle name="Total 6 2 18" xfId="49150" xr:uid="{00000000-0005-0000-0000-00006FC20000}"/>
    <cellStyle name="Total 6 2 18 2" xfId="49151" xr:uid="{00000000-0005-0000-0000-000070C20000}"/>
    <cellStyle name="Total 6 2 18 2 2" xfId="49152" xr:uid="{00000000-0005-0000-0000-000071C20000}"/>
    <cellStyle name="Total 6 2 18 3" xfId="49153" xr:uid="{00000000-0005-0000-0000-000072C20000}"/>
    <cellStyle name="Total 6 2 19" xfId="49154" xr:uid="{00000000-0005-0000-0000-000073C20000}"/>
    <cellStyle name="Total 6 2 19 2" xfId="49155" xr:uid="{00000000-0005-0000-0000-000074C20000}"/>
    <cellStyle name="Total 6 2 19 2 2" xfId="49156" xr:uid="{00000000-0005-0000-0000-000075C20000}"/>
    <cellStyle name="Total 6 2 19 3" xfId="49157" xr:uid="{00000000-0005-0000-0000-000076C20000}"/>
    <cellStyle name="Total 6 2 2" xfId="49158" xr:uid="{00000000-0005-0000-0000-000077C20000}"/>
    <cellStyle name="Total 6 2 2 10" xfId="49159" xr:uid="{00000000-0005-0000-0000-000078C20000}"/>
    <cellStyle name="Total 6 2 2 10 2" xfId="49160" xr:uid="{00000000-0005-0000-0000-000079C20000}"/>
    <cellStyle name="Total 6 2 2 10 2 2" xfId="49161" xr:uid="{00000000-0005-0000-0000-00007AC20000}"/>
    <cellStyle name="Total 6 2 2 10 3" xfId="49162" xr:uid="{00000000-0005-0000-0000-00007BC20000}"/>
    <cellStyle name="Total 6 2 2 11" xfId="49163" xr:uid="{00000000-0005-0000-0000-00007CC20000}"/>
    <cellStyle name="Total 6 2 2 11 2" xfId="49164" xr:uid="{00000000-0005-0000-0000-00007DC20000}"/>
    <cellStyle name="Total 6 2 2 11 2 2" xfId="49165" xr:uid="{00000000-0005-0000-0000-00007EC20000}"/>
    <cellStyle name="Total 6 2 2 11 3" xfId="49166" xr:uid="{00000000-0005-0000-0000-00007FC20000}"/>
    <cellStyle name="Total 6 2 2 12" xfId="49167" xr:uid="{00000000-0005-0000-0000-000080C20000}"/>
    <cellStyle name="Total 6 2 2 12 2" xfId="49168" xr:uid="{00000000-0005-0000-0000-000081C20000}"/>
    <cellStyle name="Total 6 2 2 12 2 2" xfId="49169" xr:uid="{00000000-0005-0000-0000-000082C20000}"/>
    <cellStyle name="Total 6 2 2 12 3" xfId="49170" xr:uid="{00000000-0005-0000-0000-000083C20000}"/>
    <cellStyle name="Total 6 2 2 13" xfId="49171" xr:uid="{00000000-0005-0000-0000-000084C20000}"/>
    <cellStyle name="Total 6 2 2 13 2" xfId="49172" xr:uid="{00000000-0005-0000-0000-000085C20000}"/>
    <cellStyle name="Total 6 2 2 13 2 2" xfId="49173" xr:uid="{00000000-0005-0000-0000-000086C20000}"/>
    <cellStyle name="Total 6 2 2 13 3" xfId="49174" xr:uid="{00000000-0005-0000-0000-000087C20000}"/>
    <cellStyle name="Total 6 2 2 14" xfId="49175" xr:uid="{00000000-0005-0000-0000-000088C20000}"/>
    <cellStyle name="Total 6 2 2 14 2" xfId="49176" xr:uid="{00000000-0005-0000-0000-000089C20000}"/>
    <cellStyle name="Total 6 2 2 14 2 2" xfId="49177" xr:uid="{00000000-0005-0000-0000-00008AC20000}"/>
    <cellStyle name="Total 6 2 2 14 3" xfId="49178" xr:uid="{00000000-0005-0000-0000-00008BC20000}"/>
    <cellStyle name="Total 6 2 2 15" xfId="49179" xr:uid="{00000000-0005-0000-0000-00008CC20000}"/>
    <cellStyle name="Total 6 2 2 15 2" xfId="49180" xr:uid="{00000000-0005-0000-0000-00008DC20000}"/>
    <cellStyle name="Total 6 2 2 15 2 2" xfId="49181" xr:uid="{00000000-0005-0000-0000-00008EC20000}"/>
    <cellStyle name="Total 6 2 2 15 3" xfId="49182" xr:uid="{00000000-0005-0000-0000-00008FC20000}"/>
    <cellStyle name="Total 6 2 2 16" xfId="49183" xr:uid="{00000000-0005-0000-0000-000090C20000}"/>
    <cellStyle name="Total 6 2 2 16 2" xfId="49184" xr:uid="{00000000-0005-0000-0000-000091C20000}"/>
    <cellStyle name="Total 6 2 2 16 2 2" xfId="49185" xr:uid="{00000000-0005-0000-0000-000092C20000}"/>
    <cellStyle name="Total 6 2 2 16 3" xfId="49186" xr:uid="{00000000-0005-0000-0000-000093C20000}"/>
    <cellStyle name="Total 6 2 2 17" xfId="49187" xr:uid="{00000000-0005-0000-0000-000094C20000}"/>
    <cellStyle name="Total 6 2 2 17 2" xfId="49188" xr:uid="{00000000-0005-0000-0000-000095C20000}"/>
    <cellStyle name="Total 6 2 2 17 2 2" xfId="49189" xr:uid="{00000000-0005-0000-0000-000096C20000}"/>
    <cellStyle name="Total 6 2 2 17 3" xfId="49190" xr:uid="{00000000-0005-0000-0000-000097C20000}"/>
    <cellStyle name="Total 6 2 2 18" xfId="49191" xr:uid="{00000000-0005-0000-0000-000098C20000}"/>
    <cellStyle name="Total 6 2 2 18 2" xfId="49192" xr:uid="{00000000-0005-0000-0000-000099C20000}"/>
    <cellStyle name="Total 6 2 2 19" xfId="49193" xr:uid="{00000000-0005-0000-0000-00009AC20000}"/>
    <cellStyle name="Total 6 2 2 2" xfId="49194" xr:uid="{00000000-0005-0000-0000-00009BC20000}"/>
    <cellStyle name="Total 6 2 2 2 10" xfId="49195" xr:uid="{00000000-0005-0000-0000-00009CC20000}"/>
    <cellStyle name="Total 6 2 2 2 10 2" xfId="49196" xr:uid="{00000000-0005-0000-0000-00009DC20000}"/>
    <cellStyle name="Total 6 2 2 2 10 2 2" xfId="49197" xr:uid="{00000000-0005-0000-0000-00009EC20000}"/>
    <cellStyle name="Total 6 2 2 2 10 3" xfId="49198" xr:uid="{00000000-0005-0000-0000-00009FC20000}"/>
    <cellStyle name="Total 6 2 2 2 11" xfId="49199" xr:uid="{00000000-0005-0000-0000-0000A0C20000}"/>
    <cellStyle name="Total 6 2 2 2 11 2" xfId="49200" xr:uid="{00000000-0005-0000-0000-0000A1C20000}"/>
    <cellStyle name="Total 6 2 2 2 11 2 2" xfId="49201" xr:uid="{00000000-0005-0000-0000-0000A2C20000}"/>
    <cellStyle name="Total 6 2 2 2 11 3" xfId="49202" xr:uid="{00000000-0005-0000-0000-0000A3C20000}"/>
    <cellStyle name="Total 6 2 2 2 12" xfId="49203" xr:uid="{00000000-0005-0000-0000-0000A4C20000}"/>
    <cellStyle name="Total 6 2 2 2 12 2" xfId="49204" xr:uid="{00000000-0005-0000-0000-0000A5C20000}"/>
    <cellStyle name="Total 6 2 2 2 12 2 2" xfId="49205" xr:uid="{00000000-0005-0000-0000-0000A6C20000}"/>
    <cellStyle name="Total 6 2 2 2 12 3" xfId="49206" xr:uid="{00000000-0005-0000-0000-0000A7C20000}"/>
    <cellStyle name="Total 6 2 2 2 13" xfId="49207" xr:uid="{00000000-0005-0000-0000-0000A8C20000}"/>
    <cellStyle name="Total 6 2 2 2 13 2" xfId="49208" xr:uid="{00000000-0005-0000-0000-0000A9C20000}"/>
    <cellStyle name="Total 6 2 2 2 13 2 2" xfId="49209" xr:uid="{00000000-0005-0000-0000-0000AAC20000}"/>
    <cellStyle name="Total 6 2 2 2 13 3" xfId="49210" xr:uid="{00000000-0005-0000-0000-0000ABC20000}"/>
    <cellStyle name="Total 6 2 2 2 14" xfId="49211" xr:uid="{00000000-0005-0000-0000-0000ACC20000}"/>
    <cellStyle name="Total 6 2 2 2 14 2" xfId="49212" xr:uid="{00000000-0005-0000-0000-0000ADC20000}"/>
    <cellStyle name="Total 6 2 2 2 14 2 2" xfId="49213" xr:uid="{00000000-0005-0000-0000-0000AEC20000}"/>
    <cellStyle name="Total 6 2 2 2 14 3" xfId="49214" xr:uid="{00000000-0005-0000-0000-0000AFC20000}"/>
    <cellStyle name="Total 6 2 2 2 15" xfId="49215" xr:uid="{00000000-0005-0000-0000-0000B0C20000}"/>
    <cellStyle name="Total 6 2 2 2 15 2" xfId="49216" xr:uid="{00000000-0005-0000-0000-0000B1C20000}"/>
    <cellStyle name="Total 6 2 2 2 15 2 2" xfId="49217" xr:uid="{00000000-0005-0000-0000-0000B2C20000}"/>
    <cellStyle name="Total 6 2 2 2 15 3" xfId="49218" xr:uid="{00000000-0005-0000-0000-0000B3C20000}"/>
    <cellStyle name="Total 6 2 2 2 16" xfId="49219" xr:uid="{00000000-0005-0000-0000-0000B4C20000}"/>
    <cellStyle name="Total 6 2 2 2 16 2" xfId="49220" xr:uid="{00000000-0005-0000-0000-0000B5C20000}"/>
    <cellStyle name="Total 6 2 2 2 16 2 2" xfId="49221" xr:uid="{00000000-0005-0000-0000-0000B6C20000}"/>
    <cellStyle name="Total 6 2 2 2 16 3" xfId="49222" xr:uid="{00000000-0005-0000-0000-0000B7C20000}"/>
    <cellStyle name="Total 6 2 2 2 17" xfId="49223" xr:uid="{00000000-0005-0000-0000-0000B8C20000}"/>
    <cellStyle name="Total 6 2 2 2 17 2" xfId="49224" xr:uid="{00000000-0005-0000-0000-0000B9C20000}"/>
    <cellStyle name="Total 6 2 2 2 17 2 2" xfId="49225" xr:uid="{00000000-0005-0000-0000-0000BAC20000}"/>
    <cellStyle name="Total 6 2 2 2 17 3" xfId="49226" xr:uid="{00000000-0005-0000-0000-0000BBC20000}"/>
    <cellStyle name="Total 6 2 2 2 18" xfId="49227" xr:uid="{00000000-0005-0000-0000-0000BCC20000}"/>
    <cellStyle name="Total 6 2 2 2 18 2" xfId="49228" xr:uid="{00000000-0005-0000-0000-0000BDC20000}"/>
    <cellStyle name="Total 6 2 2 2 18 2 2" xfId="49229" xr:uid="{00000000-0005-0000-0000-0000BEC20000}"/>
    <cellStyle name="Total 6 2 2 2 18 3" xfId="49230" xr:uid="{00000000-0005-0000-0000-0000BFC20000}"/>
    <cellStyle name="Total 6 2 2 2 19" xfId="49231" xr:uid="{00000000-0005-0000-0000-0000C0C20000}"/>
    <cellStyle name="Total 6 2 2 2 19 2" xfId="49232" xr:uid="{00000000-0005-0000-0000-0000C1C20000}"/>
    <cellStyle name="Total 6 2 2 2 19 2 2" xfId="49233" xr:uid="{00000000-0005-0000-0000-0000C2C20000}"/>
    <cellStyle name="Total 6 2 2 2 19 3" xfId="49234" xr:uid="{00000000-0005-0000-0000-0000C3C20000}"/>
    <cellStyle name="Total 6 2 2 2 2" xfId="49235" xr:uid="{00000000-0005-0000-0000-0000C4C20000}"/>
    <cellStyle name="Total 6 2 2 2 2 2" xfId="49236" xr:uid="{00000000-0005-0000-0000-0000C5C20000}"/>
    <cellStyle name="Total 6 2 2 2 2 2 2" xfId="49237" xr:uid="{00000000-0005-0000-0000-0000C6C20000}"/>
    <cellStyle name="Total 6 2 2 2 2 2 3" xfId="49238" xr:uid="{00000000-0005-0000-0000-0000C7C20000}"/>
    <cellStyle name="Total 6 2 2 2 2 3" xfId="49239" xr:uid="{00000000-0005-0000-0000-0000C8C20000}"/>
    <cellStyle name="Total 6 2 2 2 2 3 2" xfId="49240" xr:uid="{00000000-0005-0000-0000-0000C9C20000}"/>
    <cellStyle name="Total 6 2 2 2 2 4" xfId="49241" xr:uid="{00000000-0005-0000-0000-0000CAC20000}"/>
    <cellStyle name="Total 6 2 2 2 20" xfId="49242" xr:uid="{00000000-0005-0000-0000-0000CBC20000}"/>
    <cellStyle name="Total 6 2 2 2 20 2" xfId="49243" xr:uid="{00000000-0005-0000-0000-0000CCC20000}"/>
    <cellStyle name="Total 6 2 2 2 20 2 2" xfId="49244" xr:uid="{00000000-0005-0000-0000-0000CDC20000}"/>
    <cellStyle name="Total 6 2 2 2 20 3" xfId="49245" xr:uid="{00000000-0005-0000-0000-0000CEC20000}"/>
    <cellStyle name="Total 6 2 2 2 21" xfId="49246" xr:uid="{00000000-0005-0000-0000-0000CFC20000}"/>
    <cellStyle name="Total 6 2 2 2 21 2" xfId="49247" xr:uid="{00000000-0005-0000-0000-0000D0C20000}"/>
    <cellStyle name="Total 6 2 2 2 22" xfId="49248" xr:uid="{00000000-0005-0000-0000-0000D1C20000}"/>
    <cellStyle name="Total 6 2 2 2 23" xfId="49249" xr:uid="{00000000-0005-0000-0000-0000D2C20000}"/>
    <cellStyle name="Total 6 2 2 2 3" xfId="49250" xr:uid="{00000000-0005-0000-0000-0000D3C20000}"/>
    <cellStyle name="Total 6 2 2 2 3 2" xfId="49251" xr:uid="{00000000-0005-0000-0000-0000D4C20000}"/>
    <cellStyle name="Total 6 2 2 2 3 2 2" xfId="49252" xr:uid="{00000000-0005-0000-0000-0000D5C20000}"/>
    <cellStyle name="Total 6 2 2 2 3 3" xfId="49253" xr:uid="{00000000-0005-0000-0000-0000D6C20000}"/>
    <cellStyle name="Total 6 2 2 2 3 4" xfId="49254" xr:uid="{00000000-0005-0000-0000-0000D7C20000}"/>
    <cellStyle name="Total 6 2 2 2 4" xfId="49255" xr:uid="{00000000-0005-0000-0000-0000D8C20000}"/>
    <cellStyle name="Total 6 2 2 2 4 2" xfId="49256" xr:uid="{00000000-0005-0000-0000-0000D9C20000}"/>
    <cellStyle name="Total 6 2 2 2 4 2 2" xfId="49257" xr:uid="{00000000-0005-0000-0000-0000DAC20000}"/>
    <cellStyle name="Total 6 2 2 2 4 3" xfId="49258" xr:uid="{00000000-0005-0000-0000-0000DBC20000}"/>
    <cellStyle name="Total 6 2 2 2 4 4" xfId="49259" xr:uid="{00000000-0005-0000-0000-0000DCC20000}"/>
    <cellStyle name="Total 6 2 2 2 5" xfId="49260" xr:uid="{00000000-0005-0000-0000-0000DDC20000}"/>
    <cellStyle name="Total 6 2 2 2 5 2" xfId="49261" xr:uid="{00000000-0005-0000-0000-0000DEC20000}"/>
    <cellStyle name="Total 6 2 2 2 5 2 2" xfId="49262" xr:uid="{00000000-0005-0000-0000-0000DFC20000}"/>
    <cellStyle name="Total 6 2 2 2 5 3" xfId="49263" xr:uid="{00000000-0005-0000-0000-0000E0C20000}"/>
    <cellStyle name="Total 6 2 2 2 6" xfId="49264" xr:uid="{00000000-0005-0000-0000-0000E1C20000}"/>
    <cellStyle name="Total 6 2 2 2 6 2" xfId="49265" xr:uid="{00000000-0005-0000-0000-0000E2C20000}"/>
    <cellStyle name="Total 6 2 2 2 6 2 2" xfId="49266" xr:uid="{00000000-0005-0000-0000-0000E3C20000}"/>
    <cellStyle name="Total 6 2 2 2 6 3" xfId="49267" xr:uid="{00000000-0005-0000-0000-0000E4C20000}"/>
    <cellStyle name="Total 6 2 2 2 7" xfId="49268" xr:uid="{00000000-0005-0000-0000-0000E5C20000}"/>
    <cellStyle name="Total 6 2 2 2 7 2" xfId="49269" xr:uid="{00000000-0005-0000-0000-0000E6C20000}"/>
    <cellStyle name="Total 6 2 2 2 7 2 2" xfId="49270" xr:uid="{00000000-0005-0000-0000-0000E7C20000}"/>
    <cellStyle name="Total 6 2 2 2 7 3" xfId="49271" xr:uid="{00000000-0005-0000-0000-0000E8C20000}"/>
    <cellStyle name="Total 6 2 2 2 8" xfId="49272" xr:uid="{00000000-0005-0000-0000-0000E9C20000}"/>
    <cellStyle name="Total 6 2 2 2 8 2" xfId="49273" xr:uid="{00000000-0005-0000-0000-0000EAC20000}"/>
    <cellStyle name="Total 6 2 2 2 8 2 2" xfId="49274" xr:uid="{00000000-0005-0000-0000-0000EBC20000}"/>
    <cellStyle name="Total 6 2 2 2 8 3" xfId="49275" xr:uid="{00000000-0005-0000-0000-0000ECC20000}"/>
    <cellStyle name="Total 6 2 2 2 9" xfId="49276" xr:uid="{00000000-0005-0000-0000-0000EDC20000}"/>
    <cellStyle name="Total 6 2 2 2 9 2" xfId="49277" xr:uid="{00000000-0005-0000-0000-0000EEC20000}"/>
    <cellStyle name="Total 6 2 2 2 9 2 2" xfId="49278" xr:uid="{00000000-0005-0000-0000-0000EFC20000}"/>
    <cellStyle name="Total 6 2 2 2 9 3" xfId="49279" xr:uid="{00000000-0005-0000-0000-0000F0C20000}"/>
    <cellStyle name="Total 6 2 2 20" xfId="49280" xr:uid="{00000000-0005-0000-0000-0000F1C20000}"/>
    <cellStyle name="Total 6 2 2 3" xfId="49281" xr:uid="{00000000-0005-0000-0000-0000F2C20000}"/>
    <cellStyle name="Total 6 2 2 3 2" xfId="49282" xr:uid="{00000000-0005-0000-0000-0000F3C20000}"/>
    <cellStyle name="Total 6 2 2 3 2 2" xfId="49283" xr:uid="{00000000-0005-0000-0000-0000F4C20000}"/>
    <cellStyle name="Total 6 2 2 3 2 3" xfId="49284" xr:uid="{00000000-0005-0000-0000-0000F5C20000}"/>
    <cellStyle name="Total 6 2 2 3 3" xfId="49285" xr:uid="{00000000-0005-0000-0000-0000F6C20000}"/>
    <cellStyle name="Total 6 2 2 3 3 2" xfId="49286" xr:uid="{00000000-0005-0000-0000-0000F7C20000}"/>
    <cellStyle name="Total 6 2 2 3 4" xfId="49287" xr:uid="{00000000-0005-0000-0000-0000F8C20000}"/>
    <cellStyle name="Total 6 2 2 4" xfId="49288" xr:uid="{00000000-0005-0000-0000-0000F9C20000}"/>
    <cellStyle name="Total 6 2 2 4 2" xfId="49289" xr:uid="{00000000-0005-0000-0000-0000FAC20000}"/>
    <cellStyle name="Total 6 2 2 4 2 2" xfId="49290" xr:uid="{00000000-0005-0000-0000-0000FBC20000}"/>
    <cellStyle name="Total 6 2 2 4 3" xfId="49291" xr:uid="{00000000-0005-0000-0000-0000FCC20000}"/>
    <cellStyle name="Total 6 2 2 4 4" xfId="49292" xr:uid="{00000000-0005-0000-0000-0000FDC20000}"/>
    <cellStyle name="Total 6 2 2 5" xfId="49293" xr:uid="{00000000-0005-0000-0000-0000FEC20000}"/>
    <cellStyle name="Total 6 2 2 5 2" xfId="49294" xr:uid="{00000000-0005-0000-0000-0000FFC20000}"/>
    <cellStyle name="Total 6 2 2 5 2 2" xfId="49295" xr:uid="{00000000-0005-0000-0000-000000C30000}"/>
    <cellStyle name="Total 6 2 2 5 3" xfId="49296" xr:uid="{00000000-0005-0000-0000-000001C30000}"/>
    <cellStyle name="Total 6 2 2 5 4" xfId="49297" xr:uid="{00000000-0005-0000-0000-000002C30000}"/>
    <cellStyle name="Total 6 2 2 6" xfId="49298" xr:uid="{00000000-0005-0000-0000-000003C30000}"/>
    <cellStyle name="Total 6 2 2 6 2" xfId="49299" xr:uid="{00000000-0005-0000-0000-000004C30000}"/>
    <cellStyle name="Total 6 2 2 6 2 2" xfId="49300" xr:uid="{00000000-0005-0000-0000-000005C30000}"/>
    <cellStyle name="Total 6 2 2 6 3" xfId="49301" xr:uid="{00000000-0005-0000-0000-000006C30000}"/>
    <cellStyle name="Total 6 2 2 7" xfId="49302" xr:uid="{00000000-0005-0000-0000-000007C30000}"/>
    <cellStyle name="Total 6 2 2 7 2" xfId="49303" xr:uid="{00000000-0005-0000-0000-000008C30000}"/>
    <cellStyle name="Total 6 2 2 7 2 2" xfId="49304" xr:uid="{00000000-0005-0000-0000-000009C30000}"/>
    <cellStyle name="Total 6 2 2 7 3" xfId="49305" xr:uid="{00000000-0005-0000-0000-00000AC30000}"/>
    <cellStyle name="Total 6 2 2 8" xfId="49306" xr:uid="{00000000-0005-0000-0000-00000BC30000}"/>
    <cellStyle name="Total 6 2 2 8 2" xfId="49307" xr:uid="{00000000-0005-0000-0000-00000CC30000}"/>
    <cellStyle name="Total 6 2 2 8 2 2" xfId="49308" xr:uid="{00000000-0005-0000-0000-00000DC30000}"/>
    <cellStyle name="Total 6 2 2 8 3" xfId="49309" xr:uid="{00000000-0005-0000-0000-00000EC30000}"/>
    <cellStyle name="Total 6 2 2 9" xfId="49310" xr:uid="{00000000-0005-0000-0000-00000FC30000}"/>
    <cellStyle name="Total 6 2 2 9 2" xfId="49311" xr:uid="{00000000-0005-0000-0000-000010C30000}"/>
    <cellStyle name="Total 6 2 2 9 2 2" xfId="49312" xr:uid="{00000000-0005-0000-0000-000011C30000}"/>
    <cellStyle name="Total 6 2 2 9 3" xfId="49313" xr:uid="{00000000-0005-0000-0000-000012C30000}"/>
    <cellStyle name="Total 6 2 20" xfId="49314" xr:uid="{00000000-0005-0000-0000-000013C30000}"/>
    <cellStyle name="Total 6 2 20 2" xfId="49315" xr:uid="{00000000-0005-0000-0000-000014C30000}"/>
    <cellStyle name="Total 6 2 20 2 2" xfId="49316" xr:uid="{00000000-0005-0000-0000-000015C30000}"/>
    <cellStyle name="Total 6 2 20 3" xfId="49317" xr:uid="{00000000-0005-0000-0000-000016C30000}"/>
    <cellStyle name="Total 6 2 21" xfId="49318" xr:uid="{00000000-0005-0000-0000-000017C30000}"/>
    <cellStyle name="Total 6 2 21 2" xfId="49319" xr:uid="{00000000-0005-0000-0000-000018C30000}"/>
    <cellStyle name="Total 6 2 22" xfId="49320" xr:uid="{00000000-0005-0000-0000-000019C30000}"/>
    <cellStyle name="Total 6 2 23" xfId="49321" xr:uid="{00000000-0005-0000-0000-00001AC30000}"/>
    <cellStyle name="Total 6 2 3" xfId="49322" xr:uid="{00000000-0005-0000-0000-00001BC30000}"/>
    <cellStyle name="Total 6 2 3 10" xfId="49323" xr:uid="{00000000-0005-0000-0000-00001CC30000}"/>
    <cellStyle name="Total 6 2 3 10 2" xfId="49324" xr:uid="{00000000-0005-0000-0000-00001DC30000}"/>
    <cellStyle name="Total 6 2 3 10 2 2" xfId="49325" xr:uid="{00000000-0005-0000-0000-00001EC30000}"/>
    <cellStyle name="Total 6 2 3 10 3" xfId="49326" xr:uid="{00000000-0005-0000-0000-00001FC30000}"/>
    <cellStyle name="Total 6 2 3 11" xfId="49327" xr:uid="{00000000-0005-0000-0000-000020C30000}"/>
    <cellStyle name="Total 6 2 3 11 2" xfId="49328" xr:uid="{00000000-0005-0000-0000-000021C30000}"/>
    <cellStyle name="Total 6 2 3 11 2 2" xfId="49329" xr:uid="{00000000-0005-0000-0000-000022C30000}"/>
    <cellStyle name="Total 6 2 3 11 3" xfId="49330" xr:uid="{00000000-0005-0000-0000-000023C30000}"/>
    <cellStyle name="Total 6 2 3 12" xfId="49331" xr:uid="{00000000-0005-0000-0000-000024C30000}"/>
    <cellStyle name="Total 6 2 3 12 2" xfId="49332" xr:uid="{00000000-0005-0000-0000-000025C30000}"/>
    <cellStyle name="Total 6 2 3 12 2 2" xfId="49333" xr:uid="{00000000-0005-0000-0000-000026C30000}"/>
    <cellStyle name="Total 6 2 3 12 3" xfId="49334" xr:uid="{00000000-0005-0000-0000-000027C30000}"/>
    <cellStyle name="Total 6 2 3 13" xfId="49335" xr:uid="{00000000-0005-0000-0000-000028C30000}"/>
    <cellStyle name="Total 6 2 3 13 2" xfId="49336" xr:uid="{00000000-0005-0000-0000-000029C30000}"/>
    <cellStyle name="Total 6 2 3 13 2 2" xfId="49337" xr:uid="{00000000-0005-0000-0000-00002AC30000}"/>
    <cellStyle name="Total 6 2 3 13 3" xfId="49338" xr:uid="{00000000-0005-0000-0000-00002BC30000}"/>
    <cellStyle name="Total 6 2 3 14" xfId="49339" xr:uid="{00000000-0005-0000-0000-00002CC30000}"/>
    <cellStyle name="Total 6 2 3 14 2" xfId="49340" xr:uid="{00000000-0005-0000-0000-00002DC30000}"/>
    <cellStyle name="Total 6 2 3 14 2 2" xfId="49341" xr:uid="{00000000-0005-0000-0000-00002EC30000}"/>
    <cellStyle name="Total 6 2 3 14 3" xfId="49342" xr:uid="{00000000-0005-0000-0000-00002FC30000}"/>
    <cellStyle name="Total 6 2 3 15" xfId="49343" xr:uid="{00000000-0005-0000-0000-000030C30000}"/>
    <cellStyle name="Total 6 2 3 15 2" xfId="49344" xr:uid="{00000000-0005-0000-0000-000031C30000}"/>
    <cellStyle name="Total 6 2 3 15 2 2" xfId="49345" xr:uid="{00000000-0005-0000-0000-000032C30000}"/>
    <cellStyle name="Total 6 2 3 15 3" xfId="49346" xr:uid="{00000000-0005-0000-0000-000033C30000}"/>
    <cellStyle name="Total 6 2 3 16" xfId="49347" xr:uid="{00000000-0005-0000-0000-000034C30000}"/>
    <cellStyle name="Total 6 2 3 16 2" xfId="49348" xr:uid="{00000000-0005-0000-0000-000035C30000}"/>
    <cellStyle name="Total 6 2 3 16 2 2" xfId="49349" xr:uid="{00000000-0005-0000-0000-000036C30000}"/>
    <cellStyle name="Total 6 2 3 16 3" xfId="49350" xr:uid="{00000000-0005-0000-0000-000037C30000}"/>
    <cellStyle name="Total 6 2 3 17" xfId="49351" xr:uid="{00000000-0005-0000-0000-000038C30000}"/>
    <cellStyle name="Total 6 2 3 17 2" xfId="49352" xr:uid="{00000000-0005-0000-0000-000039C30000}"/>
    <cellStyle name="Total 6 2 3 17 2 2" xfId="49353" xr:uid="{00000000-0005-0000-0000-00003AC30000}"/>
    <cellStyle name="Total 6 2 3 17 3" xfId="49354" xr:uid="{00000000-0005-0000-0000-00003BC30000}"/>
    <cellStyle name="Total 6 2 3 18" xfId="49355" xr:uid="{00000000-0005-0000-0000-00003CC30000}"/>
    <cellStyle name="Total 6 2 3 18 2" xfId="49356" xr:uid="{00000000-0005-0000-0000-00003DC30000}"/>
    <cellStyle name="Total 6 2 3 19" xfId="49357" xr:uid="{00000000-0005-0000-0000-00003EC30000}"/>
    <cellStyle name="Total 6 2 3 2" xfId="49358" xr:uid="{00000000-0005-0000-0000-00003FC30000}"/>
    <cellStyle name="Total 6 2 3 2 10" xfId="49359" xr:uid="{00000000-0005-0000-0000-000040C30000}"/>
    <cellStyle name="Total 6 2 3 2 10 2" xfId="49360" xr:uid="{00000000-0005-0000-0000-000041C30000}"/>
    <cellStyle name="Total 6 2 3 2 10 2 2" xfId="49361" xr:uid="{00000000-0005-0000-0000-000042C30000}"/>
    <cellStyle name="Total 6 2 3 2 10 3" xfId="49362" xr:uid="{00000000-0005-0000-0000-000043C30000}"/>
    <cellStyle name="Total 6 2 3 2 11" xfId="49363" xr:uid="{00000000-0005-0000-0000-000044C30000}"/>
    <cellStyle name="Total 6 2 3 2 11 2" xfId="49364" xr:uid="{00000000-0005-0000-0000-000045C30000}"/>
    <cellStyle name="Total 6 2 3 2 11 2 2" xfId="49365" xr:uid="{00000000-0005-0000-0000-000046C30000}"/>
    <cellStyle name="Total 6 2 3 2 11 3" xfId="49366" xr:uid="{00000000-0005-0000-0000-000047C30000}"/>
    <cellStyle name="Total 6 2 3 2 12" xfId="49367" xr:uid="{00000000-0005-0000-0000-000048C30000}"/>
    <cellStyle name="Total 6 2 3 2 12 2" xfId="49368" xr:uid="{00000000-0005-0000-0000-000049C30000}"/>
    <cellStyle name="Total 6 2 3 2 12 2 2" xfId="49369" xr:uid="{00000000-0005-0000-0000-00004AC30000}"/>
    <cellStyle name="Total 6 2 3 2 12 3" xfId="49370" xr:uid="{00000000-0005-0000-0000-00004BC30000}"/>
    <cellStyle name="Total 6 2 3 2 13" xfId="49371" xr:uid="{00000000-0005-0000-0000-00004CC30000}"/>
    <cellStyle name="Total 6 2 3 2 13 2" xfId="49372" xr:uid="{00000000-0005-0000-0000-00004DC30000}"/>
    <cellStyle name="Total 6 2 3 2 13 2 2" xfId="49373" xr:uid="{00000000-0005-0000-0000-00004EC30000}"/>
    <cellStyle name="Total 6 2 3 2 13 3" xfId="49374" xr:uid="{00000000-0005-0000-0000-00004FC30000}"/>
    <cellStyle name="Total 6 2 3 2 14" xfId="49375" xr:uid="{00000000-0005-0000-0000-000050C30000}"/>
    <cellStyle name="Total 6 2 3 2 14 2" xfId="49376" xr:uid="{00000000-0005-0000-0000-000051C30000}"/>
    <cellStyle name="Total 6 2 3 2 14 2 2" xfId="49377" xr:uid="{00000000-0005-0000-0000-000052C30000}"/>
    <cellStyle name="Total 6 2 3 2 14 3" xfId="49378" xr:uid="{00000000-0005-0000-0000-000053C30000}"/>
    <cellStyle name="Total 6 2 3 2 15" xfId="49379" xr:uid="{00000000-0005-0000-0000-000054C30000}"/>
    <cellStyle name="Total 6 2 3 2 15 2" xfId="49380" xr:uid="{00000000-0005-0000-0000-000055C30000}"/>
    <cellStyle name="Total 6 2 3 2 15 2 2" xfId="49381" xr:uid="{00000000-0005-0000-0000-000056C30000}"/>
    <cellStyle name="Total 6 2 3 2 15 3" xfId="49382" xr:uid="{00000000-0005-0000-0000-000057C30000}"/>
    <cellStyle name="Total 6 2 3 2 16" xfId="49383" xr:uid="{00000000-0005-0000-0000-000058C30000}"/>
    <cellStyle name="Total 6 2 3 2 16 2" xfId="49384" xr:uid="{00000000-0005-0000-0000-000059C30000}"/>
    <cellStyle name="Total 6 2 3 2 16 2 2" xfId="49385" xr:uid="{00000000-0005-0000-0000-00005AC30000}"/>
    <cellStyle name="Total 6 2 3 2 16 3" xfId="49386" xr:uid="{00000000-0005-0000-0000-00005BC30000}"/>
    <cellStyle name="Total 6 2 3 2 17" xfId="49387" xr:uid="{00000000-0005-0000-0000-00005CC30000}"/>
    <cellStyle name="Total 6 2 3 2 17 2" xfId="49388" xr:uid="{00000000-0005-0000-0000-00005DC30000}"/>
    <cellStyle name="Total 6 2 3 2 17 2 2" xfId="49389" xr:uid="{00000000-0005-0000-0000-00005EC30000}"/>
    <cellStyle name="Total 6 2 3 2 17 3" xfId="49390" xr:uid="{00000000-0005-0000-0000-00005FC30000}"/>
    <cellStyle name="Total 6 2 3 2 18" xfId="49391" xr:uid="{00000000-0005-0000-0000-000060C30000}"/>
    <cellStyle name="Total 6 2 3 2 18 2" xfId="49392" xr:uid="{00000000-0005-0000-0000-000061C30000}"/>
    <cellStyle name="Total 6 2 3 2 18 2 2" xfId="49393" xr:uid="{00000000-0005-0000-0000-000062C30000}"/>
    <cellStyle name="Total 6 2 3 2 18 3" xfId="49394" xr:uid="{00000000-0005-0000-0000-000063C30000}"/>
    <cellStyle name="Total 6 2 3 2 19" xfId="49395" xr:uid="{00000000-0005-0000-0000-000064C30000}"/>
    <cellStyle name="Total 6 2 3 2 19 2" xfId="49396" xr:uid="{00000000-0005-0000-0000-000065C30000}"/>
    <cellStyle name="Total 6 2 3 2 19 2 2" xfId="49397" xr:uid="{00000000-0005-0000-0000-000066C30000}"/>
    <cellStyle name="Total 6 2 3 2 19 3" xfId="49398" xr:uid="{00000000-0005-0000-0000-000067C30000}"/>
    <cellStyle name="Total 6 2 3 2 2" xfId="49399" xr:uid="{00000000-0005-0000-0000-000068C30000}"/>
    <cellStyle name="Total 6 2 3 2 2 2" xfId="49400" xr:uid="{00000000-0005-0000-0000-000069C30000}"/>
    <cellStyle name="Total 6 2 3 2 2 2 2" xfId="49401" xr:uid="{00000000-0005-0000-0000-00006AC30000}"/>
    <cellStyle name="Total 6 2 3 2 2 3" xfId="49402" xr:uid="{00000000-0005-0000-0000-00006BC30000}"/>
    <cellStyle name="Total 6 2 3 2 2 4" xfId="49403" xr:uid="{00000000-0005-0000-0000-00006CC30000}"/>
    <cellStyle name="Total 6 2 3 2 20" xfId="49404" xr:uid="{00000000-0005-0000-0000-00006DC30000}"/>
    <cellStyle name="Total 6 2 3 2 20 2" xfId="49405" xr:uid="{00000000-0005-0000-0000-00006EC30000}"/>
    <cellStyle name="Total 6 2 3 2 20 2 2" xfId="49406" xr:uid="{00000000-0005-0000-0000-00006FC30000}"/>
    <cellStyle name="Total 6 2 3 2 20 3" xfId="49407" xr:uid="{00000000-0005-0000-0000-000070C30000}"/>
    <cellStyle name="Total 6 2 3 2 21" xfId="49408" xr:uid="{00000000-0005-0000-0000-000071C30000}"/>
    <cellStyle name="Total 6 2 3 2 21 2" xfId="49409" xr:uid="{00000000-0005-0000-0000-000072C30000}"/>
    <cellStyle name="Total 6 2 3 2 22" xfId="49410" xr:uid="{00000000-0005-0000-0000-000073C30000}"/>
    <cellStyle name="Total 6 2 3 2 23" xfId="49411" xr:uid="{00000000-0005-0000-0000-000074C30000}"/>
    <cellStyle name="Total 6 2 3 2 3" xfId="49412" xr:uid="{00000000-0005-0000-0000-000075C30000}"/>
    <cellStyle name="Total 6 2 3 2 3 2" xfId="49413" xr:uid="{00000000-0005-0000-0000-000076C30000}"/>
    <cellStyle name="Total 6 2 3 2 3 2 2" xfId="49414" xr:uid="{00000000-0005-0000-0000-000077C30000}"/>
    <cellStyle name="Total 6 2 3 2 3 3" xfId="49415" xr:uid="{00000000-0005-0000-0000-000078C30000}"/>
    <cellStyle name="Total 6 2 3 2 3 4" xfId="49416" xr:uid="{00000000-0005-0000-0000-000079C30000}"/>
    <cellStyle name="Total 6 2 3 2 4" xfId="49417" xr:uid="{00000000-0005-0000-0000-00007AC30000}"/>
    <cellStyle name="Total 6 2 3 2 4 2" xfId="49418" xr:uid="{00000000-0005-0000-0000-00007BC30000}"/>
    <cellStyle name="Total 6 2 3 2 4 2 2" xfId="49419" xr:uid="{00000000-0005-0000-0000-00007CC30000}"/>
    <cellStyle name="Total 6 2 3 2 4 3" xfId="49420" xr:uid="{00000000-0005-0000-0000-00007DC30000}"/>
    <cellStyle name="Total 6 2 3 2 5" xfId="49421" xr:uid="{00000000-0005-0000-0000-00007EC30000}"/>
    <cellStyle name="Total 6 2 3 2 5 2" xfId="49422" xr:uid="{00000000-0005-0000-0000-00007FC30000}"/>
    <cellStyle name="Total 6 2 3 2 5 2 2" xfId="49423" xr:uid="{00000000-0005-0000-0000-000080C30000}"/>
    <cellStyle name="Total 6 2 3 2 5 3" xfId="49424" xr:uid="{00000000-0005-0000-0000-000081C30000}"/>
    <cellStyle name="Total 6 2 3 2 6" xfId="49425" xr:uid="{00000000-0005-0000-0000-000082C30000}"/>
    <cellStyle name="Total 6 2 3 2 6 2" xfId="49426" xr:uid="{00000000-0005-0000-0000-000083C30000}"/>
    <cellStyle name="Total 6 2 3 2 6 2 2" xfId="49427" xr:uid="{00000000-0005-0000-0000-000084C30000}"/>
    <cellStyle name="Total 6 2 3 2 6 3" xfId="49428" xr:uid="{00000000-0005-0000-0000-000085C30000}"/>
    <cellStyle name="Total 6 2 3 2 7" xfId="49429" xr:uid="{00000000-0005-0000-0000-000086C30000}"/>
    <cellStyle name="Total 6 2 3 2 7 2" xfId="49430" xr:uid="{00000000-0005-0000-0000-000087C30000}"/>
    <cellStyle name="Total 6 2 3 2 7 2 2" xfId="49431" xr:uid="{00000000-0005-0000-0000-000088C30000}"/>
    <cellStyle name="Total 6 2 3 2 7 3" xfId="49432" xr:uid="{00000000-0005-0000-0000-000089C30000}"/>
    <cellStyle name="Total 6 2 3 2 8" xfId="49433" xr:uid="{00000000-0005-0000-0000-00008AC30000}"/>
    <cellStyle name="Total 6 2 3 2 8 2" xfId="49434" xr:uid="{00000000-0005-0000-0000-00008BC30000}"/>
    <cellStyle name="Total 6 2 3 2 8 2 2" xfId="49435" xr:uid="{00000000-0005-0000-0000-00008CC30000}"/>
    <cellStyle name="Total 6 2 3 2 8 3" xfId="49436" xr:uid="{00000000-0005-0000-0000-00008DC30000}"/>
    <cellStyle name="Total 6 2 3 2 9" xfId="49437" xr:uid="{00000000-0005-0000-0000-00008EC30000}"/>
    <cellStyle name="Total 6 2 3 2 9 2" xfId="49438" xr:uid="{00000000-0005-0000-0000-00008FC30000}"/>
    <cellStyle name="Total 6 2 3 2 9 2 2" xfId="49439" xr:uid="{00000000-0005-0000-0000-000090C30000}"/>
    <cellStyle name="Total 6 2 3 2 9 3" xfId="49440" xr:uid="{00000000-0005-0000-0000-000091C30000}"/>
    <cellStyle name="Total 6 2 3 20" xfId="49441" xr:uid="{00000000-0005-0000-0000-000092C30000}"/>
    <cellStyle name="Total 6 2 3 3" xfId="49442" xr:uid="{00000000-0005-0000-0000-000093C30000}"/>
    <cellStyle name="Total 6 2 3 3 2" xfId="49443" xr:uid="{00000000-0005-0000-0000-000094C30000}"/>
    <cellStyle name="Total 6 2 3 3 2 2" xfId="49444" xr:uid="{00000000-0005-0000-0000-000095C30000}"/>
    <cellStyle name="Total 6 2 3 3 3" xfId="49445" xr:uid="{00000000-0005-0000-0000-000096C30000}"/>
    <cellStyle name="Total 6 2 3 3 4" xfId="49446" xr:uid="{00000000-0005-0000-0000-000097C30000}"/>
    <cellStyle name="Total 6 2 3 4" xfId="49447" xr:uid="{00000000-0005-0000-0000-000098C30000}"/>
    <cellStyle name="Total 6 2 3 4 2" xfId="49448" xr:uid="{00000000-0005-0000-0000-000099C30000}"/>
    <cellStyle name="Total 6 2 3 4 2 2" xfId="49449" xr:uid="{00000000-0005-0000-0000-00009AC30000}"/>
    <cellStyle name="Total 6 2 3 4 3" xfId="49450" xr:uid="{00000000-0005-0000-0000-00009BC30000}"/>
    <cellStyle name="Total 6 2 3 4 4" xfId="49451" xr:uid="{00000000-0005-0000-0000-00009CC30000}"/>
    <cellStyle name="Total 6 2 3 5" xfId="49452" xr:uid="{00000000-0005-0000-0000-00009DC30000}"/>
    <cellStyle name="Total 6 2 3 5 2" xfId="49453" xr:uid="{00000000-0005-0000-0000-00009EC30000}"/>
    <cellStyle name="Total 6 2 3 5 2 2" xfId="49454" xr:uid="{00000000-0005-0000-0000-00009FC30000}"/>
    <cellStyle name="Total 6 2 3 5 3" xfId="49455" xr:uid="{00000000-0005-0000-0000-0000A0C30000}"/>
    <cellStyle name="Total 6 2 3 6" xfId="49456" xr:uid="{00000000-0005-0000-0000-0000A1C30000}"/>
    <cellStyle name="Total 6 2 3 6 2" xfId="49457" xr:uid="{00000000-0005-0000-0000-0000A2C30000}"/>
    <cellStyle name="Total 6 2 3 6 2 2" xfId="49458" xr:uid="{00000000-0005-0000-0000-0000A3C30000}"/>
    <cellStyle name="Total 6 2 3 6 3" xfId="49459" xr:uid="{00000000-0005-0000-0000-0000A4C30000}"/>
    <cellStyle name="Total 6 2 3 7" xfId="49460" xr:uid="{00000000-0005-0000-0000-0000A5C30000}"/>
    <cellStyle name="Total 6 2 3 7 2" xfId="49461" xr:uid="{00000000-0005-0000-0000-0000A6C30000}"/>
    <cellStyle name="Total 6 2 3 7 2 2" xfId="49462" xr:uid="{00000000-0005-0000-0000-0000A7C30000}"/>
    <cellStyle name="Total 6 2 3 7 3" xfId="49463" xr:uid="{00000000-0005-0000-0000-0000A8C30000}"/>
    <cellStyle name="Total 6 2 3 8" xfId="49464" xr:uid="{00000000-0005-0000-0000-0000A9C30000}"/>
    <cellStyle name="Total 6 2 3 8 2" xfId="49465" xr:uid="{00000000-0005-0000-0000-0000AAC30000}"/>
    <cellStyle name="Total 6 2 3 8 2 2" xfId="49466" xr:uid="{00000000-0005-0000-0000-0000ABC30000}"/>
    <cellStyle name="Total 6 2 3 8 3" xfId="49467" xr:uid="{00000000-0005-0000-0000-0000ACC30000}"/>
    <cellStyle name="Total 6 2 3 9" xfId="49468" xr:uid="{00000000-0005-0000-0000-0000ADC30000}"/>
    <cellStyle name="Total 6 2 3 9 2" xfId="49469" xr:uid="{00000000-0005-0000-0000-0000AEC30000}"/>
    <cellStyle name="Total 6 2 3 9 2 2" xfId="49470" xr:uid="{00000000-0005-0000-0000-0000AFC30000}"/>
    <cellStyle name="Total 6 2 3 9 3" xfId="49471" xr:uid="{00000000-0005-0000-0000-0000B0C30000}"/>
    <cellStyle name="Total 6 2 4" xfId="49472" xr:uid="{00000000-0005-0000-0000-0000B1C30000}"/>
    <cellStyle name="Total 6 2 4 10" xfId="49473" xr:uid="{00000000-0005-0000-0000-0000B2C30000}"/>
    <cellStyle name="Total 6 2 4 10 2" xfId="49474" xr:uid="{00000000-0005-0000-0000-0000B3C30000}"/>
    <cellStyle name="Total 6 2 4 10 2 2" xfId="49475" xr:uid="{00000000-0005-0000-0000-0000B4C30000}"/>
    <cellStyle name="Total 6 2 4 10 3" xfId="49476" xr:uid="{00000000-0005-0000-0000-0000B5C30000}"/>
    <cellStyle name="Total 6 2 4 11" xfId="49477" xr:uid="{00000000-0005-0000-0000-0000B6C30000}"/>
    <cellStyle name="Total 6 2 4 11 2" xfId="49478" xr:uid="{00000000-0005-0000-0000-0000B7C30000}"/>
    <cellStyle name="Total 6 2 4 11 2 2" xfId="49479" xr:uid="{00000000-0005-0000-0000-0000B8C30000}"/>
    <cellStyle name="Total 6 2 4 11 3" xfId="49480" xr:uid="{00000000-0005-0000-0000-0000B9C30000}"/>
    <cellStyle name="Total 6 2 4 12" xfId="49481" xr:uid="{00000000-0005-0000-0000-0000BAC30000}"/>
    <cellStyle name="Total 6 2 4 12 2" xfId="49482" xr:uid="{00000000-0005-0000-0000-0000BBC30000}"/>
    <cellStyle name="Total 6 2 4 12 2 2" xfId="49483" xr:uid="{00000000-0005-0000-0000-0000BCC30000}"/>
    <cellStyle name="Total 6 2 4 12 3" xfId="49484" xr:uid="{00000000-0005-0000-0000-0000BDC30000}"/>
    <cellStyle name="Total 6 2 4 13" xfId="49485" xr:uid="{00000000-0005-0000-0000-0000BEC30000}"/>
    <cellStyle name="Total 6 2 4 13 2" xfId="49486" xr:uid="{00000000-0005-0000-0000-0000BFC30000}"/>
    <cellStyle name="Total 6 2 4 13 2 2" xfId="49487" xr:uid="{00000000-0005-0000-0000-0000C0C30000}"/>
    <cellStyle name="Total 6 2 4 13 3" xfId="49488" xr:uid="{00000000-0005-0000-0000-0000C1C30000}"/>
    <cellStyle name="Total 6 2 4 14" xfId="49489" xr:uid="{00000000-0005-0000-0000-0000C2C30000}"/>
    <cellStyle name="Total 6 2 4 14 2" xfId="49490" xr:uid="{00000000-0005-0000-0000-0000C3C30000}"/>
    <cellStyle name="Total 6 2 4 14 2 2" xfId="49491" xr:uid="{00000000-0005-0000-0000-0000C4C30000}"/>
    <cellStyle name="Total 6 2 4 14 3" xfId="49492" xr:uid="{00000000-0005-0000-0000-0000C5C30000}"/>
    <cellStyle name="Total 6 2 4 15" xfId="49493" xr:uid="{00000000-0005-0000-0000-0000C6C30000}"/>
    <cellStyle name="Total 6 2 4 15 2" xfId="49494" xr:uid="{00000000-0005-0000-0000-0000C7C30000}"/>
    <cellStyle name="Total 6 2 4 15 2 2" xfId="49495" xr:uid="{00000000-0005-0000-0000-0000C8C30000}"/>
    <cellStyle name="Total 6 2 4 15 3" xfId="49496" xr:uid="{00000000-0005-0000-0000-0000C9C30000}"/>
    <cellStyle name="Total 6 2 4 16" xfId="49497" xr:uid="{00000000-0005-0000-0000-0000CAC30000}"/>
    <cellStyle name="Total 6 2 4 16 2" xfId="49498" xr:uid="{00000000-0005-0000-0000-0000CBC30000}"/>
    <cellStyle name="Total 6 2 4 16 2 2" xfId="49499" xr:uid="{00000000-0005-0000-0000-0000CCC30000}"/>
    <cellStyle name="Total 6 2 4 16 3" xfId="49500" xr:uid="{00000000-0005-0000-0000-0000CDC30000}"/>
    <cellStyle name="Total 6 2 4 17" xfId="49501" xr:uid="{00000000-0005-0000-0000-0000CEC30000}"/>
    <cellStyle name="Total 6 2 4 17 2" xfId="49502" xr:uid="{00000000-0005-0000-0000-0000CFC30000}"/>
    <cellStyle name="Total 6 2 4 17 2 2" xfId="49503" xr:uid="{00000000-0005-0000-0000-0000D0C30000}"/>
    <cellStyle name="Total 6 2 4 17 3" xfId="49504" xr:uid="{00000000-0005-0000-0000-0000D1C30000}"/>
    <cellStyle name="Total 6 2 4 18" xfId="49505" xr:uid="{00000000-0005-0000-0000-0000D2C30000}"/>
    <cellStyle name="Total 6 2 4 18 2" xfId="49506" xr:uid="{00000000-0005-0000-0000-0000D3C30000}"/>
    <cellStyle name="Total 6 2 4 18 2 2" xfId="49507" xr:uid="{00000000-0005-0000-0000-0000D4C30000}"/>
    <cellStyle name="Total 6 2 4 18 3" xfId="49508" xr:uid="{00000000-0005-0000-0000-0000D5C30000}"/>
    <cellStyle name="Total 6 2 4 19" xfId="49509" xr:uid="{00000000-0005-0000-0000-0000D6C30000}"/>
    <cellStyle name="Total 6 2 4 19 2" xfId="49510" xr:uid="{00000000-0005-0000-0000-0000D7C30000}"/>
    <cellStyle name="Total 6 2 4 19 2 2" xfId="49511" xr:uid="{00000000-0005-0000-0000-0000D8C30000}"/>
    <cellStyle name="Total 6 2 4 19 3" xfId="49512" xr:uid="{00000000-0005-0000-0000-0000D9C30000}"/>
    <cellStyle name="Total 6 2 4 2" xfId="49513" xr:uid="{00000000-0005-0000-0000-0000DAC30000}"/>
    <cellStyle name="Total 6 2 4 2 10" xfId="49514" xr:uid="{00000000-0005-0000-0000-0000DBC30000}"/>
    <cellStyle name="Total 6 2 4 2 10 2" xfId="49515" xr:uid="{00000000-0005-0000-0000-0000DCC30000}"/>
    <cellStyle name="Total 6 2 4 2 10 2 2" xfId="49516" xr:uid="{00000000-0005-0000-0000-0000DDC30000}"/>
    <cellStyle name="Total 6 2 4 2 10 3" xfId="49517" xr:uid="{00000000-0005-0000-0000-0000DEC30000}"/>
    <cellStyle name="Total 6 2 4 2 11" xfId="49518" xr:uid="{00000000-0005-0000-0000-0000DFC30000}"/>
    <cellStyle name="Total 6 2 4 2 11 2" xfId="49519" xr:uid="{00000000-0005-0000-0000-0000E0C30000}"/>
    <cellStyle name="Total 6 2 4 2 11 2 2" xfId="49520" xr:uid="{00000000-0005-0000-0000-0000E1C30000}"/>
    <cellStyle name="Total 6 2 4 2 11 3" xfId="49521" xr:uid="{00000000-0005-0000-0000-0000E2C30000}"/>
    <cellStyle name="Total 6 2 4 2 12" xfId="49522" xr:uid="{00000000-0005-0000-0000-0000E3C30000}"/>
    <cellStyle name="Total 6 2 4 2 12 2" xfId="49523" xr:uid="{00000000-0005-0000-0000-0000E4C30000}"/>
    <cellStyle name="Total 6 2 4 2 12 2 2" xfId="49524" xr:uid="{00000000-0005-0000-0000-0000E5C30000}"/>
    <cellStyle name="Total 6 2 4 2 12 3" xfId="49525" xr:uid="{00000000-0005-0000-0000-0000E6C30000}"/>
    <cellStyle name="Total 6 2 4 2 13" xfId="49526" xr:uid="{00000000-0005-0000-0000-0000E7C30000}"/>
    <cellStyle name="Total 6 2 4 2 13 2" xfId="49527" xr:uid="{00000000-0005-0000-0000-0000E8C30000}"/>
    <cellStyle name="Total 6 2 4 2 13 2 2" xfId="49528" xr:uid="{00000000-0005-0000-0000-0000E9C30000}"/>
    <cellStyle name="Total 6 2 4 2 13 3" xfId="49529" xr:uid="{00000000-0005-0000-0000-0000EAC30000}"/>
    <cellStyle name="Total 6 2 4 2 14" xfId="49530" xr:uid="{00000000-0005-0000-0000-0000EBC30000}"/>
    <cellStyle name="Total 6 2 4 2 14 2" xfId="49531" xr:uid="{00000000-0005-0000-0000-0000ECC30000}"/>
    <cellStyle name="Total 6 2 4 2 14 2 2" xfId="49532" xr:uid="{00000000-0005-0000-0000-0000EDC30000}"/>
    <cellStyle name="Total 6 2 4 2 14 3" xfId="49533" xr:uid="{00000000-0005-0000-0000-0000EEC30000}"/>
    <cellStyle name="Total 6 2 4 2 15" xfId="49534" xr:uid="{00000000-0005-0000-0000-0000EFC30000}"/>
    <cellStyle name="Total 6 2 4 2 15 2" xfId="49535" xr:uid="{00000000-0005-0000-0000-0000F0C30000}"/>
    <cellStyle name="Total 6 2 4 2 15 2 2" xfId="49536" xr:uid="{00000000-0005-0000-0000-0000F1C30000}"/>
    <cellStyle name="Total 6 2 4 2 15 3" xfId="49537" xr:uid="{00000000-0005-0000-0000-0000F2C30000}"/>
    <cellStyle name="Total 6 2 4 2 16" xfId="49538" xr:uid="{00000000-0005-0000-0000-0000F3C30000}"/>
    <cellStyle name="Total 6 2 4 2 16 2" xfId="49539" xr:uid="{00000000-0005-0000-0000-0000F4C30000}"/>
    <cellStyle name="Total 6 2 4 2 16 2 2" xfId="49540" xr:uid="{00000000-0005-0000-0000-0000F5C30000}"/>
    <cellStyle name="Total 6 2 4 2 16 3" xfId="49541" xr:uid="{00000000-0005-0000-0000-0000F6C30000}"/>
    <cellStyle name="Total 6 2 4 2 17" xfId="49542" xr:uid="{00000000-0005-0000-0000-0000F7C30000}"/>
    <cellStyle name="Total 6 2 4 2 17 2" xfId="49543" xr:uid="{00000000-0005-0000-0000-0000F8C30000}"/>
    <cellStyle name="Total 6 2 4 2 17 2 2" xfId="49544" xr:uid="{00000000-0005-0000-0000-0000F9C30000}"/>
    <cellStyle name="Total 6 2 4 2 17 3" xfId="49545" xr:uid="{00000000-0005-0000-0000-0000FAC30000}"/>
    <cellStyle name="Total 6 2 4 2 18" xfId="49546" xr:uid="{00000000-0005-0000-0000-0000FBC30000}"/>
    <cellStyle name="Total 6 2 4 2 18 2" xfId="49547" xr:uid="{00000000-0005-0000-0000-0000FCC30000}"/>
    <cellStyle name="Total 6 2 4 2 18 2 2" xfId="49548" xr:uid="{00000000-0005-0000-0000-0000FDC30000}"/>
    <cellStyle name="Total 6 2 4 2 18 3" xfId="49549" xr:uid="{00000000-0005-0000-0000-0000FEC30000}"/>
    <cellStyle name="Total 6 2 4 2 19" xfId="49550" xr:uid="{00000000-0005-0000-0000-0000FFC30000}"/>
    <cellStyle name="Total 6 2 4 2 19 2" xfId="49551" xr:uid="{00000000-0005-0000-0000-000000C40000}"/>
    <cellStyle name="Total 6 2 4 2 19 2 2" xfId="49552" xr:uid="{00000000-0005-0000-0000-000001C40000}"/>
    <cellStyle name="Total 6 2 4 2 19 3" xfId="49553" xr:uid="{00000000-0005-0000-0000-000002C40000}"/>
    <cellStyle name="Total 6 2 4 2 2" xfId="49554" xr:uid="{00000000-0005-0000-0000-000003C40000}"/>
    <cellStyle name="Total 6 2 4 2 2 2" xfId="49555" xr:uid="{00000000-0005-0000-0000-000004C40000}"/>
    <cellStyle name="Total 6 2 4 2 2 2 2" xfId="49556" xr:uid="{00000000-0005-0000-0000-000005C40000}"/>
    <cellStyle name="Total 6 2 4 2 2 3" xfId="49557" xr:uid="{00000000-0005-0000-0000-000006C40000}"/>
    <cellStyle name="Total 6 2 4 2 2 4" xfId="49558" xr:uid="{00000000-0005-0000-0000-000007C40000}"/>
    <cellStyle name="Total 6 2 4 2 20" xfId="49559" xr:uid="{00000000-0005-0000-0000-000008C40000}"/>
    <cellStyle name="Total 6 2 4 2 20 2" xfId="49560" xr:uid="{00000000-0005-0000-0000-000009C40000}"/>
    <cellStyle name="Total 6 2 4 2 20 2 2" xfId="49561" xr:uid="{00000000-0005-0000-0000-00000AC40000}"/>
    <cellStyle name="Total 6 2 4 2 20 3" xfId="49562" xr:uid="{00000000-0005-0000-0000-00000BC40000}"/>
    <cellStyle name="Total 6 2 4 2 21" xfId="49563" xr:uid="{00000000-0005-0000-0000-00000CC40000}"/>
    <cellStyle name="Total 6 2 4 2 21 2" xfId="49564" xr:uid="{00000000-0005-0000-0000-00000DC40000}"/>
    <cellStyle name="Total 6 2 4 2 22" xfId="49565" xr:uid="{00000000-0005-0000-0000-00000EC40000}"/>
    <cellStyle name="Total 6 2 4 2 23" xfId="49566" xr:uid="{00000000-0005-0000-0000-00000FC40000}"/>
    <cellStyle name="Total 6 2 4 2 3" xfId="49567" xr:uid="{00000000-0005-0000-0000-000010C40000}"/>
    <cellStyle name="Total 6 2 4 2 3 2" xfId="49568" xr:uid="{00000000-0005-0000-0000-000011C40000}"/>
    <cellStyle name="Total 6 2 4 2 3 2 2" xfId="49569" xr:uid="{00000000-0005-0000-0000-000012C40000}"/>
    <cellStyle name="Total 6 2 4 2 3 3" xfId="49570" xr:uid="{00000000-0005-0000-0000-000013C40000}"/>
    <cellStyle name="Total 6 2 4 2 4" xfId="49571" xr:uid="{00000000-0005-0000-0000-000014C40000}"/>
    <cellStyle name="Total 6 2 4 2 4 2" xfId="49572" xr:uid="{00000000-0005-0000-0000-000015C40000}"/>
    <cellStyle name="Total 6 2 4 2 4 2 2" xfId="49573" xr:uid="{00000000-0005-0000-0000-000016C40000}"/>
    <cellStyle name="Total 6 2 4 2 4 3" xfId="49574" xr:uid="{00000000-0005-0000-0000-000017C40000}"/>
    <cellStyle name="Total 6 2 4 2 5" xfId="49575" xr:uid="{00000000-0005-0000-0000-000018C40000}"/>
    <cellStyle name="Total 6 2 4 2 5 2" xfId="49576" xr:uid="{00000000-0005-0000-0000-000019C40000}"/>
    <cellStyle name="Total 6 2 4 2 5 2 2" xfId="49577" xr:uid="{00000000-0005-0000-0000-00001AC40000}"/>
    <cellStyle name="Total 6 2 4 2 5 3" xfId="49578" xr:uid="{00000000-0005-0000-0000-00001BC40000}"/>
    <cellStyle name="Total 6 2 4 2 6" xfId="49579" xr:uid="{00000000-0005-0000-0000-00001CC40000}"/>
    <cellStyle name="Total 6 2 4 2 6 2" xfId="49580" xr:uid="{00000000-0005-0000-0000-00001DC40000}"/>
    <cellStyle name="Total 6 2 4 2 6 2 2" xfId="49581" xr:uid="{00000000-0005-0000-0000-00001EC40000}"/>
    <cellStyle name="Total 6 2 4 2 6 3" xfId="49582" xr:uid="{00000000-0005-0000-0000-00001FC40000}"/>
    <cellStyle name="Total 6 2 4 2 7" xfId="49583" xr:uid="{00000000-0005-0000-0000-000020C40000}"/>
    <cellStyle name="Total 6 2 4 2 7 2" xfId="49584" xr:uid="{00000000-0005-0000-0000-000021C40000}"/>
    <cellStyle name="Total 6 2 4 2 7 2 2" xfId="49585" xr:uid="{00000000-0005-0000-0000-000022C40000}"/>
    <cellStyle name="Total 6 2 4 2 7 3" xfId="49586" xr:uid="{00000000-0005-0000-0000-000023C40000}"/>
    <cellStyle name="Total 6 2 4 2 8" xfId="49587" xr:uid="{00000000-0005-0000-0000-000024C40000}"/>
    <cellStyle name="Total 6 2 4 2 8 2" xfId="49588" xr:uid="{00000000-0005-0000-0000-000025C40000}"/>
    <cellStyle name="Total 6 2 4 2 8 2 2" xfId="49589" xr:uid="{00000000-0005-0000-0000-000026C40000}"/>
    <cellStyle name="Total 6 2 4 2 8 3" xfId="49590" xr:uid="{00000000-0005-0000-0000-000027C40000}"/>
    <cellStyle name="Total 6 2 4 2 9" xfId="49591" xr:uid="{00000000-0005-0000-0000-000028C40000}"/>
    <cellStyle name="Total 6 2 4 2 9 2" xfId="49592" xr:uid="{00000000-0005-0000-0000-000029C40000}"/>
    <cellStyle name="Total 6 2 4 2 9 2 2" xfId="49593" xr:uid="{00000000-0005-0000-0000-00002AC40000}"/>
    <cellStyle name="Total 6 2 4 2 9 3" xfId="49594" xr:uid="{00000000-0005-0000-0000-00002BC40000}"/>
    <cellStyle name="Total 6 2 4 20" xfId="49595" xr:uid="{00000000-0005-0000-0000-00002CC40000}"/>
    <cellStyle name="Total 6 2 4 20 2" xfId="49596" xr:uid="{00000000-0005-0000-0000-00002DC40000}"/>
    <cellStyle name="Total 6 2 4 20 2 2" xfId="49597" xr:uid="{00000000-0005-0000-0000-00002EC40000}"/>
    <cellStyle name="Total 6 2 4 20 3" xfId="49598" xr:uid="{00000000-0005-0000-0000-00002FC40000}"/>
    <cellStyle name="Total 6 2 4 21" xfId="49599" xr:uid="{00000000-0005-0000-0000-000030C40000}"/>
    <cellStyle name="Total 6 2 4 21 2" xfId="49600" xr:uid="{00000000-0005-0000-0000-000031C40000}"/>
    <cellStyle name="Total 6 2 4 21 2 2" xfId="49601" xr:uid="{00000000-0005-0000-0000-000032C40000}"/>
    <cellStyle name="Total 6 2 4 21 3" xfId="49602" xr:uid="{00000000-0005-0000-0000-000033C40000}"/>
    <cellStyle name="Total 6 2 4 22" xfId="49603" xr:uid="{00000000-0005-0000-0000-000034C40000}"/>
    <cellStyle name="Total 6 2 4 22 2" xfId="49604" xr:uid="{00000000-0005-0000-0000-000035C40000}"/>
    <cellStyle name="Total 6 2 4 23" xfId="49605" xr:uid="{00000000-0005-0000-0000-000036C40000}"/>
    <cellStyle name="Total 6 2 4 24" xfId="49606" xr:uid="{00000000-0005-0000-0000-000037C40000}"/>
    <cellStyle name="Total 6 2 4 3" xfId="49607" xr:uid="{00000000-0005-0000-0000-000038C40000}"/>
    <cellStyle name="Total 6 2 4 3 2" xfId="49608" xr:uid="{00000000-0005-0000-0000-000039C40000}"/>
    <cellStyle name="Total 6 2 4 3 2 2" xfId="49609" xr:uid="{00000000-0005-0000-0000-00003AC40000}"/>
    <cellStyle name="Total 6 2 4 3 3" xfId="49610" xr:uid="{00000000-0005-0000-0000-00003BC40000}"/>
    <cellStyle name="Total 6 2 4 3 4" xfId="49611" xr:uid="{00000000-0005-0000-0000-00003CC40000}"/>
    <cellStyle name="Total 6 2 4 4" xfId="49612" xr:uid="{00000000-0005-0000-0000-00003DC40000}"/>
    <cellStyle name="Total 6 2 4 4 2" xfId="49613" xr:uid="{00000000-0005-0000-0000-00003EC40000}"/>
    <cellStyle name="Total 6 2 4 4 2 2" xfId="49614" xr:uid="{00000000-0005-0000-0000-00003FC40000}"/>
    <cellStyle name="Total 6 2 4 4 3" xfId="49615" xr:uid="{00000000-0005-0000-0000-000040C40000}"/>
    <cellStyle name="Total 6 2 4 4 4" xfId="49616" xr:uid="{00000000-0005-0000-0000-000041C40000}"/>
    <cellStyle name="Total 6 2 4 5" xfId="49617" xr:uid="{00000000-0005-0000-0000-000042C40000}"/>
    <cellStyle name="Total 6 2 4 5 2" xfId="49618" xr:uid="{00000000-0005-0000-0000-000043C40000}"/>
    <cellStyle name="Total 6 2 4 5 2 2" xfId="49619" xr:uid="{00000000-0005-0000-0000-000044C40000}"/>
    <cellStyle name="Total 6 2 4 5 3" xfId="49620" xr:uid="{00000000-0005-0000-0000-000045C40000}"/>
    <cellStyle name="Total 6 2 4 6" xfId="49621" xr:uid="{00000000-0005-0000-0000-000046C40000}"/>
    <cellStyle name="Total 6 2 4 6 2" xfId="49622" xr:uid="{00000000-0005-0000-0000-000047C40000}"/>
    <cellStyle name="Total 6 2 4 6 2 2" xfId="49623" xr:uid="{00000000-0005-0000-0000-000048C40000}"/>
    <cellStyle name="Total 6 2 4 6 3" xfId="49624" xr:uid="{00000000-0005-0000-0000-000049C40000}"/>
    <cellStyle name="Total 6 2 4 7" xfId="49625" xr:uid="{00000000-0005-0000-0000-00004AC40000}"/>
    <cellStyle name="Total 6 2 4 7 2" xfId="49626" xr:uid="{00000000-0005-0000-0000-00004BC40000}"/>
    <cellStyle name="Total 6 2 4 7 2 2" xfId="49627" xr:uid="{00000000-0005-0000-0000-00004CC40000}"/>
    <cellStyle name="Total 6 2 4 7 3" xfId="49628" xr:uid="{00000000-0005-0000-0000-00004DC40000}"/>
    <cellStyle name="Total 6 2 4 8" xfId="49629" xr:uid="{00000000-0005-0000-0000-00004EC40000}"/>
    <cellStyle name="Total 6 2 4 8 2" xfId="49630" xr:uid="{00000000-0005-0000-0000-00004FC40000}"/>
    <cellStyle name="Total 6 2 4 8 2 2" xfId="49631" xr:uid="{00000000-0005-0000-0000-000050C40000}"/>
    <cellStyle name="Total 6 2 4 8 3" xfId="49632" xr:uid="{00000000-0005-0000-0000-000051C40000}"/>
    <cellStyle name="Total 6 2 4 9" xfId="49633" xr:uid="{00000000-0005-0000-0000-000052C40000}"/>
    <cellStyle name="Total 6 2 4 9 2" xfId="49634" xr:uid="{00000000-0005-0000-0000-000053C40000}"/>
    <cellStyle name="Total 6 2 4 9 2 2" xfId="49635" xr:uid="{00000000-0005-0000-0000-000054C40000}"/>
    <cellStyle name="Total 6 2 4 9 3" xfId="49636" xr:uid="{00000000-0005-0000-0000-000055C40000}"/>
    <cellStyle name="Total 6 2 5" xfId="49637" xr:uid="{00000000-0005-0000-0000-000056C40000}"/>
    <cellStyle name="Total 6 2 5 10" xfId="49638" xr:uid="{00000000-0005-0000-0000-000057C40000}"/>
    <cellStyle name="Total 6 2 5 10 2" xfId="49639" xr:uid="{00000000-0005-0000-0000-000058C40000}"/>
    <cellStyle name="Total 6 2 5 10 2 2" xfId="49640" xr:uid="{00000000-0005-0000-0000-000059C40000}"/>
    <cellStyle name="Total 6 2 5 10 3" xfId="49641" xr:uid="{00000000-0005-0000-0000-00005AC40000}"/>
    <cellStyle name="Total 6 2 5 11" xfId="49642" xr:uid="{00000000-0005-0000-0000-00005BC40000}"/>
    <cellStyle name="Total 6 2 5 11 2" xfId="49643" xr:uid="{00000000-0005-0000-0000-00005CC40000}"/>
    <cellStyle name="Total 6 2 5 11 2 2" xfId="49644" xr:uid="{00000000-0005-0000-0000-00005DC40000}"/>
    <cellStyle name="Total 6 2 5 11 3" xfId="49645" xr:uid="{00000000-0005-0000-0000-00005EC40000}"/>
    <cellStyle name="Total 6 2 5 12" xfId="49646" xr:uid="{00000000-0005-0000-0000-00005FC40000}"/>
    <cellStyle name="Total 6 2 5 12 2" xfId="49647" xr:uid="{00000000-0005-0000-0000-000060C40000}"/>
    <cellStyle name="Total 6 2 5 12 2 2" xfId="49648" xr:uid="{00000000-0005-0000-0000-000061C40000}"/>
    <cellStyle name="Total 6 2 5 12 3" xfId="49649" xr:uid="{00000000-0005-0000-0000-000062C40000}"/>
    <cellStyle name="Total 6 2 5 13" xfId="49650" xr:uid="{00000000-0005-0000-0000-000063C40000}"/>
    <cellStyle name="Total 6 2 5 13 2" xfId="49651" xr:uid="{00000000-0005-0000-0000-000064C40000}"/>
    <cellStyle name="Total 6 2 5 13 2 2" xfId="49652" xr:uid="{00000000-0005-0000-0000-000065C40000}"/>
    <cellStyle name="Total 6 2 5 13 3" xfId="49653" xr:uid="{00000000-0005-0000-0000-000066C40000}"/>
    <cellStyle name="Total 6 2 5 14" xfId="49654" xr:uid="{00000000-0005-0000-0000-000067C40000}"/>
    <cellStyle name="Total 6 2 5 14 2" xfId="49655" xr:uid="{00000000-0005-0000-0000-000068C40000}"/>
    <cellStyle name="Total 6 2 5 14 2 2" xfId="49656" xr:uid="{00000000-0005-0000-0000-000069C40000}"/>
    <cellStyle name="Total 6 2 5 14 3" xfId="49657" xr:uid="{00000000-0005-0000-0000-00006AC40000}"/>
    <cellStyle name="Total 6 2 5 15" xfId="49658" xr:uid="{00000000-0005-0000-0000-00006BC40000}"/>
    <cellStyle name="Total 6 2 5 15 2" xfId="49659" xr:uid="{00000000-0005-0000-0000-00006CC40000}"/>
    <cellStyle name="Total 6 2 5 15 2 2" xfId="49660" xr:uid="{00000000-0005-0000-0000-00006DC40000}"/>
    <cellStyle name="Total 6 2 5 15 3" xfId="49661" xr:uid="{00000000-0005-0000-0000-00006EC40000}"/>
    <cellStyle name="Total 6 2 5 16" xfId="49662" xr:uid="{00000000-0005-0000-0000-00006FC40000}"/>
    <cellStyle name="Total 6 2 5 16 2" xfId="49663" xr:uid="{00000000-0005-0000-0000-000070C40000}"/>
    <cellStyle name="Total 6 2 5 16 2 2" xfId="49664" xr:uid="{00000000-0005-0000-0000-000071C40000}"/>
    <cellStyle name="Total 6 2 5 16 3" xfId="49665" xr:uid="{00000000-0005-0000-0000-000072C40000}"/>
    <cellStyle name="Total 6 2 5 17" xfId="49666" xr:uid="{00000000-0005-0000-0000-000073C40000}"/>
    <cellStyle name="Total 6 2 5 17 2" xfId="49667" xr:uid="{00000000-0005-0000-0000-000074C40000}"/>
    <cellStyle name="Total 6 2 5 17 2 2" xfId="49668" xr:uid="{00000000-0005-0000-0000-000075C40000}"/>
    <cellStyle name="Total 6 2 5 17 3" xfId="49669" xr:uid="{00000000-0005-0000-0000-000076C40000}"/>
    <cellStyle name="Total 6 2 5 18" xfId="49670" xr:uid="{00000000-0005-0000-0000-000077C40000}"/>
    <cellStyle name="Total 6 2 5 18 2" xfId="49671" xr:uid="{00000000-0005-0000-0000-000078C40000}"/>
    <cellStyle name="Total 6 2 5 18 2 2" xfId="49672" xr:uid="{00000000-0005-0000-0000-000079C40000}"/>
    <cellStyle name="Total 6 2 5 18 3" xfId="49673" xr:uid="{00000000-0005-0000-0000-00007AC40000}"/>
    <cellStyle name="Total 6 2 5 19" xfId="49674" xr:uid="{00000000-0005-0000-0000-00007BC40000}"/>
    <cellStyle name="Total 6 2 5 19 2" xfId="49675" xr:uid="{00000000-0005-0000-0000-00007CC40000}"/>
    <cellStyle name="Total 6 2 5 19 2 2" xfId="49676" xr:uid="{00000000-0005-0000-0000-00007DC40000}"/>
    <cellStyle name="Total 6 2 5 19 3" xfId="49677" xr:uid="{00000000-0005-0000-0000-00007EC40000}"/>
    <cellStyle name="Total 6 2 5 2" xfId="49678" xr:uid="{00000000-0005-0000-0000-00007FC40000}"/>
    <cellStyle name="Total 6 2 5 2 2" xfId="49679" xr:uid="{00000000-0005-0000-0000-000080C40000}"/>
    <cellStyle name="Total 6 2 5 2 2 2" xfId="49680" xr:uid="{00000000-0005-0000-0000-000081C40000}"/>
    <cellStyle name="Total 6 2 5 2 3" xfId="49681" xr:uid="{00000000-0005-0000-0000-000082C40000}"/>
    <cellStyle name="Total 6 2 5 2 4" xfId="49682" xr:uid="{00000000-0005-0000-0000-000083C40000}"/>
    <cellStyle name="Total 6 2 5 20" xfId="49683" xr:uid="{00000000-0005-0000-0000-000084C40000}"/>
    <cellStyle name="Total 6 2 5 20 2" xfId="49684" xr:uid="{00000000-0005-0000-0000-000085C40000}"/>
    <cellStyle name="Total 6 2 5 20 2 2" xfId="49685" xr:uid="{00000000-0005-0000-0000-000086C40000}"/>
    <cellStyle name="Total 6 2 5 20 3" xfId="49686" xr:uid="{00000000-0005-0000-0000-000087C40000}"/>
    <cellStyle name="Total 6 2 5 21" xfId="49687" xr:uid="{00000000-0005-0000-0000-000088C40000}"/>
    <cellStyle name="Total 6 2 5 21 2" xfId="49688" xr:uid="{00000000-0005-0000-0000-000089C40000}"/>
    <cellStyle name="Total 6 2 5 22" xfId="49689" xr:uid="{00000000-0005-0000-0000-00008AC40000}"/>
    <cellStyle name="Total 6 2 5 23" xfId="49690" xr:uid="{00000000-0005-0000-0000-00008BC40000}"/>
    <cellStyle name="Total 6 2 5 3" xfId="49691" xr:uid="{00000000-0005-0000-0000-00008CC40000}"/>
    <cellStyle name="Total 6 2 5 3 2" xfId="49692" xr:uid="{00000000-0005-0000-0000-00008DC40000}"/>
    <cellStyle name="Total 6 2 5 3 2 2" xfId="49693" xr:uid="{00000000-0005-0000-0000-00008EC40000}"/>
    <cellStyle name="Total 6 2 5 3 3" xfId="49694" xr:uid="{00000000-0005-0000-0000-00008FC40000}"/>
    <cellStyle name="Total 6 2 5 4" xfId="49695" xr:uid="{00000000-0005-0000-0000-000090C40000}"/>
    <cellStyle name="Total 6 2 5 4 2" xfId="49696" xr:uid="{00000000-0005-0000-0000-000091C40000}"/>
    <cellStyle name="Total 6 2 5 4 2 2" xfId="49697" xr:uid="{00000000-0005-0000-0000-000092C40000}"/>
    <cellStyle name="Total 6 2 5 4 3" xfId="49698" xr:uid="{00000000-0005-0000-0000-000093C40000}"/>
    <cellStyle name="Total 6 2 5 5" xfId="49699" xr:uid="{00000000-0005-0000-0000-000094C40000}"/>
    <cellStyle name="Total 6 2 5 5 2" xfId="49700" xr:uid="{00000000-0005-0000-0000-000095C40000}"/>
    <cellStyle name="Total 6 2 5 5 2 2" xfId="49701" xr:uid="{00000000-0005-0000-0000-000096C40000}"/>
    <cellStyle name="Total 6 2 5 5 3" xfId="49702" xr:uid="{00000000-0005-0000-0000-000097C40000}"/>
    <cellStyle name="Total 6 2 5 6" xfId="49703" xr:uid="{00000000-0005-0000-0000-000098C40000}"/>
    <cellStyle name="Total 6 2 5 6 2" xfId="49704" xr:uid="{00000000-0005-0000-0000-000099C40000}"/>
    <cellStyle name="Total 6 2 5 6 2 2" xfId="49705" xr:uid="{00000000-0005-0000-0000-00009AC40000}"/>
    <cellStyle name="Total 6 2 5 6 3" xfId="49706" xr:uid="{00000000-0005-0000-0000-00009BC40000}"/>
    <cellStyle name="Total 6 2 5 7" xfId="49707" xr:uid="{00000000-0005-0000-0000-00009CC40000}"/>
    <cellStyle name="Total 6 2 5 7 2" xfId="49708" xr:uid="{00000000-0005-0000-0000-00009DC40000}"/>
    <cellStyle name="Total 6 2 5 7 2 2" xfId="49709" xr:uid="{00000000-0005-0000-0000-00009EC40000}"/>
    <cellStyle name="Total 6 2 5 7 3" xfId="49710" xr:uid="{00000000-0005-0000-0000-00009FC40000}"/>
    <cellStyle name="Total 6 2 5 8" xfId="49711" xr:uid="{00000000-0005-0000-0000-0000A0C40000}"/>
    <cellStyle name="Total 6 2 5 8 2" xfId="49712" xr:uid="{00000000-0005-0000-0000-0000A1C40000}"/>
    <cellStyle name="Total 6 2 5 8 2 2" xfId="49713" xr:uid="{00000000-0005-0000-0000-0000A2C40000}"/>
    <cellStyle name="Total 6 2 5 8 3" xfId="49714" xr:uid="{00000000-0005-0000-0000-0000A3C40000}"/>
    <cellStyle name="Total 6 2 5 9" xfId="49715" xr:uid="{00000000-0005-0000-0000-0000A4C40000}"/>
    <cellStyle name="Total 6 2 5 9 2" xfId="49716" xr:uid="{00000000-0005-0000-0000-0000A5C40000}"/>
    <cellStyle name="Total 6 2 5 9 2 2" xfId="49717" xr:uid="{00000000-0005-0000-0000-0000A6C40000}"/>
    <cellStyle name="Total 6 2 5 9 3" xfId="49718" xr:uid="{00000000-0005-0000-0000-0000A7C40000}"/>
    <cellStyle name="Total 6 2 6" xfId="49719" xr:uid="{00000000-0005-0000-0000-0000A8C40000}"/>
    <cellStyle name="Total 6 2 6 2" xfId="49720" xr:uid="{00000000-0005-0000-0000-0000A9C40000}"/>
    <cellStyle name="Total 6 2 6 2 2" xfId="49721" xr:uid="{00000000-0005-0000-0000-0000AAC40000}"/>
    <cellStyle name="Total 6 2 6 3" xfId="49722" xr:uid="{00000000-0005-0000-0000-0000ABC40000}"/>
    <cellStyle name="Total 6 2 6 4" xfId="49723" xr:uid="{00000000-0005-0000-0000-0000ACC40000}"/>
    <cellStyle name="Total 6 2 7" xfId="49724" xr:uid="{00000000-0005-0000-0000-0000ADC40000}"/>
    <cellStyle name="Total 6 2 7 2" xfId="49725" xr:uid="{00000000-0005-0000-0000-0000AEC40000}"/>
    <cellStyle name="Total 6 2 7 2 2" xfId="49726" xr:uid="{00000000-0005-0000-0000-0000AFC40000}"/>
    <cellStyle name="Total 6 2 7 3" xfId="49727" xr:uid="{00000000-0005-0000-0000-0000B0C40000}"/>
    <cellStyle name="Total 6 2 8" xfId="49728" xr:uid="{00000000-0005-0000-0000-0000B1C40000}"/>
    <cellStyle name="Total 6 2 8 2" xfId="49729" xr:uid="{00000000-0005-0000-0000-0000B2C40000}"/>
    <cellStyle name="Total 6 2 8 2 2" xfId="49730" xr:uid="{00000000-0005-0000-0000-0000B3C40000}"/>
    <cellStyle name="Total 6 2 8 3" xfId="49731" xr:uid="{00000000-0005-0000-0000-0000B4C40000}"/>
    <cellStyle name="Total 6 2 9" xfId="49732" xr:uid="{00000000-0005-0000-0000-0000B5C40000}"/>
    <cellStyle name="Total 6 2 9 2" xfId="49733" xr:uid="{00000000-0005-0000-0000-0000B6C40000}"/>
    <cellStyle name="Total 6 2 9 2 2" xfId="49734" xr:uid="{00000000-0005-0000-0000-0000B7C40000}"/>
    <cellStyle name="Total 6 2 9 3" xfId="49735" xr:uid="{00000000-0005-0000-0000-0000B8C40000}"/>
    <cellStyle name="Total 6 20" xfId="49736" xr:uid="{00000000-0005-0000-0000-0000B9C40000}"/>
    <cellStyle name="Total 6 20 2" xfId="49737" xr:uid="{00000000-0005-0000-0000-0000BAC40000}"/>
    <cellStyle name="Total 6 20 2 2" xfId="49738" xr:uid="{00000000-0005-0000-0000-0000BBC40000}"/>
    <cellStyle name="Total 6 20 3" xfId="49739" xr:uid="{00000000-0005-0000-0000-0000BCC40000}"/>
    <cellStyle name="Total 6 21" xfId="49740" xr:uid="{00000000-0005-0000-0000-0000BDC40000}"/>
    <cellStyle name="Total 6 21 2" xfId="49741" xr:uid="{00000000-0005-0000-0000-0000BEC40000}"/>
    <cellStyle name="Total 6 21 2 2" xfId="49742" xr:uid="{00000000-0005-0000-0000-0000BFC40000}"/>
    <cellStyle name="Total 6 21 3" xfId="49743" xr:uid="{00000000-0005-0000-0000-0000C0C40000}"/>
    <cellStyle name="Total 6 22" xfId="49744" xr:uid="{00000000-0005-0000-0000-0000C1C40000}"/>
    <cellStyle name="Total 6 22 2" xfId="49745" xr:uid="{00000000-0005-0000-0000-0000C2C40000}"/>
    <cellStyle name="Total 6 23" xfId="49746" xr:uid="{00000000-0005-0000-0000-0000C3C40000}"/>
    <cellStyle name="Total 6 24" xfId="49747" xr:uid="{00000000-0005-0000-0000-0000C4C40000}"/>
    <cellStyle name="Total 6 25" xfId="49748" xr:uid="{00000000-0005-0000-0000-0000C5C40000}"/>
    <cellStyle name="Total 6 26" xfId="49749" xr:uid="{00000000-0005-0000-0000-0000C6C40000}"/>
    <cellStyle name="Total 6 27" xfId="49750" xr:uid="{00000000-0005-0000-0000-0000C7C40000}"/>
    <cellStyle name="Total 6 3" xfId="49751" xr:uid="{00000000-0005-0000-0000-0000C8C40000}"/>
    <cellStyle name="Total 6 3 10" xfId="49752" xr:uid="{00000000-0005-0000-0000-0000C9C40000}"/>
    <cellStyle name="Total 6 3 10 2" xfId="49753" xr:uid="{00000000-0005-0000-0000-0000CAC40000}"/>
    <cellStyle name="Total 6 3 10 2 2" xfId="49754" xr:uid="{00000000-0005-0000-0000-0000CBC40000}"/>
    <cellStyle name="Total 6 3 10 3" xfId="49755" xr:uid="{00000000-0005-0000-0000-0000CCC40000}"/>
    <cellStyle name="Total 6 3 11" xfId="49756" xr:uid="{00000000-0005-0000-0000-0000CDC40000}"/>
    <cellStyle name="Total 6 3 11 2" xfId="49757" xr:uid="{00000000-0005-0000-0000-0000CEC40000}"/>
    <cellStyle name="Total 6 3 11 2 2" xfId="49758" xr:uid="{00000000-0005-0000-0000-0000CFC40000}"/>
    <cellStyle name="Total 6 3 11 3" xfId="49759" xr:uid="{00000000-0005-0000-0000-0000D0C40000}"/>
    <cellStyle name="Total 6 3 12" xfId="49760" xr:uid="{00000000-0005-0000-0000-0000D1C40000}"/>
    <cellStyle name="Total 6 3 12 2" xfId="49761" xr:uid="{00000000-0005-0000-0000-0000D2C40000}"/>
    <cellStyle name="Total 6 3 12 2 2" xfId="49762" xr:uid="{00000000-0005-0000-0000-0000D3C40000}"/>
    <cellStyle name="Total 6 3 12 3" xfId="49763" xr:uid="{00000000-0005-0000-0000-0000D4C40000}"/>
    <cellStyle name="Total 6 3 13" xfId="49764" xr:uid="{00000000-0005-0000-0000-0000D5C40000}"/>
    <cellStyle name="Total 6 3 13 2" xfId="49765" xr:uid="{00000000-0005-0000-0000-0000D6C40000}"/>
    <cellStyle name="Total 6 3 13 2 2" xfId="49766" xr:uid="{00000000-0005-0000-0000-0000D7C40000}"/>
    <cellStyle name="Total 6 3 13 3" xfId="49767" xr:uid="{00000000-0005-0000-0000-0000D8C40000}"/>
    <cellStyle name="Total 6 3 14" xfId="49768" xr:uid="{00000000-0005-0000-0000-0000D9C40000}"/>
    <cellStyle name="Total 6 3 14 2" xfId="49769" xr:uid="{00000000-0005-0000-0000-0000DAC40000}"/>
    <cellStyle name="Total 6 3 14 2 2" xfId="49770" xr:uid="{00000000-0005-0000-0000-0000DBC40000}"/>
    <cellStyle name="Total 6 3 14 3" xfId="49771" xr:uid="{00000000-0005-0000-0000-0000DCC40000}"/>
    <cellStyle name="Total 6 3 15" xfId="49772" xr:uid="{00000000-0005-0000-0000-0000DDC40000}"/>
    <cellStyle name="Total 6 3 15 2" xfId="49773" xr:uid="{00000000-0005-0000-0000-0000DEC40000}"/>
    <cellStyle name="Total 6 3 15 2 2" xfId="49774" xr:uid="{00000000-0005-0000-0000-0000DFC40000}"/>
    <cellStyle name="Total 6 3 15 3" xfId="49775" xr:uid="{00000000-0005-0000-0000-0000E0C40000}"/>
    <cellStyle name="Total 6 3 16" xfId="49776" xr:uid="{00000000-0005-0000-0000-0000E1C40000}"/>
    <cellStyle name="Total 6 3 16 2" xfId="49777" xr:uid="{00000000-0005-0000-0000-0000E2C40000}"/>
    <cellStyle name="Total 6 3 16 2 2" xfId="49778" xr:uid="{00000000-0005-0000-0000-0000E3C40000}"/>
    <cellStyle name="Total 6 3 16 3" xfId="49779" xr:uid="{00000000-0005-0000-0000-0000E4C40000}"/>
    <cellStyle name="Total 6 3 17" xfId="49780" xr:uid="{00000000-0005-0000-0000-0000E5C40000}"/>
    <cellStyle name="Total 6 3 17 2" xfId="49781" xr:uid="{00000000-0005-0000-0000-0000E6C40000}"/>
    <cellStyle name="Total 6 3 17 2 2" xfId="49782" xr:uid="{00000000-0005-0000-0000-0000E7C40000}"/>
    <cellStyle name="Total 6 3 17 3" xfId="49783" xr:uid="{00000000-0005-0000-0000-0000E8C40000}"/>
    <cellStyle name="Total 6 3 18" xfId="49784" xr:uid="{00000000-0005-0000-0000-0000E9C40000}"/>
    <cellStyle name="Total 6 3 18 2" xfId="49785" xr:uid="{00000000-0005-0000-0000-0000EAC40000}"/>
    <cellStyle name="Total 6 3 19" xfId="49786" xr:uid="{00000000-0005-0000-0000-0000EBC40000}"/>
    <cellStyle name="Total 6 3 2" xfId="49787" xr:uid="{00000000-0005-0000-0000-0000ECC40000}"/>
    <cellStyle name="Total 6 3 2 10" xfId="49788" xr:uid="{00000000-0005-0000-0000-0000EDC40000}"/>
    <cellStyle name="Total 6 3 2 10 2" xfId="49789" xr:uid="{00000000-0005-0000-0000-0000EEC40000}"/>
    <cellStyle name="Total 6 3 2 10 2 2" xfId="49790" xr:uid="{00000000-0005-0000-0000-0000EFC40000}"/>
    <cellStyle name="Total 6 3 2 10 3" xfId="49791" xr:uid="{00000000-0005-0000-0000-0000F0C40000}"/>
    <cellStyle name="Total 6 3 2 11" xfId="49792" xr:uid="{00000000-0005-0000-0000-0000F1C40000}"/>
    <cellStyle name="Total 6 3 2 11 2" xfId="49793" xr:uid="{00000000-0005-0000-0000-0000F2C40000}"/>
    <cellStyle name="Total 6 3 2 11 2 2" xfId="49794" xr:uid="{00000000-0005-0000-0000-0000F3C40000}"/>
    <cellStyle name="Total 6 3 2 11 3" xfId="49795" xr:uid="{00000000-0005-0000-0000-0000F4C40000}"/>
    <cellStyle name="Total 6 3 2 12" xfId="49796" xr:uid="{00000000-0005-0000-0000-0000F5C40000}"/>
    <cellStyle name="Total 6 3 2 12 2" xfId="49797" xr:uid="{00000000-0005-0000-0000-0000F6C40000}"/>
    <cellStyle name="Total 6 3 2 12 2 2" xfId="49798" xr:uid="{00000000-0005-0000-0000-0000F7C40000}"/>
    <cellStyle name="Total 6 3 2 12 3" xfId="49799" xr:uid="{00000000-0005-0000-0000-0000F8C40000}"/>
    <cellStyle name="Total 6 3 2 13" xfId="49800" xr:uid="{00000000-0005-0000-0000-0000F9C40000}"/>
    <cellStyle name="Total 6 3 2 13 2" xfId="49801" xr:uid="{00000000-0005-0000-0000-0000FAC40000}"/>
    <cellStyle name="Total 6 3 2 13 2 2" xfId="49802" xr:uid="{00000000-0005-0000-0000-0000FBC40000}"/>
    <cellStyle name="Total 6 3 2 13 3" xfId="49803" xr:uid="{00000000-0005-0000-0000-0000FCC40000}"/>
    <cellStyle name="Total 6 3 2 14" xfId="49804" xr:uid="{00000000-0005-0000-0000-0000FDC40000}"/>
    <cellStyle name="Total 6 3 2 14 2" xfId="49805" xr:uid="{00000000-0005-0000-0000-0000FEC40000}"/>
    <cellStyle name="Total 6 3 2 14 2 2" xfId="49806" xr:uid="{00000000-0005-0000-0000-0000FFC40000}"/>
    <cellStyle name="Total 6 3 2 14 3" xfId="49807" xr:uid="{00000000-0005-0000-0000-000000C50000}"/>
    <cellStyle name="Total 6 3 2 15" xfId="49808" xr:uid="{00000000-0005-0000-0000-000001C50000}"/>
    <cellStyle name="Total 6 3 2 15 2" xfId="49809" xr:uid="{00000000-0005-0000-0000-000002C50000}"/>
    <cellStyle name="Total 6 3 2 15 2 2" xfId="49810" xr:uid="{00000000-0005-0000-0000-000003C50000}"/>
    <cellStyle name="Total 6 3 2 15 3" xfId="49811" xr:uid="{00000000-0005-0000-0000-000004C50000}"/>
    <cellStyle name="Total 6 3 2 16" xfId="49812" xr:uid="{00000000-0005-0000-0000-000005C50000}"/>
    <cellStyle name="Total 6 3 2 16 2" xfId="49813" xr:uid="{00000000-0005-0000-0000-000006C50000}"/>
    <cellStyle name="Total 6 3 2 16 2 2" xfId="49814" xr:uid="{00000000-0005-0000-0000-000007C50000}"/>
    <cellStyle name="Total 6 3 2 16 3" xfId="49815" xr:uid="{00000000-0005-0000-0000-000008C50000}"/>
    <cellStyle name="Total 6 3 2 17" xfId="49816" xr:uid="{00000000-0005-0000-0000-000009C50000}"/>
    <cellStyle name="Total 6 3 2 17 2" xfId="49817" xr:uid="{00000000-0005-0000-0000-00000AC50000}"/>
    <cellStyle name="Total 6 3 2 17 2 2" xfId="49818" xr:uid="{00000000-0005-0000-0000-00000BC50000}"/>
    <cellStyle name="Total 6 3 2 17 3" xfId="49819" xr:uid="{00000000-0005-0000-0000-00000CC50000}"/>
    <cellStyle name="Total 6 3 2 18" xfId="49820" xr:uid="{00000000-0005-0000-0000-00000DC50000}"/>
    <cellStyle name="Total 6 3 2 18 2" xfId="49821" xr:uid="{00000000-0005-0000-0000-00000EC50000}"/>
    <cellStyle name="Total 6 3 2 18 2 2" xfId="49822" xr:uid="{00000000-0005-0000-0000-00000FC50000}"/>
    <cellStyle name="Total 6 3 2 18 3" xfId="49823" xr:uid="{00000000-0005-0000-0000-000010C50000}"/>
    <cellStyle name="Total 6 3 2 19" xfId="49824" xr:uid="{00000000-0005-0000-0000-000011C50000}"/>
    <cellStyle name="Total 6 3 2 19 2" xfId="49825" xr:uid="{00000000-0005-0000-0000-000012C50000}"/>
    <cellStyle name="Total 6 3 2 19 2 2" xfId="49826" xr:uid="{00000000-0005-0000-0000-000013C50000}"/>
    <cellStyle name="Total 6 3 2 19 3" xfId="49827" xr:uid="{00000000-0005-0000-0000-000014C50000}"/>
    <cellStyle name="Total 6 3 2 2" xfId="49828" xr:uid="{00000000-0005-0000-0000-000015C50000}"/>
    <cellStyle name="Total 6 3 2 2 2" xfId="49829" xr:uid="{00000000-0005-0000-0000-000016C50000}"/>
    <cellStyle name="Total 6 3 2 2 2 2" xfId="49830" xr:uid="{00000000-0005-0000-0000-000017C50000}"/>
    <cellStyle name="Total 6 3 2 2 2 2 2" xfId="49831" xr:uid="{00000000-0005-0000-0000-000018C50000}"/>
    <cellStyle name="Total 6 3 2 2 2 3" xfId="49832" xr:uid="{00000000-0005-0000-0000-000019C50000}"/>
    <cellStyle name="Total 6 3 2 2 2 4" xfId="49833" xr:uid="{00000000-0005-0000-0000-00001AC50000}"/>
    <cellStyle name="Total 6 3 2 2 3" xfId="49834" xr:uid="{00000000-0005-0000-0000-00001BC50000}"/>
    <cellStyle name="Total 6 3 2 2 3 2" xfId="49835" xr:uid="{00000000-0005-0000-0000-00001CC50000}"/>
    <cellStyle name="Total 6 3 2 2 4" xfId="49836" xr:uid="{00000000-0005-0000-0000-00001DC50000}"/>
    <cellStyle name="Total 6 3 2 2 5" xfId="49837" xr:uid="{00000000-0005-0000-0000-00001EC50000}"/>
    <cellStyle name="Total 6 3 2 20" xfId="49838" xr:uid="{00000000-0005-0000-0000-00001FC50000}"/>
    <cellStyle name="Total 6 3 2 20 2" xfId="49839" xr:uid="{00000000-0005-0000-0000-000020C50000}"/>
    <cellStyle name="Total 6 3 2 20 2 2" xfId="49840" xr:uid="{00000000-0005-0000-0000-000021C50000}"/>
    <cellStyle name="Total 6 3 2 20 3" xfId="49841" xr:uid="{00000000-0005-0000-0000-000022C50000}"/>
    <cellStyle name="Total 6 3 2 21" xfId="49842" xr:uid="{00000000-0005-0000-0000-000023C50000}"/>
    <cellStyle name="Total 6 3 2 21 2" xfId="49843" xr:uid="{00000000-0005-0000-0000-000024C50000}"/>
    <cellStyle name="Total 6 3 2 22" xfId="49844" xr:uid="{00000000-0005-0000-0000-000025C50000}"/>
    <cellStyle name="Total 6 3 2 23" xfId="49845" xr:uid="{00000000-0005-0000-0000-000026C50000}"/>
    <cellStyle name="Total 6 3 2 3" xfId="49846" xr:uid="{00000000-0005-0000-0000-000027C50000}"/>
    <cellStyle name="Total 6 3 2 3 2" xfId="49847" xr:uid="{00000000-0005-0000-0000-000028C50000}"/>
    <cellStyle name="Total 6 3 2 3 2 2" xfId="49848" xr:uid="{00000000-0005-0000-0000-000029C50000}"/>
    <cellStyle name="Total 6 3 2 3 2 3" xfId="49849" xr:uid="{00000000-0005-0000-0000-00002AC50000}"/>
    <cellStyle name="Total 6 3 2 3 3" xfId="49850" xr:uid="{00000000-0005-0000-0000-00002BC50000}"/>
    <cellStyle name="Total 6 3 2 3 3 2" xfId="49851" xr:uid="{00000000-0005-0000-0000-00002CC50000}"/>
    <cellStyle name="Total 6 3 2 3 4" xfId="49852" xr:uid="{00000000-0005-0000-0000-00002DC50000}"/>
    <cellStyle name="Total 6 3 2 4" xfId="49853" xr:uid="{00000000-0005-0000-0000-00002EC50000}"/>
    <cellStyle name="Total 6 3 2 4 2" xfId="49854" xr:uid="{00000000-0005-0000-0000-00002FC50000}"/>
    <cellStyle name="Total 6 3 2 4 2 2" xfId="49855" xr:uid="{00000000-0005-0000-0000-000030C50000}"/>
    <cellStyle name="Total 6 3 2 4 3" xfId="49856" xr:uid="{00000000-0005-0000-0000-000031C50000}"/>
    <cellStyle name="Total 6 3 2 4 4" xfId="49857" xr:uid="{00000000-0005-0000-0000-000032C50000}"/>
    <cellStyle name="Total 6 3 2 5" xfId="49858" xr:uid="{00000000-0005-0000-0000-000033C50000}"/>
    <cellStyle name="Total 6 3 2 5 2" xfId="49859" xr:uid="{00000000-0005-0000-0000-000034C50000}"/>
    <cellStyle name="Total 6 3 2 5 2 2" xfId="49860" xr:uid="{00000000-0005-0000-0000-000035C50000}"/>
    <cellStyle name="Total 6 3 2 5 3" xfId="49861" xr:uid="{00000000-0005-0000-0000-000036C50000}"/>
    <cellStyle name="Total 6 3 2 5 4" xfId="49862" xr:uid="{00000000-0005-0000-0000-000037C50000}"/>
    <cellStyle name="Total 6 3 2 6" xfId="49863" xr:uid="{00000000-0005-0000-0000-000038C50000}"/>
    <cellStyle name="Total 6 3 2 6 2" xfId="49864" xr:uid="{00000000-0005-0000-0000-000039C50000}"/>
    <cellStyle name="Total 6 3 2 6 2 2" xfId="49865" xr:uid="{00000000-0005-0000-0000-00003AC50000}"/>
    <cellStyle name="Total 6 3 2 6 3" xfId="49866" xr:uid="{00000000-0005-0000-0000-00003BC50000}"/>
    <cellStyle name="Total 6 3 2 7" xfId="49867" xr:uid="{00000000-0005-0000-0000-00003CC50000}"/>
    <cellStyle name="Total 6 3 2 7 2" xfId="49868" xr:uid="{00000000-0005-0000-0000-00003DC50000}"/>
    <cellStyle name="Total 6 3 2 7 2 2" xfId="49869" xr:uid="{00000000-0005-0000-0000-00003EC50000}"/>
    <cellStyle name="Total 6 3 2 7 3" xfId="49870" xr:uid="{00000000-0005-0000-0000-00003FC50000}"/>
    <cellStyle name="Total 6 3 2 8" xfId="49871" xr:uid="{00000000-0005-0000-0000-000040C50000}"/>
    <cellStyle name="Total 6 3 2 8 2" xfId="49872" xr:uid="{00000000-0005-0000-0000-000041C50000}"/>
    <cellStyle name="Total 6 3 2 8 2 2" xfId="49873" xr:uid="{00000000-0005-0000-0000-000042C50000}"/>
    <cellStyle name="Total 6 3 2 8 3" xfId="49874" xr:uid="{00000000-0005-0000-0000-000043C50000}"/>
    <cellStyle name="Total 6 3 2 9" xfId="49875" xr:uid="{00000000-0005-0000-0000-000044C50000}"/>
    <cellStyle name="Total 6 3 2 9 2" xfId="49876" xr:uid="{00000000-0005-0000-0000-000045C50000}"/>
    <cellStyle name="Total 6 3 2 9 2 2" xfId="49877" xr:uid="{00000000-0005-0000-0000-000046C50000}"/>
    <cellStyle name="Total 6 3 2 9 3" xfId="49878" xr:uid="{00000000-0005-0000-0000-000047C50000}"/>
    <cellStyle name="Total 6 3 20" xfId="49879" xr:uid="{00000000-0005-0000-0000-000048C50000}"/>
    <cellStyle name="Total 6 3 3" xfId="49880" xr:uid="{00000000-0005-0000-0000-000049C50000}"/>
    <cellStyle name="Total 6 3 3 2" xfId="49881" xr:uid="{00000000-0005-0000-0000-00004AC50000}"/>
    <cellStyle name="Total 6 3 3 2 2" xfId="49882" xr:uid="{00000000-0005-0000-0000-00004BC50000}"/>
    <cellStyle name="Total 6 3 3 2 2 2" xfId="49883" xr:uid="{00000000-0005-0000-0000-00004CC50000}"/>
    <cellStyle name="Total 6 3 3 2 3" xfId="49884" xr:uid="{00000000-0005-0000-0000-00004DC50000}"/>
    <cellStyle name="Total 6 3 3 2 4" xfId="49885" xr:uid="{00000000-0005-0000-0000-00004EC50000}"/>
    <cellStyle name="Total 6 3 3 3" xfId="49886" xr:uid="{00000000-0005-0000-0000-00004FC50000}"/>
    <cellStyle name="Total 6 3 3 3 2" xfId="49887" xr:uid="{00000000-0005-0000-0000-000050C50000}"/>
    <cellStyle name="Total 6 3 3 4" xfId="49888" xr:uid="{00000000-0005-0000-0000-000051C50000}"/>
    <cellStyle name="Total 6 3 3 5" xfId="49889" xr:uid="{00000000-0005-0000-0000-000052C50000}"/>
    <cellStyle name="Total 6 3 4" xfId="49890" xr:uid="{00000000-0005-0000-0000-000053C50000}"/>
    <cellStyle name="Total 6 3 4 2" xfId="49891" xr:uid="{00000000-0005-0000-0000-000054C50000}"/>
    <cellStyle name="Total 6 3 4 2 2" xfId="49892" xr:uid="{00000000-0005-0000-0000-000055C50000}"/>
    <cellStyle name="Total 6 3 4 2 3" xfId="49893" xr:uid="{00000000-0005-0000-0000-000056C50000}"/>
    <cellStyle name="Total 6 3 4 3" xfId="49894" xr:uid="{00000000-0005-0000-0000-000057C50000}"/>
    <cellStyle name="Total 6 3 4 3 2" xfId="49895" xr:uid="{00000000-0005-0000-0000-000058C50000}"/>
    <cellStyle name="Total 6 3 4 4" xfId="49896" xr:uid="{00000000-0005-0000-0000-000059C50000}"/>
    <cellStyle name="Total 6 3 5" xfId="49897" xr:uid="{00000000-0005-0000-0000-00005AC50000}"/>
    <cellStyle name="Total 6 3 5 2" xfId="49898" xr:uid="{00000000-0005-0000-0000-00005BC50000}"/>
    <cellStyle name="Total 6 3 5 2 2" xfId="49899" xr:uid="{00000000-0005-0000-0000-00005CC50000}"/>
    <cellStyle name="Total 6 3 5 2 3" xfId="49900" xr:uid="{00000000-0005-0000-0000-00005DC50000}"/>
    <cellStyle name="Total 6 3 5 3" xfId="49901" xr:uid="{00000000-0005-0000-0000-00005EC50000}"/>
    <cellStyle name="Total 6 3 5 4" xfId="49902" xr:uid="{00000000-0005-0000-0000-00005FC50000}"/>
    <cellStyle name="Total 6 3 6" xfId="49903" xr:uid="{00000000-0005-0000-0000-000060C50000}"/>
    <cellStyle name="Total 6 3 6 2" xfId="49904" xr:uid="{00000000-0005-0000-0000-000061C50000}"/>
    <cellStyle name="Total 6 3 6 2 2" xfId="49905" xr:uid="{00000000-0005-0000-0000-000062C50000}"/>
    <cellStyle name="Total 6 3 6 3" xfId="49906" xr:uid="{00000000-0005-0000-0000-000063C50000}"/>
    <cellStyle name="Total 6 3 6 4" xfId="49907" xr:uid="{00000000-0005-0000-0000-000064C50000}"/>
    <cellStyle name="Total 6 3 7" xfId="49908" xr:uid="{00000000-0005-0000-0000-000065C50000}"/>
    <cellStyle name="Total 6 3 7 2" xfId="49909" xr:uid="{00000000-0005-0000-0000-000066C50000}"/>
    <cellStyle name="Total 6 3 7 2 2" xfId="49910" xr:uid="{00000000-0005-0000-0000-000067C50000}"/>
    <cellStyle name="Total 6 3 7 3" xfId="49911" xr:uid="{00000000-0005-0000-0000-000068C50000}"/>
    <cellStyle name="Total 6 3 8" xfId="49912" xr:uid="{00000000-0005-0000-0000-000069C50000}"/>
    <cellStyle name="Total 6 3 8 2" xfId="49913" xr:uid="{00000000-0005-0000-0000-00006AC50000}"/>
    <cellStyle name="Total 6 3 8 2 2" xfId="49914" xr:uid="{00000000-0005-0000-0000-00006BC50000}"/>
    <cellStyle name="Total 6 3 8 3" xfId="49915" xr:uid="{00000000-0005-0000-0000-00006CC50000}"/>
    <cellStyle name="Total 6 3 9" xfId="49916" xr:uid="{00000000-0005-0000-0000-00006DC50000}"/>
    <cellStyle name="Total 6 3 9 2" xfId="49917" xr:uid="{00000000-0005-0000-0000-00006EC50000}"/>
    <cellStyle name="Total 6 3 9 2 2" xfId="49918" xr:uid="{00000000-0005-0000-0000-00006FC50000}"/>
    <cellStyle name="Total 6 3 9 3" xfId="49919" xr:uid="{00000000-0005-0000-0000-000070C50000}"/>
    <cellStyle name="Total 6 4" xfId="49920" xr:uid="{00000000-0005-0000-0000-000071C50000}"/>
    <cellStyle name="Total 6 4 10" xfId="49921" xr:uid="{00000000-0005-0000-0000-000072C50000}"/>
    <cellStyle name="Total 6 4 10 2" xfId="49922" xr:uid="{00000000-0005-0000-0000-000073C50000}"/>
    <cellStyle name="Total 6 4 10 2 2" xfId="49923" xr:uid="{00000000-0005-0000-0000-000074C50000}"/>
    <cellStyle name="Total 6 4 10 3" xfId="49924" xr:uid="{00000000-0005-0000-0000-000075C50000}"/>
    <cellStyle name="Total 6 4 11" xfId="49925" xr:uid="{00000000-0005-0000-0000-000076C50000}"/>
    <cellStyle name="Total 6 4 11 2" xfId="49926" xr:uid="{00000000-0005-0000-0000-000077C50000}"/>
    <cellStyle name="Total 6 4 11 2 2" xfId="49927" xr:uid="{00000000-0005-0000-0000-000078C50000}"/>
    <cellStyle name="Total 6 4 11 3" xfId="49928" xr:uid="{00000000-0005-0000-0000-000079C50000}"/>
    <cellStyle name="Total 6 4 12" xfId="49929" xr:uid="{00000000-0005-0000-0000-00007AC50000}"/>
    <cellStyle name="Total 6 4 12 2" xfId="49930" xr:uid="{00000000-0005-0000-0000-00007BC50000}"/>
    <cellStyle name="Total 6 4 12 2 2" xfId="49931" xr:uid="{00000000-0005-0000-0000-00007CC50000}"/>
    <cellStyle name="Total 6 4 12 3" xfId="49932" xr:uid="{00000000-0005-0000-0000-00007DC50000}"/>
    <cellStyle name="Total 6 4 13" xfId="49933" xr:uid="{00000000-0005-0000-0000-00007EC50000}"/>
    <cellStyle name="Total 6 4 13 2" xfId="49934" xr:uid="{00000000-0005-0000-0000-00007FC50000}"/>
    <cellStyle name="Total 6 4 13 2 2" xfId="49935" xr:uid="{00000000-0005-0000-0000-000080C50000}"/>
    <cellStyle name="Total 6 4 13 3" xfId="49936" xr:uid="{00000000-0005-0000-0000-000081C50000}"/>
    <cellStyle name="Total 6 4 14" xfId="49937" xr:uid="{00000000-0005-0000-0000-000082C50000}"/>
    <cellStyle name="Total 6 4 14 2" xfId="49938" xr:uid="{00000000-0005-0000-0000-000083C50000}"/>
    <cellStyle name="Total 6 4 14 2 2" xfId="49939" xr:uid="{00000000-0005-0000-0000-000084C50000}"/>
    <cellStyle name="Total 6 4 14 3" xfId="49940" xr:uid="{00000000-0005-0000-0000-000085C50000}"/>
    <cellStyle name="Total 6 4 15" xfId="49941" xr:uid="{00000000-0005-0000-0000-000086C50000}"/>
    <cellStyle name="Total 6 4 15 2" xfId="49942" xr:uid="{00000000-0005-0000-0000-000087C50000}"/>
    <cellStyle name="Total 6 4 15 2 2" xfId="49943" xr:uid="{00000000-0005-0000-0000-000088C50000}"/>
    <cellStyle name="Total 6 4 15 3" xfId="49944" xr:uid="{00000000-0005-0000-0000-000089C50000}"/>
    <cellStyle name="Total 6 4 16" xfId="49945" xr:uid="{00000000-0005-0000-0000-00008AC50000}"/>
    <cellStyle name="Total 6 4 16 2" xfId="49946" xr:uid="{00000000-0005-0000-0000-00008BC50000}"/>
    <cellStyle name="Total 6 4 16 2 2" xfId="49947" xr:uid="{00000000-0005-0000-0000-00008CC50000}"/>
    <cellStyle name="Total 6 4 16 3" xfId="49948" xr:uid="{00000000-0005-0000-0000-00008DC50000}"/>
    <cellStyle name="Total 6 4 17" xfId="49949" xr:uid="{00000000-0005-0000-0000-00008EC50000}"/>
    <cellStyle name="Total 6 4 17 2" xfId="49950" xr:uid="{00000000-0005-0000-0000-00008FC50000}"/>
    <cellStyle name="Total 6 4 17 2 2" xfId="49951" xr:uid="{00000000-0005-0000-0000-000090C50000}"/>
    <cellStyle name="Total 6 4 17 3" xfId="49952" xr:uid="{00000000-0005-0000-0000-000091C50000}"/>
    <cellStyle name="Total 6 4 18" xfId="49953" xr:uid="{00000000-0005-0000-0000-000092C50000}"/>
    <cellStyle name="Total 6 4 18 2" xfId="49954" xr:uid="{00000000-0005-0000-0000-000093C50000}"/>
    <cellStyle name="Total 6 4 19" xfId="49955" xr:uid="{00000000-0005-0000-0000-000094C50000}"/>
    <cellStyle name="Total 6 4 2" xfId="49956" xr:uid="{00000000-0005-0000-0000-000095C50000}"/>
    <cellStyle name="Total 6 4 2 10" xfId="49957" xr:uid="{00000000-0005-0000-0000-000096C50000}"/>
    <cellStyle name="Total 6 4 2 10 2" xfId="49958" xr:uid="{00000000-0005-0000-0000-000097C50000}"/>
    <cellStyle name="Total 6 4 2 10 2 2" xfId="49959" xr:uid="{00000000-0005-0000-0000-000098C50000}"/>
    <cellStyle name="Total 6 4 2 10 3" xfId="49960" xr:uid="{00000000-0005-0000-0000-000099C50000}"/>
    <cellStyle name="Total 6 4 2 11" xfId="49961" xr:uid="{00000000-0005-0000-0000-00009AC50000}"/>
    <cellStyle name="Total 6 4 2 11 2" xfId="49962" xr:uid="{00000000-0005-0000-0000-00009BC50000}"/>
    <cellStyle name="Total 6 4 2 11 2 2" xfId="49963" xr:uid="{00000000-0005-0000-0000-00009CC50000}"/>
    <cellStyle name="Total 6 4 2 11 3" xfId="49964" xr:uid="{00000000-0005-0000-0000-00009DC50000}"/>
    <cellStyle name="Total 6 4 2 12" xfId="49965" xr:uid="{00000000-0005-0000-0000-00009EC50000}"/>
    <cellStyle name="Total 6 4 2 12 2" xfId="49966" xr:uid="{00000000-0005-0000-0000-00009FC50000}"/>
    <cellStyle name="Total 6 4 2 12 2 2" xfId="49967" xr:uid="{00000000-0005-0000-0000-0000A0C50000}"/>
    <cellStyle name="Total 6 4 2 12 3" xfId="49968" xr:uid="{00000000-0005-0000-0000-0000A1C50000}"/>
    <cellStyle name="Total 6 4 2 13" xfId="49969" xr:uid="{00000000-0005-0000-0000-0000A2C50000}"/>
    <cellStyle name="Total 6 4 2 13 2" xfId="49970" xr:uid="{00000000-0005-0000-0000-0000A3C50000}"/>
    <cellStyle name="Total 6 4 2 13 2 2" xfId="49971" xr:uid="{00000000-0005-0000-0000-0000A4C50000}"/>
    <cellStyle name="Total 6 4 2 13 3" xfId="49972" xr:uid="{00000000-0005-0000-0000-0000A5C50000}"/>
    <cellStyle name="Total 6 4 2 14" xfId="49973" xr:uid="{00000000-0005-0000-0000-0000A6C50000}"/>
    <cellStyle name="Total 6 4 2 14 2" xfId="49974" xr:uid="{00000000-0005-0000-0000-0000A7C50000}"/>
    <cellStyle name="Total 6 4 2 14 2 2" xfId="49975" xr:uid="{00000000-0005-0000-0000-0000A8C50000}"/>
    <cellStyle name="Total 6 4 2 14 3" xfId="49976" xr:uid="{00000000-0005-0000-0000-0000A9C50000}"/>
    <cellStyle name="Total 6 4 2 15" xfId="49977" xr:uid="{00000000-0005-0000-0000-0000AAC50000}"/>
    <cellStyle name="Total 6 4 2 15 2" xfId="49978" xr:uid="{00000000-0005-0000-0000-0000ABC50000}"/>
    <cellStyle name="Total 6 4 2 15 2 2" xfId="49979" xr:uid="{00000000-0005-0000-0000-0000ACC50000}"/>
    <cellStyle name="Total 6 4 2 15 3" xfId="49980" xr:uid="{00000000-0005-0000-0000-0000ADC50000}"/>
    <cellStyle name="Total 6 4 2 16" xfId="49981" xr:uid="{00000000-0005-0000-0000-0000AEC50000}"/>
    <cellStyle name="Total 6 4 2 16 2" xfId="49982" xr:uid="{00000000-0005-0000-0000-0000AFC50000}"/>
    <cellStyle name="Total 6 4 2 16 2 2" xfId="49983" xr:uid="{00000000-0005-0000-0000-0000B0C50000}"/>
    <cellStyle name="Total 6 4 2 16 3" xfId="49984" xr:uid="{00000000-0005-0000-0000-0000B1C50000}"/>
    <cellStyle name="Total 6 4 2 17" xfId="49985" xr:uid="{00000000-0005-0000-0000-0000B2C50000}"/>
    <cellStyle name="Total 6 4 2 17 2" xfId="49986" xr:uid="{00000000-0005-0000-0000-0000B3C50000}"/>
    <cellStyle name="Total 6 4 2 17 2 2" xfId="49987" xr:uid="{00000000-0005-0000-0000-0000B4C50000}"/>
    <cellStyle name="Total 6 4 2 17 3" xfId="49988" xr:uid="{00000000-0005-0000-0000-0000B5C50000}"/>
    <cellStyle name="Total 6 4 2 18" xfId="49989" xr:uid="{00000000-0005-0000-0000-0000B6C50000}"/>
    <cellStyle name="Total 6 4 2 18 2" xfId="49990" xr:uid="{00000000-0005-0000-0000-0000B7C50000}"/>
    <cellStyle name="Total 6 4 2 18 2 2" xfId="49991" xr:uid="{00000000-0005-0000-0000-0000B8C50000}"/>
    <cellStyle name="Total 6 4 2 18 3" xfId="49992" xr:uid="{00000000-0005-0000-0000-0000B9C50000}"/>
    <cellStyle name="Total 6 4 2 19" xfId="49993" xr:uid="{00000000-0005-0000-0000-0000BAC50000}"/>
    <cellStyle name="Total 6 4 2 19 2" xfId="49994" xr:uid="{00000000-0005-0000-0000-0000BBC50000}"/>
    <cellStyle name="Total 6 4 2 19 2 2" xfId="49995" xr:uid="{00000000-0005-0000-0000-0000BCC50000}"/>
    <cellStyle name="Total 6 4 2 19 3" xfId="49996" xr:uid="{00000000-0005-0000-0000-0000BDC50000}"/>
    <cellStyle name="Total 6 4 2 2" xfId="49997" xr:uid="{00000000-0005-0000-0000-0000BEC50000}"/>
    <cellStyle name="Total 6 4 2 2 2" xfId="49998" xr:uid="{00000000-0005-0000-0000-0000BFC50000}"/>
    <cellStyle name="Total 6 4 2 2 2 2" xfId="49999" xr:uid="{00000000-0005-0000-0000-0000C0C50000}"/>
    <cellStyle name="Total 6 4 2 2 2 2 2" xfId="50000" xr:uid="{00000000-0005-0000-0000-0000C1C50000}"/>
    <cellStyle name="Total 6 4 2 2 2 3" xfId="50001" xr:uid="{00000000-0005-0000-0000-0000C2C50000}"/>
    <cellStyle name="Total 6 4 2 2 2 4" xfId="50002" xr:uid="{00000000-0005-0000-0000-0000C3C50000}"/>
    <cellStyle name="Total 6 4 2 2 3" xfId="50003" xr:uid="{00000000-0005-0000-0000-0000C4C50000}"/>
    <cellStyle name="Total 6 4 2 2 3 2" xfId="50004" xr:uid="{00000000-0005-0000-0000-0000C5C50000}"/>
    <cellStyle name="Total 6 4 2 2 4" xfId="50005" xr:uid="{00000000-0005-0000-0000-0000C6C50000}"/>
    <cellStyle name="Total 6 4 2 2 5" xfId="50006" xr:uid="{00000000-0005-0000-0000-0000C7C50000}"/>
    <cellStyle name="Total 6 4 2 20" xfId="50007" xr:uid="{00000000-0005-0000-0000-0000C8C50000}"/>
    <cellStyle name="Total 6 4 2 20 2" xfId="50008" xr:uid="{00000000-0005-0000-0000-0000C9C50000}"/>
    <cellStyle name="Total 6 4 2 20 2 2" xfId="50009" xr:uid="{00000000-0005-0000-0000-0000CAC50000}"/>
    <cellStyle name="Total 6 4 2 20 3" xfId="50010" xr:uid="{00000000-0005-0000-0000-0000CBC50000}"/>
    <cellStyle name="Total 6 4 2 21" xfId="50011" xr:uid="{00000000-0005-0000-0000-0000CCC50000}"/>
    <cellStyle name="Total 6 4 2 21 2" xfId="50012" xr:uid="{00000000-0005-0000-0000-0000CDC50000}"/>
    <cellStyle name="Total 6 4 2 22" xfId="50013" xr:uid="{00000000-0005-0000-0000-0000CEC50000}"/>
    <cellStyle name="Total 6 4 2 23" xfId="50014" xr:uid="{00000000-0005-0000-0000-0000CFC50000}"/>
    <cellStyle name="Total 6 4 2 3" xfId="50015" xr:uid="{00000000-0005-0000-0000-0000D0C50000}"/>
    <cellStyle name="Total 6 4 2 3 2" xfId="50016" xr:uid="{00000000-0005-0000-0000-0000D1C50000}"/>
    <cellStyle name="Total 6 4 2 3 2 2" xfId="50017" xr:uid="{00000000-0005-0000-0000-0000D2C50000}"/>
    <cellStyle name="Total 6 4 2 3 2 3" xfId="50018" xr:uid="{00000000-0005-0000-0000-0000D3C50000}"/>
    <cellStyle name="Total 6 4 2 3 3" xfId="50019" xr:uid="{00000000-0005-0000-0000-0000D4C50000}"/>
    <cellStyle name="Total 6 4 2 3 3 2" xfId="50020" xr:uid="{00000000-0005-0000-0000-0000D5C50000}"/>
    <cellStyle name="Total 6 4 2 3 4" xfId="50021" xr:uid="{00000000-0005-0000-0000-0000D6C50000}"/>
    <cellStyle name="Total 6 4 2 4" xfId="50022" xr:uid="{00000000-0005-0000-0000-0000D7C50000}"/>
    <cellStyle name="Total 6 4 2 4 2" xfId="50023" xr:uid="{00000000-0005-0000-0000-0000D8C50000}"/>
    <cellStyle name="Total 6 4 2 4 2 2" xfId="50024" xr:uid="{00000000-0005-0000-0000-0000D9C50000}"/>
    <cellStyle name="Total 6 4 2 4 3" xfId="50025" xr:uid="{00000000-0005-0000-0000-0000DAC50000}"/>
    <cellStyle name="Total 6 4 2 4 4" xfId="50026" xr:uid="{00000000-0005-0000-0000-0000DBC50000}"/>
    <cellStyle name="Total 6 4 2 5" xfId="50027" xr:uid="{00000000-0005-0000-0000-0000DCC50000}"/>
    <cellStyle name="Total 6 4 2 5 2" xfId="50028" xr:uid="{00000000-0005-0000-0000-0000DDC50000}"/>
    <cellStyle name="Total 6 4 2 5 2 2" xfId="50029" xr:uid="{00000000-0005-0000-0000-0000DEC50000}"/>
    <cellStyle name="Total 6 4 2 5 3" xfId="50030" xr:uid="{00000000-0005-0000-0000-0000DFC50000}"/>
    <cellStyle name="Total 6 4 2 5 4" xfId="50031" xr:uid="{00000000-0005-0000-0000-0000E0C50000}"/>
    <cellStyle name="Total 6 4 2 6" xfId="50032" xr:uid="{00000000-0005-0000-0000-0000E1C50000}"/>
    <cellStyle name="Total 6 4 2 6 2" xfId="50033" xr:uid="{00000000-0005-0000-0000-0000E2C50000}"/>
    <cellStyle name="Total 6 4 2 6 2 2" xfId="50034" xr:uid="{00000000-0005-0000-0000-0000E3C50000}"/>
    <cellStyle name="Total 6 4 2 6 3" xfId="50035" xr:uid="{00000000-0005-0000-0000-0000E4C50000}"/>
    <cellStyle name="Total 6 4 2 7" xfId="50036" xr:uid="{00000000-0005-0000-0000-0000E5C50000}"/>
    <cellStyle name="Total 6 4 2 7 2" xfId="50037" xr:uid="{00000000-0005-0000-0000-0000E6C50000}"/>
    <cellStyle name="Total 6 4 2 7 2 2" xfId="50038" xr:uid="{00000000-0005-0000-0000-0000E7C50000}"/>
    <cellStyle name="Total 6 4 2 7 3" xfId="50039" xr:uid="{00000000-0005-0000-0000-0000E8C50000}"/>
    <cellStyle name="Total 6 4 2 8" xfId="50040" xr:uid="{00000000-0005-0000-0000-0000E9C50000}"/>
    <cellStyle name="Total 6 4 2 8 2" xfId="50041" xr:uid="{00000000-0005-0000-0000-0000EAC50000}"/>
    <cellStyle name="Total 6 4 2 8 2 2" xfId="50042" xr:uid="{00000000-0005-0000-0000-0000EBC50000}"/>
    <cellStyle name="Total 6 4 2 8 3" xfId="50043" xr:uid="{00000000-0005-0000-0000-0000ECC50000}"/>
    <cellStyle name="Total 6 4 2 9" xfId="50044" xr:uid="{00000000-0005-0000-0000-0000EDC50000}"/>
    <cellStyle name="Total 6 4 2 9 2" xfId="50045" xr:uid="{00000000-0005-0000-0000-0000EEC50000}"/>
    <cellStyle name="Total 6 4 2 9 2 2" xfId="50046" xr:uid="{00000000-0005-0000-0000-0000EFC50000}"/>
    <cellStyle name="Total 6 4 2 9 3" xfId="50047" xr:uid="{00000000-0005-0000-0000-0000F0C50000}"/>
    <cellStyle name="Total 6 4 20" xfId="50048" xr:uid="{00000000-0005-0000-0000-0000F1C50000}"/>
    <cellStyle name="Total 6 4 3" xfId="50049" xr:uid="{00000000-0005-0000-0000-0000F2C50000}"/>
    <cellStyle name="Total 6 4 3 2" xfId="50050" xr:uid="{00000000-0005-0000-0000-0000F3C50000}"/>
    <cellStyle name="Total 6 4 3 2 2" xfId="50051" xr:uid="{00000000-0005-0000-0000-0000F4C50000}"/>
    <cellStyle name="Total 6 4 3 2 2 2" xfId="50052" xr:uid="{00000000-0005-0000-0000-0000F5C50000}"/>
    <cellStyle name="Total 6 4 3 2 3" xfId="50053" xr:uid="{00000000-0005-0000-0000-0000F6C50000}"/>
    <cellStyle name="Total 6 4 3 2 4" xfId="50054" xr:uid="{00000000-0005-0000-0000-0000F7C50000}"/>
    <cellStyle name="Total 6 4 3 3" xfId="50055" xr:uid="{00000000-0005-0000-0000-0000F8C50000}"/>
    <cellStyle name="Total 6 4 3 3 2" xfId="50056" xr:uid="{00000000-0005-0000-0000-0000F9C50000}"/>
    <cellStyle name="Total 6 4 3 4" xfId="50057" xr:uid="{00000000-0005-0000-0000-0000FAC50000}"/>
    <cellStyle name="Total 6 4 3 5" xfId="50058" xr:uid="{00000000-0005-0000-0000-0000FBC50000}"/>
    <cellStyle name="Total 6 4 4" xfId="50059" xr:uid="{00000000-0005-0000-0000-0000FCC50000}"/>
    <cellStyle name="Total 6 4 4 2" xfId="50060" xr:uid="{00000000-0005-0000-0000-0000FDC50000}"/>
    <cellStyle name="Total 6 4 4 2 2" xfId="50061" xr:uid="{00000000-0005-0000-0000-0000FEC50000}"/>
    <cellStyle name="Total 6 4 4 2 3" xfId="50062" xr:uid="{00000000-0005-0000-0000-0000FFC50000}"/>
    <cellStyle name="Total 6 4 4 3" xfId="50063" xr:uid="{00000000-0005-0000-0000-000000C60000}"/>
    <cellStyle name="Total 6 4 4 3 2" xfId="50064" xr:uid="{00000000-0005-0000-0000-000001C60000}"/>
    <cellStyle name="Total 6 4 4 4" xfId="50065" xr:uid="{00000000-0005-0000-0000-000002C60000}"/>
    <cellStyle name="Total 6 4 5" xfId="50066" xr:uid="{00000000-0005-0000-0000-000003C60000}"/>
    <cellStyle name="Total 6 4 5 2" xfId="50067" xr:uid="{00000000-0005-0000-0000-000004C60000}"/>
    <cellStyle name="Total 6 4 5 2 2" xfId="50068" xr:uid="{00000000-0005-0000-0000-000005C60000}"/>
    <cellStyle name="Total 6 4 5 2 3" xfId="50069" xr:uid="{00000000-0005-0000-0000-000006C60000}"/>
    <cellStyle name="Total 6 4 5 3" xfId="50070" xr:uid="{00000000-0005-0000-0000-000007C60000}"/>
    <cellStyle name="Total 6 4 5 4" xfId="50071" xr:uid="{00000000-0005-0000-0000-000008C60000}"/>
    <cellStyle name="Total 6 4 6" xfId="50072" xr:uid="{00000000-0005-0000-0000-000009C60000}"/>
    <cellStyle name="Total 6 4 6 2" xfId="50073" xr:uid="{00000000-0005-0000-0000-00000AC60000}"/>
    <cellStyle name="Total 6 4 6 2 2" xfId="50074" xr:uid="{00000000-0005-0000-0000-00000BC60000}"/>
    <cellStyle name="Total 6 4 6 3" xfId="50075" xr:uid="{00000000-0005-0000-0000-00000CC60000}"/>
    <cellStyle name="Total 6 4 6 4" xfId="50076" xr:uid="{00000000-0005-0000-0000-00000DC60000}"/>
    <cellStyle name="Total 6 4 7" xfId="50077" xr:uid="{00000000-0005-0000-0000-00000EC60000}"/>
    <cellStyle name="Total 6 4 7 2" xfId="50078" xr:uid="{00000000-0005-0000-0000-00000FC60000}"/>
    <cellStyle name="Total 6 4 7 2 2" xfId="50079" xr:uid="{00000000-0005-0000-0000-000010C60000}"/>
    <cellStyle name="Total 6 4 7 3" xfId="50080" xr:uid="{00000000-0005-0000-0000-000011C60000}"/>
    <cellStyle name="Total 6 4 8" xfId="50081" xr:uid="{00000000-0005-0000-0000-000012C60000}"/>
    <cellStyle name="Total 6 4 8 2" xfId="50082" xr:uid="{00000000-0005-0000-0000-000013C60000}"/>
    <cellStyle name="Total 6 4 8 2 2" xfId="50083" xr:uid="{00000000-0005-0000-0000-000014C60000}"/>
    <cellStyle name="Total 6 4 8 3" xfId="50084" xr:uid="{00000000-0005-0000-0000-000015C60000}"/>
    <cellStyle name="Total 6 4 9" xfId="50085" xr:uid="{00000000-0005-0000-0000-000016C60000}"/>
    <cellStyle name="Total 6 4 9 2" xfId="50086" xr:uid="{00000000-0005-0000-0000-000017C60000}"/>
    <cellStyle name="Total 6 4 9 2 2" xfId="50087" xr:uid="{00000000-0005-0000-0000-000018C60000}"/>
    <cellStyle name="Total 6 4 9 3" xfId="50088" xr:uid="{00000000-0005-0000-0000-000019C60000}"/>
    <cellStyle name="Total 6 5" xfId="50089" xr:uid="{00000000-0005-0000-0000-00001AC60000}"/>
    <cellStyle name="Total 6 5 10" xfId="50090" xr:uid="{00000000-0005-0000-0000-00001BC60000}"/>
    <cellStyle name="Total 6 5 10 2" xfId="50091" xr:uid="{00000000-0005-0000-0000-00001CC60000}"/>
    <cellStyle name="Total 6 5 10 2 2" xfId="50092" xr:uid="{00000000-0005-0000-0000-00001DC60000}"/>
    <cellStyle name="Total 6 5 10 3" xfId="50093" xr:uid="{00000000-0005-0000-0000-00001EC60000}"/>
    <cellStyle name="Total 6 5 11" xfId="50094" xr:uid="{00000000-0005-0000-0000-00001FC60000}"/>
    <cellStyle name="Total 6 5 11 2" xfId="50095" xr:uid="{00000000-0005-0000-0000-000020C60000}"/>
    <cellStyle name="Total 6 5 11 2 2" xfId="50096" xr:uid="{00000000-0005-0000-0000-000021C60000}"/>
    <cellStyle name="Total 6 5 11 3" xfId="50097" xr:uid="{00000000-0005-0000-0000-000022C60000}"/>
    <cellStyle name="Total 6 5 12" xfId="50098" xr:uid="{00000000-0005-0000-0000-000023C60000}"/>
    <cellStyle name="Total 6 5 12 2" xfId="50099" xr:uid="{00000000-0005-0000-0000-000024C60000}"/>
    <cellStyle name="Total 6 5 12 2 2" xfId="50100" xr:uid="{00000000-0005-0000-0000-000025C60000}"/>
    <cellStyle name="Total 6 5 12 3" xfId="50101" xr:uid="{00000000-0005-0000-0000-000026C60000}"/>
    <cellStyle name="Total 6 5 13" xfId="50102" xr:uid="{00000000-0005-0000-0000-000027C60000}"/>
    <cellStyle name="Total 6 5 13 2" xfId="50103" xr:uid="{00000000-0005-0000-0000-000028C60000}"/>
    <cellStyle name="Total 6 5 13 2 2" xfId="50104" xr:uid="{00000000-0005-0000-0000-000029C60000}"/>
    <cellStyle name="Total 6 5 13 3" xfId="50105" xr:uid="{00000000-0005-0000-0000-00002AC60000}"/>
    <cellStyle name="Total 6 5 14" xfId="50106" xr:uid="{00000000-0005-0000-0000-00002BC60000}"/>
    <cellStyle name="Total 6 5 14 2" xfId="50107" xr:uid="{00000000-0005-0000-0000-00002CC60000}"/>
    <cellStyle name="Total 6 5 14 2 2" xfId="50108" xr:uid="{00000000-0005-0000-0000-00002DC60000}"/>
    <cellStyle name="Total 6 5 14 3" xfId="50109" xr:uid="{00000000-0005-0000-0000-00002EC60000}"/>
    <cellStyle name="Total 6 5 15" xfId="50110" xr:uid="{00000000-0005-0000-0000-00002FC60000}"/>
    <cellStyle name="Total 6 5 15 2" xfId="50111" xr:uid="{00000000-0005-0000-0000-000030C60000}"/>
    <cellStyle name="Total 6 5 15 2 2" xfId="50112" xr:uid="{00000000-0005-0000-0000-000031C60000}"/>
    <cellStyle name="Total 6 5 15 3" xfId="50113" xr:uid="{00000000-0005-0000-0000-000032C60000}"/>
    <cellStyle name="Total 6 5 16" xfId="50114" xr:uid="{00000000-0005-0000-0000-000033C60000}"/>
    <cellStyle name="Total 6 5 16 2" xfId="50115" xr:uid="{00000000-0005-0000-0000-000034C60000}"/>
    <cellStyle name="Total 6 5 16 2 2" xfId="50116" xr:uid="{00000000-0005-0000-0000-000035C60000}"/>
    <cellStyle name="Total 6 5 16 3" xfId="50117" xr:uid="{00000000-0005-0000-0000-000036C60000}"/>
    <cellStyle name="Total 6 5 17" xfId="50118" xr:uid="{00000000-0005-0000-0000-000037C60000}"/>
    <cellStyle name="Total 6 5 17 2" xfId="50119" xr:uid="{00000000-0005-0000-0000-000038C60000}"/>
    <cellStyle name="Total 6 5 17 2 2" xfId="50120" xr:uid="{00000000-0005-0000-0000-000039C60000}"/>
    <cellStyle name="Total 6 5 17 3" xfId="50121" xr:uid="{00000000-0005-0000-0000-00003AC60000}"/>
    <cellStyle name="Total 6 5 18" xfId="50122" xr:uid="{00000000-0005-0000-0000-00003BC60000}"/>
    <cellStyle name="Total 6 5 18 2" xfId="50123" xr:uid="{00000000-0005-0000-0000-00003CC60000}"/>
    <cellStyle name="Total 6 5 18 2 2" xfId="50124" xr:uid="{00000000-0005-0000-0000-00003DC60000}"/>
    <cellStyle name="Total 6 5 18 3" xfId="50125" xr:uid="{00000000-0005-0000-0000-00003EC60000}"/>
    <cellStyle name="Total 6 5 19" xfId="50126" xr:uid="{00000000-0005-0000-0000-00003FC60000}"/>
    <cellStyle name="Total 6 5 19 2" xfId="50127" xr:uid="{00000000-0005-0000-0000-000040C60000}"/>
    <cellStyle name="Total 6 5 19 2 2" xfId="50128" xr:uid="{00000000-0005-0000-0000-000041C60000}"/>
    <cellStyle name="Total 6 5 19 3" xfId="50129" xr:uid="{00000000-0005-0000-0000-000042C60000}"/>
    <cellStyle name="Total 6 5 2" xfId="50130" xr:uid="{00000000-0005-0000-0000-000043C60000}"/>
    <cellStyle name="Total 6 5 2 10" xfId="50131" xr:uid="{00000000-0005-0000-0000-000044C60000}"/>
    <cellStyle name="Total 6 5 2 10 2" xfId="50132" xr:uid="{00000000-0005-0000-0000-000045C60000}"/>
    <cellStyle name="Total 6 5 2 10 2 2" xfId="50133" xr:uid="{00000000-0005-0000-0000-000046C60000}"/>
    <cellStyle name="Total 6 5 2 10 3" xfId="50134" xr:uid="{00000000-0005-0000-0000-000047C60000}"/>
    <cellStyle name="Total 6 5 2 11" xfId="50135" xr:uid="{00000000-0005-0000-0000-000048C60000}"/>
    <cellStyle name="Total 6 5 2 11 2" xfId="50136" xr:uid="{00000000-0005-0000-0000-000049C60000}"/>
    <cellStyle name="Total 6 5 2 11 2 2" xfId="50137" xr:uid="{00000000-0005-0000-0000-00004AC60000}"/>
    <cellStyle name="Total 6 5 2 11 3" xfId="50138" xr:uid="{00000000-0005-0000-0000-00004BC60000}"/>
    <cellStyle name="Total 6 5 2 12" xfId="50139" xr:uid="{00000000-0005-0000-0000-00004CC60000}"/>
    <cellStyle name="Total 6 5 2 12 2" xfId="50140" xr:uid="{00000000-0005-0000-0000-00004DC60000}"/>
    <cellStyle name="Total 6 5 2 12 2 2" xfId="50141" xr:uid="{00000000-0005-0000-0000-00004EC60000}"/>
    <cellStyle name="Total 6 5 2 12 3" xfId="50142" xr:uid="{00000000-0005-0000-0000-00004FC60000}"/>
    <cellStyle name="Total 6 5 2 13" xfId="50143" xr:uid="{00000000-0005-0000-0000-000050C60000}"/>
    <cellStyle name="Total 6 5 2 13 2" xfId="50144" xr:uid="{00000000-0005-0000-0000-000051C60000}"/>
    <cellStyle name="Total 6 5 2 13 2 2" xfId="50145" xr:uid="{00000000-0005-0000-0000-000052C60000}"/>
    <cellStyle name="Total 6 5 2 13 3" xfId="50146" xr:uid="{00000000-0005-0000-0000-000053C60000}"/>
    <cellStyle name="Total 6 5 2 14" xfId="50147" xr:uid="{00000000-0005-0000-0000-000054C60000}"/>
    <cellStyle name="Total 6 5 2 14 2" xfId="50148" xr:uid="{00000000-0005-0000-0000-000055C60000}"/>
    <cellStyle name="Total 6 5 2 14 2 2" xfId="50149" xr:uid="{00000000-0005-0000-0000-000056C60000}"/>
    <cellStyle name="Total 6 5 2 14 3" xfId="50150" xr:uid="{00000000-0005-0000-0000-000057C60000}"/>
    <cellStyle name="Total 6 5 2 15" xfId="50151" xr:uid="{00000000-0005-0000-0000-000058C60000}"/>
    <cellStyle name="Total 6 5 2 15 2" xfId="50152" xr:uid="{00000000-0005-0000-0000-000059C60000}"/>
    <cellStyle name="Total 6 5 2 15 2 2" xfId="50153" xr:uid="{00000000-0005-0000-0000-00005AC60000}"/>
    <cellStyle name="Total 6 5 2 15 3" xfId="50154" xr:uid="{00000000-0005-0000-0000-00005BC60000}"/>
    <cellStyle name="Total 6 5 2 16" xfId="50155" xr:uid="{00000000-0005-0000-0000-00005CC60000}"/>
    <cellStyle name="Total 6 5 2 16 2" xfId="50156" xr:uid="{00000000-0005-0000-0000-00005DC60000}"/>
    <cellStyle name="Total 6 5 2 16 2 2" xfId="50157" xr:uid="{00000000-0005-0000-0000-00005EC60000}"/>
    <cellStyle name="Total 6 5 2 16 3" xfId="50158" xr:uid="{00000000-0005-0000-0000-00005FC60000}"/>
    <cellStyle name="Total 6 5 2 17" xfId="50159" xr:uid="{00000000-0005-0000-0000-000060C60000}"/>
    <cellStyle name="Total 6 5 2 17 2" xfId="50160" xr:uid="{00000000-0005-0000-0000-000061C60000}"/>
    <cellStyle name="Total 6 5 2 17 2 2" xfId="50161" xr:uid="{00000000-0005-0000-0000-000062C60000}"/>
    <cellStyle name="Total 6 5 2 17 3" xfId="50162" xr:uid="{00000000-0005-0000-0000-000063C60000}"/>
    <cellStyle name="Total 6 5 2 18" xfId="50163" xr:uid="{00000000-0005-0000-0000-000064C60000}"/>
    <cellStyle name="Total 6 5 2 18 2" xfId="50164" xr:uid="{00000000-0005-0000-0000-000065C60000}"/>
    <cellStyle name="Total 6 5 2 18 2 2" xfId="50165" xr:uid="{00000000-0005-0000-0000-000066C60000}"/>
    <cellStyle name="Total 6 5 2 18 3" xfId="50166" xr:uid="{00000000-0005-0000-0000-000067C60000}"/>
    <cellStyle name="Total 6 5 2 19" xfId="50167" xr:uid="{00000000-0005-0000-0000-000068C60000}"/>
    <cellStyle name="Total 6 5 2 19 2" xfId="50168" xr:uid="{00000000-0005-0000-0000-000069C60000}"/>
    <cellStyle name="Total 6 5 2 19 2 2" xfId="50169" xr:uid="{00000000-0005-0000-0000-00006AC60000}"/>
    <cellStyle name="Total 6 5 2 19 3" xfId="50170" xr:uid="{00000000-0005-0000-0000-00006BC60000}"/>
    <cellStyle name="Total 6 5 2 2" xfId="50171" xr:uid="{00000000-0005-0000-0000-00006CC60000}"/>
    <cellStyle name="Total 6 5 2 2 2" xfId="50172" xr:uid="{00000000-0005-0000-0000-00006DC60000}"/>
    <cellStyle name="Total 6 5 2 2 2 2" xfId="50173" xr:uid="{00000000-0005-0000-0000-00006EC60000}"/>
    <cellStyle name="Total 6 5 2 2 2 3" xfId="50174" xr:uid="{00000000-0005-0000-0000-00006FC60000}"/>
    <cellStyle name="Total 6 5 2 2 3" xfId="50175" xr:uid="{00000000-0005-0000-0000-000070C60000}"/>
    <cellStyle name="Total 6 5 2 2 3 2" xfId="50176" xr:uid="{00000000-0005-0000-0000-000071C60000}"/>
    <cellStyle name="Total 6 5 2 2 4" xfId="50177" xr:uid="{00000000-0005-0000-0000-000072C60000}"/>
    <cellStyle name="Total 6 5 2 20" xfId="50178" xr:uid="{00000000-0005-0000-0000-000073C60000}"/>
    <cellStyle name="Total 6 5 2 20 2" xfId="50179" xr:uid="{00000000-0005-0000-0000-000074C60000}"/>
    <cellStyle name="Total 6 5 2 20 2 2" xfId="50180" xr:uid="{00000000-0005-0000-0000-000075C60000}"/>
    <cellStyle name="Total 6 5 2 20 3" xfId="50181" xr:uid="{00000000-0005-0000-0000-000076C60000}"/>
    <cellStyle name="Total 6 5 2 21" xfId="50182" xr:uid="{00000000-0005-0000-0000-000077C60000}"/>
    <cellStyle name="Total 6 5 2 21 2" xfId="50183" xr:uid="{00000000-0005-0000-0000-000078C60000}"/>
    <cellStyle name="Total 6 5 2 22" xfId="50184" xr:uid="{00000000-0005-0000-0000-000079C60000}"/>
    <cellStyle name="Total 6 5 2 23" xfId="50185" xr:uid="{00000000-0005-0000-0000-00007AC60000}"/>
    <cellStyle name="Total 6 5 2 3" xfId="50186" xr:uid="{00000000-0005-0000-0000-00007BC60000}"/>
    <cellStyle name="Total 6 5 2 3 2" xfId="50187" xr:uid="{00000000-0005-0000-0000-00007CC60000}"/>
    <cellStyle name="Total 6 5 2 3 2 2" xfId="50188" xr:uid="{00000000-0005-0000-0000-00007DC60000}"/>
    <cellStyle name="Total 6 5 2 3 3" xfId="50189" xr:uid="{00000000-0005-0000-0000-00007EC60000}"/>
    <cellStyle name="Total 6 5 2 3 4" xfId="50190" xr:uid="{00000000-0005-0000-0000-00007FC60000}"/>
    <cellStyle name="Total 6 5 2 4" xfId="50191" xr:uid="{00000000-0005-0000-0000-000080C60000}"/>
    <cellStyle name="Total 6 5 2 4 2" xfId="50192" xr:uid="{00000000-0005-0000-0000-000081C60000}"/>
    <cellStyle name="Total 6 5 2 4 2 2" xfId="50193" xr:uid="{00000000-0005-0000-0000-000082C60000}"/>
    <cellStyle name="Total 6 5 2 4 3" xfId="50194" xr:uid="{00000000-0005-0000-0000-000083C60000}"/>
    <cellStyle name="Total 6 5 2 4 4" xfId="50195" xr:uid="{00000000-0005-0000-0000-000084C60000}"/>
    <cellStyle name="Total 6 5 2 5" xfId="50196" xr:uid="{00000000-0005-0000-0000-000085C60000}"/>
    <cellStyle name="Total 6 5 2 5 2" xfId="50197" xr:uid="{00000000-0005-0000-0000-000086C60000}"/>
    <cellStyle name="Total 6 5 2 5 2 2" xfId="50198" xr:uid="{00000000-0005-0000-0000-000087C60000}"/>
    <cellStyle name="Total 6 5 2 5 3" xfId="50199" xr:uid="{00000000-0005-0000-0000-000088C60000}"/>
    <cellStyle name="Total 6 5 2 6" xfId="50200" xr:uid="{00000000-0005-0000-0000-000089C60000}"/>
    <cellStyle name="Total 6 5 2 6 2" xfId="50201" xr:uid="{00000000-0005-0000-0000-00008AC60000}"/>
    <cellStyle name="Total 6 5 2 6 2 2" xfId="50202" xr:uid="{00000000-0005-0000-0000-00008BC60000}"/>
    <cellStyle name="Total 6 5 2 6 3" xfId="50203" xr:uid="{00000000-0005-0000-0000-00008CC60000}"/>
    <cellStyle name="Total 6 5 2 7" xfId="50204" xr:uid="{00000000-0005-0000-0000-00008DC60000}"/>
    <cellStyle name="Total 6 5 2 7 2" xfId="50205" xr:uid="{00000000-0005-0000-0000-00008EC60000}"/>
    <cellStyle name="Total 6 5 2 7 2 2" xfId="50206" xr:uid="{00000000-0005-0000-0000-00008FC60000}"/>
    <cellStyle name="Total 6 5 2 7 3" xfId="50207" xr:uid="{00000000-0005-0000-0000-000090C60000}"/>
    <cellStyle name="Total 6 5 2 8" xfId="50208" xr:uid="{00000000-0005-0000-0000-000091C60000}"/>
    <cellStyle name="Total 6 5 2 8 2" xfId="50209" xr:uid="{00000000-0005-0000-0000-000092C60000}"/>
    <cellStyle name="Total 6 5 2 8 2 2" xfId="50210" xr:uid="{00000000-0005-0000-0000-000093C60000}"/>
    <cellStyle name="Total 6 5 2 8 3" xfId="50211" xr:uid="{00000000-0005-0000-0000-000094C60000}"/>
    <cellStyle name="Total 6 5 2 9" xfId="50212" xr:uid="{00000000-0005-0000-0000-000095C60000}"/>
    <cellStyle name="Total 6 5 2 9 2" xfId="50213" xr:uid="{00000000-0005-0000-0000-000096C60000}"/>
    <cellStyle name="Total 6 5 2 9 2 2" xfId="50214" xr:uid="{00000000-0005-0000-0000-000097C60000}"/>
    <cellStyle name="Total 6 5 2 9 3" xfId="50215" xr:uid="{00000000-0005-0000-0000-000098C60000}"/>
    <cellStyle name="Total 6 5 20" xfId="50216" xr:uid="{00000000-0005-0000-0000-000099C60000}"/>
    <cellStyle name="Total 6 5 20 2" xfId="50217" xr:uid="{00000000-0005-0000-0000-00009AC60000}"/>
    <cellStyle name="Total 6 5 20 2 2" xfId="50218" xr:uid="{00000000-0005-0000-0000-00009BC60000}"/>
    <cellStyle name="Total 6 5 20 3" xfId="50219" xr:uid="{00000000-0005-0000-0000-00009CC60000}"/>
    <cellStyle name="Total 6 5 21" xfId="50220" xr:uid="{00000000-0005-0000-0000-00009DC60000}"/>
    <cellStyle name="Total 6 5 21 2" xfId="50221" xr:uid="{00000000-0005-0000-0000-00009EC60000}"/>
    <cellStyle name="Total 6 5 21 2 2" xfId="50222" xr:uid="{00000000-0005-0000-0000-00009FC60000}"/>
    <cellStyle name="Total 6 5 21 3" xfId="50223" xr:uid="{00000000-0005-0000-0000-0000A0C60000}"/>
    <cellStyle name="Total 6 5 22" xfId="50224" xr:uid="{00000000-0005-0000-0000-0000A1C60000}"/>
    <cellStyle name="Total 6 5 22 2" xfId="50225" xr:uid="{00000000-0005-0000-0000-0000A2C60000}"/>
    <cellStyle name="Total 6 5 23" xfId="50226" xr:uid="{00000000-0005-0000-0000-0000A3C60000}"/>
    <cellStyle name="Total 6 5 24" xfId="50227" xr:uid="{00000000-0005-0000-0000-0000A4C60000}"/>
    <cellStyle name="Total 6 5 3" xfId="50228" xr:uid="{00000000-0005-0000-0000-0000A5C60000}"/>
    <cellStyle name="Total 6 5 3 2" xfId="50229" xr:uid="{00000000-0005-0000-0000-0000A6C60000}"/>
    <cellStyle name="Total 6 5 3 2 2" xfId="50230" xr:uid="{00000000-0005-0000-0000-0000A7C60000}"/>
    <cellStyle name="Total 6 5 3 2 3" xfId="50231" xr:uid="{00000000-0005-0000-0000-0000A8C60000}"/>
    <cellStyle name="Total 6 5 3 3" xfId="50232" xr:uid="{00000000-0005-0000-0000-0000A9C60000}"/>
    <cellStyle name="Total 6 5 3 3 2" xfId="50233" xr:uid="{00000000-0005-0000-0000-0000AAC60000}"/>
    <cellStyle name="Total 6 5 3 4" xfId="50234" xr:uid="{00000000-0005-0000-0000-0000ABC60000}"/>
    <cellStyle name="Total 6 5 4" xfId="50235" xr:uid="{00000000-0005-0000-0000-0000ACC60000}"/>
    <cellStyle name="Total 6 5 4 2" xfId="50236" xr:uid="{00000000-0005-0000-0000-0000ADC60000}"/>
    <cellStyle name="Total 6 5 4 2 2" xfId="50237" xr:uid="{00000000-0005-0000-0000-0000AEC60000}"/>
    <cellStyle name="Total 6 5 4 3" xfId="50238" xr:uid="{00000000-0005-0000-0000-0000AFC60000}"/>
    <cellStyle name="Total 6 5 4 4" xfId="50239" xr:uid="{00000000-0005-0000-0000-0000B0C60000}"/>
    <cellStyle name="Total 6 5 5" xfId="50240" xr:uid="{00000000-0005-0000-0000-0000B1C60000}"/>
    <cellStyle name="Total 6 5 5 2" xfId="50241" xr:uid="{00000000-0005-0000-0000-0000B2C60000}"/>
    <cellStyle name="Total 6 5 5 2 2" xfId="50242" xr:uid="{00000000-0005-0000-0000-0000B3C60000}"/>
    <cellStyle name="Total 6 5 5 3" xfId="50243" xr:uid="{00000000-0005-0000-0000-0000B4C60000}"/>
    <cellStyle name="Total 6 5 5 4" xfId="50244" xr:uid="{00000000-0005-0000-0000-0000B5C60000}"/>
    <cellStyle name="Total 6 5 6" xfId="50245" xr:uid="{00000000-0005-0000-0000-0000B6C60000}"/>
    <cellStyle name="Total 6 5 6 2" xfId="50246" xr:uid="{00000000-0005-0000-0000-0000B7C60000}"/>
    <cellStyle name="Total 6 5 6 2 2" xfId="50247" xr:uid="{00000000-0005-0000-0000-0000B8C60000}"/>
    <cellStyle name="Total 6 5 6 3" xfId="50248" xr:uid="{00000000-0005-0000-0000-0000B9C60000}"/>
    <cellStyle name="Total 6 5 7" xfId="50249" xr:uid="{00000000-0005-0000-0000-0000BAC60000}"/>
    <cellStyle name="Total 6 5 7 2" xfId="50250" xr:uid="{00000000-0005-0000-0000-0000BBC60000}"/>
    <cellStyle name="Total 6 5 7 2 2" xfId="50251" xr:uid="{00000000-0005-0000-0000-0000BCC60000}"/>
    <cellStyle name="Total 6 5 7 3" xfId="50252" xr:uid="{00000000-0005-0000-0000-0000BDC60000}"/>
    <cellStyle name="Total 6 5 8" xfId="50253" xr:uid="{00000000-0005-0000-0000-0000BEC60000}"/>
    <cellStyle name="Total 6 5 8 2" xfId="50254" xr:uid="{00000000-0005-0000-0000-0000BFC60000}"/>
    <cellStyle name="Total 6 5 8 2 2" xfId="50255" xr:uid="{00000000-0005-0000-0000-0000C0C60000}"/>
    <cellStyle name="Total 6 5 8 3" xfId="50256" xr:uid="{00000000-0005-0000-0000-0000C1C60000}"/>
    <cellStyle name="Total 6 5 9" xfId="50257" xr:uid="{00000000-0005-0000-0000-0000C2C60000}"/>
    <cellStyle name="Total 6 5 9 2" xfId="50258" xr:uid="{00000000-0005-0000-0000-0000C3C60000}"/>
    <cellStyle name="Total 6 5 9 2 2" xfId="50259" xr:uid="{00000000-0005-0000-0000-0000C4C60000}"/>
    <cellStyle name="Total 6 5 9 3" xfId="50260" xr:uid="{00000000-0005-0000-0000-0000C5C60000}"/>
    <cellStyle name="Total 6 6" xfId="50261" xr:uid="{00000000-0005-0000-0000-0000C6C60000}"/>
    <cellStyle name="Total 6 6 10" xfId="50262" xr:uid="{00000000-0005-0000-0000-0000C7C60000}"/>
    <cellStyle name="Total 6 6 10 2" xfId="50263" xr:uid="{00000000-0005-0000-0000-0000C8C60000}"/>
    <cellStyle name="Total 6 6 10 2 2" xfId="50264" xr:uid="{00000000-0005-0000-0000-0000C9C60000}"/>
    <cellStyle name="Total 6 6 10 3" xfId="50265" xr:uid="{00000000-0005-0000-0000-0000CAC60000}"/>
    <cellStyle name="Total 6 6 11" xfId="50266" xr:uid="{00000000-0005-0000-0000-0000CBC60000}"/>
    <cellStyle name="Total 6 6 11 2" xfId="50267" xr:uid="{00000000-0005-0000-0000-0000CCC60000}"/>
    <cellStyle name="Total 6 6 11 2 2" xfId="50268" xr:uid="{00000000-0005-0000-0000-0000CDC60000}"/>
    <cellStyle name="Total 6 6 11 3" xfId="50269" xr:uid="{00000000-0005-0000-0000-0000CEC60000}"/>
    <cellStyle name="Total 6 6 12" xfId="50270" xr:uid="{00000000-0005-0000-0000-0000CFC60000}"/>
    <cellStyle name="Total 6 6 12 2" xfId="50271" xr:uid="{00000000-0005-0000-0000-0000D0C60000}"/>
    <cellStyle name="Total 6 6 12 2 2" xfId="50272" xr:uid="{00000000-0005-0000-0000-0000D1C60000}"/>
    <cellStyle name="Total 6 6 12 3" xfId="50273" xr:uid="{00000000-0005-0000-0000-0000D2C60000}"/>
    <cellStyle name="Total 6 6 13" xfId="50274" xr:uid="{00000000-0005-0000-0000-0000D3C60000}"/>
    <cellStyle name="Total 6 6 13 2" xfId="50275" xr:uid="{00000000-0005-0000-0000-0000D4C60000}"/>
    <cellStyle name="Total 6 6 13 2 2" xfId="50276" xr:uid="{00000000-0005-0000-0000-0000D5C60000}"/>
    <cellStyle name="Total 6 6 13 3" xfId="50277" xr:uid="{00000000-0005-0000-0000-0000D6C60000}"/>
    <cellStyle name="Total 6 6 14" xfId="50278" xr:uid="{00000000-0005-0000-0000-0000D7C60000}"/>
    <cellStyle name="Total 6 6 14 2" xfId="50279" xr:uid="{00000000-0005-0000-0000-0000D8C60000}"/>
    <cellStyle name="Total 6 6 14 2 2" xfId="50280" xr:uid="{00000000-0005-0000-0000-0000D9C60000}"/>
    <cellStyle name="Total 6 6 14 3" xfId="50281" xr:uid="{00000000-0005-0000-0000-0000DAC60000}"/>
    <cellStyle name="Total 6 6 15" xfId="50282" xr:uid="{00000000-0005-0000-0000-0000DBC60000}"/>
    <cellStyle name="Total 6 6 15 2" xfId="50283" xr:uid="{00000000-0005-0000-0000-0000DCC60000}"/>
    <cellStyle name="Total 6 6 15 2 2" xfId="50284" xr:uid="{00000000-0005-0000-0000-0000DDC60000}"/>
    <cellStyle name="Total 6 6 15 3" xfId="50285" xr:uid="{00000000-0005-0000-0000-0000DEC60000}"/>
    <cellStyle name="Total 6 6 16" xfId="50286" xr:uid="{00000000-0005-0000-0000-0000DFC60000}"/>
    <cellStyle name="Total 6 6 16 2" xfId="50287" xr:uid="{00000000-0005-0000-0000-0000E0C60000}"/>
    <cellStyle name="Total 6 6 16 2 2" xfId="50288" xr:uid="{00000000-0005-0000-0000-0000E1C60000}"/>
    <cellStyle name="Total 6 6 16 3" xfId="50289" xr:uid="{00000000-0005-0000-0000-0000E2C60000}"/>
    <cellStyle name="Total 6 6 17" xfId="50290" xr:uid="{00000000-0005-0000-0000-0000E3C60000}"/>
    <cellStyle name="Total 6 6 17 2" xfId="50291" xr:uid="{00000000-0005-0000-0000-0000E4C60000}"/>
    <cellStyle name="Total 6 6 17 2 2" xfId="50292" xr:uid="{00000000-0005-0000-0000-0000E5C60000}"/>
    <cellStyle name="Total 6 6 17 3" xfId="50293" xr:uid="{00000000-0005-0000-0000-0000E6C60000}"/>
    <cellStyle name="Total 6 6 18" xfId="50294" xr:uid="{00000000-0005-0000-0000-0000E7C60000}"/>
    <cellStyle name="Total 6 6 18 2" xfId="50295" xr:uid="{00000000-0005-0000-0000-0000E8C60000}"/>
    <cellStyle name="Total 6 6 18 2 2" xfId="50296" xr:uid="{00000000-0005-0000-0000-0000E9C60000}"/>
    <cellStyle name="Total 6 6 18 3" xfId="50297" xr:uid="{00000000-0005-0000-0000-0000EAC60000}"/>
    <cellStyle name="Total 6 6 19" xfId="50298" xr:uid="{00000000-0005-0000-0000-0000EBC60000}"/>
    <cellStyle name="Total 6 6 19 2" xfId="50299" xr:uid="{00000000-0005-0000-0000-0000ECC60000}"/>
    <cellStyle name="Total 6 6 19 2 2" xfId="50300" xr:uid="{00000000-0005-0000-0000-0000EDC60000}"/>
    <cellStyle name="Total 6 6 19 3" xfId="50301" xr:uid="{00000000-0005-0000-0000-0000EEC60000}"/>
    <cellStyle name="Total 6 6 2" xfId="50302" xr:uid="{00000000-0005-0000-0000-0000EFC60000}"/>
    <cellStyle name="Total 6 6 2 2" xfId="50303" xr:uid="{00000000-0005-0000-0000-0000F0C60000}"/>
    <cellStyle name="Total 6 6 2 2 2" xfId="50304" xr:uid="{00000000-0005-0000-0000-0000F1C60000}"/>
    <cellStyle name="Total 6 6 2 2 3" xfId="50305" xr:uid="{00000000-0005-0000-0000-0000F2C60000}"/>
    <cellStyle name="Total 6 6 2 3" xfId="50306" xr:uid="{00000000-0005-0000-0000-0000F3C60000}"/>
    <cellStyle name="Total 6 6 2 3 2" xfId="50307" xr:uid="{00000000-0005-0000-0000-0000F4C60000}"/>
    <cellStyle name="Total 6 6 2 4" xfId="50308" xr:uid="{00000000-0005-0000-0000-0000F5C60000}"/>
    <cellStyle name="Total 6 6 20" xfId="50309" xr:uid="{00000000-0005-0000-0000-0000F6C60000}"/>
    <cellStyle name="Total 6 6 20 2" xfId="50310" xr:uid="{00000000-0005-0000-0000-0000F7C60000}"/>
    <cellStyle name="Total 6 6 20 2 2" xfId="50311" xr:uid="{00000000-0005-0000-0000-0000F8C60000}"/>
    <cellStyle name="Total 6 6 20 3" xfId="50312" xr:uid="{00000000-0005-0000-0000-0000F9C60000}"/>
    <cellStyle name="Total 6 6 21" xfId="50313" xr:uid="{00000000-0005-0000-0000-0000FAC60000}"/>
    <cellStyle name="Total 6 6 21 2" xfId="50314" xr:uid="{00000000-0005-0000-0000-0000FBC60000}"/>
    <cellStyle name="Total 6 6 22" xfId="50315" xr:uid="{00000000-0005-0000-0000-0000FCC60000}"/>
    <cellStyle name="Total 6 6 23" xfId="50316" xr:uid="{00000000-0005-0000-0000-0000FDC60000}"/>
    <cellStyle name="Total 6 6 3" xfId="50317" xr:uid="{00000000-0005-0000-0000-0000FEC60000}"/>
    <cellStyle name="Total 6 6 3 2" xfId="50318" xr:uid="{00000000-0005-0000-0000-0000FFC60000}"/>
    <cellStyle name="Total 6 6 3 2 2" xfId="50319" xr:uid="{00000000-0005-0000-0000-000000C70000}"/>
    <cellStyle name="Total 6 6 3 3" xfId="50320" xr:uid="{00000000-0005-0000-0000-000001C70000}"/>
    <cellStyle name="Total 6 6 3 4" xfId="50321" xr:uid="{00000000-0005-0000-0000-000002C70000}"/>
    <cellStyle name="Total 6 6 4" xfId="50322" xr:uid="{00000000-0005-0000-0000-000003C70000}"/>
    <cellStyle name="Total 6 6 4 2" xfId="50323" xr:uid="{00000000-0005-0000-0000-000004C70000}"/>
    <cellStyle name="Total 6 6 4 2 2" xfId="50324" xr:uid="{00000000-0005-0000-0000-000005C70000}"/>
    <cellStyle name="Total 6 6 4 3" xfId="50325" xr:uid="{00000000-0005-0000-0000-000006C70000}"/>
    <cellStyle name="Total 6 6 4 4" xfId="50326" xr:uid="{00000000-0005-0000-0000-000007C70000}"/>
    <cellStyle name="Total 6 6 5" xfId="50327" xr:uid="{00000000-0005-0000-0000-000008C70000}"/>
    <cellStyle name="Total 6 6 5 2" xfId="50328" xr:uid="{00000000-0005-0000-0000-000009C70000}"/>
    <cellStyle name="Total 6 6 5 2 2" xfId="50329" xr:uid="{00000000-0005-0000-0000-00000AC70000}"/>
    <cellStyle name="Total 6 6 5 3" xfId="50330" xr:uid="{00000000-0005-0000-0000-00000BC70000}"/>
    <cellStyle name="Total 6 6 6" xfId="50331" xr:uid="{00000000-0005-0000-0000-00000CC70000}"/>
    <cellStyle name="Total 6 6 6 2" xfId="50332" xr:uid="{00000000-0005-0000-0000-00000DC70000}"/>
    <cellStyle name="Total 6 6 6 2 2" xfId="50333" xr:uid="{00000000-0005-0000-0000-00000EC70000}"/>
    <cellStyle name="Total 6 6 6 3" xfId="50334" xr:uid="{00000000-0005-0000-0000-00000FC70000}"/>
    <cellStyle name="Total 6 6 7" xfId="50335" xr:uid="{00000000-0005-0000-0000-000010C70000}"/>
    <cellStyle name="Total 6 6 7 2" xfId="50336" xr:uid="{00000000-0005-0000-0000-000011C70000}"/>
    <cellStyle name="Total 6 6 7 2 2" xfId="50337" xr:uid="{00000000-0005-0000-0000-000012C70000}"/>
    <cellStyle name="Total 6 6 7 3" xfId="50338" xr:uid="{00000000-0005-0000-0000-000013C70000}"/>
    <cellStyle name="Total 6 6 8" xfId="50339" xr:uid="{00000000-0005-0000-0000-000014C70000}"/>
    <cellStyle name="Total 6 6 8 2" xfId="50340" xr:uid="{00000000-0005-0000-0000-000015C70000}"/>
    <cellStyle name="Total 6 6 8 2 2" xfId="50341" xr:uid="{00000000-0005-0000-0000-000016C70000}"/>
    <cellStyle name="Total 6 6 8 3" xfId="50342" xr:uid="{00000000-0005-0000-0000-000017C70000}"/>
    <cellStyle name="Total 6 6 9" xfId="50343" xr:uid="{00000000-0005-0000-0000-000018C70000}"/>
    <cellStyle name="Total 6 6 9 2" xfId="50344" xr:uid="{00000000-0005-0000-0000-000019C70000}"/>
    <cellStyle name="Total 6 6 9 2 2" xfId="50345" xr:uid="{00000000-0005-0000-0000-00001AC70000}"/>
    <cellStyle name="Total 6 6 9 3" xfId="50346" xr:uid="{00000000-0005-0000-0000-00001BC70000}"/>
    <cellStyle name="Total 6 7" xfId="50347" xr:uid="{00000000-0005-0000-0000-00001CC70000}"/>
    <cellStyle name="Total 6 7 2" xfId="50348" xr:uid="{00000000-0005-0000-0000-00001DC70000}"/>
    <cellStyle name="Total 6 7 2 2" xfId="50349" xr:uid="{00000000-0005-0000-0000-00001EC70000}"/>
    <cellStyle name="Total 6 7 2 3" xfId="50350" xr:uid="{00000000-0005-0000-0000-00001FC70000}"/>
    <cellStyle name="Total 6 7 3" xfId="50351" xr:uid="{00000000-0005-0000-0000-000020C70000}"/>
    <cellStyle name="Total 6 7 3 2" xfId="50352" xr:uid="{00000000-0005-0000-0000-000021C70000}"/>
    <cellStyle name="Total 6 7 4" xfId="50353" xr:uid="{00000000-0005-0000-0000-000022C70000}"/>
    <cellStyle name="Total 6 8" xfId="50354" xr:uid="{00000000-0005-0000-0000-000023C70000}"/>
    <cellStyle name="Total 6 8 2" xfId="50355" xr:uid="{00000000-0005-0000-0000-000024C70000}"/>
    <cellStyle name="Total 6 8 2 2" xfId="50356" xr:uid="{00000000-0005-0000-0000-000025C70000}"/>
    <cellStyle name="Total 6 8 2 3" xfId="50357" xr:uid="{00000000-0005-0000-0000-000026C70000}"/>
    <cellStyle name="Total 6 8 3" xfId="50358" xr:uid="{00000000-0005-0000-0000-000027C70000}"/>
    <cellStyle name="Total 6 8 4" xfId="50359" xr:uid="{00000000-0005-0000-0000-000028C70000}"/>
    <cellStyle name="Total 6 9" xfId="50360" xr:uid="{00000000-0005-0000-0000-000029C70000}"/>
    <cellStyle name="Total 6 9 2" xfId="50361" xr:uid="{00000000-0005-0000-0000-00002AC70000}"/>
    <cellStyle name="Total 6 9 2 2" xfId="50362" xr:uid="{00000000-0005-0000-0000-00002BC70000}"/>
    <cellStyle name="Total 6 9 3" xfId="50363" xr:uid="{00000000-0005-0000-0000-00002CC70000}"/>
    <cellStyle name="Total 6 9 4" xfId="50364" xr:uid="{00000000-0005-0000-0000-00002DC70000}"/>
    <cellStyle name="Total 7" xfId="50365" xr:uid="{00000000-0005-0000-0000-00002EC70000}"/>
    <cellStyle name="Total 8" xfId="51009" xr:uid="{00000000-0005-0000-0000-00002FC70000}"/>
    <cellStyle name="Total Currency" xfId="50366" xr:uid="{00000000-0005-0000-0000-000030C70000}"/>
    <cellStyle name="Total Normal" xfId="50367" xr:uid="{00000000-0005-0000-0000-000031C70000}"/>
    <cellStyle name="TSQL" xfId="50368" xr:uid="{00000000-0005-0000-0000-000032C70000}"/>
    <cellStyle name="TypeNote" xfId="50369" xr:uid="{00000000-0005-0000-0000-000033C70000}"/>
    <cellStyle name="u5shares" xfId="50370" xr:uid="{00000000-0005-0000-0000-000034C70000}"/>
    <cellStyle name="Unit" xfId="50371" xr:uid="{00000000-0005-0000-0000-000035C70000}"/>
    <cellStyle name="UnitOfMeasure" xfId="50372" xr:uid="{00000000-0005-0000-0000-000036C70000}"/>
    <cellStyle name="ValNum" xfId="50373" xr:uid="{00000000-0005-0000-0000-000037C70000}"/>
    <cellStyle name="Value" xfId="50374" xr:uid="{00000000-0005-0000-0000-000038C70000}"/>
    <cellStyle name="Variable assumptions" xfId="50375" xr:uid="{00000000-0005-0000-0000-000039C70000}"/>
    <cellStyle name="Vertical" xfId="50376" xr:uid="{00000000-0005-0000-0000-00003AC70000}"/>
    <cellStyle name="Warning Text 2" xfId="50377" xr:uid="{00000000-0005-0000-0000-00003BC70000}"/>
    <cellStyle name="Warning Text 3" xfId="50378" xr:uid="{00000000-0005-0000-0000-00003CC70000}"/>
    <cellStyle name="Warning Text 4" xfId="50379" xr:uid="{00000000-0005-0000-0000-00003DC70000}"/>
    <cellStyle name="Warning Text 5" xfId="50380" xr:uid="{00000000-0005-0000-0000-00003EC70000}"/>
    <cellStyle name="Warning Text 6" xfId="50381" xr:uid="{00000000-0005-0000-0000-00003FC70000}"/>
    <cellStyle name="Warnings" xfId="50382" xr:uid="{00000000-0005-0000-0000-000040C70000}"/>
    <cellStyle name="Warnings 2" xfId="50383" xr:uid="{00000000-0005-0000-0000-000041C70000}"/>
    <cellStyle name="Warnings 3" xfId="51010" xr:uid="{00000000-0005-0000-0000-000042C70000}"/>
    <cellStyle name="whole number" xfId="50384" xr:uid="{00000000-0005-0000-0000-000043C70000}"/>
    <cellStyle name="whole number 2" xfId="50385" xr:uid="{00000000-0005-0000-0000-000044C70000}"/>
    <cellStyle name="whole number 3" xfId="50386" xr:uid="{00000000-0005-0000-0000-000045C70000}"/>
  </cellStyles>
  <dxfs count="25">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color theme="0"/>
      </font>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ill>
        <patternFill>
          <bgColor theme="6" tint="0.39994506668294322"/>
        </patternFill>
      </fill>
    </dxf>
    <dxf>
      <fill>
        <patternFill>
          <bgColor theme="0" tint="-0.14996795556505021"/>
        </patternFill>
      </fill>
    </dxf>
    <dxf>
      <fill>
        <patternFill>
          <bgColor theme="6" tint="0.39994506668294322"/>
        </patternFill>
      </fill>
    </dxf>
    <dxf>
      <fill>
        <patternFill>
          <bgColor theme="6" tint="0.39994506668294322"/>
        </patternFill>
      </fill>
    </dxf>
    <dxf>
      <fill>
        <patternFill>
          <bgColor theme="0" tint="-0.14996795556505021"/>
        </patternFill>
      </fill>
    </dxf>
    <dxf>
      <font>
        <color theme="0"/>
      </font>
    </dxf>
    <dxf>
      <font>
        <b val="0"/>
        <i/>
      </font>
      <fill>
        <patternFill>
          <bgColor theme="0" tint="-0.149967955565050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gf1live.virago.internal.dtlr.gov.uk\flgr\COMMON\99I2K\Group3\forecast\Pre%20Budget%20Reports\PBR%202006\Summer%20changes\CTPBR06L_orig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gov.uk/rkyv/CheckOut/Long-term%20model%202009%7bdb5-doc3966101-ma1-mi14%7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TROAST\Downloads\NNDR3_18-19_form%20(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onnetapp01\ASDDATA\MP\SWAUP2\Demography\BWRM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budgetresponsibility.org.uk/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gf1live.virago.internal.dtlr.gov.uk\flgr\BM\Forecast\Bud05\PostBudget05_reconcil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Part 1"/>
      <sheetName val="Part 2"/>
      <sheetName val="Part 2 DA Summary"/>
      <sheetName val="Part 3"/>
      <sheetName val="Part 4"/>
      <sheetName val="Part 5"/>
      <sheetName val="Main Validation"/>
      <sheetName val="Data"/>
      <sheetName val="EZ list"/>
      <sheetName val="LA list"/>
      <sheetName val="LA_info"/>
      <sheetName val="Discretionary Scheme Allocation"/>
      <sheetName val="SBRR threshold amounts"/>
      <sheetName val="NNDR3_P1"/>
      <sheetName val="NNDR3_P2"/>
      <sheetName val="Access_DASummary"/>
      <sheetName val="NNDR3_P3"/>
      <sheetName val="NNDR3_P4"/>
      <sheetName val="NNDR3_P5"/>
      <sheetName val="Access_NNDR3_allparts"/>
      <sheetName val="Access_Val"/>
      <sheetName val="CHECK_P1"/>
      <sheetName val="CHECK_P2"/>
      <sheetName val="CHECK_P3"/>
      <sheetName val="CHECK_P4"/>
      <sheetName val="CHECK_P5"/>
    </sheetNames>
    <sheetDataSet>
      <sheetData sheetId="0" refreshError="1"/>
      <sheetData sheetId="1">
        <row r="20">
          <cell r="L20" t="str">
            <v>ZZZZ</v>
          </cell>
        </row>
      </sheetData>
      <sheetData sheetId="2" refreshError="1"/>
      <sheetData sheetId="3" refreshError="1"/>
      <sheetData sheetId="4" refreshError="1"/>
      <sheetData sheetId="5" refreshError="1"/>
      <sheetData sheetId="6" refreshError="1"/>
      <sheetData sheetId="7" refreshError="1"/>
      <sheetData sheetId="8">
        <row r="8">
          <cell r="A8">
            <v>1</v>
          </cell>
        </row>
      </sheetData>
      <sheetData sheetId="9">
        <row r="4">
          <cell r="B4" t="str">
            <v>E3831</v>
          </cell>
          <cell r="C4" t="str">
            <v>E3831EZ1</v>
          </cell>
          <cell r="D4" t="str">
            <v>Adur</v>
          </cell>
          <cell r="G4" t="str">
            <v/>
          </cell>
          <cell r="H4" t="str">
            <v/>
          </cell>
        </row>
        <row r="5">
          <cell r="B5" t="str">
            <v>E0931</v>
          </cell>
          <cell r="C5" t="str">
            <v>E0931EZ1</v>
          </cell>
          <cell r="D5" t="str">
            <v>Allerdale</v>
          </cell>
          <cell r="G5" t="str">
            <v/>
          </cell>
          <cell r="H5" t="str">
            <v/>
          </cell>
        </row>
        <row r="6">
          <cell r="B6" t="str">
            <v>E1031</v>
          </cell>
          <cell r="C6" t="str">
            <v>E1031EZ1</v>
          </cell>
          <cell r="D6" t="str">
            <v>Amber Valley</v>
          </cell>
          <cell r="G6" t="str">
            <v/>
          </cell>
          <cell r="H6" t="str">
            <v/>
          </cell>
        </row>
        <row r="7">
          <cell r="B7" t="str">
            <v>E3832</v>
          </cell>
          <cell r="C7" t="str">
            <v>E3832EZ1</v>
          </cell>
          <cell r="D7" t="str">
            <v>Arun</v>
          </cell>
          <cell r="G7" t="str">
            <v/>
          </cell>
          <cell r="H7" t="str">
            <v/>
          </cell>
        </row>
        <row r="8">
          <cell r="B8" t="str">
            <v>E3031</v>
          </cell>
          <cell r="C8" t="str">
            <v>E3031EZ1</v>
          </cell>
          <cell r="D8" t="str">
            <v>Ashfield</v>
          </cell>
          <cell r="G8" t="str">
            <v/>
          </cell>
          <cell r="H8" t="str">
            <v/>
          </cell>
        </row>
        <row r="9">
          <cell r="B9" t="str">
            <v>E2231</v>
          </cell>
          <cell r="C9" t="str">
            <v>E2231EZ1</v>
          </cell>
          <cell r="D9" t="str">
            <v>Ashford</v>
          </cell>
          <cell r="G9" t="str">
            <v/>
          </cell>
          <cell r="H9" t="str">
            <v/>
          </cell>
        </row>
        <row r="10">
          <cell r="B10" t="str">
            <v>E0431</v>
          </cell>
          <cell r="C10" t="str">
            <v>E0431EZ1</v>
          </cell>
          <cell r="D10" t="str">
            <v>Aylesbury Vale</v>
          </cell>
          <cell r="E10" t="str">
            <v>Buckinghamshire Thames Valley: Silverstone</v>
          </cell>
          <cell r="G10">
            <v>0</v>
          </cell>
          <cell r="H10">
            <v>0</v>
          </cell>
        </row>
        <row r="11">
          <cell r="B11" t="str">
            <v>E0431</v>
          </cell>
          <cell r="C11" t="str">
            <v>E0431EZ2</v>
          </cell>
          <cell r="D11" t="str">
            <v>Aylesbury Vale</v>
          </cell>
          <cell r="E11" t="str">
            <v>Buckinghamshire Thames Valley: Aria/Woodlands</v>
          </cell>
          <cell r="G11">
            <v>0</v>
          </cell>
          <cell r="H11">
            <v>0</v>
          </cell>
        </row>
        <row r="12">
          <cell r="B12" t="str">
            <v>E0431</v>
          </cell>
          <cell r="C12" t="str">
            <v>E0431EZ3</v>
          </cell>
          <cell r="D12" t="str">
            <v>Aylesbury Vale</v>
          </cell>
          <cell r="E12" t="str">
            <v>Buckinghamshire Thames Valley: Westcott</v>
          </cell>
          <cell r="G12">
            <v>25664</v>
          </cell>
          <cell r="H12">
            <v>25664</v>
          </cell>
        </row>
        <row r="13">
          <cell r="B13" t="str">
            <v>E3531</v>
          </cell>
          <cell r="C13" t="str">
            <v>E3531EZ1</v>
          </cell>
          <cell r="D13" t="str">
            <v>Babergh</v>
          </cell>
          <cell r="E13" t="str">
            <v>New Anglia EZ: Sproughton Road</v>
          </cell>
          <cell r="G13">
            <v>0</v>
          </cell>
          <cell r="H13">
            <v>0</v>
          </cell>
        </row>
        <row r="14">
          <cell r="B14" t="str">
            <v>E5030</v>
          </cell>
          <cell r="C14" t="str">
            <v>E5030EZ1</v>
          </cell>
          <cell r="D14" t="str">
            <v>Barking and Dagenham</v>
          </cell>
          <cell r="G14" t="str">
            <v/>
          </cell>
          <cell r="H14" t="str">
            <v/>
          </cell>
        </row>
        <row r="15">
          <cell r="B15" t="str">
            <v>E5031</v>
          </cell>
          <cell r="C15" t="str">
            <v>E5031EZ1</v>
          </cell>
          <cell r="D15" t="str">
            <v>Barnet</v>
          </cell>
          <cell r="E15" t="str">
            <v>Brent Cross LGZ</v>
          </cell>
          <cell r="G15">
            <v>0</v>
          </cell>
          <cell r="H15">
            <v>20252290</v>
          </cell>
        </row>
        <row r="16">
          <cell r="B16" t="str">
            <v>E4401</v>
          </cell>
          <cell r="C16" t="str">
            <v>E4401EZ1</v>
          </cell>
          <cell r="D16" t="str">
            <v>Barnsley</v>
          </cell>
          <cell r="E16" t="str">
            <v>Sheffield City region</v>
          </cell>
          <cell r="G16">
            <v>90902</v>
          </cell>
          <cell r="H16">
            <v>90902</v>
          </cell>
        </row>
        <row r="17">
          <cell r="B17" t="str">
            <v>E0932</v>
          </cell>
          <cell r="C17" t="str">
            <v>E0932EZ1</v>
          </cell>
          <cell r="D17" t="str">
            <v>Barrow-in-Furness</v>
          </cell>
          <cell r="G17" t="str">
            <v/>
          </cell>
          <cell r="H17" t="str">
            <v/>
          </cell>
        </row>
        <row r="18">
          <cell r="B18" t="str">
            <v>E1531</v>
          </cell>
          <cell r="C18" t="str">
            <v>E1531EZ1</v>
          </cell>
          <cell r="D18" t="str">
            <v>Basildon</v>
          </cell>
          <cell r="G18" t="str">
            <v/>
          </cell>
          <cell r="H18" t="str">
            <v/>
          </cell>
        </row>
        <row r="19">
          <cell r="B19" t="str">
            <v>E1731</v>
          </cell>
          <cell r="C19" t="str">
            <v>E1731EZ1</v>
          </cell>
          <cell r="D19" t="str">
            <v>Basingstoke &amp; Deane</v>
          </cell>
          <cell r="E19" t="str">
            <v>Basing View</v>
          </cell>
          <cell r="G19">
            <v>2195635</v>
          </cell>
          <cell r="H19">
            <v>2195635</v>
          </cell>
        </row>
        <row r="20">
          <cell r="B20" t="str">
            <v>E3032</v>
          </cell>
          <cell r="C20" t="str">
            <v>E3032EZ1</v>
          </cell>
          <cell r="D20" t="str">
            <v>Bassetlaw</v>
          </cell>
          <cell r="G20" t="str">
            <v/>
          </cell>
          <cell r="H20" t="str">
            <v/>
          </cell>
        </row>
        <row r="21">
          <cell r="B21" t="str">
            <v>E0101</v>
          </cell>
          <cell r="C21" t="str">
            <v>E0101EZ1</v>
          </cell>
          <cell r="D21" t="str">
            <v>Bath &amp; North East Somerset</v>
          </cell>
          <cell r="E21" t="str">
            <v>Enterprise Area</v>
          </cell>
          <cell r="G21">
            <v>5344172</v>
          </cell>
          <cell r="H21">
            <v>5344172</v>
          </cell>
        </row>
        <row r="22">
          <cell r="B22" t="str">
            <v>E0101</v>
          </cell>
          <cell r="C22" t="str">
            <v>E0101EZ2</v>
          </cell>
          <cell r="D22" t="str">
            <v>Bath &amp; North East Somerset</v>
          </cell>
          <cell r="E22" t="str">
            <v>Bath Enterprise Area</v>
          </cell>
          <cell r="G22">
            <v>0</v>
          </cell>
          <cell r="H22">
            <v>0</v>
          </cell>
        </row>
        <row r="23">
          <cell r="B23" t="str">
            <v>E0101</v>
          </cell>
          <cell r="C23" t="str">
            <v>E0101EZ3</v>
          </cell>
          <cell r="D23" t="str">
            <v>Bath &amp; North East Somerset</v>
          </cell>
          <cell r="E23" t="str">
            <v>Roseberry Place</v>
          </cell>
          <cell r="G23">
            <v>15895</v>
          </cell>
          <cell r="H23">
            <v>15895</v>
          </cell>
        </row>
        <row r="24">
          <cell r="B24" t="str">
            <v>E0101</v>
          </cell>
          <cell r="C24" t="str">
            <v>E0101EZ4</v>
          </cell>
          <cell r="D24" t="str">
            <v>Bath &amp; North East Somerset</v>
          </cell>
          <cell r="E24" t="str">
            <v>Old Mills</v>
          </cell>
          <cell r="G24">
            <v>0</v>
          </cell>
          <cell r="H24">
            <v>0</v>
          </cell>
        </row>
        <row r="25">
          <cell r="B25" t="str">
            <v>E0202</v>
          </cell>
          <cell r="C25" t="str">
            <v>E0202EZ1</v>
          </cell>
          <cell r="D25" t="str">
            <v>Bedford UA</v>
          </cell>
          <cell r="G25" t="str">
            <v/>
          </cell>
          <cell r="H25" t="str">
            <v/>
          </cell>
        </row>
        <row r="26">
          <cell r="B26" t="str">
            <v>E5032</v>
          </cell>
          <cell r="C26" t="str">
            <v>E5032EZ1</v>
          </cell>
          <cell r="D26" t="str">
            <v>Bexley</v>
          </cell>
          <cell r="G26" t="str">
            <v/>
          </cell>
          <cell r="H26" t="str">
            <v/>
          </cell>
        </row>
        <row r="27">
          <cell r="B27" t="str">
            <v>E4601</v>
          </cell>
          <cell r="C27" t="str">
            <v>E4601EZ1</v>
          </cell>
          <cell r="D27" t="str">
            <v>Birmingham</v>
          </cell>
          <cell r="E27" t="str">
            <v>Birmingham City Centre</v>
          </cell>
          <cell r="G27">
            <v>4210024</v>
          </cell>
          <cell r="H27">
            <v>4210024</v>
          </cell>
        </row>
        <row r="28">
          <cell r="B28" t="str">
            <v>E4601</v>
          </cell>
          <cell r="C28" t="str">
            <v>E4601EZ2</v>
          </cell>
          <cell r="D28" t="str">
            <v>Birmingham</v>
          </cell>
          <cell r="E28" t="str">
            <v>Birmingham Curzon Extension</v>
          </cell>
          <cell r="G28">
            <v>6882797</v>
          </cell>
          <cell r="H28">
            <v>6882797</v>
          </cell>
        </row>
        <row r="29">
          <cell r="B29" t="str">
            <v>E2431</v>
          </cell>
          <cell r="C29" t="str">
            <v>E2431EZ1</v>
          </cell>
          <cell r="D29" t="str">
            <v>Blaby</v>
          </cell>
          <cell r="G29" t="str">
            <v/>
          </cell>
          <cell r="H29" t="str">
            <v/>
          </cell>
        </row>
        <row r="30">
          <cell r="B30" t="str">
            <v>E2301</v>
          </cell>
          <cell r="C30" t="str">
            <v>E2301EZ1</v>
          </cell>
          <cell r="D30" t="str">
            <v>Blackburn with Darwen</v>
          </cell>
          <cell r="G30" t="str">
            <v/>
          </cell>
          <cell r="H30" t="str">
            <v/>
          </cell>
        </row>
        <row r="31">
          <cell r="B31" t="str">
            <v>E2302</v>
          </cell>
          <cell r="C31" t="str">
            <v>E2302EZ1</v>
          </cell>
          <cell r="D31" t="str">
            <v>Blackpool</v>
          </cell>
          <cell r="E31" t="str">
            <v>Blackpool Airport Corridor</v>
          </cell>
          <cell r="G31">
            <v>1548155</v>
          </cell>
          <cell r="H31">
            <v>1548155</v>
          </cell>
        </row>
        <row r="32">
          <cell r="B32" t="str">
            <v>E1032</v>
          </cell>
          <cell r="C32" t="str">
            <v>E1032EZ1</v>
          </cell>
          <cell r="D32" t="str">
            <v>Bolsover</v>
          </cell>
          <cell r="G32" t="str">
            <v/>
          </cell>
          <cell r="H32" t="str">
            <v/>
          </cell>
        </row>
        <row r="33">
          <cell r="B33" t="str">
            <v>E4201</v>
          </cell>
          <cell r="C33" t="str">
            <v>E4201EZ1</v>
          </cell>
          <cell r="D33" t="str">
            <v>Bolton</v>
          </cell>
          <cell r="G33" t="str">
            <v/>
          </cell>
          <cell r="H33" t="str">
            <v/>
          </cell>
        </row>
        <row r="34">
          <cell r="B34" t="str">
            <v>E2531</v>
          </cell>
          <cell r="C34" t="str">
            <v>E2531EZ1</v>
          </cell>
          <cell r="D34" t="str">
            <v>Boston</v>
          </cell>
          <cell r="G34" t="str">
            <v/>
          </cell>
          <cell r="H34" t="str">
            <v/>
          </cell>
        </row>
        <row r="35">
          <cell r="B35" t="str">
            <v>E1202</v>
          </cell>
          <cell r="C35" t="str">
            <v>E1202EZ1</v>
          </cell>
          <cell r="D35" t="str">
            <v>Bournemouth</v>
          </cell>
          <cell r="G35" t="str">
            <v/>
          </cell>
          <cell r="H35" t="str">
            <v/>
          </cell>
        </row>
        <row r="36">
          <cell r="B36" t="str">
            <v>E0301</v>
          </cell>
          <cell r="C36" t="str">
            <v>E0301EZ1</v>
          </cell>
          <cell r="D36" t="str">
            <v>Bracknell Forest</v>
          </cell>
          <cell r="G36" t="str">
            <v/>
          </cell>
          <cell r="H36" t="str">
            <v/>
          </cell>
        </row>
        <row r="37">
          <cell r="B37" t="str">
            <v>E4701</v>
          </cell>
          <cell r="C37" t="str">
            <v>E4701EZ1</v>
          </cell>
          <cell r="D37" t="str">
            <v>Bradford</v>
          </cell>
          <cell r="E37" t="str">
            <v>Parry Lane</v>
          </cell>
          <cell r="G37">
            <v>0</v>
          </cell>
          <cell r="H37">
            <v>0</v>
          </cell>
        </row>
        <row r="38">
          <cell r="B38" t="str">
            <v>E4701</v>
          </cell>
          <cell r="C38" t="str">
            <v>E4701EZ2</v>
          </cell>
          <cell r="D38" t="str">
            <v>Bradford</v>
          </cell>
          <cell r="E38" t="str">
            <v>Staithgate Lane</v>
          </cell>
          <cell r="G38">
            <v>0</v>
          </cell>
          <cell r="H38">
            <v>0</v>
          </cell>
        </row>
        <row r="39">
          <cell r="B39" t="str">
            <v>E4701</v>
          </cell>
          <cell r="C39" t="str">
            <v>E4701EZ3</v>
          </cell>
          <cell r="D39" t="str">
            <v>Bradford</v>
          </cell>
          <cell r="E39" t="str">
            <v>Gain Lane</v>
          </cell>
          <cell r="G39">
            <v>0</v>
          </cell>
          <cell r="H39">
            <v>0</v>
          </cell>
        </row>
        <row r="40">
          <cell r="B40" t="str">
            <v>E1532</v>
          </cell>
          <cell r="C40" t="str">
            <v>E1532EZ1</v>
          </cell>
          <cell r="D40" t="str">
            <v>Braintree</v>
          </cell>
          <cell r="G40" t="str">
            <v/>
          </cell>
          <cell r="H40" t="str">
            <v/>
          </cell>
        </row>
        <row r="41">
          <cell r="B41" t="str">
            <v>E2631</v>
          </cell>
          <cell r="C41" t="str">
            <v>E2631EZ1</v>
          </cell>
          <cell r="D41" t="str">
            <v>Breckland</v>
          </cell>
          <cell r="G41" t="str">
            <v/>
          </cell>
          <cell r="H41" t="str">
            <v/>
          </cell>
        </row>
        <row r="42">
          <cell r="B42" t="str">
            <v>E5033</v>
          </cell>
          <cell r="C42" t="str">
            <v>E5033EZ1</v>
          </cell>
          <cell r="D42" t="str">
            <v>Brent</v>
          </cell>
          <cell r="G42" t="str">
            <v/>
          </cell>
          <cell r="H42" t="str">
            <v/>
          </cell>
        </row>
        <row r="43">
          <cell r="B43" t="str">
            <v>E1533</v>
          </cell>
          <cell r="C43" t="str">
            <v>E1533EZ1</v>
          </cell>
          <cell r="D43" t="str">
            <v>Brentwood</v>
          </cell>
          <cell r="G43" t="str">
            <v/>
          </cell>
          <cell r="H43" t="str">
            <v/>
          </cell>
        </row>
        <row r="44">
          <cell r="B44" t="str">
            <v>E1401</v>
          </cell>
          <cell r="C44" t="str">
            <v>E1401EZ1</v>
          </cell>
          <cell r="D44" t="str">
            <v>Brighton &amp; Hove</v>
          </cell>
          <cell r="G44" t="str">
            <v/>
          </cell>
          <cell r="H44" t="str">
            <v/>
          </cell>
        </row>
        <row r="45">
          <cell r="B45" t="str">
            <v>E0102</v>
          </cell>
          <cell r="C45" t="str">
            <v>E0102EZ1</v>
          </cell>
          <cell r="D45" t="str">
            <v>Bristol</v>
          </cell>
          <cell r="E45" t="str">
            <v>West of England</v>
          </cell>
          <cell r="G45">
            <v>14520745</v>
          </cell>
          <cell r="H45">
            <v>14520745</v>
          </cell>
        </row>
        <row r="46">
          <cell r="B46" t="str">
            <v>E0102</v>
          </cell>
          <cell r="C46" t="str">
            <v>E0102EZ2</v>
          </cell>
          <cell r="D46" t="str">
            <v>Bristol</v>
          </cell>
          <cell r="E46" t="str">
            <v>Enterprise Area</v>
          </cell>
          <cell r="G46">
            <v>7132767</v>
          </cell>
          <cell r="H46">
            <v>7132767</v>
          </cell>
        </row>
        <row r="47">
          <cell r="B47" t="str">
            <v>E0102</v>
          </cell>
          <cell r="C47" t="str">
            <v>E0102EZ3</v>
          </cell>
          <cell r="D47" t="str">
            <v>Bristol</v>
          </cell>
          <cell r="E47" t="str">
            <v>Bristol Temple Quarter Enterprise Zone Expansion Area</v>
          </cell>
          <cell r="G47">
            <v>3927331</v>
          </cell>
          <cell r="H47">
            <v>3927331</v>
          </cell>
        </row>
        <row r="48">
          <cell r="B48" t="str">
            <v>E2632</v>
          </cell>
          <cell r="C48" t="str">
            <v>E2632EZ1</v>
          </cell>
          <cell r="D48" t="str">
            <v>Broadland</v>
          </cell>
          <cell r="G48" t="str">
            <v/>
          </cell>
          <cell r="H48" t="str">
            <v/>
          </cell>
        </row>
        <row r="49">
          <cell r="B49" t="str">
            <v>E5034</v>
          </cell>
          <cell r="C49" t="str">
            <v>E5034EZ1</v>
          </cell>
          <cell r="D49" t="str">
            <v>Bromley</v>
          </cell>
          <cell r="G49" t="str">
            <v/>
          </cell>
          <cell r="H49" t="str">
            <v/>
          </cell>
        </row>
        <row r="50">
          <cell r="B50" t="str">
            <v>E1831</v>
          </cell>
          <cell r="C50" t="str">
            <v>E1831EZ1</v>
          </cell>
          <cell r="D50" t="str">
            <v>Bromsgrove</v>
          </cell>
          <cell r="G50" t="str">
            <v/>
          </cell>
          <cell r="H50" t="str">
            <v/>
          </cell>
        </row>
        <row r="51">
          <cell r="B51" t="str">
            <v>E1931</v>
          </cell>
          <cell r="C51" t="str">
            <v>E1931EZ1</v>
          </cell>
          <cell r="D51" t="str">
            <v>Broxbourne</v>
          </cell>
          <cell r="G51" t="str">
            <v/>
          </cell>
          <cell r="H51" t="str">
            <v/>
          </cell>
        </row>
        <row r="52">
          <cell r="B52" t="str">
            <v>E3033</v>
          </cell>
          <cell r="C52" t="str">
            <v>E3033EZ1</v>
          </cell>
          <cell r="D52" t="str">
            <v>Broxtowe</v>
          </cell>
          <cell r="E52" t="str">
            <v>Notts Broxtowe</v>
          </cell>
          <cell r="G52">
            <v>1218529</v>
          </cell>
          <cell r="H52">
            <v>1218529</v>
          </cell>
        </row>
        <row r="53">
          <cell r="B53" t="str">
            <v>E2333</v>
          </cell>
          <cell r="C53" t="str">
            <v>E2333EZ1</v>
          </cell>
          <cell r="D53" t="str">
            <v>Burnley</v>
          </cell>
          <cell r="G53" t="str">
            <v/>
          </cell>
          <cell r="H53" t="str">
            <v/>
          </cell>
        </row>
        <row r="54">
          <cell r="B54" t="str">
            <v>E4202</v>
          </cell>
          <cell r="C54" t="str">
            <v>E4202EZ1</v>
          </cell>
          <cell r="D54" t="str">
            <v>Bury</v>
          </cell>
          <cell r="G54" t="str">
            <v/>
          </cell>
          <cell r="H54" t="str">
            <v/>
          </cell>
        </row>
        <row r="55">
          <cell r="B55" t="str">
            <v>E4702</v>
          </cell>
          <cell r="C55" t="str">
            <v>E4702EZ1</v>
          </cell>
          <cell r="D55" t="str">
            <v>Calderdale</v>
          </cell>
          <cell r="E55" t="str">
            <v>Clifton Business Park</v>
          </cell>
          <cell r="G55">
            <v>0</v>
          </cell>
          <cell r="H55">
            <v>0</v>
          </cell>
        </row>
        <row r="56">
          <cell r="B56" t="str">
            <v>E0531</v>
          </cell>
          <cell r="C56" t="str">
            <v>E0531EZ1</v>
          </cell>
          <cell r="D56" t="str">
            <v>Cambridge</v>
          </cell>
          <cell r="G56" t="str">
            <v/>
          </cell>
          <cell r="H56" t="str">
            <v/>
          </cell>
        </row>
        <row r="57">
          <cell r="B57" t="str">
            <v>E5011</v>
          </cell>
          <cell r="C57" t="str">
            <v>E5011EZ1</v>
          </cell>
          <cell r="D57" t="str">
            <v>Camden</v>
          </cell>
          <cell r="G57" t="str">
            <v/>
          </cell>
          <cell r="H57" t="str">
            <v/>
          </cell>
        </row>
        <row r="58">
          <cell r="B58" t="str">
            <v>E3431</v>
          </cell>
          <cell r="C58" t="str">
            <v>E3431EZ1</v>
          </cell>
          <cell r="D58" t="str">
            <v>Cannock Chase</v>
          </cell>
          <cell r="G58" t="str">
            <v/>
          </cell>
          <cell r="H58" t="str">
            <v/>
          </cell>
        </row>
        <row r="59">
          <cell r="B59" t="str">
            <v>E2232</v>
          </cell>
          <cell r="C59" t="str">
            <v>E2232EZ1</v>
          </cell>
          <cell r="D59" t="str">
            <v>Canterbury</v>
          </cell>
          <cell r="G59" t="str">
            <v/>
          </cell>
          <cell r="H59" t="str">
            <v/>
          </cell>
        </row>
        <row r="60">
          <cell r="B60" t="str">
            <v>E0933</v>
          </cell>
          <cell r="C60" t="str">
            <v>E0933EZ1</v>
          </cell>
          <cell r="D60" t="str">
            <v>Carlisle</v>
          </cell>
          <cell r="E60" t="str">
            <v>Carlisle Kingmoor Park EZ</v>
          </cell>
          <cell r="G60">
            <v>1582955</v>
          </cell>
          <cell r="H60">
            <v>1676823</v>
          </cell>
        </row>
        <row r="61">
          <cell r="B61" t="str">
            <v>E1534</v>
          </cell>
          <cell r="C61" t="str">
            <v>E1534EZ1</v>
          </cell>
          <cell r="D61" t="str">
            <v>Castle Point</v>
          </cell>
          <cell r="G61" t="str">
            <v/>
          </cell>
          <cell r="H61" t="str">
            <v/>
          </cell>
        </row>
        <row r="62">
          <cell r="B62" t="str">
            <v>E0203</v>
          </cell>
          <cell r="C62" t="str">
            <v>E0203EZ1</v>
          </cell>
          <cell r="D62" t="str">
            <v>Central Bedfordshire UA</v>
          </cell>
          <cell r="G62" t="str">
            <v/>
          </cell>
          <cell r="H62" t="str">
            <v/>
          </cell>
        </row>
        <row r="63">
          <cell r="B63" t="str">
            <v>E2432</v>
          </cell>
          <cell r="C63" t="str">
            <v>E2432EZ1</v>
          </cell>
          <cell r="D63" t="str">
            <v>Charnwood</v>
          </cell>
          <cell r="E63" t="str">
            <v>Loughborough Science and Enterprise Park</v>
          </cell>
          <cell r="G63">
            <v>0</v>
          </cell>
          <cell r="H63">
            <v>0</v>
          </cell>
        </row>
        <row r="64">
          <cell r="B64" t="str">
            <v>E2432</v>
          </cell>
          <cell r="C64" t="str">
            <v>E2432EZ2</v>
          </cell>
          <cell r="D64" t="str">
            <v>Charnwood</v>
          </cell>
          <cell r="E64" t="str">
            <v>Charnwood Campus</v>
          </cell>
          <cell r="G64">
            <v>122575</v>
          </cell>
          <cell r="H64">
            <v>122575</v>
          </cell>
        </row>
        <row r="65">
          <cell r="B65" t="str">
            <v>E1535</v>
          </cell>
          <cell r="C65" t="str">
            <v>E1535EZ1</v>
          </cell>
          <cell r="D65" t="str">
            <v>Chelmsford</v>
          </cell>
          <cell r="G65" t="str">
            <v/>
          </cell>
          <cell r="H65" t="str">
            <v/>
          </cell>
        </row>
        <row r="66">
          <cell r="B66" t="str">
            <v>E1631</v>
          </cell>
          <cell r="C66" t="str">
            <v>E1631EZ1</v>
          </cell>
          <cell r="D66" t="str">
            <v>Cheltenham</v>
          </cell>
          <cell r="G66" t="str">
            <v/>
          </cell>
          <cell r="H66" t="str">
            <v/>
          </cell>
        </row>
        <row r="67">
          <cell r="B67" t="str">
            <v>E3131</v>
          </cell>
          <cell r="C67" t="str">
            <v>E3131EZ1</v>
          </cell>
          <cell r="D67" t="str">
            <v>Cherwell</v>
          </cell>
          <cell r="G67" t="str">
            <v/>
          </cell>
          <cell r="H67" t="str">
            <v/>
          </cell>
        </row>
        <row r="68">
          <cell r="B68" t="str">
            <v>E0603</v>
          </cell>
          <cell r="C68" t="str">
            <v>E0603EZ1</v>
          </cell>
          <cell r="D68" t="str">
            <v>Cheshire East UA</v>
          </cell>
          <cell r="E68" t="str">
            <v>Cheshire Science Corridor EZ: Alderley Park</v>
          </cell>
          <cell r="G68">
            <v>2321124</v>
          </cell>
          <cell r="H68">
            <v>2321124</v>
          </cell>
        </row>
        <row r="69">
          <cell r="B69" t="str">
            <v>E0604</v>
          </cell>
          <cell r="C69" t="str">
            <v>E0604EZ1</v>
          </cell>
          <cell r="D69" t="str">
            <v>Cheshire West and Chester UA</v>
          </cell>
          <cell r="E69" t="str">
            <v>Cheshire Science Corridor EZ: South Road</v>
          </cell>
          <cell r="G69">
            <v>147832</v>
          </cell>
          <cell r="H69">
            <v>147832</v>
          </cell>
        </row>
        <row r="70">
          <cell r="B70" t="str">
            <v>E0604</v>
          </cell>
          <cell r="C70" t="str">
            <v>E0604EZ2</v>
          </cell>
          <cell r="D70" t="str">
            <v>Cheshire West and Chester UA</v>
          </cell>
          <cell r="E70" t="str">
            <v>Cheshire Science Corridor EZ: Cloister Way (Andrews)</v>
          </cell>
          <cell r="G70">
            <v>0</v>
          </cell>
          <cell r="H70">
            <v>0</v>
          </cell>
        </row>
        <row r="71">
          <cell r="B71" t="str">
            <v>E0604</v>
          </cell>
          <cell r="C71" t="str">
            <v>E0604EZ3</v>
          </cell>
          <cell r="D71" t="str">
            <v>Cheshire West and Chester UA</v>
          </cell>
          <cell r="E71" t="str">
            <v>Cheshire Science Corridor EZ: Cloister Way (CWAC)</v>
          </cell>
          <cell r="G71">
            <v>0</v>
          </cell>
          <cell r="H71">
            <v>0</v>
          </cell>
        </row>
        <row r="72">
          <cell r="B72" t="str">
            <v>E0604</v>
          </cell>
          <cell r="C72" t="str">
            <v>E0604EZ4</v>
          </cell>
          <cell r="D72" t="str">
            <v>Cheshire West and Chester UA</v>
          </cell>
          <cell r="E72" t="str">
            <v>Cheshire Science Corridor EZ: Dufton Green</v>
          </cell>
          <cell r="G72">
            <v>0</v>
          </cell>
          <cell r="H72">
            <v>0</v>
          </cell>
        </row>
        <row r="73">
          <cell r="B73" t="str">
            <v>E0604</v>
          </cell>
          <cell r="C73" t="str">
            <v>E0604EZ5</v>
          </cell>
          <cell r="D73" t="str">
            <v>Cheshire West and Chester UA</v>
          </cell>
          <cell r="E73" t="str">
            <v>Cheshire Science Corridor EZ: Former DSM Land</v>
          </cell>
          <cell r="G73">
            <v>0</v>
          </cell>
          <cell r="H73">
            <v>0</v>
          </cell>
        </row>
        <row r="74">
          <cell r="B74" t="str">
            <v>E0604</v>
          </cell>
          <cell r="C74" t="str">
            <v>E0604EZ6</v>
          </cell>
          <cell r="D74" t="str">
            <v>Cheshire West and Chester UA</v>
          </cell>
          <cell r="E74" t="str">
            <v>Cheshire Science Corridor EZ: New Port Business Park</v>
          </cell>
          <cell r="G74">
            <v>0</v>
          </cell>
          <cell r="H74">
            <v>0</v>
          </cell>
        </row>
        <row r="75">
          <cell r="B75" t="str">
            <v>E0604</v>
          </cell>
          <cell r="C75" t="str">
            <v>E0604EZ7</v>
          </cell>
          <cell r="D75" t="str">
            <v>Cheshire West and Chester UA</v>
          </cell>
          <cell r="E75" t="str">
            <v>Cheshire Science Corridor EZ: Stanney Mill Lane</v>
          </cell>
          <cell r="G75">
            <v>0</v>
          </cell>
          <cell r="H75">
            <v>0</v>
          </cell>
        </row>
        <row r="76">
          <cell r="B76" t="str">
            <v>E0604</v>
          </cell>
          <cell r="C76" t="str">
            <v>E0604EZ8</v>
          </cell>
          <cell r="D76" t="str">
            <v>Cheshire West and Chester UA</v>
          </cell>
          <cell r="E76" t="str">
            <v>Cheshire Science Corridor EZ: Thornton Science Park</v>
          </cell>
          <cell r="G76">
            <v>24619</v>
          </cell>
          <cell r="H76">
            <v>24619</v>
          </cell>
        </row>
        <row r="77">
          <cell r="B77" t="str">
            <v>E0604</v>
          </cell>
          <cell r="C77" t="str">
            <v>E0604EZ9</v>
          </cell>
          <cell r="D77" t="str">
            <v>Cheshire West and Chester UA</v>
          </cell>
          <cell r="E77" t="str">
            <v>Cheshire Science Corridor EZ: Hooton Park</v>
          </cell>
          <cell r="G77">
            <v>0</v>
          </cell>
          <cell r="H77">
            <v>0</v>
          </cell>
        </row>
        <row r="78">
          <cell r="B78" t="str">
            <v>E0604</v>
          </cell>
          <cell r="C78" t="str">
            <v>E0604EZ10</v>
          </cell>
          <cell r="D78" t="str">
            <v>Cheshire West and Chester UA</v>
          </cell>
          <cell r="E78" t="str">
            <v>Cheshire Science Corridor EZ: Ince Park</v>
          </cell>
          <cell r="G78">
            <v>0</v>
          </cell>
          <cell r="H78">
            <v>0</v>
          </cell>
        </row>
        <row r="79">
          <cell r="B79" t="str">
            <v>E1033</v>
          </cell>
          <cell r="C79" t="str">
            <v>E1033EZ1</v>
          </cell>
          <cell r="D79" t="str">
            <v>Chesterfield</v>
          </cell>
          <cell r="E79" t="str">
            <v>Sheffield City Region</v>
          </cell>
          <cell r="G79">
            <v>0</v>
          </cell>
          <cell r="H79">
            <v>0</v>
          </cell>
        </row>
        <row r="80">
          <cell r="B80" t="str">
            <v>E3833</v>
          </cell>
          <cell r="C80" t="str">
            <v>E3833EZ1</v>
          </cell>
          <cell r="D80" t="str">
            <v>Chichester</v>
          </cell>
          <cell r="G80" t="str">
            <v/>
          </cell>
          <cell r="H80" t="str">
            <v/>
          </cell>
        </row>
        <row r="81">
          <cell r="B81" t="str">
            <v>E0432</v>
          </cell>
          <cell r="C81" t="str">
            <v>E0432EZ1</v>
          </cell>
          <cell r="D81" t="str">
            <v>Chiltern</v>
          </cell>
          <cell r="G81" t="str">
            <v/>
          </cell>
          <cell r="H81" t="str">
            <v/>
          </cell>
        </row>
        <row r="82">
          <cell r="B82" t="str">
            <v>E2334</v>
          </cell>
          <cell r="C82" t="str">
            <v>E2334EZ1</v>
          </cell>
          <cell r="D82" t="str">
            <v>Chorley</v>
          </cell>
          <cell r="G82" t="str">
            <v/>
          </cell>
          <cell r="H82" t="str">
            <v/>
          </cell>
        </row>
        <row r="83">
          <cell r="B83" t="str">
            <v>E1232</v>
          </cell>
          <cell r="C83" t="str">
            <v>E1232EZ1</v>
          </cell>
          <cell r="D83" t="str">
            <v>Christchurch</v>
          </cell>
          <cell r="G83" t="str">
            <v/>
          </cell>
          <cell r="H83" t="str">
            <v/>
          </cell>
        </row>
        <row r="84">
          <cell r="B84" t="str">
            <v>E5010</v>
          </cell>
          <cell r="C84" t="str">
            <v>E5010EZ1</v>
          </cell>
          <cell r="D84" t="str">
            <v>City of London</v>
          </cell>
          <cell r="G84" t="str">
            <v/>
          </cell>
          <cell r="H84" t="str">
            <v/>
          </cell>
        </row>
        <row r="85">
          <cell r="B85" t="str">
            <v>E1536</v>
          </cell>
          <cell r="C85" t="str">
            <v>E1536EZ1</v>
          </cell>
          <cell r="D85" t="str">
            <v>Colchester</v>
          </cell>
          <cell r="G85" t="str">
            <v/>
          </cell>
          <cell r="H85" t="str">
            <v/>
          </cell>
        </row>
        <row r="86">
          <cell r="B86" t="str">
            <v>E0934</v>
          </cell>
          <cell r="C86" t="str">
            <v>E0934EZ1</v>
          </cell>
          <cell r="D86" t="str">
            <v>Copeland</v>
          </cell>
          <cell r="G86" t="str">
            <v/>
          </cell>
          <cell r="H86" t="str">
            <v/>
          </cell>
        </row>
        <row r="87">
          <cell r="B87" t="str">
            <v>E2831</v>
          </cell>
          <cell r="C87" t="str">
            <v>E2831EZ1</v>
          </cell>
          <cell r="D87" t="str">
            <v>Corby</v>
          </cell>
          <cell r="G87" t="str">
            <v/>
          </cell>
          <cell r="H87" t="str">
            <v/>
          </cell>
        </row>
        <row r="88">
          <cell r="B88" t="str">
            <v>E0801</v>
          </cell>
          <cell r="C88" t="str">
            <v>E0801EZ1</v>
          </cell>
          <cell r="D88" t="str">
            <v>Cornwall UA</v>
          </cell>
          <cell r="E88" t="str">
            <v>NewQuay Aerohub</v>
          </cell>
          <cell r="G88">
            <v>521919</v>
          </cell>
          <cell r="H88">
            <v>521919</v>
          </cell>
        </row>
        <row r="89">
          <cell r="B89" t="str">
            <v>E0801</v>
          </cell>
          <cell r="C89" t="str">
            <v>E0801EZ2</v>
          </cell>
          <cell r="D89" t="str">
            <v>Cornwall UA</v>
          </cell>
          <cell r="E89" t="str">
            <v>Cornwall Aerohub+ - Goon Hilly Earth Station</v>
          </cell>
          <cell r="G89">
            <v>70750</v>
          </cell>
          <cell r="H89">
            <v>70750</v>
          </cell>
        </row>
        <row r="90">
          <cell r="B90" t="str">
            <v>E0801</v>
          </cell>
          <cell r="C90" t="str">
            <v>E0801EZ3</v>
          </cell>
          <cell r="D90" t="str">
            <v>Cornwall UA</v>
          </cell>
          <cell r="E90" t="str">
            <v>Hayle North Quay</v>
          </cell>
          <cell r="G90">
            <v>76107</v>
          </cell>
          <cell r="H90">
            <v>76107</v>
          </cell>
        </row>
        <row r="91">
          <cell r="B91" t="str">
            <v>E0801</v>
          </cell>
          <cell r="C91" t="str">
            <v>E0801EZ4</v>
          </cell>
          <cell r="D91" t="str">
            <v>Cornwall UA</v>
          </cell>
          <cell r="E91" t="str">
            <v>Tolvaddon</v>
          </cell>
          <cell r="G91">
            <v>0</v>
          </cell>
          <cell r="H91">
            <v>0</v>
          </cell>
        </row>
        <row r="92">
          <cell r="B92" t="str">
            <v>E0801</v>
          </cell>
          <cell r="C92" t="str">
            <v>E0801EZ5</v>
          </cell>
          <cell r="D92" t="str">
            <v>Cornwall UA</v>
          </cell>
          <cell r="E92" t="str">
            <v>Falmouth Docks</v>
          </cell>
          <cell r="G92">
            <v>12211</v>
          </cell>
          <cell r="H92">
            <v>12211</v>
          </cell>
        </row>
        <row r="93">
          <cell r="B93" t="str">
            <v>E1632</v>
          </cell>
          <cell r="C93" t="str">
            <v>E1632EZ1</v>
          </cell>
          <cell r="D93" t="str">
            <v>Cotswold</v>
          </cell>
          <cell r="G93" t="str">
            <v/>
          </cell>
          <cell r="H93" t="str">
            <v/>
          </cell>
        </row>
        <row r="94">
          <cell r="B94" t="str">
            <v>E4602</v>
          </cell>
          <cell r="C94" t="str">
            <v>E4602EZ1</v>
          </cell>
          <cell r="D94" t="str">
            <v>Coventry</v>
          </cell>
          <cell r="G94" t="str">
            <v/>
          </cell>
          <cell r="H94" t="str">
            <v/>
          </cell>
        </row>
        <row r="95">
          <cell r="B95" t="str">
            <v>E2731</v>
          </cell>
          <cell r="C95" t="str">
            <v>E2731EZ1</v>
          </cell>
          <cell r="D95" t="str">
            <v>Craven</v>
          </cell>
          <cell r="G95" t="str">
            <v/>
          </cell>
          <cell r="H95" t="str">
            <v/>
          </cell>
        </row>
        <row r="96">
          <cell r="B96" t="str">
            <v>E3834</v>
          </cell>
          <cell r="C96" t="str">
            <v>E3834EZ1</v>
          </cell>
          <cell r="D96" t="str">
            <v>Crawley</v>
          </cell>
          <cell r="G96" t="str">
            <v/>
          </cell>
          <cell r="H96" t="str">
            <v/>
          </cell>
        </row>
        <row r="97">
          <cell r="B97" t="str">
            <v>E5035</v>
          </cell>
          <cell r="C97" t="str">
            <v>E5035EZ1</v>
          </cell>
          <cell r="D97" t="str">
            <v>Croydon</v>
          </cell>
          <cell r="E97" t="str">
            <v>Croydon LGZ</v>
          </cell>
          <cell r="G97">
            <v>0</v>
          </cell>
          <cell r="H97">
            <v>19952122</v>
          </cell>
        </row>
        <row r="98">
          <cell r="B98" t="str">
            <v>E1932</v>
          </cell>
          <cell r="C98" t="str">
            <v>E1932EZ1</v>
          </cell>
          <cell r="D98" t="str">
            <v>Dacorum</v>
          </cell>
          <cell r="E98" t="str">
            <v>Kier site</v>
          </cell>
          <cell r="G98">
            <v>0</v>
          </cell>
          <cell r="H98">
            <v>0</v>
          </cell>
        </row>
        <row r="99">
          <cell r="B99" t="str">
            <v>E1932</v>
          </cell>
          <cell r="C99" t="str">
            <v>E1932EZ2</v>
          </cell>
          <cell r="D99" t="str">
            <v>Dacorum</v>
          </cell>
          <cell r="E99" t="str">
            <v>Spencer's Park (Phase 2) site</v>
          </cell>
          <cell r="G99">
            <v>0</v>
          </cell>
          <cell r="H99">
            <v>0</v>
          </cell>
        </row>
        <row r="100">
          <cell r="B100" t="str">
            <v>E1932</v>
          </cell>
          <cell r="C100" t="str">
            <v>E1932EZ3</v>
          </cell>
          <cell r="D100" t="str">
            <v>Dacorum</v>
          </cell>
          <cell r="E100" t="str">
            <v>HCA site</v>
          </cell>
          <cell r="G100">
            <v>0</v>
          </cell>
          <cell r="H100">
            <v>0</v>
          </cell>
        </row>
        <row r="101">
          <cell r="B101" t="str">
            <v>E1932</v>
          </cell>
          <cell r="C101" t="str">
            <v>E1932EZ4</v>
          </cell>
          <cell r="D101" t="str">
            <v>Dacorum</v>
          </cell>
          <cell r="E101" t="str">
            <v>DBC site</v>
          </cell>
          <cell r="G101">
            <v>63124</v>
          </cell>
          <cell r="H101">
            <v>63124</v>
          </cell>
        </row>
        <row r="102">
          <cell r="B102" t="str">
            <v>E1301</v>
          </cell>
          <cell r="C102" t="str">
            <v>E1301EZ1</v>
          </cell>
          <cell r="D102" t="str">
            <v>Darlington</v>
          </cell>
          <cell r="E102" t="str">
            <v>Tees Valley EZ Growth Extension: Central Park</v>
          </cell>
          <cell r="G102">
            <v>29435</v>
          </cell>
          <cell r="H102">
            <v>29435</v>
          </cell>
        </row>
        <row r="103">
          <cell r="B103" t="str">
            <v>E2233</v>
          </cell>
          <cell r="C103" t="str">
            <v>E2233EZ1</v>
          </cell>
          <cell r="D103" t="str">
            <v>Dartford</v>
          </cell>
          <cell r="E103" t="str">
            <v>Ebsfleet Central - Northfleet Rise</v>
          </cell>
          <cell r="G103">
            <v>0</v>
          </cell>
          <cell r="H103">
            <v>0</v>
          </cell>
        </row>
        <row r="104">
          <cell r="B104" t="str">
            <v>E2832</v>
          </cell>
          <cell r="C104" t="str">
            <v>E2832EZ1</v>
          </cell>
          <cell r="D104" t="str">
            <v>Daventry</v>
          </cell>
          <cell r="G104" t="str">
            <v/>
          </cell>
          <cell r="H104" t="str">
            <v/>
          </cell>
        </row>
        <row r="105">
          <cell r="B105" t="str">
            <v>E1001</v>
          </cell>
          <cell r="C105" t="str">
            <v>E1001EZ1</v>
          </cell>
          <cell r="D105" t="str">
            <v>Derby</v>
          </cell>
          <cell r="E105" t="str">
            <v>Infinity Park</v>
          </cell>
          <cell r="G105">
            <v>0</v>
          </cell>
          <cell r="H105">
            <v>0</v>
          </cell>
        </row>
        <row r="106">
          <cell r="B106" t="str">
            <v>E1001</v>
          </cell>
          <cell r="C106" t="str">
            <v>E1001EZ2</v>
          </cell>
          <cell r="D106" t="str">
            <v>Derby</v>
          </cell>
          <cell r="E106" t="str">
            <v>Infinity Park Extension</v>
          </cell>
          <cell r="G106">
            <v>0</v>
          </cell>
          <cell r="H106">
            <v>0</v>
          </cell>
        </row>
        <row r="107">
          <cell r="B107" t="str">
            <v>E1035</v>
          </cell>
          <cell r="C107" t="str">
            <v>E1035EZ1</v>
          </cell>
          <cell r="D107" t="str">
            <v>Derbyshire Dales</v>
          </cell>
          <cell r="G107" t="str">
            <v/>
          </cell>
          <cell r="H107" t="str">
            <v/>
          </cell>
        </row>
        <row r="108">
          <cell r="B108" t="str">
            <v>E4402</v>
          </cell>
          <cell r="C108" t="str">
            <v>E4402EZ1</v>
          </cell>
          <cell r="D108" t="str">
            <v>Doncaster</v>
          </cell>
          <cell r="G108" t="str">
            <v/>
          </cell>
          <cell r="H108" t="str">
            <v/>
          </cell>
        </row>
        <row r="109">
          <cell r="B109" t="str">
            <v>E2234</v>
          </cell>
          <cell r="C109" t="str">
            <v>E2234EZ1</v>
          </cell>
          <cell r="D109" t="str">
            <v>Dover</v>
          </cell>
          <cell r="G109" t="str">
            <v/>
          </cell>
          <cell r="H109" t="str">
            <v/>
          </cell>
        </row>
        <row r="110">
          <cell r="B110" t="str">
            <v>E4603</v>
          </cell>
          <cell r="C110" t="str">
            <v>E4603EZ1</v>
          </cell>
          <cell r="D110" t="str">
            <v>Dudley</v>
          </cell>
          <cell r="E110" t="str">
            <v>Waterfront</v>
          </cell>
          <cell r="G110">
            <v>0</v>
          </cell>
          <cell r="H110">
            <v>0</v>
          </cell>
        </row>
        <row r="111">
          <cell r="B111" t="str">
            <v>E4603</v>
          </cell>
          <cell r="C111" t="str">
            <v>E4603EZ2</v>
          </cell>
          <cell r="D111" t="str">
            <v>Dudley</v>
          </cell>
          <cell r="E111" t="str">
            <v>Archill</v>
          </cell>
          <cell r="G111">
            <v>15168</v>
          </cell>
          <cell r="H111">
            <v>15168</v>
          </cell>
        </row>
        <row r="112">
          <cell r="B112" t="str">
            <v>E4603</v>
          </cell>
          <cell r="C112" t="str">
            <v>E4603EZ3</v>
          </cell>
          <cell r="D112" t="str">
            <v>Dudley</v>
          </cell>
          <cell r="E112" t="str">
            <v>Harts Hill</v>
          </cell>
          <cell r="G112">
            <v>19799</v>
          </cell>
          <cell r="H112">
            <v>19799</v>
          </cell>
        </row>
        <row r="113">
          <cell r="B113" t="str">
            <v>E4603</v>
          </cell>
          <cell r="C113" t="str">
            <v>E4603EZ4</v>
          </cell>
          <cell r="D113" t="str">
            <v>Dudley</v>
          </cell>
          <cell r="E113" t="str">
            <v>Canal Walk</v>
          </cell>
          <cell r="G113">
            <v>0</v>
          </cell>
          <cell r="H113">
            <v>0</v>
          </cell>
        </row>
        <row r="114">
          <cell r="B114" t="str">
            <v>E4603</v>
          </cell>
          <cell r="C114" t="str">
            <v>E4603EZ5</v>
          </cell>
          <cell r="D114" t="str">
            <v>Dudley</v>
          </cell>
          <cell r="E114" t="str">
            <v>Blackbrook Valley</v>
          </cell>
          <cell r="G114">
            <v>17072</v>
          </cell>
          <cell r="H114">
            <v>17072</v>
          </cell>
        </row>
        <row r="115">
          <cell r="B115" t="str">
            <v>E4603</v>
          </cell>
          <cell r="C115" t="str">
            <v>E4603EZ6</v>
          </cell>
          <cell r="D115" t="str">
            <v>Dudley</v>
          </cell>
          <cell r="E115" t="str">
            <v>Pensnett</v>
          </cell>
          <cell r="G115">
            <v>95600</v>
          </cell>
          <cell r="H115">
            <v>95600</v>
          </cell>
        </row>
        <row r="116">
          <cell r="B116" t="str">
            <v>E1302</v>
          </cell>
          <cell r="C116" t="str">
            <v>E1302EZ1</v>
          </cell>
          <cell r="D116" t="str">
            <v>Durham UA</v>
          </cell>
          <cell r="E116" t="str">
            <v>Hawthorn Prestige Business Park</v>
          </cell>
          <cell r="G116">
            <v>0</v>
          </cell>
          <cell r="H116">
            <v>0</v>
          </cell>
        </row>
        <row r="117">
          <cell r="B117" t="str">
            <v>E5036</v>
          </cell>
          <cell r="C117" t="str">
            <v>E5036EZ1</v>
          </cell>
          <cell r="D117" t="str">
            <v>Ealing</v>
          </cell>
          <cell r="G117" t="str">
            <v/>
          </cell>
          <cell r="H117" t="str">
            <v/>
          </cell>
        </row>
        <row r="118">
          <cell r="B118" t="str">
            <v>E0532</v>
          </cell>
          <cell r="C118" t="str">
            <v>E0532EZ1</v>
          </cell>
          <cell r="D118" t="str">
            <v>East Cambridgeshire</v>
          </cell>
          <cell r="E118" t="str">
            <v>Cambridge Compass: Lancaster Way</v>
          </cell>
          <cell r="G118">
            <v>201303</v>
          </cell>
          <cell r="H118">
            <v>201303</v>
          </cell>
        </row>
        <row r="119">
          <cell r="B119" t="str">
            <v>E1131</v>
          </cell>
          <cell r="C119" t="str">
            <v>E1131EZ1</v>
          </cell>
          <cell r="D119" t="str">
            <v>East Devon</v>
          </cell>
          <cell r="E119" t="str">
            <v>Exeter Science Park</v>
          </cell>
          <cell r="G119">
            <v>244600</v>
          </cell>
          <cell r="H119">
            <v>244600</v>
          </cell>
        </row>
        <row r="120">
          <cell r="B120" t="str">
            <v>E1131</v>
          </cell>
          <cell r="C120" t="str">
            <v>E1131EZ2</v>
          </cell>
          <cell r="D120" t="str">
            <v>East Devon</v>
          </cell>
          <cell r="E120" t="str">
            <v>Sky Park, Exeter</v>
          </cell>
          <cell r="G120">
            <v>413538</v>
          </cell>
          <cell r="H120">
            <v>413538</v>
          </cell>
        </row>
        <row r="121">
          <cell r="B121" t="str">
            <v>E1131</v>
          </cell>
          <cell r="C121" t="str">
            <v>E1131EZ3</v>
          </cell>
          <cell r="D121" t="str">
            <v>East Devon</v>
          </cell>
          <cell r="E121" t="str">
            <v>Exeter Airport Business Park Expansion Area</v>
          </cell>
          <cell r="G121">
            <v>0</v>
          </cell>
          <cell r="H121">
            <v>0</v>
          </cell>
        </row>
        <row r="122">
          <cell r="B122" t="str">
            <v>E1131</v>
          </cell>
          <cell r="C122" t="str">
            <v>E1131EZ4</v>
          </cell>
          <cell r="D122" t="str">
            <v>East Devon</v>
          </cell>
          <cell r="E122" t="str">
            <v>Cranbrook Commercial Area</v>
          </cell>
          <cell r="G122">
            <v>0</v>
          </cell>
          <cell r="H122">
            <v>0</v>
          </cell>
        </row>
        <row r="123">
          <cell r="B123" t="str">
            <v>E1233</v>
          </cell>
          <cell r="C123" t="str">
            <v>E1233EZ1</v>
          </cell>
          <cell r="D123" t="str">
            <v>East Dorset</v>
          </cell>
          <cell r="G123" t="str">
            <v/>
          </cell>
          <cell r="H123" t="str">
            <v/>
          </cell>
        </row>
        <row r="124">
          <cell r="B124" t="str">
            <v>E1732</v>
          </cell>
          <cell r="C124" t="str">
            <v>E1732EZ1</v>
          </cell>
          <cell r="D124" t="str">
            <v>East Hampshire</v>
          </cell>
          <cell r="E124" t="str">
            <v>Louisburg</v>
          </cell>
          <cell r="G124">
            <v>0</v>
          </cell>
          <cell r="H124">
            <v>0</v>
          </cell>
        </row>
        <row r="125">
          <cell r="B125" t="str">
            <v>E1933</v>
          </cell>
          <cell r="C125" t="str">
            <v>E1933EZ1</v>
          </cell>
          <cell r="D125" t="str">
            <v>East Hertfordshire</v>
          </cell>
          <cell r="G125" t="str">
            <v/>
          </cell>
          <cell r="H125" t="str">
            <v/>
          </cell>
        </row>
        <row r="126">
          <cell r="B126" t="str">
            <v>E2532</v>
          </cell>
          <cell r="C126" t="str">
            <v>E2532EZ1</v>
          </cell>
          <cell r="D126" t="str">
            <v>East Lindsey</v>
          </cell>
          <cell r="G126" t="str">
            <v/>
          </cell>
          <cell r="H126" t="str">
            <v/>
          </cell>
        </row>
        <row r="127">
          <cell r="B127" t="str">
            <v>E2833</v>
          </cell>
          <cell r="C127" t="str">
            <v>E2833EZ1</v>
          </cell>
          <cell r="D127" t="str">
            <v>East Northamptonshire</v>
          </cell>
          <cell r="G127" t="str">
            <v/>
          </cell>
          <cell r="H127" t="str">
            <v/>
          </cell>
        </row>
        <row r="128">
          <cell r="B128" t="str">
            <v>E2001</v>
          </cell>
          <cell r="C128" t="str">
            <v>E2001EZ1</v>
          </cell>
          <cell r="D128" t="str">
            <v>East Riding of Yorkshire</v>
          </cell>
          <cell r="E128" t="str">
            <v>Humber Port Corridor</v>
          </cell>
          <cell r="G128">
            <v>0</v>
          </cell>
          <cell r="H128">
            <v>0</v>
          </cell>
        </row>
        <row r="129">
          <cell r="B129" t="str">
            <v>E2001</v>
          </cell>
          <cell r="C129" t="str">
            <v>E2001EZ2</v>
          </cell>
          <cell r="D129" t="str">
            <v>East Riding of Yorkshire</v>
          </cell>
          <cell r="E129" t="str">
            <v>Humber Super Energy Cluster</v>
          </cell>
          <cell r="G129">
            <v>140446</v>
          </cell>
          <cell r="H129">
            <v>140446</v>
          </cell>
        </row>
        <row r="130">
          <cell r="B130" t="str">
            <v>E2001</v>
          </cell>
          <cell r="C130" t="str">
            <v>E2001EZ3</v>
          </cell>
          <cell r="D130" t="str">
            <v>East Riding of Yorkshire</v>
          </cell>
          <cell r="E130" t="str">
            <v>Humber EZ: Capital Park Goole</v>
          </cell>
          <cell r="G130">
            <v>0</v>
          </cell>
          <cell r="H130">
            <v>0</v>
          </cell>
        </row>
        <row r="131">
          <cell r="B131" t="str">
            <v>E2001</v>
          </cell>
          <cell r="C131" t="str">
            <v>E2001EZ4</v>
          </cell>
          <cell r="D131" t="str">
            <v>East Riding of Yorkshire</v>
          </cell>
          <cell r="E131" t="str">
            <v>Humber EZ: Goole 36</v>
          </cell>
          <cell r="G131">
            <v>0</v>
          </cell>
          <cell r="H131">
            <v>0</v>
          </cell>
        </row>
        <row r="132">
          <cell r="B132" t="str">
            <v>E2001</v>
          </cell>
          <cell r="C132" t="str">
            <v>E2001EZ5</v>
          </cell>
          <cell r="D132" t="str">
            <v>East Riding of Yorkshire</v>
          </cell>
          <cell r="E132" t="str">
            <v>Humber EZ: Goole Intermodal Terminal</v>
          </cell>
          <cell r="G132">
            <v>0</v>
          </cell>
          <cell r="H132">
            <v>0</v>
          </cell>
        </row>
        <row r="133">
          <cell r="B133" t="str">
            <v>E2001</v>
          </cell>
          <cell r="C133" t="str">
            <v>E2001EZ6</v>
          </cell>
          <cell r="D133" t="str">
            <v>East Riding of Yorkshire</v>
          </cell>
          <cell r="E133" t="str">
            <v>Humber EZ: Melton Park</v>
          </cell>
          <cell r="G133">
            <v>0</v>
          </cell>
          <cell r="H133">
            <v>0</v>
          </cell>
        </row>
        <row r="134">
          <cell r="B134" t="str">
            <v>E2001</v>
          </cell>
          <cell r="C134" t="str">
            <v>E2001EZ7</v>
          </cell>
          <cell r="D134" t="str">
            <v>East Riding of Yorkshire</v>
          </cell>
          <cell r="E134" t="str">
            <v>Humber EZ: Melton West</v>
          </cell>
          <cell r="G134">
            <v>0</v>
          </cell>
          <cell r="H134">
            <v>0</v>
          </cell>
        </row>
        <row r="135">
          <cell r="B135" t="str">
            <v>E3432</v>
          </cell>
          <cell r="C135" t="str">
            <v>E3432EZ1</v>
          </cell>
          <cell r="D135" t="str">
            <v>East Staffordshire</v>
          </cell>
          <cell r="G135" t="str">
            <v/>
          </cell>
          <cell r="H135" t="str">
            <v/>
          </cell>
        </row>
        <row r="136">
          <cell r="B136" t="str">
            <v>E1432</v>
          </cell>
          <cell r="C136" t="str">
            <v>E1432EZ1</v>
          </cell>
          <cell r="D136" t="str">
            <v>Eastbourne</v>
          </cell>
          <cell r="G136" t="str">
            <v/>
          </cell>
          <cell r="H136" t="str">
            <v/>
          </cell>
        </row>
        <row r="137">
          <cell r="B137" t="str">
            <v>E1733</v>
          </cell>
          <cell r="C137" t="str">
            <v>E1733EZ1</v>
          </cell>
          <cell r="D137" t="str">
            <v>Eastleigh</v>
          </cell>
          <cell r="G137" t="str">
            <v/>
          </cell>
          <cell r="H137" t="str">
            <v/>
          </cell>
        </row>
        <row r="138">
          <cell r="B138" t="str">
            <v>E0935</v>
          </cell>
          <cell r="C138" t="str">
            <v>E0935EZ1</v>
          </cell>
          <cell r="D138" t="str">
            <v>Eden</v>
          </cell>
          <cell r="G138" t="str">
            <v/>
          </cell>
          <cell r="H138" t="str">
            <v/>
          </cell>
        </row>
        <row r="139">
          <cell r="B139" t="str">
            <v>E3631</v>
          </cell>
          <cell r="C139" t="str">
            <v>E3631EZ1</v>
          </cell>
          <cell r="D139" t="str">
            <v>Elmbridge</v>
          </cell>
          <cell r="G139" t="str">
            <v/>
          </cell>
          <cell r="H139" t="str">
            <v/>
          </cell>
        </row>
        <row r="140">
          <cell r="B140" t="str">
            <v>E5037</v>
          </cell>
          <cell r="C140" t="str">
            <v>E5037EZ1</v>
          </cell>
          <cell r="D140" t="str">
            <v>Enfield</v>
          </cell>
          <cell r="G140" t="str">
            <v/>
          </cell>
          <cell r="H140" t="str">
            <v/>
          </cell>
        </row>
        <row r="141">
          <cell r="B141" t="str">
            <v>E1537</v>
          </cell>
          <cell r="C141" t="str">
            <v>E1537EZ1</v>
          </cell>
          <cell r="D141" t="str">
            <v>Epping Forest</v>
          </cell>
          <cell r="G141" t="str">
            <v/>
          </cell>
          <cell r="H141" t="str">
            <v/>
          </cell>
        </row>
        <row r="142">
          <cell r="B142" t="str">
            <v>E3632</v>
          </cell>
          <cell r="C142" t="str">
            <v>E3632EZ1</v>
          </cell>
          <cell r="D142" t="str">
            <v>Epsom &amp; Ewell</v>
          </cell>
          <cell r="G142" t="str">
            <v/>
          </cell>
          <cell r="H142" t="str">
            <v/>
          </cell>
        </row>
        <row r="143">
          <cell r="B143" t="str">
            <v>E1036</v>
          </cell>
          <cell r="C143" t="str">
            <v>E1036EZ1</v>
          </cell>
          <cell r="D143" t="str">
            <v>Erewash</v>
          </cell>
          <cell r="G143" t="str">
            <v/>
          </cell>
          <cell r="H143" t="str">
            <v/>
          </cell>
        </row>
        <row r="144">
          <cell r="B144" t="str">
            <v>E1132</v>
          </cell>
          <cell r="C144" t="str">
            <v>E1132EZ1</v>
          </cell>
          <cell r="D144" t="str">
            <v>Exeter</v>
          </cell>
          <cell r="G144" t="str">
            <v/>
          </cell>
          <cell r="H144" t="str">
            <v/>
          </cell>
        </row>
        <row r="145">
          <cell r="B145" t="str">
            <v>E1734</v>
          </cell>
          <cell r="C145" t="str">
            <v>E1734EZ1</v>
          </cell>
          <cell r="D145" t="str">
            <v>Fareham</v>
          </cell>
          <cell r="E145" t="str">
            <v>Solent</v>
          </cell>
          <cell r="G145">
            <v>111459</v>
          </cell>
          <cell r="H145">
            <v>111459</v>
          </cell>
        </row>
        <row r="146">
          <cell r="B146" t="str">
            <v>E0533</v>
          </cell>
          <cell r="C146" t="str">
            <v>E0533EZ1</v>
          </cell>
          <cell r="D146" t="str">
            <v>Fenland</v>
          </cell>
          <cell r="G146" t="str">
            <v/>
          </cell>
          <cell r="H146" t="str">
            <v/>
          </cell>
        </row>
        <row r="147">
          <cell r="B147" t="str">
            <v>E2240</v>
          </cell>
          <cell r="C147" t="str">
            <v>E2240EZ1</v>
          </cell>
          <cell r="D147" t="str">
            <v>Folkestone &amp; Hythe</v>
          </cell>
          <cell r="G147" t="str">
            <v/>
          </cell>
          <cell r="H147" t="str">
            <v/>
          </cell>
        </row>
        <row r="148">
          <cell r="B148" t="str">
            <v>E3532</v>
          </cell>
          <cell r="C148" t="str">
            <v>E3532EZ1</v>
          </cell>
          <cell r="D148" t="str">
            <v>Forest Heath</v>
          </cell>
          <cell r="G148" t="str">
            <v/>
          </cell>
          <cell r="H148" t="str">
            <v/>
          </cell>
        </row>
        <row r="149">
          <cell r="B149" t="str">
            <v>E1633</v>
          </cell>
          <cell r="C149" t="str">
            <v>E1633EZ1</v>
          </cell>
          <cell r="D149" t="str">
            <v>Forest of Dean</v>
          </cell>
          <cell r="G149" t="str">
            <v/>
          </cell>
          <cell r="H149" t="str">
            <v/>
          </cell>
        </row>
        <row r="150">
          <cell r="B150" t="str">
            <v>E2335</v>
          </cell>
          <cell r="C150" t="str">
            <v>E2335EZ1</v>
          </cell>
          <cell r="D150" t="str">
            <v>Fylde</v>
          </cell>
          <cell r="E150" t="str">
            <v>Lancs Advanced Eng. &amp; Manufacturing</v>
          </cell>
          <cell r="G150">
            <v>2053518</v>
          </cell>
          <cell r="H150">
            <v>2053518</v>
          </cell>
        </row>
        <row r="151">
          <cell r="B151" t="str">
            <v>E2335</v>
          </cell>
          <cell r="C151" t="str">
            <v>E2335EZ2</v>
          </cell>
          <cell r="D151" t="str">
            <v>Fylde</v>
          </cell>
          <cell r="E151" t="str">
            <v>Blackpool Airport Corridor</v>
          </cell>
          <cell r="G151">
            <v>896137</v>
          </cell>
          <cell r="H151">
            <v>896137</v>
          </cell>
        </row>
        <row r="152">
          <cell r="B152" t="str">
            <v>E4501</v>
          </cell>
          <cell r="C152" t="str">
            <v>E4501EZ1</v>
          </cell>
          <cell r="D152" t="str">
            <v>Gateshead</v>
          </cell>
          <cell r="E152" t="str">
            <v>Development Area - Gateshead Quays and Baltic Business Centre</v>
          </cell>
          <cell r="G152">
            <v>1379508</v>
          </cell>
          <cell r="H152">
            <v>1379508</v>
          </cell>
        </row>
        <row r="153">
          <cell r="B153" t="str">
            <v>E4501</v>
          </cell>
          <cell r="C153" t="str">
            <v>E4501EZ2</v>
          </cell>
          <cell r="D153" t="str">
            <v>Gateshead</v>
          </cell>
          <cell r="E153" t="str">
            <v>Follingsby Business Park</v>
          </cell>
          <cell r="G153">
            <v>0</v>
          </cell>
          <cell r="H153">
            <v>0</v>
          </cell>
        </row>
        <row r="154">
          <cell r="B154" t="str">
            <v>E3034</v>
          </cell>
          <cell r="C154" t="str">
            <v>E3034EZ1</v>
          </cell>
          <cell r="D154" t="str">
            <v>Gedling</v>
          </cell>
          <cell r="G154" t="str">
            <v/>
          </cell>
          <cell r="H154" t="str">
            <v/>
          </cell>
        </row>
        <row r="155">
          <cell r="B155" t="str">
            <v>E1634</v>
          </cell>
          <cell r="C155" t="str">
            <v>E1634EZ1</v>
          </cell>
          <cell r="D155" t="str">
            <v>Gloucester</v>
          </cell>
          <cell r="G155" t="str">
            <v/>
          </cell>
          <cell r="H155" t="str">
            <v/>
          </cell>
        </row>
        <row r="156">
          <cell r="B156" t="str">
            <v>E1735</v>
          </cell>
          <cell r="C156" t="str">
            <v>E1735EZ1</v>
          </cell>
          <cell r="D156" t="str">
            <v>Gosport</v>
          </cell>
          <cell r="E156" t="str">
            <v>Solent</v>
          </cell>
          <cell r="G156">
            <v>408862</v>
          </cell>
          <cell r="H156">
            <v>408862</v>
          </cell>
        </row>
        <row r="157">
          <cell r="B157" t="str">
            <v>E2236</v>
          </cell>
          <cell r="C157" t="str">
            <v>E2236EZ1</v>
          </cell>
          <cell r="D157" t="str">
            <v>Gravesham</v>
          </cell>
          <cell r="E157" t="str">
            <v>Northfleet Riverside East</v>
          </cell>
          <cell r="G157">
            <v>0</v>
          </cell>
          <cell r="H157">
            <v>0</v>
          </cell>
        </row>
        <row r="158">
          <cell r="B158" t="str">
            <v>E2236</v>
          </cell>
          <cell r="C158" t="str">
            <v>E2236EZ2</v>
          </cell>
          <cell r="D158" t="str">
            <v>Gravesham</v>
          </cell>
          <cell r="E158" t="str">
            <v>Northfleet Riverside West</v>
          </cell>
          <cell r="G158">
            <v>0</v>
          </cell>
          <cell r="H158">
            <v>0</v>
          </cell>
        </row>
        <row r="159">
          <cell r="B159" t="str">
            <v>E2236</v>
          </cell>
          <cell r="C159" t="str">
            <v>E2236EZ3</v>
          </cell>
          <cell r="D159" t="str">
            <v>Gravesham</v>
          </cell>
          <cell r="E159" t="str">
            <v>Ebsfleet Central - Northfleet Rise</v>
          </cell>
          <cell r="G159">
            <v>0</v>
          </cell>
          <cell r="H159">
            <v>0</v>
          </cell>
        </row>
        <row r="160">
          <cell r="B160" t="str">
            <v>E2633</v>
          </cell>
          <cell r="C160" t="str">
            <v>E2633EZ1</v>
          </cell>
          <cell r="D160" t="str">
            <v>Great Yarmouth</v>
          </cell>
          <cell r="E160" t="str">
            <v>New Anglia</v>
          </cell>
          <cell r="G160">
            <v>302531</v>
          </cell>
          <cell r="H160">
            <v>302531</v>
          </cell>
        </row>
        <row r="161">
          <cell r="B161" t="str">
            <v>E2633</v>
          </cell>
          <cell r="C161" t="str">
            <v>E2633EZ2</v>
          </cell>
          <cell r="D161" t="str">
            <v>Great Yarmouth</v>
          </cell>
          <cell r="E161" t="str">
            <v>Beacon Park Phase 3</v>
          </cell>
          <cell r="G161">
            <v>0</v>
          </cell>
          <cell r="H161">
            <v>0</v>
          </cell>
        </row>
        <row r="162">
          <cell r="B162" t="str">
            <v>E2633</v>
          </cell>
          <cell r="C162" t="str">
            <v>E2633EZ3</v>
          </cell>
          <cell r="D162" t="str">
            <v>Great Yarmouth</v>
          </cell>
          <cell r="E162" t="str">
            <v>Vanguard Point</v>
          </cell>
          <cell r="G162">
            <v>6731</v>
          </cell>
          <cell r="H162">
            <v>6731</v>
          </cell>
        </row>
        <row r="163">
          <cell r="B163" t="str">
            <v>E2633</v>
          </cell>
          <cell r="C163" t="str">
            <v>E2633EZ4</v>
          </cell>
          <cell r="D163" t="str">
            <v>Great Yarmouth</v>
          </cell>
          <cell r="E163" t="str">
            <v>Havenshore Base South</v>
          </cell>
          <cell r="G163">
            <v>2790</v>
          </cell>
          <cell r="H163">
            <v>2790</v>
          </cell>
        </row>
        <row r="164">
          <cell r="B164" t="str">
            <v>E2633</v>
          </cell>
          <cell r="C164" t="str">
            <v>E2633EZ5</v>
          </cell>
          <cell r="D164" t="str">
            <v>Great Yarmouth</v>
          </cell>
          <cell r="E164" t="str">
            <v>Victory Court</v>
          </cell>
          <cell r="G164">
            <v>2179</v>
          </cell>
          <cell r="H164">
            <v>2179</v>
          </cell>
        </row>
        <row r="165">
          <cell r="B165" t="str">
            <v>E5012</v>
          </cell>
          <cell r="C165" t="str">
            <v>E5012EZ1</v>
          </cell>
          <cell r="D165" t="str">
            <v>Greenwich</v>
          </cell>
          <cell r="G165" t="str">
            <v/>
          </cell>
          <cell r="H165" t="str">
            <v/>
          </cell>
        </row>
        <row r="166">
          <cell r="B166" t="str">
            <v>E3633</v>
          </cell>
          <cell r="C166" t="str">
            <v>E3633EZ1</v>
          </cell>
          <cell r="D166" t="str">
            <v>Guildford</v>
          </cell>
          <cell r="G166" t="str">
            <v/>
          </cell>
          <cell r="H166" t="str">
            <v/>
          </cell>
        </row>
        <row r="167">
          <cell r="B167" t="str">
            <v>E5013</v>
          </cell>
          <cell r="C167" t="str">
            <v>E5013EZ1</v>
          </cell>
          <cell r="D167" t="str">
            <v>Hackney</v>
          </cell>
          <cell r="G167" t="str">
            <v/>
          </cell>
          <cell r="H167" t="str">
            <v/>
          </cell>
        </row>
        <row r="168">
          <cell r="B168" t="str">
            <v>E0601</v>
          </cell>
          <cell r="C168" t="str">
            <v>E0601EZ1</v>
          </cell>
          <cell r="D168" t="str">
            <v>Halton</v>
          </cell>
          <cell r="E168" t="str">
            <v>Sci-Tech Daresbury</v>
          </cell>
          <cell r="G168">
            <v>33252</v>
          </cell>
          <cell r="H168">
            <v>33252</v>
          </cell>
        </row>
        <row r="169">
          <cell r="B169" t="str">
            <v>E5014</v>
          </cell>
          <cell r="C169" t="str">
            <v>E5014EZ1</v>
          </cell>
          <cell r="D169" t="str">
            <v>Hammersmith and Fulham</v>
          </cell>
          <cell r="G169" t="str">
            <v/>
          </cell>
          <cell r="H169" t="str">
            <v/>
          </cell>
        </row>
        <row r="170">
          <cell r="B170" t="str">
            <v>E2433</v>
          </cell>
          <cell r="C170" t="str">
            <v>E2433EZ1</v>
          </cell>
          <cell r="D170" t="str">
            <v>Harborough</v>
          </cell>
          <cell r="G170" t="str">
            <v/>
          </cell>
          <cell r="H170" t="str">
            <v/>
          </cell>
        </row>
        <row r="171">
          <cell r="B171" t="str">
            <v>E5038</v>
          </cell>
          <cell r="C171" t="str">
            <v>E5038EZ1</v>
          </cell>
          <cell r="D171" t="str">
            <v>Haringey</v>
          </cell>
          <cell r="G171" t="str">
            <v/>
          </cell>
          <cell r="H171" t="str">
            <v/>
          </cell>
        </row>
        <row r="172">
          <cell r="B172" t="str">
            <v>E1538</v>
          </cell>
          <cell r="C172" t="str">
            <v>E1538EZ1</v>
          </cell>
          <cell r="D172" t="str">
            <v>Harlow</v>
          </cell>
          <cell r="E172" t="str">
            <v>Harlow</v>
          </cell>
          <cell r="G172">
            <v>3265075</v>
          </cell>
          <cell r="H172">
            <v>3265075</v>
          </cell>
        </row>
        <row r="173">
          <cell r="B173" t="str">
            <v>E2753</v>
          </cell>
          <cell r="C173" t="str">
            <v>E2753EZ1</v>
          </cell>
          <cell r="D173" t="str">
            <v>Harrogate</v>
          </cell>
          <cell r="G173" t="str">
            <v/>
          </cell>
          <cell r="H173" t="str">
            <v/>
          </cell>
        </row>
        <row r="174">
          <cell r="B174" t="str">
            <v>E5039</v>
          </cell>
          <cell r="C174" t="str">
            <v>E5039EZ1</v>
          </cell>
          <cell r="D174" t="str">
            <v>Harrow</v>
          </cell>
          <cell r="G174" t="str">
            <v/>
          </cell>
          <cell r="H174" t="str">
            <v/>
          </cell>
        </row>
        <row r="175">
          <cell r="B175" t="str">
            <v>E1736</v>
          </cell>
          <cell r="C175" t="str">
            <v>E1736EZ1</v>
          </cell>
          <cell r="D175" t="str">
            <v>Hart</v>
          </cell>
          <cell r="G175" t="str">
            <v/>
          </cell>
          <cell r="H175" t="str">
            <v/>
          </cell>
        </row>
        <row r="176">
          <cell r="B176" t="str">
            <v>E0701</v>
          </cell>
          <cell r="C176" t="str">
            <v>E0701EZ1</v>
          </cell>
          <cell r="D176" t="str">
            <v>Hartlepool</v>
          </cell>
          <cell r="E176" t="str">
            <v>Tees Valley</v>
          </cell>
          <cell r="G176">
            <v>0</v>
          </cell>
          <cell r="H176">
            <v>0</v>
          </cell>
        </row>
        <row r="177">
          <cell r="B177" t="str">
            <v>E1433</v>
          </cell>
          <cell r="C177" t="str">
            <v>E1433EZ1</v>
          </cell>
          <cell r="D177" t="str">
            <v>Hastings</v>
          </cell>
          <cell r="G177" t="str">
            <v/>
          </cell>
          <cell r="H177" t="str">
            <v/>
          </cell>
        </row>
        <row r="178">
          <cell r="B178" t="str">
            <v>E1737</v>
          </cell>
          <cell r="C178" t="str">
            <v>E1737EZ1</v>
          </cell>
          <cell r="D178" t="str">
            <v>Havant</v>
          </cell>
          <cell r="G178" t="str">
            <v/>
          </cell>
          <cell r="H178" t="str">
            <v/>
          </cell>
        </row>
        <row r="179">
          <cell r="B179" t="str">
            <v>E5040</v>
          </cell>
          <cell r="C179" t="str">
            <v>E5040EZ1</v>
          </cell>
          <cell r="D179" t="str">
            <v>Havering</v>
          </cell>
          <cell r="G179" t="str">
            <v/>
          </cell>
          <cell r="H179" t="str">
            <v/>
          </cell>
        </row>
        <row r="180">
          <cell r="B180" t="str">
            <v>E1801</v>
          </cell>
          <cell r="C180" t="str">
            <v>E1801EZ1</v>
          </cell>
          <cell r="D180" t="str">
            <v>Herefordshire</v>
          </cell>
          <cell r="E180" t="str">
            <v>Hereford</v>
          </cell>
          <cell r="G180">
            <v>244154</v>
          </cell>
          <cell r="H180">
            <v>244154</v>
          </cell>
        </row>
        <row r="181">
          <cell r="B181" t="str">
            <v>E1934</v>
          </cell>
          <cell r="C181" t="str">
            <v>E1934EZ1</v>
          </cell>
          <cell r="D181" t="str">
            <v>Hertsmere</v>
          </cell>
          <cell r="G181" t="str">
            <v/>
          </cell>
          <cell r="H181" t="str">
            <v/>
          </cell>
        </row>
        <row r="182">
          <cell r="B182" t="str">
            <v>E1037</v>
          </cell>
          <cell r="C182" t="str">
            <v>E1037EZ1</v>
          </cell>
          <cell r="D182" t="str">
            <v>High Peak</v>
          </cell>
          <cell r="G182" t="str">
            <v/>
          </cell>
          <cell r="H182" t="str">
            <v/>
          </cell>
        </row>
        <row r="183">
          <cell r="B183" t="str">
            <v>E5041</v>
          </cell>
          <cell r="C183" t="str">
            <v>E5041EZ1</v>
          </cell>
          <cell r="D183" t="str">
            <v>Hillingdon</v>
          </cell>
          <cell r="G183" t="str">
            <v/>
          </cell>
          <cell r="H183" t="str">
            <v/>
          </cell>
        </row>
        <row r="184">
          <cell r="B184" t="str">
            <v>E2434</v>
          </cell>
          <cell r="C184" t="str">
            <v>E2434EZ1</v>
          </cell>
          <cell r="D184" t="str">
            <v>Hinckley and Bosworth</v>
          </cell>
          <cell r="E184" t="str">
            <v>MIRA Technology Park</v>
          </cell>
          <cell r="G184">
            <v>869270</v>
          </cell>
          <cell r="H184">
            <v>869270</v>
          </cell>
        </row>
        <row r="185">
          <cell r="B185" t="str">
            <v>E2434</v>
          </cell>
          <cell r="C185" t="str">
            <v>E2434EZ2</v>
          </cell>
          <cell r="D185" t="str">
            <v>Hinckley and Bosworth</v>
          </cell>
          <cell r="E185" t="str">
            <v>MIRA extension</v>
          </cell>
          <cell r="G185">
            <v>0</v>
          </cell>
          <cell r="H185">
            <v>0</v>
          </cell>
        </row>
        <row r="186">
          <cell r="B186" t="str">
            <v>E3835</v>
          </cell>
          <cell r="C186" t="str">
            <v>E3835EZ1</v>
          </cell>
          <cell r="D186" t="str">
            <v>Horsham</v>
          </cell>
          <cell r="G186" t="str">
            <v/>
          </cell>
          <cell r="H186" t="str">
            <v/>
          </cell>
        </row>
        <row r="187">
          <cell r="B187" t="str">
            <v>E5042</v>
          </cell>
          <cell r="C187" t="str">
            <v>E5042EZ1</v>
          </cell>
          <cell r="D187" t="str">
            <v>Hounslow</v>
          </cell>
          <cell r="G187" t="str">
            <v/>
          </cell>
          <cell r="H187" t="str">
            <v/>
          </cell>
        </row>
        <row r="188">
          <cell r="B188" t="str">
            <v>E0551</v>
          </cell>
          <cell r="C188" t="str">
            <v>E0551EZ1</v>
          </cell>
          <cell r="D188" t="str">
            <v>Huntingdonshire</v>
          </cell>
          <cell r="E188" t="str">
            <v>Alconbury Enterprise Campus</v>
          </cell>
          <cell r="G188">
            <v>757872</v>
          </cell>
          <cell r="H188">
            <v>757872</v>
          </cell>
        </row>
        <row r="189">
          <cell r="B189" t="str">
            <v>E2336</v>
          </cell>
          <cell r="C189" t="str">
            <v>E2336EZ1</v>
          </cell>
          <cell r="D189" t="str">
            <v>Hyndburn</v>
          </cell>
          <cell r="G189" t="str">
            <v/>
          </cell>
          <cell r="H189" t="str">
            <v/>
          </cell>
        </row>
        <row r="190">
          <cell r="B190" t="str">
            <v>E3533</v>
          </cell>
          <cell r="C190" t="str">
            <v>E3533EZ1</v>
          </cell>
          <cell r="D190" t="str">
            <v>Ipswich</v>
          </cell>
          <cell r="E190" t="str">
            <v>New Anglia EZ: Futura Park</v>
          </cell>
          <cell r="G190">
            <v>0</v>
          </cell>
          <cell r="H190">
            <v>0</v>
          </cell>
        </row>
        <row r="191">
          <cell r="B191" t="str">
            <v>E3533</v>
          </cell>
          <cell r="C191" t="str">
            <v>E3533EZ2</v>
          </cell>
          <cell r="D191" t="str">
            <v>Ipswich</v>
          </cell>
          <cell r="E191" t="str">
            <v>New Anglia EZ: Princes Street</v>
          </cell>
          <cell r="G191">
            <v>198343</v>
          </cell>
          <cell r="H191">
            <v>198343</v>
          </cell>
        </row>
        <row r="192">
          <cell r="B192" t="str">
            <v>E3533</v>
          </cell>
          <cell r="C192" t="str">
            <v>E3533EZ3</v>
          </cell>
          <cell r="D192" t="str">
            <v>Ipswich</v>
          </cell>
          <cell r="E192" t="str">
            <v>New Anglia EZ: Waterfront Island</v>
          </cell>
          <cell r="G192">
            <v>0</v>
          </cell>
          <cell r="H192">
            <v>0</v>
          </cell>
        </row>
        <row r="193">
          <cell r="B193" t="str">
            <v>E2101</v>
          </cell>
          <cell r="C193" t="str">
            <v>E2101EZ1</v>
          </cell>
          <cell r="D193" t="str">
            <v>Isle of Wight Council</v>
          </cell>
          <cell r="G193" t="str">
            <v/>
          </cell>
          <cell r="H193" t="str">
            <v/>
          </cell>
        </row>
        <row r="194">
          <cell r="B194" t="str">
            <v>E4001</v>
          </cell>
          <cell r="C194" t="str">
            <v>E4001EZ1</v>
          </cell>
          <cell r="D194" t="str">
            <v>Isles of Scilly</v>
          </cell>
          <cell r="G194" t="str">
            <v/>
          </cell>
          <cell r="H194" t="str">
            <v/>
          </cell>
        </row>
        <row r="195">
          <cell r="B195" t="str">
            <v>E5015</v>
          </cell>
          <cell r="C195" t="str">
            <v>E5015EZ1</v>
          </cell>
          <cell r="D195" t="str">
            <v>Islington</v>
          </cell>
          <cell r="G195" t="str">
            <v/>
          </cell>
          <cell r="H195" t="str">
            <v/>
          </cell>
        </row>
        <row r="196">
          <cell r="B196" t="str">
            <v>E5016</v>
          </cell>
          <cell r="C196" t="str">
            <v>E5016EZ1</v>
          </cell>
          <cell r="D196" t="str">
            <v>Kensington and Chelsea</v>
          </cell>
          <cell r="G196" t="str">
            <v/>
          </cell>
          <cell r="H196" t="str">
            <v/>
          </cell>
        </row>
        <row r="197">
          <cell r="B197" t="str">
            <v>E2834</v>
          </cell>
          <cell r="C197" t="str">
            <v>E2834EZ1</v>
          </cell>
          <cell r="D197" t="str">
            <v>Kettering</v>
          </cell>
          <cell r="G197" t="str">
            <v/>
          </cell>
          <cell r="H197" t="str">
            <v/>
          </cell>
        </row>
        <row r="198">
          <cell r="B198" t="str">
            <v>E2634</v>
          </cell>
          <cell r="C198" t="str">
            <v>E2634EZ1</v>
          </cell>
          <cell r="D198" t="str">
            <v>Kings Lynn and West Norfolk</v>
          </cell>
          <cell r="E198" t="str">
            <v>New Anglia EZ: Nar Ouse</v>
          </cell>
          <cell r="G198">
            <v>0</v>
          </cell>
          <cell r="H198">
            <v>0</v>
          </cell>
        </row>
        <row r="199">
          <cell r="B199" t="str">
            <v>E2002</v>
          </cell>
          <cell r="C199" t="str">
            <v>E2002EZ1</v>
          </cell>
          <cell r="D199" t="str">
            <v>Kingston upon Hull</v>
          </cell>
          <cell r="E199" t="str">
            <v>Humber Port Corridor</v>
          </cell>
          <cell r="G199">
            <v>0</v>
          </cell>
          <cell r="H199">
            <v>0</v>
          </cell>
        </row>
        <row r="200">
          <cell r="B200" t="str">
            <v>E2002</v>
          </cell>
          <cell r="C200" t="str">
            <v>E2002EZ2</v>
          </cell>
          <cell r="D200" t="str">
            <v>Kingston upon Hull</v>
          </cell>
          <cell r="E200" t="str">
            <v>Humber Super Energy Cluster</v>
          </cell>
          <cell r="G200">
            <v>168136</v>
          </cell>
          <cell r="H200">
            <v>168136</v>
          </cell>
        </row>
        <row r="201">
          <cell r="B201" t="str">
            <v>E2002</v>
          </cell>
          <cell r="C201" t="str">
            <v>E2002EZ3</v>
          </cell>
          <cell r="D201" t="str">
            <v>Kingston upon Hull</v>
          </cell>
          <cell r="E201" t="str">
            <v>Humber EZ: Bird's Eye</v>
          </cell>
          <cell r="G201">
            <v>0</v>
          </cell>
          <cell r="H201">
            <v>0</v>
          </cell>
        </row>
        <row r="202">
          <cell r="B202" t="str">
            <v>E2002</v>
          </cell>
          <cell r="C202" t="str">
            <v>E2002EZ4</v>
          </cell>
          <cell r="D202" t="str">
            <v>Kingston upon Hull</v>
          </cell>
          <cell r="E202" t="str">
            <v>Humber EZ: Priory Park</v>
          </cell>
          <cell r="G202">
            <v>0</v>
          </cell>
          <cell r="H202">
            <v>0</v>
          </cell>
        </row>
        <row r="203">
          <cell r="B203" t="str">
            <v>E2002</v>
          </cell>
          <cell r="C203" t="str">
            <v>E2002EZ5</v>
          </cell>
          <cell r="D203" t="str">
            <v>Kingston upon Hull</v>
          </cell>
          <cell r="E203" t="str">
            <v>Humber EZ: Former Cavaghan and Gray</v>
          </cell>
          <cell r="G203">
            <v>0</v>
          </cell>
          <cell r="H203">
            <v>0</v>
          </cell>
        </row>
        <row r="204">
          <cell r="B204" t="str">
            <v>E2002</v>
          </cell>
          <cell r="C204" t="str">
            <v>E2002EZ6</v>
          </cell>
          <cell r="D204" t="str">
            <v>Kingston upon Hull</v>
          </cell>
          <cell r="E204" t="str">
            <v>Humber EZ: Benchmark Pods</v>
          </cell>
          <cell r="G204">
            <v>17479</v>
          </cell>
          <cell r="H204">
            <v>17479</v>
          </cell>
        </row>
        <row r="205">
          <cell r="B205" t="str">
            <v>E2002</v>
          </cell>
          <cell r="C205" t="str">
            <v>E2002EZ7</v>
          </cell>
          <cell r="D205" t="str">
            <v>Kingston upon Hull</v>
          </cell>
          <cell r="E205" t="str">
            <v>Humber EZ: Energy Works</v>
          </cell>
          <cell r="G205">
            <v>0</v>
          </cell>
          <cell r="H205">
            <v>0</v>
          </cell>
        </row>
        <row r="206">
          <cell r="B206" t="str">
            <v>E2002</v>
          </cell>
          <cell r="C206" t="str">
            <v>E2002EZ8</v>
          </cell>
          <cell r="D206" t="str">
            <v>Kingston upon Hull</v>
          </cell>
          <cell r="E206" t="str">
            <v>Humber EZ: Rix Stoneberry</v>
          </cell>
          <cell r="G206">
            <v>3428</v>
          </cell>
          <cell r="H206">
            <v>3428</v>
          </cell>
        </row>
        <row r="207">
          <cell r="B207" t="str">
            <v>E2002</v>
          </cell>
          <cell r="C207" t="str">
            <v>E2002EZ9</v>
          </cell>
          <cell r="D207" t="str">
            <v>Kingston upon Hull</v>
          </cell>
          <cell r="E207" t="str">
            <v>Humber EZ: Foster Street</v>
          </cell>
          <cell r="G207">
            <v>32150</v>
          </cell>
          <cell r="H207">
            <v>32150</v>
          </cell>
        </row>
        <row r="208">
          <cell r="B208" t="str">
            <v>E2002</v>
          </cell>
          <cell r="C208" t="str">
            <v>E2002EZ10</v>
          </cell>
          <cell r="D208" t="str">
            <v>Kingston upon Hull</v>
          </cell>
          <cell r="E208" t="str">
            <v>Humber EZ: Ashcourt</v>
          </cell>
          <cell r="G208">
            <v>6018</v>
          </cell>
          <cell r="H208">
            <v>6018</v>
          </cell>
        </row>
        <row r="209">
          <cell r="B209" t="str">
            <v>E2002</v>
          </cell>
          <cell r="C209" t="str">
            <v>E2002EZ11</v>
          </cell>
          <cell r="D209" t="str">
            <v>Kingston upon Hull</v>
          </cell>
          <cell r="E209" t="str">
            <v>Humber EZ: Former Two Wheel Centre</v>
          </cell>
          <cell r="G209">
            <v>7680</v>
          </cell>
          <cell r="H209">
            <v>7680</v>
          </cell>
        </row>
        <row r="210">
          <cell r="B210" t="str">
            <v>E2002</v>
          </cell>
          <cell r="C210" t="str">
            <v>E2002EZ12</v>
          </cell>
          <cell r="D210" t="str">
            <v>Kingston upon Hull</v>
          </cell>
          <cell r="E210" t="str">
            <v>Humber EZ: St Mark Street</v>
          </cell>
          <cell r="G210">
            <v>3552</v>
          </cell>
          <cell r="H210">
            <v>3552</v>
          </cell>
        </row>
        <row r="211">
          <cell r="B211" t="str">
            <v>E2002</v>
          </cell>
          <cell r="C211" t="str">
            <v>E2002EZ13</v>
          </cell>
          <cell r="D211" t="str">
            <v>Kingston upon Hull</v>
          </cell>
          <cell r="E211" t="str">
            <v>Humber EZ: Former LA site</v>
          </cell>
          <cell r="G211">
            <v>19335</v>
          </cell>
          <cell r="H211">
            <v>19335</v>
          </cell>
        </row>
        <row r="212">
          <cell r="B212" t="str">
            <v>E2002</v>
          </cell>
          <cell r="C212" t="str">
            <v>E2002EZ14</v>
          </cell>
          <cell r="D212" t="str">
            <v>Kingston upon Hull</v>
          </cell>
          <cell r="E212" t="str">
            <v>Humber EZ: Sammy's Point</v>
          </cell>
          <cell r="G212">
            <v>0</v>
          </cell>
          <cell r="H212">
            <v>0</v>
          </cell>
        </row>
        <row r="213">
          <cell r="B213" t="str">
            <v>E2002</v>
          </cell>
          <cell r="C213" t="str">
            <v>E2002EZ15</v>
          </cell>
          <cell r="D213" t="str">
            <v>Kingston upon Hull</v>
          </cell>
          <cell r="E213" t="str">
            <v>Humber EZ: Albert Dock</v>
          </cell>
          <cell r="G213">
            <v>4872</v>
          </cell>
          <cell r="H213">
            <v>4872</v>
          </cell>
        </row>
        <row r="214">
          <cell r="B214" t="str">
            <v>E2002</v>
          </cell>
          <cell r="C214" t="str">
            <v>E2002EZ16</v>
          </cell>
          <cell r="D214" t="str">
            <v>Kingston upon Hull</v>
          </cell>
          <cell r="E214" t="str">
            <v>Humber EZ: John Street Car Park</v>
          </cell>
          <cell r="G214">
            <v>7929</v>
          </cell>
          <cell r="H214">
            <v>7929</v>
          </cell>
        </row>
        <row r="215">
          <cell r="B215" t="str">
            <v>E2002</v>
          </cell>
          <cell r="C215" t="str">
            <v>E2002EZ17</v>
          </cell>
          <cell r="D215" t="str">
            <v>Kingston upon Hull</v>
          </cell>
          <cell r="E215" t="str">
            <v>Humber EZ: Pepi's</v>
          </cell>
          <cell r="G215">
            <v>0</v>
          </cell>
          <cell r="H215">
            <v>0</v>
          </cell>
        </row>
        <row r="216">
          <cell r="B216" t="str">
            <v>E2002</v>
          </cell>
          <cell r="C216" t="str">
            <v>E2002EZ18</v>
          </cell>
          <cell r="D216" t="str">
            <v>Kingston upon Hull</v>
          </cell>
          <cell r="E216" t="str">
            <v>Humber EZ: Osborne Street</v>
          </cell>
          <cell r="G216">
            <v>0</v>
          </cell>
          <cell r="H216">
            <v>0</v>
          </cell>
        </row>
        <row r="217">
          <cell r="B217" t="str">
            <v>E2002</v>
          </cell>
          <cell r="C217" t="str">
            <v>E2002EZ19</v>
          </cell>
          <cell r="D217" t="str">
            <v>Kingston upon Hull</v>
          </cell>
          <cell r="E217" t="str">
            <v>Humber EZ: Albion Street</v>
          </cell>
          <cell r="G217">
            <v>21637</v>
          </cell>
          <cell r="H217">
            <v>21637</v>
          </cell>
        </row>
        <row r="218">
          <cell r="B218" t="str">
            <v>E2002</v>
          </cell>
          <cell r="C218" t="str">
            <v>E2002EZ20</v>
          </cell>
          <cell r="D218" t="str">
            <v>Kingston upon Hull</v>
          </cell>
          <cell r="E218" t="str">
            <v>Humber EZ: Former Bonus Site</v>
          </cell>
          <cell r="G218">
            <v>3360</v>
          </cell>
          <cell r="H218">
            <v>3360</v>
          </cell>
        </row>
        <row r="219">
          <cell r="B219" t="str">
            <v>E2002</v>
          </cell>
          <cell r="C219" t="str">
            <v>E2002EZ21</v>
          </cell>
          <cell r="D219" t="str">
            <v>Kingston upon Hull</v>
          </cell>
          <cell r="E219" t="str">
            <v>Humber EZ: Somerden Road</v>
          </cell>
          <cell r="G219">
            <v>48948</v>
          </cell>
          <cell r="H219">
            <v>48948</v>
          </cell>
        </row>
        <row r="220">
          <cell r="B220" t="str">
            <v>E2002</v>
          </cell>
          <cell r="C220" t="str">
            <v>E2002EZ22</v>
          </cell>
          <cell r="D220" t="str">
            <v>Kingston upon Hull</v>
          </cell>
          <cell r="E220" t="str">
            <v>Humber EZ: Queen Elizabeth Dock</v>
          </cell>
          <cell r="G220">
            <v>0</v>
          </cell>
          <cell r="H220">
            <v>0</v>
          </cell>
        </row>
        <row r="221">
          <cell r="B221" t="str">
            <v>E5043</v>
          </cell>
          <cell r="C221" t="str">
            <v>E5043EZ1</v>
          </cell>
          <cell r="D221" t="str">
            <v>Kingston upon Thames</v>
          </cell>
          <cell r="G221" t="str">
            <v/>
          </cell>
          <cell r="H221" t="str">
            <v/>
          </cell>
        </row>
        <row r="222">
          <cell r="B222" t="str">
            <v>E4703</v>
          </cell>
          <cell r="C222" t="str">
            <v>E4703EZ1</v>
          </cell>
          <cell r="D222" t="str">
            <v>Kirklees</v>
          </cell>
          <cell r="E222" t="str">
            <v>Lindley Moor East</v>
          </cell>
          <cell r="G222">
            <v>0</v>
          </cell>
          <cell r="H222">
            <v>0</v>
          </cell>
        </row>
        <row r="223">
          <cell r="B223" t="str">
            <v>E4703</v>
          </cell>
          <cell r="C223" t="str">
            <v>E4703EZ2</v>
          </cell>
          <cell r="D223" t="str">
            <v>Kirklees</v>
          </cell>
          <cell r="E223" t="str">
            <v>Lindley Moor West</v>
          </cell>
          <cell r="G223">
            <v>0</v>
          </cell>
          <cell r="H223">
            <v>0</v>
          </cell>
        </row>
        <row r="224">
          <cell r="B224" t="str">
            <v>E4703</v>
          </cell>
          <cell r="C224" t="str">
            <v>E4703EZ3</v>
          </cell>
          <cell r="D224" t="str">
            <v>Kirklees</v>
          </cell>
          <cell r="E224" t="str">
            <v>Moor Park, Mirfield</v>
          </cell>
          <cell r="G224">
            <v>0</v>
          </cell>
          <cell r="H224">
            <v>0</v>
          </cell>
        </row>
        <row r="225">
          <cell r="B225" t="str">
            <v>E4301</v>
          </cell>
          <cell r="C225" t="str">
            <v>E4301EZ1</v>
          </cell>
          <cell r="D225" t="str">
            <v>Knowsley</v>
          </cell>
          <cell r="G225" t="str">
            <v/>
          </cell>
          <cell r="H225" t="str">
            <v/>
          </cell>
        </row>
        <row r="226">
          <cell r="B226" t="str">
            <v>E5017</v>
          </cell>
          <cell r="C226" t="str">
            <v>E5017EZ1</v>
          </cell>
          <cell r="D226" t="str">
            <v>Lambeth</v>
          </cell>
          <cell r="E226" t="str">
            <v>Nine Elms</v>
          </cell>
          <cell r="G226">
            <v>1653791</v>
          </cell>
          <cell r="H226">
            <v>1653791</v>
          </cell>
        </row>
        <row r="227">
          <cell r="B227" t="str">
            <v>E2337</v>
          </cell>
          <cell r="C227" t="str">
            <v>E2337EZ1</v>
          </cell>
          <cell r="D227" t="str">
            <v>Lancaster</v>
          </cell>
          <cell r="G227" t="str">
            <v/>
          </cell>
          <cell r="H227" t="str">
            <v/>
          </cell>
        </row>
        <row r="228">
          <cell r="B228" t="str">
            <v>E4704</v>
          </cell>
          <cell r="C228" t="str">
            <v>E4704EZ1</v>
          </cell>
          <cell r="D228" t="str">
            <v>Leeds</v>
          </cell>
          <cell r="E228" t="str">
            <v>Aire Valley</v>
          </cell>
          <cell r="G228">
            <v>1011506</v>
          </cell>
          <cell r="H228">
            <v>1011506</v>
          </cell>
        </row>
        <row r="229">
          <cell r="B229" t="str">
            <v>E2401</v>
          </cell>
          <cell r="C229" t="str">
            <v>E2401EZ1</v>
          </cell>
          <cell r="D229" t="str">
            <v>Leicester</v>
          </cell>
          <cell r="E229" t="str">
            <v>Leicester Waterside</v>
          </cell>
          <cell r="G229">
            <v>2404197</v>
          </cell>
          <cell r="H229">
            <v>2404197</v>
          </cell>
        </row>
        <row r="230">
          <cell r="B230" t="str">
            <v>E1435</v>
          </cell>
          <cell r="C230" t="str">
            <v>E1435EZ1</v>
          </cell>
          <cell r="D230" t="str">
            <v>Lewes</v>
          </cell>
          <cell r="E230" t="str">
            <v>East Quay</v>
          </cell>
          <cell r="G230">
            <v>257364</v>
          </cell>
          <cell r="H230">
            <v>257364</v>
          </cell>
        </row>
        <row r="231">
          <cell r="B231" t="str">
            <v>E1435</v>
          </cell>
          <cell r="C231" t="str">
            <v>E1435EZ2</v>
          </cell>
          <cell r="D231" t="str">
            <v>Lewes</v>
          </cell>
          <cell r="E231" t="str">
            <v>Eastside North</v>
          </cell>
          <cell r="G231">
            <v>0</v>
          </cell>
          <cell r="H231">
            <v>0</v>
          </cell>
        </row>
        <row r="232">
          <cell r="B232" t="str">
            <v>E1435</v>
          </cell>
          <cell r="C232" t="str">
            <v>E1435EZ3</v>
          </cell>
          <cell r="D232" t="str">
            <v>Lewes</v>
          </cell>
          <cell r="E232" t="str">
            <v>Eastside South</v>
          </cell>
          <cell r="G232">
            <v>0</v>
          </cell>
          <cell r="H232">
            <v>0</v>
          </cell>
        </row>
        <row r="233">
          <cell r="B233" t="str">
            <v>E1435</v>
          </cell>
          <cell r="C233" t="str">
            <v>E1435EZ4</v>
          </cell>
          <cell r="D233" t="str">
            <v>Lewes</v>
          </cell>
          <cell r="E233" t="str">
            <v>North Quay</v>
          </cell>
          <cell r="G233">
            <v>174778</v>
          </cell>
          <cell r="H233">
            <v>174778</v>
          </cell>
        </row>
        <row r="234">
          <cell r="B234" t="str">
            <v>E1435</v>
          </cell>
          <cell r="C234" t="str">
            <v>E1435EZ5</v>
          </cell>
          <cell r="D234" t="str">
            <v>Lewes</v>
          </cell>
          <cell r="E234" t="str">
            <v>Railway Quay</v>
          </cell>
          <cell r="G234">
            <v>1330</v>
          </cell>
          <cell r="H234">
            <v>1330</v>
          </cell>
        </row>
        <row r="235">
          <cell r="B235" t="str">
            <v>E1435</v>
          </cell>
          <cell r="C235" t="str">
            <v>E1435EZ6</v>
          </cell>
          <cell r="D235" t="str">
            <v>Lewes</v>
          </cell>
          <cell r="E235" t="str">
            <v>Bevan Funnell</v>
          </cell>
          <cell r="G235">
            <v>63763</v>
          </cell>
          <cell r="H235">
            <v>63763</v>
          </cell>
        </row>
        <row r="236">
          <cell r="B236" t="str">
            <v>E1435</v>
          </cell>
          <cell r="C236" t="str">
            <v>E1435EZ7</v>
          </cell>
          <cell r="D236" t="str">
            <v>Lewes</v>
          </cell>
          <cell r="E236" t="str">
            <v>Town Centre</v>
          </cell>
          <cell r="G236">
            <v>298880</v>
          </cell>
          <cell r="H236">
            <v>298880</v>
          </cell>
        </row>
        <row r="237">
          <cell r="B237" t="str">
            <v>E1435</v>
          </cell>
          <cell r="C237" t="str">
            <v>E1435EZ8</v>
          </cell>
          <cell r="D237" t="str">
            <v>Lewes</v>
          </cell>
          <cell r="E237" t="str">
            <v>Avis Way</v>
          </cell>
          <cell r="G237">
            <v>1263302</v>
          </cell>
          <cell r="H237">
            <v>1263302</v>
          </cell>
        </row>
        <row r="238">
          <cell r="B238" t="str">
            <v>E5018</v>
          </cell>
          <cell r="C238" t="str">
            <v>E5018EZ1</v>
          </cell>
          <cell r="D238" t="str">
            <v>Lewisham</v>
          </cell>
          <cell r="G238" t="str">
            <v/>
          </cell>
          <cell r="H238" t="str">
            <v/>
          </cell>
        </row>
        <row r="239">
          <cell r="B239" t="str">
            <v>E3433</v>
          </cell>
          <cell r="C239" t="str">
            <v>E3433EZ1</v>
          </cell>
          <cell r="D239" t="str">
            <v>Lichfield</v>
          </cell>
          <cell r="G239" t="str">
            <v/>
          </cell>
          <cell r="H239" t="str">
            <v/>
          </cell>
        </row>
        <row r="240">
          <cell r="B240" t="str">
            <v>E2533</v>
          </cell>
          <cell r="C240" t="str">
            <v>E2533EZ1</v>
          </cell>
          <cell r="D240" t="str">
            <v>Lincoln</v>
          </cell>
          <cell r="G240" t="str">
            <v/>
          </cell>
          <cell r="H240" t="str">
            <v/>
          </cell>
        </row>
        <row r="241">
          <cell r="B241" t="str">
            <v>E4302</v>
          </cell>
          <cell r="C241" t="str">
            <v>E4302EZ1</v>
          </cell>
          <cell r="D241" t="str">
            <v>Liverpool</v>
          </cell>
          <cell r="E241" t="str">
            <v>Mersey Waters</v>
          </cell>
          <cell r="G241">
            <v>3537575</v>
          </cell>
          <cell r="H241">
            <v>3537575</v>
          </cell>
        </row>
        <row r="242">
          <cell r="B242" t="str">
            <v>E4302</v>
          </cell>
          <cell r="C242" t="str">
            <v>E4302EZ2</v>
          </cell>
          <cell r="D242" t="str">
            <v>Liverpool</v>
          </cell>
          <cell r="E242" t="str">
            <v>Liverpool City</v>
          </cell>
          <cell r="G242">
            <v>30308804</v>
          </cell>
          <cell r="H242">
            <v>30308804</v>
          </cell>
        </row>
        <row r="243">
          <cell r="B243" t="str">
            <v>E0201</v>
          </cell>
          <cell r="C243" t="str">
            <v>E0201EZ1</v>
          </cell>
          <cell r="D243" t="str">
            <v>Luton</v>
          </cell>
          <cell r="E243" t="str">
            <v>Luton Airport EZ</v>
          </cell>
          <cell r="G243">
            <v>4661966</v>
          </cell>
          <cell r="H243">
            <v>4661966</v>
          </cell>
        </row>
        <row r="244">
          <cell r="B244" t="str">
            <v>E2237</v>
          </cell>
          <cell r="C244" t="str">
            <v>E2237EZ1</v>
          </cell>
          <cell r="D244" t="str">
            <v>Maidstone</v>
          </cell>
          <cell r="E244" t="str">
            <v>Kent Medical Campus</v>
          </cell>
          <cell r="G244">
            <v>0</v>
          </cell>
          <cell r="H244">
            <v>0</v>
          </cell>
        </row>
        <row r="245">
          <cell r="B245" t="str">
            <v>E1539</v>
          </cell>
          <cell r="C245" t="str">
            <v>E1539EZ1</v>
          </cell>
          <cell r="D245" t="str">
            <v>Maldon</v>
          </cell>
          <cell r="G245" t="str">
            <v/>
          </cell>
          <cell r="H245" t="str">
            <v/>
          </cell>
        </row>
        <row r="246">
          <cell r="B246" t="str">
            <v>E1851</v>
          </cell>
          <cell r="C246" t="str">
            <v>E1851EZ1</v>
          </cell>
          <cell r="D246" t="str">
            <v>Malvern Hills</v>
          </cell>
          <cell r="G246" t="str">
            <v/>
          </cell>
          <cell r="H246" t="str">
            <v/>
          </cell>
        </row>
        <row r="247">
          <cell r="B247" t="str">
            <v>E4203</v>
          </cell>
          <cell r="C247" t="str">
            <v>E4203EZ1</v>
          </cell>
          <cell r="D247" t="str">
            <v>Manchester</v>
          </cell>
          <cell r="E247" t="str">
            <v>Greater Manchester Airport City</v>
          </cell>
          <cell r="G247">
            <v>5539848</v>
          </cell>
          <cell r="H247">
            <v>5539848</v>
          </cell>
        </row>
        <row r="248">
          <cell r="B248" t="str">
            <v>E4203</v>
          </cell>
          <cell r="C248" t="str">
            <v>E4203EZ2</v>
          </cell>
          <cell r="D248" t="str">
            <v>Manchester</v>
          </cell>
          <cell r="E248" t="str">
            <v>Greater Manchester Life Science: MSP Central Campus</v>
          </cell>
          <cell r="G248">
            <v>753905</v>
          </cell>
          <cell r="H248">
            <v>753905</v>
          </cell>
        </row>
        <row r="249">
          <cell r="B249" t="str">
            <v>E4203</v>
          </cell>
          <cell r="C249" t="str">
            <v>E4203EZ3</v>
          </cell>
          <cell r="D249" t="str">
            <v>Manchester</v>
          </cell>
          <cell r="E249" t="str">
            <v>Greater Manchester Life Science: CMFT Site</v>
          </cell>
          <cell r="G249">
            <v>5102606</v>
          </cell>
          <cell r="H249">
            <v>5102606</v>
          </cell>
        </row>
        <row r="250">
          <cell r="B250" t="str">
            <v>E4203</v>
          </cell>
          <cell r="C250" t="str">
            <v>E4203EZ4</v>
          </cell>
          <cell r="D250" t="str">
            <v>Manchester</v>
          </cell>
          <cell r="E250" t="str">
            <v>Greater Manchester Airport City 2</v>
          </cell>
          <cell r="G250">
            <v>709204</v>
          </cell>
          <cell r="H250">
            <v>709204</v>
          </cell>
        </row>
        <row r="251">
          <cell r="B251" t="str">
            <v>E3035</v>
          </cell>
          <cell r="C251" t="str">
            <v>E3035EZ1</v>
          </cell>
          <cell r="D251" t="str">
            <v>Mansfield</v>
          </cell>
          <cell r="G251" t="str">
            <v/>
          </cell>
          <cell r="H251" t="str">
            <v/>
          </cell>
        </row>
        <row r="252">
          <cell r="B252" t="str">
            <v>E2201</v>
          </cell>
          <cell r="C252" t="str">
            <v>E2201EZ1</v>
          </cell>
          <cell r="D252" t="str">
            <v>Medway</v>
          </cell>
          <cell r="E252" t="str">
            <v>Rochester Airport Technology Park</v>
          </cell>
          <cell r="G252">
            <v>11217</v>
          </cell>
          <cell r="H252">
            <v>11217</v>
          </cell>
        </row>
        <row r="253">
          <cell r="B253" t="str">
            <v>E2436</v>
          </cell>
          <cell r="C253" t="str">
            <v>E2436EZ1</v>
          </cell>
          <cell r="D253" t="str">
            <v>Melton</v>
          </cell>
          <cell r="G253" t="str">
            <v/>
          </cell>
          <cell r="H253" t="str">
            <v/>
          </cell>
        </row>
        <row r="254">
          <cell r="B254" t="str">
            <v>E3331</v>
          </cell>
          <cell r="C254" t="str">
            <v>E3331EZ1</v>
          </cell>
          <cell r="D254" t="str">
            <v>Mendip</v>
          </cell>
          <cell r="G254" t="str">
            <v/>
          </cell>
          <cell r="H254" t="str">
            <v/>
          </cell>
        </row>
        <row r="255">
          <cell r="B255" t="str">
            <v>E5044</v>
          </cell>
          <cell r="C255" t="str">
            <v>E5044EZ1</v>
          </cell>
          <cell r="D255" t="str">
            <v>Merton</v>
          </cell>
          <cell r="G255" t="str">
            <v/>
          </cell>
          <cell r="H255" t="str">
            <v/>
          </cell>
        </row>
        <row r="256">
          <cell r="B256" t="str">
            <v>E1133</v>
          </cell>
          <cell r="C256" t="str">
            <v>E1133EZ1</v>
          </cell>
          <cell r="D256" t="str">
            <v>Mid Devon</v>
          </cell>
          <cell r="G256" t="str">
            <v/>
          </cell>
          <cell r="H256" t="str">
            <v/>
          </cell>
        </row>
        <row r="257">
          <cell r="B257" t="str">
            <v>E3534</v>
          </cell>
          <cell r="C257" t="str">
            <v>E3534EZ1</v>
          </cell>
          <cell r="D257" t="str">
            <v>Mid Suffolk</v>
          </cell>
          <cell r="E257" t="str">
            <v>New Anglia EZ: Mill Lane</v>
          </cell>
          <cell r="G257">
            <v>0</v>
          </cell>
          <cell r="H257">
            <v>0</v>
          </cell>
        </row>
        <row r="258">
          <cell r="B258" t="str">
            <v>E3836</v>
          </cell>
          <cell r="C258" t="str">
            <v>E3836EZ1</v>
          </cell>
          <cell r="D258" t="str">
            <v>Mid Sussex</v>
          </cell>
          <cell r="G258" t="str">
            <v/>
          </cell>
          <cell r="H258" t="str">
            <v/>
          </cell>
        </row>
        <row r="259">
          <cell r="B259" t="str">
            <v>E0702</v>
          </cell>
          <cell r="C259" t="str">
            <v>E0702EZ1</v>
          </cell>
          <cell r="D259" t="str">
            <v>Middlesbrough</v>
          </cell>
          <cell r="E259" t="str">
            <v>Tees Valley</v>
          </cell>
          <cell r="G259">
            <v>0</v>
          </cell>
          <cell r="H259">
            <v>0</v>
          </cell>
        </row>
        <row r="260">
          <cell r="B260" t="str">
            <v>E0702</v>
          </cell>
          <cell r="C260" t="str">
            <v>E0702EZ2</v>
          </cell>
          <cell r="D260" t="str">
            <v>Middlesbrough</v>
          </cell>
          <cell r="E260" t="str">
            <v>Tees Valley EZ Growth Extension: Middlesbrough historic quarter</v>
          </cell>
          <cell r="G260">
            <v>2864699</v>
          </cell>
          <cell r="H260">
            <v>2864699</v>
          </cell>
        </row>
        <row r="261">
          <cell r="B261" t="str">
            <v>E0401</v>
          </cell>
          <cell r="C261" t="str">
            <v>E0401EZ1</v>
          </cell>
          <cell r="D261" t="str">
            <v>Milton Keynes</v>
          </cell>
          <cell r="G261" t="str">
            <v/>
          </cell>
          <cell r="H261" t="str">
            <v/>
          </cell>
        </row>
        <row r="262">
          <cell r="B262" t="str">
            <v>E3634</v>
          </cell>
          <cell r="C262" t="str">
            <v>E3634EZ1</v>
          </cell>
          <cell r="D262" t="str">
            <v>Mole Valley</v>
          </cell>
          <cell r="G262" t="str">
            <v/>
          </cell>
          <cell r="H262" t="str">
            <v/>
          </cell>
        </row>
        <row r="263">
          <cell r="B263" t="str">
            <v>E1738</v>
          </cell>
          <cell r="C263" t="str">
            <v>E1738EZ1</v>
          </cell>
          <cell r="D263" t="str">
            <v>New Forest</v>
          </cell>
          <cell r="G263" t="str">
            <v/>
          </cell>
          <cell r="H263" t="str">
            <v/>
          </cell>
        </row>
        <row r="264">
          <cell r="B264" t="str">
            <v>E3036</v>
          </cell>
          <cell r="C264" t="str">
            <v>E3036EZ1</v>
          </cell>
          <cell r="D264" t="str">
            <v>Newark and Sherwood</v>
          </cell>
          <cell r="G264" t="str">
            <v/>
          </cell>
          <cell r="H264" t="str">
            <v/>
          </cell>
        </row>
        <row r="265">
          <cell r="B265" t="str">
            <v>E4502</v>
          </cell>
          <cell r="C265" t="str">
            <v>E4502EZ1</v>
          </cell>
          <cell r="D265" t="str">
            <v>Newcastle upon Tyne</v>
          </cell>
          <cell r="E265" t="str">
            <v>NE Newcastle</v>
          </cell>
          <cell r="G265">
            <v>87781</v>
          </cell>
          <cell r="H265">
            <v>87781</v>
          </cell>
        </row>
        <row r="266">
          <cell r="B266" t="str">
            <v>E4502</v>
          </cell>
          <cell r="C266" t="str">
            <v>E4502EZ2</v>
          </cell>
          <cell r="D266" t="str">
            <v>Newcastle upon Tyne</v>
          </cell>
          <cell r="E266" t="str">
            <v>Development Area</v>
          </cell>
          <cell r="G266">
            <v>5338866</v>
          </cell>
          <cell r="H266">
            <v>5338866</v>
          </cell>
        </row>
        <row r="267">
          <cell r="B267" t="str">
            <v>E4502</v>
          </cell>
          <cell r="C267" t="str">
            <v>E4502EZ3</v>
          </cell>
          <cell r="D267" t="str">
            <v>Newcastle upon Tyne</v>
          </cell>
          <cell r="E267" t="str">
            <v>North Bank of the Tyne extension</v>
          </cell>
          <cell r="G267">
            <v>0</v>
          </cell>
          <cell r="H267">
            <v>0</v>
          </cell>
        </row>
        <row r="268">
          <cell r="B268" t="str">
            <v>E4502</v>
          </cell>
          <cell r="C268" t="str">
            <v>E4502EZ4</v>
          </cell>
          <cell r="D268" t="str">
            <v>Newcastle upon Tyne</v>
          </cell>
          <cell r="E268" t="str">
            <v>Newcastle International Airport Business Park</v>
          </cell>
          <cell r="G268">
            <v>0</v>
          </cell>
          <cell r="H268">
            <v>0</v>
          </cell>
        </row>
        <row r="269">
          <cell r="B269" t="str">
            <v>E3434</v>
          </cell>
          <cell r="C269" t="str">
            <v>E3434EZ1</v>
          </cell>
          <cell r="D269" t="str">
            <v>Newcastle-under-Lyme</v>
          </cell>
          <cell r="E269" t="str">
            <v>Ceramics Valley: Chatterley Valley West</v>
          </cell>
          <cell r="G269">
            <v>0</v>
          </cell>
          <cell r="H269">
            <v>0</v>
          </cell>
        </row>
        <row r="270">
          <cell r="B270" t="str">
            <v>E5045</v>
          </cell>
          <cell r="C270" t="str">
            <v>E5045EZ1</v>
          </cell>
          <cell r="D270" t="str">
            <v>Newham</v>
          </cell>
          <cell r="E270" t="str">
            <v>Royal Docks</v>
          </cell>
          <cell r="G270">
            <v>237770</v>
          </cell>
          <cell r="H270">
            <v>237770</v>
          </cell>
        </row>
        <row r="271">
          <cell r="B271" t="str">
            <v>E1134</v>
          </cell>
          <cell r="C271" t="str">
            <v>E1134EZ1</v>
          </cell>
          <cell r="D271" t="str">
            <v>North Devon</v>
          </cell>
          <cell r="G271" t="str">
            <v/>
          </cell>
          <cell r="H271" t="str">
            <v/>
          </cell>
        </row>
        <row r="272">
          <cell r="B272" t="str">
            <v>E1234</v>
          </cell>
          <cell r="C272" t="str">
            <v>E1234EZ1</v>
          </cell>
          <cell r="D272" t="str">
            <v>North Dorset</v>
          </cell>
          <cell r="G272" t="str">
            <v/>
          </cell>
          <cell r="H272" t="str">
            <v/>
          </cell>
        </row>
        <row r="273">
          <cell r="B273" t="str">
            <v>E1038</v>
          </cell>
          <cell r="C273" t="str">
            <v>E1038EZ1</v>
          </cell>
          <cell r="D273" t="str">
            <v>North East Derbyshire</v>
          </cell>
          <cell r="G273" t="str">
            <v/>
          </cell>
          <cell r="H273" t="str">
            <v/>
          </cell>
        </row>
        <row r="274">
          <cell r="B274" t="str">
            <v>E2003</v>
          </cell>
          <cell r="C274" t="str">
            <v>E2003EZ1</v>
          </cell>
          <cell r="D274" t="str">
            <v>North East Lincolnshire</v>
          </cell>
          <cell r="E274" t="str">
            <v>Humber Port Corridor</v>
          </cell>
          <cell r="G274">
            <v>0</v>
          </cell>
          <cell r="H274">
            <v>0</v>
          </cell>
        </row>
        <row r="275">
          <cell r="B275" t="str">
            <v>E2003</v>
          </cell>
          <cell r="C275" t="str">
            <v>E2003EZ2</v>
          </cell>
          <cell r="D275" t="str">
            <v>North East Lincolnshire</v>
          </cell>
          <cell r="E275" t="str">
            <v>Humber Super Energy Cluster</v>
          </cell>
          <cell r="G275">
            <v>0</v>
          </cell>
          <cell r="H275">
            <v>0</v>
          </cell>
        </row>
        <row r="276">
          <cell r="B276" t="str">
            <v>E2003</v>
          </cell>
          <cell r="C276" t="str">
            <v>E2003EZ3</v>
          </cell>
          <cell r="D276" t="str">
            <v>North East Lincolnshire</v>
          </cell>
          <cell r="E276" t="str">
            <v>Humber EZ: Stallingborough Interchange</v>
          </cell>
          <cell r="G276">
            <v>0</v>
          </cell>
          <cell r="H276">
            <v>0</v>
          </cell>
        </row>
        <row r="277">
          <cell r="B277" t="str">
            <v>E2003</v>
          </cell>
          <cell r="C277" t="str">
            <v>E2003EZ4</v>
          </cell>
          <cell r="D277" t="str">
            <v>North East Lincolnshire</v>
          </cell>
          <cell r="E277" t="str">
            <v>Humber EZ: Great Coates Business Park</v>
          </cell>
          <cell r="G277">
            <v>0</v>
          </cell>
          <cell r="H277">
            <v>0</v>
          </cell>
        </row>
        <row r="278">
          <cell r="B278" t="str">
            <v>E2003</v>
          </cell>
          <cell r="C278" t="str">
            <v>E2003EZ5</v>
          </cell>
          <cell r="D278" t="str">
            <v>North East Lincolnshire</v>
          </cell>
          <cell r="E278" t="str">
            <v>Humber EZ: King's Road</v>
          </cell>
          <cell r="G278">
            <v>0</v>
          </cell>
          <cell r="H278">
            <v>0</v>
          </cell>
        </row>
        <row r="279">
          <cell r="B279" t="str">
            <v>E2003</v>
          </cell>
          <cell r="C279" t="str">
            <v>E2003EZ6</v>
          </cell>
          <cell r="D279" t="str">
            <v>North East Lincolnshire</v>
          </cell>
          <cell r="E279" t="str">
            <v>Humber EZ: Queen's Road</v>
          </cell>
          <cell r="G279">
            <v>0</v>
          </cell>
          <cell r="H279">
            <v>0</v>
          </cell>
        </row>
        <row r="280">
          <cell r="B280" t="str">
            <v>E2003</v>
          </cell>
          <cell r="C280" t="str">
            <v>E2003EZ7</v>
          </cell>
          <cell r="D280" t="str">
            <v>North East Lincolnshire</v>
          </cell>
          <cell r="E280" t="str">
            <v>Humber EZ: Abengoa</v>
          </cell>
          <cell r="G280">
            <v>0</v>
          </cell>
          <cell r="H280">
            <v>0</v>
          </cell>
        </row>
        <row r="281">
          <cell r="B281" t="str">
            <v>E2003</v>
          </cell>
          <cell r="C281" t="str">
            <v>E2003EZ8</v>
          </cell>
          <cell r="D281" t="str">
            <v>North East Lincolnshire</v>
          </cell>
          <cell r="E281" t="str">
            <v>Humber EZ: Huntsman Tioxide</v>
          </cell>
          <cell r="G281">
            <v>0</v>
          </cell>
          <cell r="H281">
            <v>0</v>
          </cell>
        </row>
        <row r="282">
          <cell r="B282" t="str">
            <v>E1935</v>
          </cell>
          <cell r="C282" t="str">
            <v>E1935EZ1</v>
          </cell>
          <cell r="D282" t="str">
            <v>North Hertfordshire</v>
          </cell>
          <cell r="G282" t="str">
            <v/>
          </cell>
          <cell r="H282" t="str">
            <v/>
          </cell>
        </row>
        <row r="283">
          <cell r="B283" t="str">
            <v>E2534</v>
          </cell>
          <cell r="C283" t="str">
            <v>E2534EZ1</v>
          </cell>
          <cell r="D283" t="str">
            <v>North Kesteven</v>
          </cell>
          <cell r="G283" t="str">
            <v/>
          </cell>
          <cell r="H283" t="str">
            <v/>
          </cell>
        </row>
        <row r="284">
          <cell r="B284" t="str">
            <v>E2004</v>
          </cell>
          <cell r="C284" t="str">
            <v>E2004EZ1</v>
          </cell>
          <cell r="D284" t="str">
            <v>North Lincolnshire</v>
          </cell>
          <cell r="E284" t="str">
            <v>Humber Super Energy Cluster</v>
          </cell>
          <cell r="G284">
            <v>926031</v>
          </cell>
          <cell r="H284">
            <v>926031</v>
          </cell>
        </row>
        <row r="285">
          <cell r="B285" t="str">
            <v>E2004</v>
          </cell>
          <cell r="C285" t="str">
            <v>E2004EZ2</v>
          </cell>
          <cell r="D285" t="str">
            <v>North Lincolnshire</v>
          </cell>
          <cell r="E285" t="str">
            <v>Humber EZ: Humberside Airport</v>
          </cell>
          <cell r="G285">
            <v>18496</v>
          </cell>
          <cell r="H285">
            <v>18496</v>
          </cell>
        </row>
        <row r="286">
          <cell r="B286" t="str">
            <v>E2635</v>
          </cell>
          <cell r="C286" t="str">
            <v>E2635EZ1</v>
          </cell>
          <cell r="D286" t="str">
            <v>North Norfolk</v>
          </cell>
          <cell r="E286" t="str">
            <v>New Anglia EZ: Scottow Enterprise Park</v>
          </cell>
          <cell r="G286">
            <v>0</v>
          </cell>
          <cell r="H286">
            <v>0</v>
          </cell>
        </row>
        <row r="287">
          <cell r="B287" t="str">
            <v>E2635</v>
          </cell>
          <cell r="C287" t="str">
            <v>E2635EZ2</v>
          </cell>
          <cell r="D287" t="str">
            <v>North Norfolk</v>
          </cell>
          <cell r="E287" t="str">
            <v>New Anglia EZ: Egmere Business Park</v>
          </cell>
          <cell r="G287">
            <v>0</v>
          </cell>
          <cell r="H287">
            <v>0</v>
          </cell>
        </row>
        <row r="288">
          <cell r="B288" t="str">
            <v>E0104</v>
          </cell>
          <cell r="C288" t="str">
            <v>E0104EZ1</v>
          </cell>
          <cell r="D288" t="str">
            <v>North Somerset</v>
          </cell>
          <cell r="E288" t="str">
            <v>Enterprise Area</v>
          </cell>
          <cell r="G288">
            <v>189544</v>
          </cell>
          <cell r="H288">
            <v>189544</v>
          </cell>
        </row>
        <row r="289">
          <cell r="B289" t="str">
            <v>E4503</v>
          </cell>
          <cell r="C289" t="str">
            <v>E4503EZ1</v>
          </cell>
          <cell r="D289" t="str">
            <v>North Tyneside</v>
          </cell>
          <cell r="E289" t="str">
            <v>North East</v>
          </cell>
          <cell r="G289">
            <v>599874</v>
          </cell>
          <cell r="H289">
            <v>599874</v>
          </cell>
        </row>
        <row r="290">
          <cell r="B290" t="str">
            <v>E3731</v>
          </cell>
          <cell r="C290" t="str">
            <v>E3731EZ1</v>
          </cell>
          <cell r="D290" t="str">
            <v>North Warwickshire</v>
          </cell>
          <cell r="G290" t="str">
            <v/>
          </cell>
          <cell r="H290" t="str">
            <v/>
          </cell>
        </row>
        <row r="291">
          <cell r="B291" t="str">
            <v>E2437</v>
          </cell>
          <cell r="C291" t="str">
            <v>E2437EZ1</v>
          </cell>
          <cell r="D291" t="str">
            <v>North West Leicestershire</v>
          </cell>
          <cell r="G291" t="str">
            <v/>
          </cell>
          <cell r="H291" t="str">
            <v/>
          </cell>
        </row>
        <row r="292">
          <cell r="B292" t="str">
            <v>E2835</v>
          </cell>
          <cell r="C292" t="str">
            <v>E2835EZ1</v>
          </cell>
          <cell r="D292" t="str">
            <v>Northampton</v>
          </cell>
          <cell r="E292" t="str">
            <v>Waterside</v>
          </cell>
          <cell r="G292">
            <v>3260926</v>
          </cell>
          <cell r="H292">
            <v>3260926</v>
          </cell>
        </row>
        <row r="293">
          <cell r="B293" t="str">
            <v>E2901</v>
          </cell>
          <cell r="C293" t="str">
            <v>E2901EZ1</v>
          </cell>
          <cell r="D293" t="str">
            <v>Northumberland UA</v>
          </cell>
          <cell r="E293" t="str">
            <v xml:space="preserve">North East </v>
          </cell>
          <cell r="G293">
            <v>14947</v>
          </cell>
          <cell r="H293">
            <v>14947</v>
          </cell>
        </row>
        <row r="294">
          <cell r="B294" t="str">
            <v>E2901</v>
          </cell>
          <cell r="C294" t="str">
            <v>E2901EZ2</v>
          </cell>
          <cell r="D294" t="str">
            <v>Northumberland UA</v>
          </cell>
          <cell r="E294" t="str">
            <v>Fairmoor</v>
          </cell>
          <cell r="G294">
            <v>0</v>
          </cell>
          <cell r="H294">
            <v>0</v>
          </cell>
        </row>
        <row r="295">
          <cell r="B295" t="str">
            <v>E2901</v>
          </cell>
          <cell r="C295" t="str">
            <v>E2901EZ3</v>
          </cell>
          <cell r="D295" t="str">
            <v>Northumberland UA</v>
          </cell>
          <cell r="E295" t="str">
            <v>Ashwood Business Park</v>
          </cell>
          <cell r="G295">
            <v>0</v>
          </cell>
          <cell r="H295">
            <v>0</v>
          </cell>
        </row>
        <row r="296">
          <cell r="B296" t="str">
            <v>E2901</v>
          </cell>
          <cell r="C296" t="str">
            <v>E2901EZ4</v>
          </cell>
          <cell r="D296" t="str">
            <v>Northumberland UA</v>
          </cell>
          <cell r="E296" t="str">
            <v>Ramparts Business Park</v>
          </cell>
          <cell r="G296">
            <v>20455</v>
          </cell>
          <cell r="H296">
            <v>20455</v>
          </cell>
        </row>
        <row r="297">
          <cell r="B297" t="str">
            <v>E2636</v>
          </cell>
          <cell r="C297" t="str">
            <v>E2636EZ1</v>
          </cell>
          <cell r="D297" t="str">
            <v>Norwich</v>
          </cell>
          <cell r="G297" t="str">
            <v/>
          </cell>
          <cell r="H297" t="str">
            <v/>
          </cell>
        </row>
        <row r="298">
          <cell r="B298" t="str">
            <v>E3001</v>
          </cell>
          <cell r="C298" t="str">
            <v>E3001EZ1</v>
          </cell>
          <cell r="D298" t="str">
            <v>Nottingham</v>
          </cell>
          <cell r="E298" t="str">
            <v>Nottingham City</v>
          </cell>
          <cell r="G298">
            <v>4100087</v>
          </cell>
          <cell r="H298">
            <v>4100087</v>
          </cell>
        </row>
        <row r="299">
          <cell r="B299" t="str">
            <v>E3001</v>
          </cell>
          <cell r="C299" t="str">
            <v>E3001EZ2</v>
          </cell>
          <cell r="D299" t="str">
            <v>Nottingham</v>
          </cell>
          <cell r="E299" t="str">
            <v>Development  Area</v>
          </cell>
          <cell r="G299">
            <v>7164750</v>
          </cell>
          <cell r="H299">
            <v>7164750</v>
          </cell>
        </row>
        <row r="300">
          <cell r="B300" t="str">
            <v>E3732</v>
          </cell>
          <cell r="C300" t="str">
            <v>E3732EZ1</v>
          </cell>
          <cell r="D300" t="str">
            <v>Nuneaton and Bedworth</v>
          </cell>
          <cell r="G300" t="str">
            <v/>
          </cell>
          <cell r="H300" t="str">
            <v/>
          </cell>
        </row>
        <row r="301">
          <cell r="B301" t="str">
            <v>E2438</v>
          </cell>
          <cell r="C301" t="str">
            <v>E2438EZ1</v>
          </cell>
          <cell r="D301" t="str">
            <v>Oadby and Wigston</v>
          </cell>
          <cell r="G301" t="str">
            <v/>
          </cell>
          <cell r="H301" t="str">
            <v/>
          </cell>
        </row>
        <row r="302">
          <cell r="B302" t="str">
            <v>E4204</v>
          </cell>
          <cell r="C302" t="str">
            <v>E4204EZ1</v>
          </cell>
          <cell r="D302" t="str">
            <v>Oldham</v>
          </cell>
          <cell r="G302" t="str">
            <v/>
          </cell>
          <cell r="H302" t="str">
            <v/>
          </cell>
        </row>
        <row r="303">
          <cell r="B303" t="str">
            <v>E3132</v>
          </cell>
          <cell r="C303" t="str">
            <v>E3132EZ1</v>
          </cell>
          <cell r="D303" t="str">
            <v>Oxford</v>
          </cell>
          <cell r="G303" t="str">
            <v/>
          </cell>
          <cell r="H303" t="str">
            <v/>
          </cell>
        </row>
        <row r="304">
          <cell r="B304" t="str">
            <v>E2338</v>
          </cell>
          <cell r="C304" t="str">
            <v>E2338EZ1</v>
          </cell>
          <cell r="D304" t="str">
            <v>Pendle</v>
          </cell>
          <cell r="G304" t="str">
            <v/>
          </cell>
          <cell r="H304" t="str">
            <v/>
          </cell>
        </row>
        <row r="305">
          <cell r="B305" t="str">
            <v>E0501</v>
          </cell>
          <cell r="C305" t="str">
            <v>E0501EZ1</v>
          </cell>
          <cell r="D305" t="str">
            <v>Peterborough</v>
          </cell>
          <cell r="G305" t="str">
            <v/>
          </cell>
          <cell r="H305" t="str">
            <v/>
          </cell>
        </row>
        <row r="306">
          <cell r="B306" t="str">
            <v>E1101</v>
          </cell>
          <cell r="C306" t="str">
            <v>E1101EZ1</v>
          </cell>
          <cell r="D306" t="str">
            <v>Plymouth</v>
          </cell>
          <cell r="E306" t="str">
            <v>South Yard</v>
          </cell>
          <cell r="G306">
            <v>544342</v>
          </cell>
          <cell r="H306">
            <v>544342</v>
          </cell>
        </row>
        <row r="307">
          <cell r="B307" t="str">
            <v>E1201</v>
          </cell>
          <cell r="C307" t="str">
            <v>E1201EZ1</v>
          </cell>
          <cell r="D307" t="str">
            <v>Poole</v>
          </cell>
          <cell r="G307" t="str">
            <v/>
          </cell>
          <cell r="H307" t="str">
            <v/>
          </cell>
        </row>
        <row r="308">
          <cell r="B308" t="str">
            <v>E1701</v>
          </cell>
          <cell r="C308" t="str">
            <v>E1701EZ1</v>
          </cell>
          <cell r="D308" t="str">
            <v>Portsmouth</v>
          </cell>
          <cell r="G308" t="str">
            <v/>
          </cell>
          <cell r="H308" t="str">
            <v/>
          </cell>
        </row>
        <row r="309">
          <cell r="B309" t="str">
            <v>E2339</v>
          </cell>
          <cell r="C309" t="str">
            <v>E2339EZ1</v>
          </cell>
          <cell r="D309" t="str">
            <v>Preston</v>
          </cell>
          <cell r="G309" t="str">
            <v/>
          </cell>
          <cell r="H309" t="str">
            <v/>
          </cell>
        </row>
        <row r="310">
          <cell r="B310" t="str">
            <v>E1236</v>
          </cell>
          <cell r="C310" t="str">
            <v>E1236EZ1</v>
          </cell>
          <cell r="D310" t="str">
            <v>Purbeck</v>
          </cell>
          <cell r="E310" t="str">
            <v>Dorset Technology Park</v>
          </cell>
          <cell r="G310">
            <v>271309</v>
          </cell>
          <cell r="H310">
            <v>271309</v>
          </cell>
        </row>
        <row r="311">
          <cell r="B311" t="str">
            <v>E0303</v>
          </cell>
          <cell r="C311" t="str">
            <v>E0303EZ1</v>
          </cell>
          <cell r="D311" t="str">
            <v>Reading</v>
          </cell>
          <cell r="G311" t="str">
            <v/>
          </cell>
          <cell r="H311" t="str">
            <v/>
          </cell>
        </row>
        <row r="312">
          <cell r="B312" t="str">
            <v>E5046</v>
          </cell>
          <cell r="C312" t="str">
            <v>E5046EZ1</v>
          </cell>
          <cell r="D312" t="str">
            <v>Redbridge</v>
          </cell>
          <cell r="G312" t="str">
            <v/>
          </cell>
          <cell r="H312" t="str">
            <v/>
          </cell>
        </row>
        <row r="313">
          <cell r="B313" t="str">
            <v>E0703</v>
          </cell>
          <cell r="C313" t="str">
            <v>E0703EZ1</v>
          </cell>
          <cell r="D313" t="str">
            <v>Redcar and Cleveland</v>
          </cell>
          <cell r="E313" t="str">
            <v>Tees Valley</v>
          </cell>
          <cell r="G313">
            <v>0</v>
          </cell>
          <cell r="H313">
            <v>0</v>
          </cell>
        </row>
        <row r="314">
          <cell r="B314" t="str">
            <v>E1835</v>
          </cell>
          <cell r="C314" t="str">
            <v>E1835EZ1</v>
          </cell>
          <cell r="D314" t="str">
            <v>Redditch</v>
          </cell>
          <cell r="G314" t="str">
            <v/>
          </cell>
          <cell r="H314" t="str">
            <v/>
          </cell>
        </row>
        <row r="315">
          <cell r="B315" t="str">
            <v>E3635</v>
          </cell>
          <cell r="C315" t="str">
            <v>E3635EZ1</v>
          </cell>
          <cell r="D315" t="str">
            <v>Reigate and Banstead</v>
          </cell>
          <cell r="G315" t="str">
            <v/>
          </cell>
          <cell r="H315" t="str">
            <v/>
          </cell>
        </row>
        <row r="316">
          <cell r="B316" t="str">
            <v>E2340</v>
          </cell>
          <cell r="C316" t="str">
            <v>E2340EZ1</v>
          </cell>
          <cell r="D316" t="str">
            <v>Ribble Valley</v>
          </cell>
          <cell r="E316" t="str">
            <v>Lancs Advanced Eng. &amp; Manufacturing</v>
          </cell>
          <cell r="G316">
            <v>1895330</v>
          </cell>
          <cell r="H316">
            <v>1895330</v>
          </cell>
        </row>
        <row r="317">
          <cell r="B317" t="str">
            <v>E5047</v>
          </cell>
          <cell r="C317" t="str">
            <v>E5047EZ1</v>
          </cell>
          <cell r="D317" t="str">
            <v>Richmond upon Thames</v>
          </cell>
          <cell r="G317" t="str">
            <v/>
          </cell>
          <cell r="H317" t="str">
            <v/>
          </cell>
        </row>
        <row r="318">
          <cell r="B318" t="str">
            <v>E2734</v>
          </cell>
          <cell r="C318" t="str">
            <v>E2734EZ1</v>
          </cell>
          <cell r="D318" t="str">
            <v>Richmondshire</v>
          </cell>
          <cell r="G318" t="str">
            <v/>
          </cell>
          <cell r="H318" t="str">
            <v/>
          </cell>
        </row>
        <row r="319">
          <cell r="B319" t="str">
            <v>E4205</v>
          </cell>
          <cell r="C319" t="str">
            <v>E4205EZ1</v>
          </cell>
          <cell r="D319" t="str">
            <v>Rochdale</v>
          </cell>
          <cell r="G319" t="str">
            <v/>
          </cell>
          <cell r="H319" t="str">
            <v/>
          </cell>
        </row>
        <row r="320">
          <cell r="B320" t="str">
            <v>E1540</v>
          </cell>
          <cell r="C320" t="str">
            <v>E1540EZ1</v>
          </cell>
          <cell r="D320" t="str">
            <v>Rochford</v>
          </cell>
          <cell r="G320" t="str">
            <v/>
          </cell>
          <cell r="H320" t="str">
            <v/>
          </cell>
        </row>
        <row r="321">
          <cell r="B321" t="str">
            <v>E2341</v>
          </cell>
          <cell r="C321" t="str">
            <v>E2341EZ1</v>
          </cell>
          <cell r="D321" t="str">
            <v>Rossendale</v>
          </cell>
          <cell r="G321" t="str">
            <v/>
          </cell>
          <cell r="H321" t="str">
            <v/>
          </cell>
        </row>
        <row r="322">
          <cell r="B322" t="str">
            <v>E1436</v>
          </cell>
          <cell r="C322" t="str">
            <v>E1436EZ1</v>
          </cell>
          <cell r="D322" t="str">
            <v>Rother</v>
          </cell>
          <cell r="G322" t="str">
            <v/>
          </cell>
          <cell r="H322" t="str">
            <v/>
          </cell>
        </row>
        <row r="323">
          <cell r="B323" t="str">
            <v>E4403</v>
          </cell>
          <cell r="C323" t="str">
            <v>E4403EZ1</v>
          </cell>
          <cell r="D323" t="str">
            <v>Rotherham</v>
          </cell>
          <cell r="E323" t="str">
            <v>Sheffield City Region</v>
          </cell>
          <cell r="G323">
            <v>331277</v>
          </cell>
          <cell r="H323">
            <v>331277</v>
          </cell>
        </row>
        <row r="324">
          <cell r="B324" t="str">
            <v>E3733</v>
          </cell>
          <cell r="C324" t="str">
            <v>E3733EZ1</v>
          </cell>
          <cell r="D324" t="str">
            <v>Rugby</v>
          </cell>
          <cell r="G324" t="str">
            <v/>
          </cell>
          <cell r="H324" t="str">
            <v/>
          </cell>
        </row>
        <row r="325">
          <cell r="B325" t="str">
            <v>E3636</v>
          </cell>
          <cell r="C325" t="str">
            <v>E3636EZ1</v>
          </cell>
          <cell r="D325" t="str">
            <v>Runnymede</v>
          </cell>
          <cell r="E325" t="str">
            <v>Longcross Park</v>
          </cell>
          <cell r="G325">
            <v>620788</v>
          </cell>
          <cell r="H325">
            <v>620788</v>
          </cell>
        </row>
        <row r="326">
          <cell r="B326" t="str">
            <v>E3038</v>
          </cell>
          <cell r="C326" t="str">
            <v>E3038EZ1</v>
          </cell>
          <cell r="D326" t="str">
            <v>Rushcliffe</v>
          </cell>
          <cell r="G326" t="str">
            <v/>
          </cell>
          <cell r="H326" t="str">
            <v/>
          </cell>
        </row>
        <row r="327">
          <cell r="B327" t="str">
            <v>E1740</v>
          </cell>
          <cell r="C327" t="str">
            <v>E1740EZ1</v>
          </cell>
          <cell r="D327" t="str">
            <v>Rushmoor</v>
          </cell>
          <cell r="G327" t="str">
            <v/>
          </cell>
          <cell r="H327" t="str">
            <v/>
          </cell>
        </row>
        <row r="328">
          <cell r="B328" t="str">
            <v>E2402</v>
          </cell>
          <cell r="C328" t="str">
            <v>E2402EZ1</v>
          </cell>
          <cell r="D328" t="str">
            <v>Rutland</v>
          </cell>
          <cell r="G328" t="str">
            <v/>
          </cell>
          <cell r="H328" t="str">
            <v/>
          </cell>
        </row>
        <row r="329">
          <cell r="B329" t="str">
            <v>E2755</v>
          </cell>
          <cell r="C329" t="str">
            <v>E2755EZ1</v>
          </cell>
          <cell r="D329" t="str">
            <v>Ryedale</v>
          </cell>
          <cell r="G329" t="str">
            <v/>
          </cell>
          <cell r="H329" t="str">
            <v/>
          </cell>
        </row>
        <row r="330">
          <cell r="B330" t="str">
            <v>E4206</v>
          </cell>
          <cell r="C330" t="str">
            <v>E4206EZ1</v>
          </cell>
          <cell r="D330" t="str">
            <v>Salford</v>
          </cell>
          <cell r="G330" t="str">
            <v/>
          </cell>
          <cell r="H330" t="str">
            <v/>
          </cell>
        </row>
        <row r="331">
          <cell r="B331" t="str">
            <v>E4604</v>
          </cell>
          <cell r="C331" t="str">
            <v>E4604EZ1</v>
          </cell>
          <cell r="D331" t="str">
            <v>Sandwell</v>
          </cell>
          <cell r="G331" t="str">
            <v/>
          </cell>
          <cell r="H331" t="str">
            <v/>
          </cell>
        </row>
        <row r="332">
          <cell r="B332" t="str">
            <v>E2736</v>
          </cell>
          <cell r="C332" t="str">
            <v>E2736EZ1</v>
          </cell>
          <cell r="D332" t="str">
            <v>Scarborough</v>
          </cell>
          <cell r="G332" t="str">
            <v/>
          </cell>
          <cell r="H332" t="str">
            <v/>
          </cell>
        </row>
        <row r="333">
          <cell r="B333" t="str">
            <v>E3332</v>
          </cell>
          <cell r="C333" t="str">
            <v>E3332EZ1</v>
          </cell>
          <cell r="D333" t="str">
            <v>Sedgemoor</v>
          </cell>
          <cell r="E333" t="str">
            <v>Huntspill Energy Park</v>
          </cell>
          <cell r="G333">
            <v>21364</v>
          </cell>
          <cell r="H333">
            <v>21364</v>
          </cell>
        </row>
        <row r="334">
          <cell r="B334" t="str">
            <v>E4304</v>
          </cell>
          <cell r="C334" t="str">
            <v>E4304EZ1</v>
          </cell>
          <cell r="D334" t="str">
            <v>Sefton</v>
          </cell>
          <cell r="G334" t="str">
            <v/>
          </cell>
          <cell r="H334" t="str">
            <v/>
          </cell>
        </row>
        <row r="335">
          <cell r="B335" t="str">
            <v>E2757</v>
          </cell>
          <cell r="C335" t="str">
            <v>E2757EZ1</v>
          </cell>
          <cell r="D335" t="str">
            <v>Selby</v>
          </cell>
          <cell r="G335" t="str">
            <v/>
          </cell>
          <cell r="H335" t="str">
            <v/>
          </cell>
        </row>
        <row r="336">
          <cell r="B336" t="str">
            <v>E2239</v>
          </cell>
          <cell r="C336" t="str">
            <v>E2239EZ1</v>
          </cell>
          <cell r="D336" t="str">
            <v>Sevenoaks</v>
          </cell>
          <cell r="G336" t="str">
            <v/>
          </cell>
          <cell r="H336" t="str">
            <v/>
          </cell>
        </row>
        <row r="337">
          <cell r="B337" t="str">
            <v>E4404</v>
          </cell>
          <cell r="C337" t="str">
            <v>E4404EZ1</v>
          </cell>
          <cell r="D337" t="str">
            <v>Sheffield</v>
          </cell>
          <cell r="E337" t="str">
            <v>Sheffield City Region</v>
          </cell>
          <cell r="G337">
            <v>1759868</v>
          </cell>
          <cell r="H337">
            <v>1759868</v>
          </cell>
        </row>
        <row r="338">
          <cell r="B338" t="str">
            <v>E4404</v>
          </cell>
          <cell r="C338" t="str">
            <v>E4404EZ2</v>
          </cell>
          <cell r="D338" t="str">
            <v>Sheffield</v>
          </cell>
          <cell r="E338" t="str">
            <v>Development Area</v>
          </cell>
          <cell r="G338">
            <v>1652936</v>
          </cell>
          <cell r="H338">
            <v>1652936</v>
          </cell>
        </row>
        <row r="339">
          <cell r="B339" t="str">
            <v>E3202</v>
          </cell>
          <cell r="C339" t="str">
            <v>E3202EZ1</v>
          </cell>
          <cell r="D339" t="str">
            <v>Shropshire UA</v>
          </cell>
          <cell r="G339" t="str">
            <v/>
          </cell>
          <cell r="H339" t="str">
            <v/>
          </cell>
        </row>
        <row r="340">
          <cell r="B340" t="str">
            <v>E0304</v>
          </cell>
          <cell r="C340" t="str">
            <v>E0304EZ1</v>
          </cell>
          <cell r="D340" t="str">
            <v>Slough</v>
          </cell>
          <cell r="G340" t="str">
            <v/>
          </cell>
          <cell r="H340" t="str">
            <v/>
          </cell>
        </row>
        <row r="341">
          <cell r="B341" t="str">
            <v>E4605</v>
          </cell>
          <cell r="C341" t="str">
            <v>E4605EZ1</v>
          </cell>
          <cell r="D341" t="str">
            <v>Solihull</v>
          </cell>
          <cell r="G341" t="str">
            <v/>
          </cell>
          <cell r="H341" t="str">
            <v/>
          </cell>
        </row>
        <row r="342">
          <cell r="B342" t="str">
            <v>E0434</v>
          </cell>
          <cell r="C342" t="str">
            <v>E0434EZ1</v>
          </cell>
          <cell r="D342" t="str">
            <v>South Bucks</v>
          </cell>
          <cell r="G342" t="str">
            <v/>
          </cell>
          <cell r="H342" t="str">
            <v/>
          </cell>
        </row>
        <row r="343">
          <cell r="B343" t="str">
            <v>E0536</v>
          </cell>
          <cell r="C343" t="str">
            <v>E0536EZ1</v>
          </cell>
          <cell r="D343" t="str">
            <v>South Cambridgeshire</v>
          </cell>
          <cell r="E343" t="str">
            <v>Cambridge Compass: Cambourne Business Park</v>
          </cell>
          <cell r="G343">
            <v>0</v>
          </cell>
          <cell r="H343">
            <v>0</v>
          </cell>
        </row>
        <row r="344">
          <cell r="B344" t="str">
            <v>E0536</v>
          </cell>
          <cell r="C344" t="str">
            <v>E0536EZ2</v>
          </cell>
          <cell r="D344" t="str">
            <v>South Cambridgeshire</v>
          </cell>
          <cell r="E344" t="str">
            <v>Cambridge Compass: Cambridge Research Park</v>
          </cell>
          <cell r="G344">
            <v>0</v>
          </cell>
          <cell r="H344">
            <v>0</v>
          </cell>
        </row>
        <row r="345">
          <cell r="B345" t="str">
            <v>E0536</v>
          </cell>
          <cell r="C345" t="str">
            <v>E0536EZ3</v>
          </cell>
          <cell r="D345" t="str">
            <v>South Cambridgeshire</v>
          </cell>
          <cell r="E345" t="str">
            <v>Cambridge Compass: Northstowe</v>
          </cell>
          <cell r="G345">
            <v>0</v>
          </cell>
          <cell r="H345">
            <v>0</v>
          </cell>
        </row>
        <row r="346">
          <cell r="B346" t="str">
            <v>E1039</v>
          </cell>
          <cell r="C346" t="str">
            <v>E1039EZ1</v>
          </cell>
          <cell r="D346" t="str">
            <v>South Derbyshire</v>
          </cell>
          <cell r="G346" t="str">
            <v/>
          </cell>
          <cell r="H346" t="str">
            <v/>
          </cell>
        </row>
        <row r="347">
          <cell r="B347" t="str">
            <v>E0103</v>
          </cell>
          <cell r="C347" t="str">
            <v>E0103EZ1</v>
          </cell>
          <cell r="D347" t="str">
            <v>South Gloucestershire</v>
          </cell>
          <cell r="E347" t="str">
            <v>Enterprise Area</v>
          </cell>
          <cell r="G347">
            <v>714250</v>
          </cell>
          <cell r="H347">
            <v>714250</v>
          </cell>
        </row>
        <row r="348">
          <cell r="B348" t="str">
            <v>E1136</v>
          </cell>
          <cell r="C348" t="str">
            <v>E1136EZ1</v>
          </cell>
          <cell r="D348" t="str">
            <v>South Hams</v>
          </cell>
          <cell r="G348" t="str">
            <v/>
          </cell>
          <cell r="H348" t="str">
            <v/>
          </cell>
        </row>
        <row r="349">
          <cell r="B349" t="str">
            <v>E2535</v>
          </cell>
          <cell r="C349" t="str">
            <v>E2535EZ1</v>
          </cell>
          <cell r="D349" t="str">
            <v>South Holland</v>
          </cell>
          <cell r="G349" t="str">
            <v/>
          </cell>
          <cell r="H349" t="str">
            <v/>
          </cell>
        </row>
        <row r="350">
          <cell r="B350" t="str">
            <v>E2536</v>
          </cell>
          <cell r="C350" t="str">
            <v>E2536EZ1</v>
          </cell>
          <cell r="D350" t="str">
            <v>South Kesteven</v>
          </cell>
          <cell r="G350" t="str">
            <v/>
          </cell>
          <cell r="H350" t="str">
            <v/>
          </cell>
        </row>
        <row r="351">
          <cell r="B351" t="str">
            <v>E0936</v>
          </cell>
          <cell r="C351" t="str">
            <v>E0936EZ1</v>
          </cell>
          <cell r="D351" t="str">
            <v>South Lakeland</v>
          </cell>
          <cell r="G351" t="str">
            <v/>
          </cell>
          <cell r="H351" t="str">
            <v/>
          </cell>
        </row>
        <row r="352">
          <cell r="B352" t="str">
            <v>E2637</v>
          </cell>
          <cell r="C352" t="str">
            <v>E2637EZ1</v>
          </cell>
          <cell r="D352" t="str">
            <v>South Norfolk</v>
          </cell>
          <cell r="E352" t="str">
            <v>New Anglia EZ: Norwich Research Park</v>
          </cell>
          <cell r="G352">
            <v>203582</v>
          </cell>
          <cell r="H352">
            <v>203582</v>
          </cell>
        </row>
        <row r="353">
          <cell r="B353" t="str">
            <v>E2836</v>
          </cell>
          <cell r="C353" t="str">
            <v>E2836EZ1</v>
          </cell>
          <cell r="D353" t="str">
            <v>South Northamptonshire</v>
          </cell>
          <cell r="G353" t="str">
            <v/>
          </cell>
          <cell r="H353" t="str">
            <v/>
          </cell>
        </row>
        <row r="354">
          <cell r="B354" t="str">
            <v>E3133</v>
          </cell>
          <cell r="C354" t="str">
            <v>E3133EZ1</v>
          </cell>
          <cell r="D354" t="str">
            <v>South Oxfordshire</v>
          </cell>
          <cell r="E354" t="str">
            <v>Didcot Growth Accelerator: Didcot A (South Oxfordshire)</v>
          </cell>
          <cell r="G354">
            <v>0</v>
          </cell>
          <cell r="H354">
            <v>0</v>
          </cell>
        </row>
        <row r="355">
          <cell r="B355" t="str">
            <v>E3133</v>
          </cell>
          <cell r="C355" t="str">
            <v>E3133EZ2</v>
          </cell>
          <cell r="D355" t="str">
            <v>South Oxfordshire</v>
          </cell>
          <cell r="E355" t="str">
            <v>Didcot Growth Accelerator: Southmead 1</v>
          </cell>
          <cell r="G355">
            <v>44862</v>
          </cell>
          <cell r="H355">
            <v>44862</v>
          </cell>
        </row>
        <row r="356">
          <cell r="B356" t="str">
            <v>E3133</v>
          </cell>
          <cell r="C356" t="str">
            <v>E3133EZ3</v>
          </cell>
          <cell r="D356" t="str">
            <v>South Oxfordshire</v>
          </cell>
          <cell r="E356" t="str">
            <v>Didcot Growth Accelerator: Southmead 2</v>
          </cell>
          <cell r="G356">
            <v>0</v>
          </cell>
          <cell r="H356">
            <v>0</v>
          </cell>
        </row>
        <row r="357">
          <cell r="B357" t="str">
            <v>E3133</v>
          </cell>
          <cell r="C357" t="str">
            <v>E3133EZ4</v>
          </cell>
          <cell r="D357" t="str">
            <v>South Oxfordshire</v>
          </cell>
          <cell r="E357" t="str">
            <v>Didcot Growth Accelerator: Southmead 3</v>
          </cell>
          <cell r="G357">
            <v>143548</v>
          </cell>
          <cell r="H357">
            <v>143548</v>
          </cell>
        </row>
        <row r="358">
          <cell r="B358" t="str">
            <v>E2342</v>
          </cell>
          <cell r="C358" t="str">
            <v>E2342EZ1</v>
          </cell>
          <cell r="D358" t="str">
            <v>South Ribble</v>
          </cell>
          <cell r="E358" t="str">
            <v>Lancs Advanced Eng. &amp; Manufacturing</v>
          </cell>
          <cell r="G358">
            <v>0</v>
          </cell>
          <cell r="H358">
            <v>0</v>
          </cell>
        </row>
        <row r="359">
          <cell r="B359" t="str">
            <v>E3334</v>
          </cell>
          <cell r="C359" t="str">
            <v>E3334EZ1</v>
          </cell>
          <cell r="D359" t="str">
            <v>South Somerset</v>
          </cell>
          <cell r="G359" t="str">
            <v/>
          </cell>
          <cell r="H359" t="str">
            <v/>
          </cell>
        </row>
        <row r="360">
          <cell r="B360" t="str">
            <v>E3435</v>
          </cell>
          <cell r="C360" t="str">
            <v>E3435EZ1</v>
          </cell>
          <cell r="D360" t="str">
            <v>South Staffordshire</v>
          </cell>
          <cell r="E360" t="str">
            <v>Black Country</v>
          </cell>
          <cell r="G360">
            <v>0</v>
          </cell>
          <cell r="H360">
            <v>0</v>
          </cell>
        </row>
        <row r="361">
          <cell r="B361" t="str">
            <v>E4504</v>
          </cell>
          <cell r="C361" t="str">
            <v>E4504EZ1</v>
          </cell>
          <cell r="D361" t="str">
            <v>South Tyneside</v>
          </cell>
          <cell r="E361" t="str">
            <v>Development</v>
          </cell>
          <cell r="G361">
            <v>0</v>
          </cell>
          <cell r="H361">
            <v>0</v>
          </cell>
        </row>
        <row r="362">
          <cell r="B362" t="str">
            <v>E4504</v>
          </cell>
          <cell r="C362" t="str">
            <v>E4504EZ2</v>
          </cell>
          <cell r="D362" t="str">
            <v>South Tyneside</v>
          </cell>
          <cell r="E362" t="str">
            <v>Tyne Dock Enterprise Park</v>
          </cell>
          <cell r="G362">
            <v>0</v>
          </cell>
          <cell r="H362">
            <v>0</v>
          </cell>
        </row>
        <row r="363">
          <cell r="B363" t="str">
            <v>E1702</v>
          </cell>
          <cell r="C363" t="str">
            <v>E1702EZ1</v>
          </cell>
          <cell r="D363" t="str">
            <v>Southampton</v>
          </cell>
          <cell r="G363" t="str">
            <v/>
          </cell>
          <cell r="H363" t="str">
            <v/>
          </cell>
        </row>
        <row r="364">
          <cell r="B364" t="str">
            <v>E1501</v>
          </cell>
          <cell r="C364" t="str">
            <v>E1501EZ1</v>
          </cell>
          <cell r="D364" t="str">
            <v>Southend-on-Sea</v>
          </cell>
          <cell r="G364" t="str">
            <v/>
          </cell>
          <cell r="H364" t="str">
            <v/>
          </cell>
        </row>
        <row r="365">
          <cell r="B365" t="str">
            <v>E5019</v>
          </cell>
          <cell r="C365" t="str">
            <v>E5019EZ1</v>
          </cell>
          <cell r="D365" t="str">
            <v>Southwark</v>
          </cell>
          <cell r="G365" t="str">
            <v/>
          </cell>
          <cell r="H365" t="str">
            <v/>
          </cell>
        </row>
        <row r="366">
          <cell r="B366" t="str">
            <v>E3637</v>
          </cell>
          <cell r="C366" t="str">
            <v>E3637EZ1</v>
          </cell>
          <cell r="D366" t="str">
            <v>Spelthorne</v>
          </cell>
          <cell r="G366" t="str">
            <v/>
          </cell>
          <cell r="H366" t="str">
            <v/>
          </cell>
        </row>
        <row r="367">
          <cell r="B367" t="str">
            <v>E1936</v>
          </cell>
          <cell r="C367" t="str">
            <v>E1936EZ1</v>
          </cell>
          <cell r="D367" t="str">
            <v>St Albans</v>
          </cell>
          <cell r="E367" t="str">
            <v>Crown Estates site</v>
          </cell>
          <cell r="G367">
            <v>41877</v>
          </cell>
          <cell r="H367">
            <v>41877</v>
          </cell>
        </row>
        <row r="368">
          <cell r="B368" t="str">
            <v>E1936</v>
          </cell>
          <cell r="C368" t="str">
            <v>E1936EZ2</v>
          </cell>
          <cell r="D368" t="str">
            <v>St Albans</v>
          </cell>
          <cell r="E368" t="str">
            <v>Building Research Establishment site</v>
          </cell>
          <cell r="G368">
            <v>891746</v>
          </cell>
          <cell r="H368">
            <v>891746</v>
          </cell>
        </row>
        <row r="369">
          <cell r="B369" t="str">
            <v>E1936</v>
          </cell>
          <cell r="C369" t="str">
            <v>E1936EZ3</v>
          </cell>
          <cell r="D369" t="str">
            <v>St Albans</v>
          </cell>
          <cell r="E369" t="str">
            <v>Rothamsted Research site</v>
          </cell>
          <cell r="G369">
            <v>93444</v>
          </cell>
          <cell r="H369">
            <v>93444</v>
          </cell>
        </row>
        <row r="370">
          <cell r="B370" t="str">
            <v>E3535</v>
          </cell>
          <cell r="C370" t="str">
            <v>E3535EZ1</v>
          </cell>
          <cell r="D370" t="str">
            <v>St Edmundsbury</v>
          </cell>
          <cell r="E370" t="str">
            <v>Cambridge Compass: Haverhill Research Park</v>
          </cell>
          <cell r="G370">
            <v>0</v>
          </cell>
          <cell r="H370">
            <v>0</v>
          </cell>
        </row>
        <row r="371">
          <cell r="B371" t="str">
            <v>E3535</v>
          </cell>
          <cell r="C371" t="str">
            <v>E3535EZ2</v>
          </cell>
          <cell r="D371" t="str">
            <v>St Edmundsbury</v>
          </cell>
          <cell r="E371" t="str">
            <v>New Anglia EZ: Suffolk Business Park</v>
          </cell>
          <cell r="G371">
            <v>0</v>
          </cell>
          <cell r="H371">
            <v>0</v>
          </cell>
        </row>
        <row r="372">
          <cell r="B372" t="str">
            <v>E4303</v>
          </cell>
          <cell r="C372" t="str">
            <v>E4303EZ1</v>
          </cell>
          <cell r="D372" t="str">
            <v>St Helens</v>
          </cell>
          <cell r="G372" t="str">
            <v/>
          </cell>
          <cell r="H372" t="str">
            <v/>
          </cell>
        </row>
        <row r="373">
          <cell r="B373" t="str">
            <v>E3436</v>
          </cell>
          <cell r="C373" t="str">
            <v>E3436EZ1</v>
          </cell>
          <cell r="D373" t="str">
            <v>Stafford</v>
          </cell>
          <cell r="G373" t="str">
            <v/>
          </cell>
          <cell r="H373" t="str">
            <v/>
          </cell>
        </row>
        <row r="374">
          <cell r="B374" t="str">
            <v>E3437</v>
          </cell>
          <cell r="C374" t="str">
            <v>E3437EZ1</v>
          </cell>
          <cell r="D374" t="str">
            <v>Staffordshire Moorlands</v>
          </cell>
          <cell r="G374" t="str">
            <v/>
          </cell>
          <cell r="H374" t="str">
            <v/>
          </cell>
        </row>
        <row r="375">
          <cell r="B375" t="str">
            <v>E1937</v>
          </cell>
          <cell r="C375" t="str">
            <v>E1937EZ1</v>
          </cell>
          <cell r="D375" t="str">
            <v>Stevenage</v>
          </cell>
          <cell r="G375" t="str">
            <v/>
          </cell>
          <cell r="H375" t="str">
            <v/>
          </cell>
        </row>
        <row r="376">
          <cell r="B376" t="str">
            <v>E4207</v>
          </cell>
          <cell r="C376" t="str">
            <v>E4207EZ1</v>
          </cell>
          <cell r="D376" t="str">
            <v>Stockport</v>
          </cell>
          <cell r="E376" t="str">
            <v>Manchester City Airport</v>
          </cell>
          <cell r="G376">
            <v>0</v>
          </cell>
          <cell r="H376">
            <v>0</v>
          </cell>
        </row>
        <row r="377">
          <cell r="B377" t="str">
            <v>E0704</v>
          </cell>
          <cell r="C377" t="str">
            <v>E0704EZ1</v>
          </cell>
          <cell r="D377" t="str">
            <v>Stockton-on-Tees</v>
          </cell>
          <cell r="E377" t="str">
            <v>Tees Valley</v>
          </cell>
          <cell r="G377">
            <v>0</v>
          </cell>
          <cell r="H377">
            <v>0</v>
          </cell>
        </row>
        <row r="378">
          <cell r="B378" t="str">
            <v>E0704</v>
          </cell>
          <cell r="C378" t="str">
            <v>E0704EZ2</v>
          </cell>
          <cell r="D378" t="str">
            <v>Stockton-on-Tees</v>
          </cell>
          <cell r="E378" t="str">
            <v>Tees Valley EZ Growth Extension: Northshore</v>
          </cell>
          <cell r="G378">
            <v>74637</v>
          </cell>
          <cell r="H378">
            <v>74637</v>
          </cell>
        </row>
        <row r="379">
          <cell r="B379" t="str">
            <v>E3401</v>
          </cell>
          <cell r="C379" t="str">
            <v>E3401EZ1</v>
          </cell>
          <cell r="D379" t="str">
            <v>Stoke-on-Trent</v>
          </cell>
          <cell r="E379" t="str">
            <v>Ceramics Valley: Chatterley Valley East</v>
          </cell>
          <cell r="G379">
            <v>279348</v>
          </cell>
          <cell r="H379">
            <v>279348</v>
          </cell>
        </row>
        <row r="380">
          <cell r="B380" t="str">
            <v>E3401</v>
          </cell>
          <cell r="C380" t="str">
            <v>E3401EZ2</v>
          </cell>
          <cell r="D380" t="str">
            <v>Stoke-on-Trent</v>
          </cell>
          <cell r="E380" t="str">
            <v>Ceramics Valley: Tunstall Arrow</v>
          </cell>
          <cell r="G380">
            <v>0</v>
          </cell>
          <cell r="H380">
            <v>0</v>
          </cell>
        </row>
        <row r="381">
          <cell r="B381" t="str">
            <v>E3401</v>
          </cell>
          <cell r="C381" t="str">
            <v>E3401EZ3</v>
          </cell>
          <cell r="D381" t="str">
            <v>Stoke-on-Trent</v>
          </cell>
          <cell r="E381" t="str">
            <v>Ceramics Valley: Highgate/Ravensdale</v>
          </cell>
          <cell r="G381">
            <v>49260</v>
          </cell>
          <cell r="H381">
            <v>49260</v>
          </cell>
        </row>
        <row r="382">
          <cell r="B382" t="str">
            <v>E3401</v>
          </cell>
          <cell r="C382" t="str">
            <v>E3401EZ4</v>
          </cell>
          <cell r="D382" t="str">
            <v>Stoke-on-Trent</v>
          </cell>
          <cell r="E382" t="str">
            <v>Ceramics Valley: Etruria Valley</v>
          </cell>
          <cell r="G382">
            <v>17845</v>
          </cell>
          <cell r="H382">
            <v>17845</v>
          </cell>
        </row>
        <row r="383">
          <cell r="B383" t="str">
            <v>E3401</v>
          </cell>
          <cell r="C383" t="str">
            <v>E3401EZ5</v>
          </cell>
          <cell r="D383" t="str">
            <v>Stoke-on-Trent</v>
          </cell>
          <cell r="E383" t="str">
            <v>Ceramics Valley: Cliffe Vale</v>
          </cell>
          <cell r="G383">
            <v>34394</v>
          </cell>
          <cell r="H383">
            <v>34394</v>
          </cell>
        </row>
        <row r="384">
          <cell r="B384" t="str">
            <v>E3734</v>
          </cell>
          <cell r="C384" t="str">
            <v>E3734EZ1</v>
          </cell>
          <cell r="D384" t="str">
            <v>Stratford-on-Avon</v>
          </cell>
          <cell r="G384" t="str">
            <v/>
          </cell>
          <cell r="H384" t="str">
            <v/>
          </cell>
        </row>
        <row r="385">
          <cell r="B385" t="str">
            <v>E1635</v>
          </cell>
          <cell r="C385" t="str">
            <v>E1635EZ1</v>
          </cell>
          <cell r="D385" t="str">
            <v>Stroud</v>
          </cell>
          <cell r="G385" t="str">
            <v/>
          </cell>
          <cell r="H385" t="str">
            <v/>
          </cell>
        </row>
        <row r="386">
          <cell r="B386" t="str">
            <v>E3536</v>
          </cell>
          <cell r="C386" t="str">
            <v>E3536EZ1</v>
          </cell>
          <cell r="D386" t="str">
            <v>Suffolk Coastal</v>
          </cell>
          <cell r="G386" t="str">
            <v/>
          </cell>
          <cell r="H386" t="str">
            <v/>
          </cell>
        </row>
        <row r="387">
          <cell r="B387" t="str">
            <v>E4505</v>
          </cell>
          <cell r="C387" t="str">
            <v>E4505EZ1</v>
          </cell>
          <cell r="D387" t="str">
            <v>Sunderland</v>
          </cell>
          <cell r="E387" t="str">
            <v xml:space="preserve">North East </v>
          </cell>
          <cell r="G387">
            <v>138825</v>
          </cell>
          <cell r="H387">
            <v>138825</v>
          </cell>
        </row>
        <row r="388">
          <cell r="B388" t="str">
            <v>E4505</v>
          </cell>
          <cell r="C388" t="str">
            <v>E4505EZ2</v>
          </cell>
          <cell r="D388" t="str">
            <v>Sunderland</v>
          </cell>
          <cell r="E388" t="str">
            <v>Port of Sunderland</v>
          </cell>
          <cell r="G388">
            <v>0</v>
          </cell>
          <cell r="H388">
            <v>0</v>
          </cell>
        </row>
        <row r="389">
          <cell r="B389" t="str">
            <v>E4505</v>
          </cell>
          <cell r="C389" t="str">
            <v>E4505EZ3</v>
          </cell>
          <cell r="D389" t="str">
            <v>Sunderland</v>
          </cell>
          <cell r="E389" t="str">
            <v>IAMP</v>
          </cell>
          <cell r="G389">
            <v>0</v>
          </cell>
          <cell r="H389">
            <v>0</v>
          </cell>
        </row>
        <row r="390">
          <cell r="B390" t="str">
            <v>E3638</v>
          </cell>
          <cell r="C390" t="str">
            <v>E3638EZ1</v>
          </cell>
          <cell r="D390" t="str">
            <v>Surrey Heath</v>
          </cell>
          <cell r="G390" t="str">
            <v/>
          </cell>
          <cell r="H390" t="str">
            <v/>
          </cell>
        </row>
        <row r="391">
          <cell r="B391" t="str">
            <v>E5048</v>
          </cell>
          <cell r="C391" t="str">
            <v>E5048EZ1</v>
          </cell>
          <cell r="D391" t="str">
            <v>Sutton</v>
          </cell>
          <cell r="G391" t="str">
            <v/>
          </cell>
          <cell r="H391" t="str">
            <v/>
          </cell>
        </row>
        <row r="392">
          <cell r="B392" t="str">
            <v>E2241</v>
          </cell>
          <cell r="C392" t="str">
            <v>E2241EZ1</v>
          </cell>
          <cell r="D392" t="str">
            <v>Swale</v>
          </cell>
          <cell r="G392" t="str">
            <v/>
          </cell>
          <cell r="H392" t="str">
            <v/>
          </cell>
        </row>
        <row r="393">
          <cell r="B393" t="str">
            <v>E3901</v>
          </cell>
          <cell r="C393" t="str">
            <v>E3901EZ1</v>
          </cell>
          <cell r="D393" t="str">
            <v>Swindon</v>
          </cell>
          <cell r="G393" t="str">
            <v/>
          </cell>
          <cell r="H393" t="str">
            <v/>
          </cell>
        </row>
        <row r="394">
          <cell r="B394" t="str">
            <v>E4208</v>
          </cell>
          <cell r="C394" t="str">
            <v>E4208EZ1</v>
          </cell>
          <cell r="D394" t="str">
            <v>Tameside</v>
          </cell>
          <cell r="G394" t="str">
            <v/>
          </cell>
          <cell r="H394" t="str">
            <v/>
          </cell>
        </row>
        <row r="395">
          <cell r="B395" t="str">
            <v>E3439</v>
          </cell>
          <cell r="C395" t="str">
            <v>E3439EZ1</v>
          </cell>
          <cell r="D395" t="str">
            <v>Tamworth</v>
          </cell>
          <cell r="G395" t="str">
            <v/>
          </cell>
          <cell r="H395" t="str">
            <v/>
          </cell>
        </row>
        <row r="396">
          <cell r="B396" t="str">
            <v>E3639</v>
          </cell>
          <cell r="C396" t="str">
            <v>E3639EZ1</v>
          </cell>
          <cell r="D396" t="str">
            <v>Tandridge</v>
          </cell>
          <cell r="G396" t="str">
            <v/>
          </cell>
          <cell r="H396" t="str">
            <v/>
          </cell>
        </row>
        <row r="397">
          <cell r="B397" t="str">
            <v>E3333</v>
          </cell>
          <cell r="C397" t="str">
            <v>E3333EZ1</v>
          </cell>
          <cell r="D397" t="str">
            <v>Taunton Deane</v>
          </cell>
          <cell r="G397" t="str">
            <v/>
          </cell>
          <cell r="H397" t="str">
            <v/>
          </cell>
        </row>
        <row r="398">
          <cell r="B398" t="str">
            <v>E1137</v>
          </cell>
          <cell r="C398" t="str">
            <v>E1137EZ1</v>
          </cell>
          <cell r="D398" t="str">
            <v>Teignbridge</v>
          </cell>
          <cell r="G398" t="str">
            <v/>
          </cell>
          <cell r="H398" t="str">
            <v/>
          </cell>
        </row>
        <row r="399">
          <cell r="B399" t="str">
            <v>E3201</v>
          </cell>
          <cell r="C399" t="str">
            <v>E3201EZ1</v>
          </cell>
          <cell r="D399" t="str">
            <v>Telford and the Wrekin</v>
          </cell>
          <cell r="G399" t="str">
            <v/>
          </cell>
          <cell r="H399" t="str">
            <v/>
          </cell>
        </row>
        <row r="400">
          <cell r="B400" t="str">
            <v>E1542</v>
          </cell>
          <cell r="C400" t="str">
            <v>E1542EZ1</v>
          </cell>
          <cell r="D400" t="str">
            <v>Tendring</v>
          </cell>
          <cell r="G400" t="str">
            <v/>
          </cell>
          <cell r="H400" t="str">
            <v/>
          </cell>
        </row>
        <row r="401">
          <cell r="B401" t="str">
            <v>E1742</v>
          </cell>
          <cell r="C401" t="str">
            <v>E1742EZ1</v>
          </cell>
          <cell r="D401" t="str">
            <v>Test Valley</v>
          </cell>
          <cell r="G401" t="str">
            <v/>
          </cell>
          <cell r="H401" t="str">
            <v/>
          </cell>
        </row>
        <row r="402">
          <cell r="B402" t="str">
            <v>E1636</v>
          </cell>
          <cell r="C402" t="str">
            <v>E1636EZ1</v>
          </cell>
          <cell r="D402" t="str">
            <v>Tewkesbury</v>
          </cell>
          <cell r="G402" t="str">
            <v/>
          </cell>
          <cell r="H402" t="str">
            <v/>
          </cell>
        </row>
        <row r="403">
          <cell r="B403" t="str">
            <v>E2242</v>
          </cell>
          <cell r="C403" t="str">
            <v>E2242EZ1</v>
          </cell>
          <cell r="D403" t="str">
            <v>Thanet</v>
          </cell>
          <cell r="G403" t="str">
            <v/>
          </cell>
          <cell r="H403" t="str">
            <v/>
          </cell>
        </row>
        <row r="404">
          <cell r="B404" t="str">
            <v>E1938</v>
          </cell>
          <cell r="C404" t="str">
            <v>E1938EZ1</v>
          </cell>
          <cell r="D404" t="str">
            <v>Three Rivers</v>
          </cell>
          <cell r="G404" t="str">
            <v/>
          </cell>
          <cell r="H404" t="str">
            <v/>
          </cell>
        </row>
        <row r="405">
          <cell r="B405" t="str">
            <v>E1502</v>
          </cell>
          <cell r="C405" t="str">
            <v>E1502EZ1</v>
          </cell>
          <cell r="D405" t="str">
            <v>Thurrock</v>
          </cell>
          <cell r="G405" t="str">
            <v/>
          </cell>
          <cell r="H405" t="str">
            <v/>
          </cell>
        </row>
        <row r="406">
          <cell r="B406" t="str">
            <v>E2243</v>
          </cell>
          <cell r="C406" t="str">
            <v>E2243EZ1</v>
          </cell>
          <cell r="D406" t="str">
            <v>Tonbridge and Malling</v>
          </cell>
          <cell r="E406" t="str">
            <v>Rochester Airport Technology Park</v>
          </cell>
          <cell r="G406">
            <v>0</v>
          </cell>
          <cell r="H406">
            <v>0</v>
          </cell>
        </row>
        <row r="407">
          <cell r="B407" t="str">
            <v>E1102</v>
          </cell>
          <cell r="C407" t="str">
            <v>E1102EZ1</v>
          </cell>
          <cell r="D407" t="str">
            <v>Torbay</v>
          </cell>
          <cell r="G407" t="str">
            <v/>
          </cell>
          <cell r="H407" t="str">
            <v/>
          </cell>
        </row>
        <row r="408">
          <cell r="B408" t="str">
            <v>E1139</v>
          </cell>
          <cell r="C408" t="str">
            <v>E1139EZ1</v>
          </cell>
          <cell r="D408" t="str">
            <v>Torridge</v>
          </cell>
          <cell r="G408" t="str">
            <v/>
          </cell>
          <cell r="H408" t="str">
            <v/>
          </cell>
        </row>
        <row r="409">
          <cell r="B409" t="str">
            <v>E5020</v>
          </cell>
          <cell r="C409" t="str">
            <v>E5020EZ1</v>
          </cell>
          <cell r="D409" t="str">
            <v>Tower Hamlets</v>
          </cell>
          <cell r="G409" t="str">
            <v/>
          </cell>
          <cell r="H409" t="str">
            <v/>
          </cell>
        </row>
        <row r="410">
          <cell r="B410" t="str">
            <v>E4209</v>
          </cell>
          <cell r="C410" t="str">
            <v>E4209EZ1</v>
          </cell>
          <cell r="D410" t="str">
            <v>Trafford</v>
          </cell>
          <cell r="G410" t="str">
            <v/>
          </cell>
          <cell r="H410" t="str">
            <v/>
          </cell>
        </row>
        <row r="411">
          <cell r="B411" t="str">
            <v>E2244</v>
          </cell>
          <cell r="C411" t="str">
            <v>E2244EZ1</v>
          </cell>
          <cell r="D411" t="str">
            <v>Tunbridge Wells</v>
          </cell>
          <cell r="G411" t="str">
            <v/>
          </cell>
          <cell r="H411" t="str">
            <v/>
          </cell>
        </row>
        <row r="412">
          <cell r="B412" t="str">
            <v>E1544</v>
          </cell>
          <cell r="C412" t="str">
            <v>E1544EZ1</v>
          </cell>
          <cell r="D412" t="str">
            <v>Uttlesford</v>
          </cell>
          <cell r="G412" t="str">
            <v/>
          </cell>
          <cell r="H412" t="str">
            <v/>
          </cell>
        </row>
        <row r="413">
          <cell r="B413" t="str">
            <v>E3134</v>
          </cell>
          <cell r="C413" t="str">
            <v>E3134EZ1</v>
          </cell>
          <cell r="D413" t="str">
            <v>Vale of White Horse</v>
          </cell>
          <cell r="E413" t="str">
            <v>Science Vale UK</v>
          </cell>
          <cell r="G413">
            <v>1307225</v>
          </cell>
          <cell r="H413">
            <v>1307225</v>
          </cell>
        </row>
        <row r="414">
          <cell r="B414" t="str">
            <v>E3134</v>
          </cell>
          <cell r="C414" t="str">
            <v>E3134EZ2</v>
          </cell>
          <cell r="D414" t="str">
            <v>Vale of White Horse</v>
          </cell>
          <cell r="E414" t="str">
            <v>Didcot Growth Accelerator: Diageo Site</v>
          </cell>
          <cell r="G414">
            <v>589650</v>
          </cell>
          <cell r="H414">
            <v>589650</v>
          </cell>
        </row>
        <row r="415">
          <cell r="B415" t="str">
            <v>E3134</v>
          </cell>
          <cell r="C415" t="str">
            <v>E3134EZ3</v>
          </cell>
          <cell r="D415" t="str">
            <v>Vale of White Horse</v>
          </cell>
          <cell r="E415" t="str">
            <v>Didcot Growth Accelerator: Didcot A (Vale of White Horse)</v>
          </cell>
          <cell r="G415">
            <v>0</v>
          </cell>
          <cell r="H415">
            <v>0</v>
          </cell>
        </row>
        <row r="416">
          <cell r="B416" t="str">
            <v>E3134</v>
          </cell>
          <cell r="C416" t="str">
            <v>E3134EZ4</v>
          </cell>
          <cell r="D416" t="str">
            <v>Vale of White Horse</v>
          </cell>
          <cell r="E416" t="str">
            <v>Didcot Growth Accelerator: Didcot Park</v>
          </cell>
          <cell r="G416">
            <v>0</v>
          </cell>
          <cell r="H416">
            <v>0</v>
          </cell>
        </row>
        <row r="417">
          <cell r="B417" t="str">
            <v>E3134</v>
          </cell>
          <cell r="C417" t="str">
            <v>E3134EZ5</v>
          </cell>
          <cell r="D417" t="str">
            <v>Vale of White Horse</v>
          </cell>
          <cell r="E417" t="str">
            <v>Didcot Growth Accelerator: Milton Interchange</v>
          </cell>
          <cell r="G417">
            <v>0</v>
          </cell>
          <cell r="H417">
            <v>0</v>
          </cell>
        </row>
        <row r="418">
          <cell r="B418" t="str">
            <v>E3134</v>
          </cell>
          <cell r="C418" t="str">
            <v>E3134EZ6</v>
          </cell>
          <cell r="D418" t="str">
            <v>Vale of White Horse</v>
          </cell>
          <cell r="E418" t="str">
            <v>Oxfordshire Milton Park Extension- Site A</v>
          </cell>
          <cell r="G418">
            <v>1224</v>
          </cell>
          <cell r="H418">
            <v>1224</v>
          </cell>
        </row>
        <row r="419">
          <cell r="B419" t="str">
            <v>E3134</v>
          </cell>
          <cell r="C419" t="str">
            <v>E3134EZ7</v>
          </cell>
          <cell r="D419" t="str">
            <v>Vale of White Horse</v>
          </cell>
          <cell r="E419" t="str">
            <v>Oxfordshire Milton Park Extension- Site B</v>
          </cell>
          <cell r="G419">
            <v>46744</v>
          </cell>
          <cell r="H419">
            <v>46744</v>
          </cell>
        </row>
        <row r="420">
          <cell r="B420" t="str">
            <v>E3134</v>
          </cell>
          <cell r="C420" t="str">
            <v>E3134EZ8</v>
          </cell>
          <cell r="D420" t="str">
            <v>Vale of White Horse</v>
          </cell>
          <cell r="E420" t="str">
            <v>Oxfordshire Milton Park Extension- Site C</v>
          </cell>
          <cell r="G420">
            <v>428325</v>
          </cell>
          <cell r="H420">
            <v>428325</v>
          </cell>
        </row>
        <row r="421">
          <cell r="B421" t="str">
            <v>E3134</v>
          </cell>
          <cell r="C421" t="str">
            <v>E3134EZ9</v>
          </cell>
          <cell r="D421" t="str">
            <v>Vale of White Horse</v>
          </cell>
          <cell r="E421" t="str">
            <v>Oxfordshire Milton Park Extension- Site D</v>
          </cell>
          <cell r="G421">
            <v>64583</v>
          </cell>
          <cell r="H421">
            <v>64583</v>
          </cell>
        </row>
        <row r="422">
          <cell r="B422" t="str">
            <v>E3134</v>
          </cell>
          <cell r="C422" t="str">
            <v>E3134EZ10</v>
          </cell>
          <cell r="D422" t="str">
            <v>Vale of White Horse</v>
          </cell>
          <cell r="E422" t="str">
            <v>Oxfordshire Milton Park Extension- Site E</v>
          </cell>
          <cell r="G422">
            <v>147900</v>
          </cell>
          <cell r="H422">
            <v>147900</v>
          </cell>
        </row>
        <row r="423">
          <cell r="B423" t="str">
            <v>E3134</v>
          </cell>
          <cell r="C423" t="str">
            <v>E3134EZ11</v>
          </cell>
          <cell r="D423" t="str">
            <v>Vale of White Horse</v>
          </cell>
          <cell r="E423" t="str">
            <v>Oxfordshire Milton Park Extension- Site F</v>
          </cell>
          <cell r="G423">
            <v>56572</v>
          </cell>
          <cell r="H423">
            <v>56572</v>
          </cell>
        </row>
        <row r="424">
          <cell r="B424" t="str">
            <v>E4705</v>
          </cell>
          <cell r="C424" t="str">
            <v>E4705EZ1</v>
          </cell>
          <cell r="D424" t="str">
            <v>Wakefield</v>
          </cell>
          <cell r="E424" t="str">
            <v>Langhthwaite Business Park extension</v>
          </cell>
          <cell r="G424">
            <v>0</v>
          </cell>
          <cell r="H424">
            <v>0</v>
          </cell>
        </row>
        <row r="425">
          <cell r="B425" t="str">
            <v>E4705</v>
          </cell>
          <cell r="C425" t="str">
            <v>E4705EZ2</v>
          </cell>
          <cell r="D425" t="str">
            <v>Wakefield</v>
          </cell>
          <cell r="E425" t="str">
            <v>South Kirby Business Park</v>
          </cell>
          <cell r="G425">
            <v>0</v>
          </cell>
          <cell r="H425">
            <v>0</v>
          </cell>
        </row>
        <row r="426">
          <cell r="B426" t="str">
            <v>E4606</v>
          </cell>
          <cell r="C426" t="str">
            <v>E4606EZ1</v>
          </cell>
          <cell r="D426" t="str">
            <v>Walsall</v>
          </cell>
          <cell r="E426" t="str">
            <v>Black Country</v>
          </cell>
          <cell r="G426">
            <v>175164</v>
          </cell>
          <cell r="H426">
            <v>175164</v>
          </cell>
        </row>
        <row r="427">
          <cell r="B427" t="str">
            <v>E5049</v>
          </cell>
          <cell r="C427" t="str">
            <v>E5049EZ1</v>
          </cell>
          <cell r="D427" t="str">
            <v>Waltham Forest</v>
          </cell>
          <cell r="G427" t="str">
            <v/>
          </cell>
          <cell r="H427" t="str">
            <v/>
          </cell>
        </row>
        <row r="428">
          <cell r="B428" t="str">
            <v>E5021</v>
          </cell>
          <cell r="C428" t="str">
            <v>E5021EZ1</v>
          </cell>
          <cell r="D428" t="str">
            <v>Wandsworth</v>
          </cell>
          <cell r="E428" t="str">
            <v>Nine Elms and Battersea Power station</v>
          </cell>
          <cell r="G428">
            <v>4332824</v>
          </cell>
          <cell r="H428">
            <v>4332824</v>
          </cell>
        </row>
        <row r="429">
          <cell r="B429" t="str">
            <v>E0602</v>
          </cell>
          <cell r="C429" t="str">
            <v>E0602EZ1</v>
          </cell>
          <cell r="D429" t="str">
            <v>Warrington</v>
          </cell>
          <cell r="E429" t="str">
            <v>Cheshire Science Corridor EZ: Birchwood Sites</v>
          </cell>
          <cell r="G429">
            <v>954379</v>
          </cell>
          <cell r="H429">
            <v>954379</v>
          </cell>
        </row>
        <row r="430">
          <cell r="B430" t="str">
            <v>E3735</v>
          </cell>
          <cell r="C430" t="str">
            <v>E3735EZ1</v>
          </cell>
          <cell r="D430" t="str">
            <v>Warwick</v>
          </cell>
          <cell r="G430" t="str">
            <v/>
          </cell>
          <cell r="H430" t="str">
            <v/>
          </cell>
        </row>
        <row r="431">
          <cell r="B431" t="str">
            <v>E1939</v>
          </cell>
          <cell r="C431" t="str">
            <v>E1939EZ1</v>
          </cell>
          <cell r="D431" t="str">
            <v>Watford</v>
          </cell>
          <cell r="G431" t="str">
            <v/>
          </cell>
          <cell r="H431" t="str">
            <v/>
          </cell>
        </row>
        <row r="432">
          <cell r="B432" t="str">
            <v>E3537</v>
          </cell>
          <cell r="C432" t="str">
            <v>E3537EZ1</v>
          </cell>
          <cell r="D432" t="str">
            <v>Waveney</v>
          </cell>
          <cell r="E432" t="str">
            <v>New Anglia</v>
          </cell>
          <cell r="G432">
            <v>0</v>
          </cell>
          <cell r="H432">
            <v>0</v>
          </cell>
        </row>
        <row r="433">
          <cell r="B433" t="str">
            <v>E3537</v>
          </cell>
          <cell r="C433" t="str">
            <v>E3537EZ2</v>
          </cell>
          <cell r="D433" t="str">
            <v>Waveney</v>
          </cell>
          <cell r="E433" t="str">
            <v>Riverside Road</v>
          </cell>
          <cell r="G433">
            <v>14279</v>
          </cell>
          <cell r="H433">
            <v>14279</v>
          </cell>
        </row>
        <row r="434">
          <cell r="B434" t="str">
            <v>E3537</v>
          </cell>
          <cell r="C434" t="str">
            <v>E3537EZ3</v>
          </cell>
          <cell r="D434" t="str">
            <v>Waveney</v>
          </cell>
          <cell r="E434" t="str">
            <v>Mobbs Way</v>
          </cell>
          <cell r="G434">
            <v>29850</v>
          </cell>
          <cell r="H434">
            <v>29850</v>
          </cell>
        </row>
        <row r="435">
          <cell r="B435" t="str">
            <v>E3640</v>
          </cell>
          <cell r="C435" t="str">
            <v>E3640EZ1</v>
          </cell>
          <cell r="D435" t="str">
            <v>Waverley</v>
          </cell>
          <cell r="G435" t="str">
            <v/>
          </cell>
          <cell r="H435" t="str">
            <v/>
          </cell>
        </row>
        <row r="436">
          <cell r="B436" t="str">
            <v>E1437</v>
          </cell>
          <cell r="C436" t="str">
            <v>E1437EZ1</v>
          </cell>
          <cell r="D436" t="str">
            <v>Wealden</v>
          </cell>
          <cell r="G436" t="str">
            <v/>
          </cell>
          <cell r="H436" t="str">
            <v/>
          </cell>
        </row>
        <row r="437">
          <cell r="B437" t="str">
            <v>E2837</v>
          </cell>
          <cell r="C437" t="str">
            <v>E2837EZ1</v>
          </cell>
          <cell r="D437" t="str">
            <v>Wellingborough</v>
          </cell>
          <cell r="G437" t="str">
            <v/>
          </cell>
          <cell r="H437" t="str">
            <v/>
          </cell>
        </row>
        <row r="438">
          <cell r="B438" t="str">
            <v>E1940</v>
          </cell>
          <cell r="C438" t="str">
            <v>E1940EZ1</v>
          </cell>
          <cell r="D438" t="str">
            <v>Welwyn Hatfield</v>
          </cell>
          <cell r="G438" t="str">
            <v/>
          </cell>
          <cell r="H438" t="str">
            <v/>
          </cell>
        </row>
        <row r="439">
          <cell r="B439" t="str">
            <v>E0302</v>
          </cell>
          <cell r="C439" t="str">
            <v>E0302EZ1</v>
          </cell>
          <cell r="D439" t="str">
            <v>West Berkshire</v>
          </cell>
          <cell r="G439" t="str">
            <v/>
          </cell>
          <cell r="H439" t="str">
            <v/>
          </cell>
        </row>
        <row r="440">
          <cell r="B440" t="str">
            <v>E1140</v>
          </cell>
          <cell r="C440" t="str">
            <v>E1140EZ1</v>
          </cell>
          <cell r="D440" t="str">
            <v>West Devon</v>
          </cell>
          <cell r="G440" t="str">
            <v/>
          </cell>
          <cell r="H440" t="str">
            <v/>
          </cell>
        </row>
        <row r="441">
          <cell r="B441" t="str">
            <v>E1237</v>
          </cell>
          <cell r="C441" t="str">
            <v>E1237EZ1</v>
          </cell>
          <cell r="D441" t="str">
            <v>West Dorset</v>
          </cell>
          <cell r="G441" t="str">
            <v/>
          </cell>
          <cell r="H441" t="str">
            <v/>
          </cell>
        </row>
        <row r="442">
          <cell r="B442" t="str">
            <v>E2343</v>
          </cell>
          <cell r="C442" t="str">
            <v>E2343EZ1</v>
          </cell>
          <cell r="D442" t="str">
            <v>West Lancashire</v>
          </cell>
          <cell r="G442" t="str">
            <v/>
          </cell>
          <cell r="H442" t="str">
            <v/>
          </cell>
        </row>
        <row r="443">
          <cell r="B443" t="str">
            <v>E2537</v>
          </cell>
          <cell r="C443" t="str">
            <v>E2537EZ1</v>
          </cell>
          <cell r="D443" t="str">
            <v>West Lindsey</v>
          </cell>
          <cell r="G443" t="str">
            <v/>
          </cell>
          <cell r="H443" t="str">
            <v/>
          </cell>
        </row>
        <row r="444">
          <cell r="B444" t="str">
            <v>E3135</v>
          </cell>
          <cell r="C444" t="str">
            <v>E3135EZ1</v>
          </cell>
          <cell r="D444" t="str">
            <v>West Oxfordshire</v>
          </cell>
          <cell r="G444" t="str">
            <v/>
          </cell>
          <cell r="H444" t="str">
            <v/>
          </cell>
        </row>
        <row r="445">
          <cell r="B445" t="str">
            <v>E3335</v>
          </cell>
          <cell r="C445" t="str">
            <v>E3335EZ1</v>
          </cell>
          <cell r="D445" t="str">
            <v>West Somerset</v>
          </cell>
          <cell r="G445" t="str">
            <v/>
          </cell>
          <cell r="H445" t="str">
            <v/>
          </cell>
        </row>
        <row r="446">
          <cell r="B446" t="str">
            <v>E5022</v>
          </cell>
          <cell r="C446" t="str">
            <v>E5022EZ1</v>
          </cell>
          <cell r="D446" t="str">
            <v>Westminster</v>
          </cell>
          <cell r="G446" t="str">
            <v/>
          </cell>
          <cell r="H446" t="str">
            <v/>
          </cell>
        </row>
        <row r="447">
          <cell r="B447" t="str">
            <v>E1238</v>
          </cell>
          <cell r="C447" t="str">
            <v>E1238EZ1</v>
          </cell>
          <cell r="D447" t="str">
            <v>Weymouth and Portland</v>
          </cell>
          <cell r="G447" t="str">
            <v/>
          </cell>
          <cell r="H447" t="str">
            <v/>
          </cell>
        </row>
        <row r="448">
          <cell r="B448" t="str">
            <v>E4210</v>
          </cell>
          <cell r="C448" t="str">
            <v>E4210EZ1</v>
          </cell>
          <cell r="D448" t="str">
            <v>Wigan</v>
          </cell>
          <cell r="G448" t="str">
            <v/>
          </cell>
          <cell r="H448" t="str">
            <v/>
          </cell>
        </row>
        <row r="449">
          <cell r="B449" t="str">
            <v>E3902</v>
          </cell>
          <cell r="C449" t="str">
            <v>E3902EZ1</v>
          </cell>
          <cell r="D449" t="str">
            <v>Wiltshire UA</v>
          </cell>
          <cell r="G449" t="str">
            <v/>
          </cell>
          <cell r="H449" t="str">
            <v/>
          </cell>
        </row>
        <row r="450">
          <cell r="B450" t="str">
            <v>E1743</v>
          </cell>
          <cell r="C450" t="str">
            <v>E1743EZ1</v>
          </cell>
          <cell r="D450" t="str">
            <v>Winchester</v>
          </cell>
          <cell r="G450" t="str">
            <v/>
          </cell>
          <cell r="H450" t="str">
            <v/>
          </cell>
        </row>
        <row r="451">
          <cell r="B451" t="str">
            <v>E0305</v>
          </cell>
          <cell r="C451" t="str">
            <v>E0305EZ1</v>
          </cell>
          <cell r="D451" t="str">
            <v>Windsor and Maidenhead</v>
          </cell>
          <cell r="G451" t="str">
            <v/>
          </cell>
          <cell r="H451" t="str">
            <v/>
          </cell>
        </row>
        <row r="452">
          <cell r="B452" t="str">
            <v>E4305</v>
          </cell>
          <cell r="C452" t="str">
            <v>E4305EZ1</v>
          </cell>
          <cell r="D452" t="str">
            <v>Wirral</v>
          </cell>
          <cell r="E452" t="str">
            <v>Mersey Waters</v>
          </cell>
          <cell r="G452">
            <v>0</v>
          </cell>
          <cell r="H452">
            <v>0</v>
          </cell>
        </row>
        <row r="453">
          <cell r="B453" t="str">
            <v>E4305</v>
          </cell>
          <cell r="C453" t="str">
            <v>E4305EZ2</v>
          </cell>
          <cell r="D453" t="str">
            <v>Wirral</v>
          </cell>
          <cell r="E453" t="str">
            <v>Wirral Waters</v>
          </cell>
          <cell r="G453">
            <v>904061</v>
          </cell>
          <cell r="H453">
            <v>904061</v>
          </cell>
        </row>
        <row r="454">
          <cell r="B454" t="str">
            <v>E3641</v>
          </cell>
          <cell r="C454" t="str">
            <v>E3641EZ1</v>
          </cell>
          <cell r="D454" t="str">
            <v>Woking</v>
          </cell>
          <cell r="G454" t="str">
            <v/>
          </cell>
          <cell r="H454" t="str">
            <v/>
          </cell>
        </row>
        <row r="455">
          <cell r="B455" t="str">
            <v>E0306</v>
          </cell>
          <cell r="C455" t="str">
            <v>E0306EZ1</v>
          </cell>
          <cell r="D455" t="str">
            <v>Wokingham</v>
          </cell>
          <cell r="G455" t="str">
            <v/>
          </cell>
          <cell r="H455" t="str">
            <v/>
          </cell>
        </row>
        <row r="456">
          <cell r="B456" t="str">
            <v>E4607</v>
          </cell>
          <cell r="C456" t="str">
            <v>E4607EZ1</v>
          </cell>
          <cell r="D456" t="str">
            <v>Wolverhampton</v>
          </cell>
          <cell r="E456" t="str">
            <v>Black Country</v>
          </cell>
          <cell r="G456">
            <v>100679</v>
          </cell>
          <cell r="H456">
            <v>100679</v>
          </cell>
        </row>
        <row r="457">
          <cell r="B457" t="str">
            <v>E1837</v>
          </cell>
          <cell r="C457" t="str">
            <v>E1837EZ1</v>
          </cell>
          <cell r="D457" t="str">
            <v>Worcester</v>
          </cell>
          <cell r="G457" t="str">
            <v/>
          </cell>
          <cell r="H457" t="str">
            <v/>
          </cell>
        </row>
        <row r="458">
          <cell r="B458" t="str">
            <v>E3837</v>
          </cell>
          <cell r="C458" t="str">
            <v>E3837EZ1</v>
          </cell>
          <cell r="D458" t="str">
            <v>Worthing</v>
          </cell>
          <cell r="G458" t="str">
            <v/>
          </cell>
          <cell r="H458" t="str">
            <v/>
          </cell>
        </row>
        <row r="459">
          <cell r="B459" t="str">
            <v>E1838</v>
          </cell>
          <cell r="C459" t="str">
            <v>E1838EZ1</v>
          </cell>
          <cell r="D459" t="str">
            <v>Wychavon</v>
          </cell>
          <cell r="G459" t="str">
            <v/>
          </cell>
          <cell r="H459" t="str">
            <v/>
          </cell>
        </row>
        <row r="460">
          <cell r="B460" t="str">
            <v>E0435</v>
          </cell>
          <cell r="C460" t="str">
            <v>E0435EZ1</v>
          </cell>
          <cell r="D460" t="str">
            <v>Wycombe</v>
          </cell>
          <cell r="G460" t="str">
            <v/>
          </cell>
          <cell r="H460" t="str">
            <v/>
          </cell>
        </row>
        <row r="461">
          <cell r="B461" t="str">
            <v>E2344</v>
          </cell>
          <cell r="C461" t="str">
            <v>E2344EZ1</v>
          </cell>
          <cell r="D461" t="str">
            <v>Wyre</v>
          </cell>
          <cell r="E461" t="str">
            <v>Lancashire - Hillhouse Chemicals and Energy EZ</v>
          </cell>
          <cell r="G461">
            <v>2484988</v>
          </cell>
          <cell r="H461">
            <v>2484988</v>
          </cell>
        </row>
        <row r="462">
          <cell r="B462" t="str">
            <v>E1839</v>
          </cell>
          <cell r="C462" t="str">
            <v>E1839EZ1</v>
          </cell>
          <cell r="D462" t="str">
            <v>Wyre Forest</v>
          </cell>
          <cell r="G462" t="str">
            <v/>
          </cell>
          <cell r="H462" t="str">
            <v/>
          </cell>
        </row>
        <row r="463">
          <cell r="B463" t="str">
            <v>E2701</v>
          </cell>
          <cell r="C463" t="str">
            <v>E2701EZ1</v>
          </cell>
          <cell r="D463" t="str">
            <v>York</v>
          </cell>
          <cell r="E463" t="str">
            <v>York Central site</v>
          </cell>
          <cell r="G463">
            <v>768261</v>
          </cell>
          <cell r="H463">
            <v>768261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_versus_actuals"/>
      <sheetName val="quarterly"/>
      <sheetName val="estimation"/>
      <sheetName val="quarterly_accuracy"/>
      <sheetName val="annually"/>
      <sheetName val="occurrences_-long_term+feathers"/>
      <sheetName val="occurrences_-_long_term_A4"/>
      <sheetName val="occurrences-_recent_&amp;_projected"/>
      <sheetName val="Comparison-Pop_Trends"/>
      <sheetName val="estimates versus actuals"/>
      <sheetName val="quarterly accurac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egislation.gov.uk/ukdsi/2015/9780111127179/content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2C59B-F8B0-41CB-9D14-6C21D1213B71}">
  <sheetPr>
    <tabColor rgb="FF92D050"/>
    <pageSetUpPr fitToPage="1"/>
  </sheetPr>
  <dimension ref="A1:N60"/>
  <sheetViews>
    <sheetView tabSelected="1" zoomScale="90" zoomScaleNormal="90" workbookViewId="0">
      <selection activeCell="F12" sqref="F12"/>
    </sheetView>
  </sheetViews>
  <sheetFormatPr defaultColWidth="8.9296875" defaultRowHeight="13.15"/>
  <cols>
    <col min="1" max="1" width="8.9296875" style="22"/>
    <col min="2" max="2" width="48.9296875" style="22" customWidth="1"/>
    <col min="3" max="3" width="2.59765625" style="22" customWidth="1"/>
    <col min="4" max="4" width="15.59765625" style="22" customWidth="1"/>
    <col min="5" max="5" width="3.59765625" style="22" bestFit="1" customWidth="1"/>
    <col min="6" max="6" width="47.53125" style="22" bestFit="1" customWidth="1"/>
    <col min="7" max="7" width="14.33203125" style="22" customWidth="1"/>
    <col min="8" max="8" width="15.33203125" style="22" bestFit="1" customWidth="1"/>
    <col min="9" max="16384" width="8.9296875" style="22"/>
  </cols>
  <sheetData>
    <row r="1" spans="1:9" ht="20.65">
      <c r="B1" s="201" t="s">
        <v>2231</v>
      </c>
    </row>
    <row r="3" spans="1:9" ht="21">
      <c r="B3" s="23" t="s">
        <v>1</v>
      </c>
      <c r="C3" s="24"/>
      <c r="D3" s="24"/>
      <c r="E3" s="24"/>
      <c r="G3" s="57"/>
    </row>
    <row r="4" spans="1:9" ht="16.149999999999999" thickBot="1">
      <c r="B4" s="24"/>
      <c r="C4" s="24"/>
      <c r="D4" s="24"/>
      <c r="E4" s="24"/>
    </row>
    <row r="5" spans="1:9" ht="16.149999999999999" thickBot="1">
      <c r="B5" s="319" t="s">
        <v>2</v>
      </c>
      <c r="C5" s="24"/>
      <c r="D5" s="26" t="str">
        <f>INDEX('1819 Calculator 50%'!A:A,MATCH(B5,'1819 Calculator 50%'!D:D,0),)</f>
        <v>E3831</v>
      </c>
      <c r="E5" s="27">
        <f>VLOOKUP($D$5,'1819 Calculator 50%'!A:H,'1819 Calculator 50%'!$H$1,FALSE)</f>
        <v>0</v>
      </c>
      <c r="F5" s="3" t="str">
        <f>IF(VLOOKUP($D$5,'1819 Calculator 50%'!A:G,'1819 Calculator 50%'!$G$1,FALSE)="","",VLOOKUP($D$5,'1819 Calculator 50%'!A:G,'1819 Calculator 50%'!$G$1,FALSE))</f>
        <v>West Sussex Business Rates Pool</v>
      </c>
      <c r="G5" s="57"/>
    </row>
    <row r="6" spans="1:9">
      <c r="D6" s="209"/>
      <c r="E6" s="209">
        <f>INDEX('1819 Calculator 50%'!I:I,MATCH(D5,'1819 Calculator 50%'!A:A,0))</f>
        <v>0</v>
      </c>
    </row>
    <row r="7" spans="1:9" ht="29.25" thickBot="1">
      <c r="A7" s="212"/>
      <c r="B7" s="211" t="s">
        <v>3</v>
      </c>
      <c r="C7" s="212"/>
      <c r="D7" s="213" t="s">
        <v>4</v>
      </c>
      <c r="E7" s="212"/>
      <c r="F7" s="214"/>
      <c r="G7" s="57"/>
      <c r="I7" s="202"/>
    </row>
    <row r="8" spans="1:9" ht="14.25">
      <c r="A8" s="215" t="str">
        <f t="shared" ref="A8:A14" si="0">CONCATENATE("Row ",ROW())</f>
        <v>Row 8</v>
      </c>
      <c r="B8" s="216" t="s">
        <v>5</v>
      </c>
      <c r="C8" s="217"/>
      <c r="D8" s="218">
        <f>IF(OR($E$5="BRP",$E$5="BRPP"), "NA", VLOOKUP($D$5,'1819 Calculator 50%'!$A:J,'1819 Calculator 50%'!$J$1,FALSE))</f>
        <v>0.4</v>
      </c>
      <c r="E8" s="219"/>
      <c r="F8" s="220" t="str">
        <f>IF(OR(E5="BRP",E5="BRPP"),"Not applicable for pools",
IF(E6="Pilot","Local authority share under the 50% scheme",
"Local authority share"))</f>
        <v>Local authority share</v>
      </c>
      <c r="I8" s="57"/>
    </row>
    <row r="9" spans="1:9" ht="25.5" customHeight="1">
      <c r="A9" s="215" t="str">
        <f t="shared" si="0"/>
        <v>Row 9</v>
      </c>
      <c r="B9" s="242" t="s">
        <v>6</v>
      </c>
      <c r="C9" s="243"/>
      <c r="D9" s="244">
        <f>VLOOKUP($D$5,'1819 Calculator 50%'!A:K,'1819 Calculator 50%'!$K$1,FALSE)</f>
        <v>1699866.9914752292</v>
      </c>
      <c r="E9" s="245"/>
      <c r="F9" s="246" t="str">
        <f>IF($E$5="BRP","Total BFL of all local authorities in the pool",
IF($E$5="BRPP","Total BFL of all local authorities in the pool under the 50% scheme",
IF($E$6="Pilot","BFL under 50% scheme",
"As set out in Local Government Finance Report 2018-19")))</f>
        <v>As set out in Local Government Finance Report 2018-19</v>
      </c>
    </row>
    <row r="10" spans="1:9" ht="14.25">
      <c r="A10" s="215" t="str">
        <f t="shared" si="0"/>
        <v>Row 10</v>
      </c>
      <c r="B10" s="242" t="s">
        <v>7</v>
      </c>
      <c r="C10" s="243"/>
      <c r="D10" s="244">
        <f>Calculator!D9*0.925</f>
        <v>1572376.9671145871</v>
      </c>
      <c r="E10" s="245"/>
      <c r="F10" s="247" t="s">
        <v>8</v>
      </c>
      <c r="G10" s="57"/>
    </row>
    <row r="11" spans="1:9" ht="15.75">
      <c r="A11" s="215" t="str">
        <f t="shared" si="0"/>
        <v>Row 11</v>
      </c>
      <c r="B11" s="242" t="s">
        <v>2232</v>
      </c>
      <c r="C11" s="243"/>
      <c r="D11" s="248">
        <f>VLOOKUP($D$5,'1819 Calculator 50%'!A:M,'1819 Calculator 50%'!$M$1,FALSE)</f>
        <v>0.5</v>
      </c>
      <c r="E11" s="245"/>
      <c r="F11" s="249" t="str">
        <f>IF($E$6="Pilot","Levy rate is set to zero",
IF(E5="BRP","As set out in Key Information for Pools 2018-19",
"As set out in Key Information 2018-19"))</f>
        <v>As set out in Key Information 2018-19</v>
      </c>
      <c r="G11" s="57"/>
    </row>
    <row r="12" spans="1:9" ht="29" customHeight="1">
      <c r="A12" s="215" t="str">
        <f t="shared" si="0"/>
        <v>Row 12</v>
      </c>
      <c r="B12" s="250" t="str">
        <f>IF($D$12&lt;0,"Tariff 2018-19","Top up 2018-19")</f>
        <v>Tariff 2018-19</v>
      </c>
      <c r="C12" s="243"/>
      <c r="D12" s="244">
        <f>VLOOKUP($D$5,'1819 Calculator 50%'!A:N,'1819 Calculator 50%'!$N$1,FALSE)</f>
        <v>-4930584.5341494074</v>
      </c>
      <c r="E12" s="245"/>
      <c r="F12" s="246" t="str">
        <f>IF(E5="BRP","Total top-up and tariff of all local authorities in the pool",
IF(E5="BRPP","Total top-up and tariff of all local authorities in the pool under the 50% scheme",
IF(E6="Pilot",CONCATENATE(B12," under the 50% scheme"),
"As set out in Local Government Finance Report 2018-19")))</f>
        <v>As set out in Local Government Finance Report 2018-19</v>
      </c>
      <c r="G12" s="57"/>
    </row>
    <row r="13" spans="1:9" ht="26.25" customHeight="1">
      <c r="A13" s="215" t="str">
        <f t="shared" si="0"/>
        <v>Row 13</v>
      </c>
      <c r="B13" s="250" t="s">
        <v>9</v>
      </c>
      <c r="C13" s="243"/>
      <c r="D13" s="251">
        <f>IF($E$5=0,VLOOKUP($D$5,TierSplit!$A$6:$BB$332,TierSplit!$AU$3,FALSE),"NA")</f>
        <v>0.68600000000000005</v>
      </c>
      <c r="E13" s="245"/>
      <c r="F13" s="246" t="str">
        <f>IF(E5=0,"As set in regulations","NA")</f>
        <v>As set in regulations</v>
      </c>
      <c r="G13" s="57"/>
      <c r="H13" s="57"/>
      <c r="I13" s="3"/>
    </row>
    <row r="14" spans="1:9" ht="26.25" customHeight="1" thickBot="1">
      <c r="A14" s="215" t="str">
        <f t="shared" si="0"/>
        <v>Row 14</v>
      </c>
      <c r="B14" s="252" t="s">
        <v>10</v>
      </c>
      <c r="C14" s="253"/>
      <c r="D14" s="254">
        <f>IF($E$5=0,IF(VLOOKUP($D$5,'SBRR Data'!B:W,'SBRR Data'!$W$1,FALSE)=0,"NA",VLOOKUP($D$5,'SBRR Data'!B:W,'SBRR Data'!$W$1,FALSE)),"NA")</f>
        <v>7226700</v>
      </c>
      <c r="E14" s="255"/>
      <c r="F14" s="256" t="str">
        <f>IF(E5=0,"As set in regulations","NA")</f>
        <v>As set in regulations</v>
      </c>
      <c r="G14" s="57"/>
      <c r="H14" s="203"/>
    </row>
    <row r="15" spans="1:9" ht="14.25">
      <c r="A15" s="215"/>
      <c r="B15" s="215"/>
      <c r="C15" s="215"/>
      <c r="D15" s="215"/>
      <c r="E15" s="215"/>
      <c r="F15" s="215"/>
      <c r="G15" s="57"/>
    </row>
    <row r="16" spans="1:9" ht="16.149999999999999" thickBot="1">
      <c r="A16" s="215"/>
      <c r="B16" s="210" t="s">
        <v>2233</v>
      </c>
      <c r="C16" s="215"/>
      <c r="D16" s="221"/>
      <c r="E16" s="215"/>
      <c r="F16" s="215"/>
      <c r="G16" s="57"/>
    </row>
    <row r="17" spans="1:8" ht="63.75" customHeight="1">
      <c r="A17" s="215" t="str">
        <f t="shared" ref="A17:A41" si="1">CONCATENATE("Row ",ROW())</f>
        <v>Row 17</v>
      </c>
      <c r="B17" s="222" t="s">
        <v>11</v>
      </c>
      <c r="C17" s="223"/>
      <c r="D17" s="224">
        <f>IF(F17="NA","",VLOOKUP($D$5,'1819 Calculator 50%'!A:AL,'1819 Calculator 50%'!$O$1,FALSE))</f>
        <v>7050630.4000000004</v>
      </c>
      <c r="E17" s="223"/>
      <c r="F17" s="225" t="str">
        <f>IF($E$5=0,"Row 8 x Part 1, Line 13 of the NNDR3 form",
IF(OR($E$5="P",$E$5="F"),"Row 8 x the sum of Part 1, Line 13 of the NNDR3 form for all relevant billing authorities",
"NA"))</f>
        <v>Row 8 x Part 1, Line 13 of the NNDR3 form</v>
      </c>
      <c r="G17" s="57"/>
      <c r="H17" s="204"/>
    </row>
    <row r="18" spans="1:8" ht="33.75" customHeight="1">
      <c r="A18" s="215" t="str">
        <f t="shared" si="1"/>
        <v>Row 18</v>
      </c>
      <c r="B18" s="257" t="s">
        <v>2234</v>
      </c>
      <c r="C18" s="258"/>
      <c r="D18" s="259">
        <f>IF(F18="NA","",VLOOKUP($D$5,'1819 Calculator 50%'!A:AL,'1819 Calculator 50%'!$P$1,FALSE))</f>
        <v>602915.00720000011</v>
      </c>
      <c r="E18" s="258"/>
      <c r="F18" s="246" t="str">
        <f>IF($E$5=0,"Row 8 x -(Row 13 x Part 3, Line 6, Column 1 of the NNDR3 form) + Row 14 x 1.3p)",
IF(OR(E5="P",E5="F"),"Row 8 x the sum of -(Row 13 x Part 3, Line 6, Column 1 of the NNDR3 form + Row 14 x 1.3p) of relevant authorities",
"NA"))</f>
        <v>Row 8 x -(Row 13 x Part 3, Line 6, Column 1 of the NNDR3 form) + Row 14 x 1.3p)</v>
      </c>
      <c r="G18" s="57"/>
      <c r="H18" s="204"/>
    </row>
    <row r="19" spans="1:8" ht="30">
      <c r="A19" s="215" t="str">
        <f t="shared" si="1"/>
        <v>Row 19</v>
      </c>
      <c r="B19" s="257" t="s">
        <v>2235</v>
      </c>
      <c r="C19" s="258"/>
      <c r="D19" s="259">
        <f>IF(F19="NA","",VLOOKUP($D$5,'1819 Calculator 50%'!A:AL,'1819 Calculator 50%'!$Q$1,FALSE))</f>
        <v>498.654</v>
      </c>
      <c r="E19" s="258"/>
      <c r="F19" s="246" t="str">
        <f>IF($E$5=0,"-(Row 8 x 0.5 x Part 3, Line 9a, Column 1 of the NNDR3 form)",
IF(OR(E5="P",E5="F"),"Row 8 x the sum of -(0.5 x Part 3, Line 9a, Column 1 of the NNDR3 form) for all relevant billing authorities",
"NA"))</f>
        <v>-(Row 8 x 0.5 x Part 3, Line 9a, Column 1 of the NNDR3 form)</v>
      </c>
      <c r="G19" s="57"/>
      <c r="H19" s="204"/>
    </row>
    <row r="20" spans="1:8" ht="41.25" customHeight="1">
      <c r="A20" s="215" t="str">
        <f t="shared" si="1"/>
        <v>Row 20</v>
      </c>
      <c r="B20" s="257" t="s">
        <v>2236</v>
      </c>
      <c r="C20" s="258"/>
      <c r="D20" s="259">
        <f>IF(F20="NA","",VLOOKUP($D$5,'1819 Calculator 50%'!A:AL,'1819 Calculator 50%'!$R$1,FALSE))</f>
        <v>5466.5968000000003</v>
      </c>
      <c r="E20" s="258"/>
      <c r="F20" s="246" t="str">
        <f>IF($E$5=0,"-(Row 8 x Row 13 x Part 3, Line 9b, Column 1 of the NNDR3 form)",IF(OR(E5="P",E5="F"),"Row 8 x the sum of -(Row 13 x Part 3, Line 9b, Column 1 of the NNDR3 form) for all relevant billing authorities","NA"))</f>
        <v>-(Row 8 x Row 13 x Part 3, Line 9b, Column 1 of the NNDR3 form)</v>
      </c>
      <c r="G20" s="57"/>
      <c r="H20" s="204"/>
    </row>
    <row r="21" spans="1:8" ht="35.450000000000003" customHeight="1">
      <c r="A21" s="215" t="str">
        <f t="shared" si="1"/>
        <v>Row 21</v>
      </c>
      <c r="B21" s="260" t="s">
        <v>2237</v>
      </c>
      <c r="C21" s="245"/>
      <c r="D21" s="259">
        <f>IF(F21="NA","",VLOOKUP($D$5,'1819 Calculator 50%'!A:AL,'1819 Calculator 50%'!$S$1,FALSE))</f>
        <v>0</v>
      </c>
      <c r="E21" s="245"/>
      <c r="F21" s="261" t="str">
        <f>IF($E$5=0,"-(Row 8 x Part 3, Line 35, Column 1 of the NNDR3 form)","NA")</f>
        <v>-(Row 8 x Part 3, Line 35, Column 1 of the NNDR3 form)</v>
      </c>
      <c r="G21" s="57"/>
      <c r="H21" s="204"/>
    </row>
    <row r="22" spans="1:8" ht="30">
      <c r="A22" s="215" t="str">
        <f t="shared" si="1"/>
        <v>Row 22</v>
      </c>
      <c r="B22" s="260" t="s">
        <v>2238</v>
      </c>
      <c r="C22" s="245"/>
      <c r="D22" s="259">
        <f>IF(F22="NA","",VLOOKUP($D$5,'1819 Calculator 50%'!A:AL,'1819 Calculator 50%'!$T$1,FALSE))</f>
        <v>0</v>
      </c>
      <c r="E22" s="245"/>
      <c r="F22" s="261" t="str">
        <f>IF($E$5=0,"-(Row 8 x Part 3, Line 36, Column 1 of the NNDR3 form)","NA")</f>
        <v>-(Row 8 x Part 3, Line 36, Column 1 of the NNDR3 form)</v>
      </c>
      <c r="G22" s="57"/>
      <c r="H22" s="204"/>
    </row>
    <row r="23" spans="1:8" ht="33" customHeight="1">
      <c r="A23" s="215" t="str">
        <f t="shared" si="1"/>
        <v>Row 23</v>
      </c>
      <c r="B23" s="260" t="s">
        <v>2239</v>
      </c>
      <c r="C23" s="245"/>
      <c r="D23" s="259">
        <f>IF(F23="NA","",VLOOKUP($D$5,'1819 Calculator 50%'!A:AL,'1819 Calculator 50%'!$U$1,FALSE))</f>
        <v>0</v>
      </c>
      <c r="E23" s="245"/>
      <c r="F23" s="261" t="str">
        <f>IF($E$5=0,"-(Row 8 x Part 3, Line 38, Column 1 of the NNDR3 form)","NA")</f>
        <v>-(Row 8 x Part 3, Line 38, Column 1 of the NNDR3 form)</v>
      </c>
      <c r="G23" s="57"/>
      <c r="H23" s="204"/>
    </row>
    <row r="24" spans="1:8" ht="30">
      <c r="A24" s="215" t="str">
        <f t="shared" si="1"/>
        <v>Row 24</v>
      </c>
      <c r="B24" s="260" t="s">
        <v>2240</v>
      </c>
      <c r="C24" s="245"/>
      <c r="D24" s="259">
        <f>IF(F24="NA","",VLOOKUP($D$5,'1819 Calculator 50%'!A:AL,'1819 Calculator 50%'!$V$1,FALSE))</f>
        <v>-48.800000000000004</v>
      </c>
      <c r="E24" s="245"/>
      <c r="F24" s="261" t="str">
        <f>IF($E$5=0,"-(Row 8 x Part 3, Line 40, Column 1 of the NNDR3 form)","NA")</f>
        <v>-(Row 8 x Part 3, Line 40, Column 1 of the NNDR3 form)</v>
      </c>
      <c r="G24" s="57"/>
      <c r="H24" s="204"/>
    </row>
    <row r="25" spans="1:8" ht="30">
      <c r="A25" s="215" t="str">
        <f t="shared" si="1"/>
        <v>Row 25</v>
      </c>
      <c r="B25" s="260" t="s">
        <v>2241</v>
      </c>
      <c r="C25" s="245"/>
      <c r="D25" s="259">
        <f>IF(F25="NA","",VLOOKUP($D$5,'1819 Calculator 50%'!A:AL,'1819 Calculator 50%'!$W$1,FALSE))</f>
        <v>0</v>
      </c>
      <c r="E25" s="245"/>
      <c r="F25" s="261" t="str">
        <f>IF($E$5=0,"-(Row 8 x Part 3, Line 41, Column 1 of the NNDR3 form)","NA")</f>
        <v>-(Row 8 x Part 3, Line 41, Column 1 of the NNDR3 form)</v>
      </c>
      <c r="G25" s="57"/>
      <c r="H25" s="204"/>
    </row>
    <row r="26" spans="1:8" ht="30">
      <c r="A26" s="215" t="str">
        <f t="shared" si="1"/>
        <v>Row 26</v>
      </c>
      <c r="B26" s="257" t="s">
        <v>2242</v>
      </c>
      <c r="C26" s="245"/>
      <c r="D26" s="259">
        <f>IF(F26="NA","",VLOOKUP($D$5,'1819 Calculator 50%'!A:AL,'1819 Calculator 50%'!$X$1,FALSE))</f>
        <v>-1240.8000000000002</v>
      </c>
      <c r="E26" s="245"/>
      <c r="F26" s="261" t="str">
        <f>IF($E$5=0,"-(Row 8 x Part 3, Line 42, Column 1 of the NNDR3 form)","NA")</f>
        <v>-(Row 8 x Part 3, Line 42, Column 1 of the NNDR3 form)</v>
      </c>
      <c r="G26" s="57"/>
      <c r="H26" s="204"/>
    </row>
    <row r="27" spans="1:8" ht="35" customHeight="1">
      <c r="A27" s="215" t="str">
        <f t="shared" si="1"/>
        <v>Row 27</v>
      </c>
      <c r="B27" s="260" t="s">
        <v>2243</v>
      </c>
      <c r="C27" s="245"/>
      <c r="D27" s="259">
        <f>IF(F27="NA","",VLOOKUP($D$5,'1819 Calculator 50%'!A:AL,'1819 Calculator 50%'!$Y$1,FALSE))</f>
        <v>0</v>
      </c>
      <c r="E27" s="245"/>
      <c r="F27" s="261" t="str">
        <f>IF($E$5=0,"-(Row 8 x Part 3, Line 43, Column 1 of the NNDR3 form)","NA")</f>
        <v>-(Row 8 x Part 3, Line 43, Column 1 of the NNDR3 form)</v>
      </c>
      <c r="G27" s="57"/>
      <c r="H27" s="204"/>
    </row>
    <row r="28" spans="1:8" ht="30">
      <c r="A28" s="215" t="str">
        <f t="shared" si="1"/>
        <v>Row 28</v>
      </c>
      <c r="B28" s="260" t="s">
        <v>2244</v>
      </c>
      <c r="C28" s="245"/>
      <c r="D28" s="259">
        <f>IF(F28="NA","",VLOOKUP($D$5,'1819 Calculator 50%'!A:AL,'1819 Calculator 50%'!$Z$1,FALSE))</f>
        <v>0</v>
      </c>
      <c r="E28" s="245"/>
      <c r="F28" s="261" t="str">
        <f>IF($E$5=0,"-(Row 8 x Part 3, Line 44, Column 1 of the NNDR3 form)","NA")</f>
        <v>-(Row 8 x Part 3, Line 44, Column 1 of the NNDR3 form)</v>
      </c>
      <c r="G28" s="57"/>
      <c r="H28" s="204"/>
    </row>
    <row r="29" spans="1:8" ht="30">
      <c r="A29" s="215" t="str">
        <f t="shared" si="1"/>
        <v>Row 29</v>
      </c>
      <c r="B29" s="260" t="s">
        <v>2245</v>
      </c>
      <c r="C29" s="245"/>
      <c r="D29" s="259">
        <f>IF(F29="NA","",VLOOKUP($D$5,'1819 Calculator 50%'!A:AL,'1819 Calculator 50%'!$AA$1,FALSE))</f>
        <v>-748.40000000000009</v>
      </c>
      <c r="E29" s="245"/>
      <c r="F29" s="261" t="str">
        <f>IF($E$5=0,"-(Row 8 x Part 3, Line 45, Column 1 of the NNDR3 form)","NA")</f>
        <v>-(Row 8 x Part 3, Line 45, Column 1 of the NNDR3 form)</v>
      </c>
      <c r="G29" s="57"/>
      <c r="H29" s="204"/>
    </row>
    <row r="30" spans="1:8" ht="27.7" customHeight="1">
      <c r="A30" s="215" t="str">
        <f t="shared" si="1"/>
        <v>Row 30</v>
      </c>
      <c r="B30" s="260" t="s">
        <v>2246</v>
      </c>
      <c r="C30" s="245"/>
      <c r="D30" s="259">
        <f>IF(F30="NA","",VLOOKUP($D$5,'1819 Calculator 50%'!A:AL,'1819 Calculator 50%'!$AB$1,FALSE))</f>
        <v>0</v>
      </c>
      <c r="E30" s="245"/>
      <c r="F30" s="261" t="str">
        <f>IF($E$5=0,"-(Row 8 x Part 3, Line 46, Column 1 of the NNDR3 form)","NA")</f>
        <v>-(Row 8 x Part 3, Line 46, Column 1 of the NNDR3 form)</v>
      </c>
      <c r="G30" s="57"/>
      <c r="H30" s="204"/>
    </row>
    <row r="31" spans="1:8" ht="30">
      <c r="A31" s="215" t="str">
        <f t="shared" si="1"/>
        <v>Row 31</v>
      </c>
      <c r="B31" s="260" t="s">
        <v>2247</v>
      </c>
      <c r="C31" s="262"/>
      <c r="D31" s="259">
        <f>IF(F31="NA","",VLOOKUP($D$5,'1819 Calculator 50%'!A:AL,'1819 Calculator 50%'!$AC$1,FALSE))</f>
        <v>0</v>
      </c>
      <c r="E31" s="262"/>
      <c r="F31" s="261" t="str">
        <f>IF($E$5=0,"-(Row 8 x Part 3, Line 47, Column 1 of the NNDR3 form)","NA")</f>
        <v>-(Row 8 x Part 3, Line 47, Column 1 of the NNDR3 form)</v>
      </c>
      <c r="G31" s="57"/>
      <c r="H31" s="204"/>
    </row>
    <row r="32" spans="1:8" ht="15.75">
      <c r="A32" s="215" t="str">
        <f t="shared" si="1"/>
        <v>Row 32</v>
      </c>
      <c r="B32" s="260" t="s">
        <v>2248</v>
      </c>
      <c r="C32" s="262"/>
      <c r="D32" s="259">
        <f>IF(F32="NA","",VLOOKUP($D$5,'1819 Calculator 50%'!A:AL,'1819 Calculator 50%'!$AD$1,FALSE))</f>
        <v>0</v>
      </c>
      <c r="E32" s="262"/>
      <c r="F32" s="261" t="str">
        <f>IF($E$5=0,"-(Row 8 x Part 3, Line 48, Column 1 of the NNDR3 form)","NA")</f>
        <v>-(Row 8 x Part 3, Line 48, Column 1 of the NNDR3 form)</v>
      </c>
      <c r="G32" s="57"/>
      <c r="H32" s="204"/>
    </row>
    <row r="33" spans="1:14" ht="30">
      <c r="A33" s="215" t="str">
        <f t="shared" si="1"/>
        <v>Row 33</v>
      </c>
      <c r="B33" s="260" t="s">
        <v>2249</v>
      </c>
      <c r="C33" s="262"/>
      <c r="D33" s="259">
        <f>IF(F33="NA","",VLOOKUP($D$5,'1819 Calculator 50%'!A:AL,'1819 Calculator 50%'!$AE$1,FALSE))</f>
        <v>0</v>
      </c>
      <c r="E33" s="262"/>
      <c r="F33" s="261" t="str">
        <f>IF($E$5=0,"-(Row 8 x Part 3, Line 49, Column 1 of the NNDR3 form)","NA")</f>
        <v>-(Row 8 x Part 3, Line 49, Column 1 of the NNDR3 form)</v>
      </c>
      <c r="G33" s="57"/>
      <c r="H33" s="204"/>
    </row>
    <row r="34" spans="1:14" ht="33.5" customHeight="1">
      <c r="A34" s="215" t="str">
        <f t="shared" si="1"/>
        <v>Row 34</v>
      </c>
      <c r="B34" s="260" t="s">
        <v>2250</v>
      </c>
      <c r="C34" s="262"/>
      <c r="D34" s="259">
        <f>IF(F34="NA","",VLOOKUP($D$5,'1819 Calculator 50%'!A:AL,'1819 Calculator 50%'!$AF$1,FALSE))</f>
        <v>4250.8</v>
      </c>
      <c r="E34" s="262"/>
      <c r="F34" s="261" t="str">
        <f>IF($E$5=0,"-(Row 8 x Part 3, Line 50, Column 1 of the NNDR3 form)","NA")</f>
        <v>-(Row 8 x Part 3, Line 50, Column 1 of the NNDR3 form)</v>
      </c>
      <c r="G34" s="57"/>
      <c r="H34" s="204"/>
    </row>
    <row r="35" spans="1:14" ht="30">
      <c r="A35" s="215" t="str">
        <f t="shared" si="1"/>
        <v>Row 35</v>
      </c>
      <c r="B35" s="260" t="s">
        <v>2251</v>
      </c>
      <c r="C35" s="262"/>
      <c r="D35" s="259">
        <f>IF(F35="NA","",VLOOKUP($D$5,'1819 Calculator 50%'!A:AL,'1819 Calculator 50%'!$AG$1,FALSE))</f>
        <v>1004</v>
      </c>
      <c r="E35" s="262"/>
      <c r="F35" s="261" t="str">
        <f>IF($E$5=0,"-(Row 8 x Part 3, Line 51, Column 1 of the NNDR3 form)","NA")</f>
        <v>-(Row 8 x Part 3, Line 51, Column 1 of the NNDR3 form)</v>
      </c>
      <c r="G35" s="57"/>
      <c r="H35" s="204"/>
    </row>
    <row r="36" spans="1:14" ht="40.25" customHeight="1">
      <c r="A36" s="215" t="str">
        <f t="shared" si="1"/>
        <v>Row 36</v>
      </c>
      <c r="B36" s="260" t="s">
        <v>2252</v>
      </c>
      <c r="C36" s="262"/>
      <c r="D36" s="259">
        <f>IF(F36="NA","",VLOOKUP($D$5,'1819 Calculator 50%'!A:AL,'1819 Calculator 50%'!$AH$1,FALSE))</f>
        <v>24261.200000000001</v>
      </c>
      <c r="E36" s="262"/>
      <c r="F36" s="261" t="str">
        <f t="shared" ref="F36" si="2">IF($E$5=0,"-(Row 8 x Part 3, Line 52, Column 1 of the NNDR3 form)","NA")</f>
        <v>-(Row 8 x Part 3, Line 52, Column 1 of the NNDR3 form)</v>
      </c>
      <c r="G36" s="57"/>
      <c r="H36" s="204"/>
    </row>
    <row r="37" spans="1:14" ht="30">
      <c r="A37" s="215" t="str">
        <f t="shared" si="1"/>
        <v>Row 37</v>
      </c>
      <c r="B37" s="260" t="s">
        <v>2253</v>
      </c>
      <c r="C37" s="262"/>
      <c r="D37" s="259">
        <f>IF(F37="NA","",VLOOKUP($D$5,'1819 Calculator 50%'!A:AL,'1819 Calculator 50%'!$AI$1,FALSE))</f>
        <v>-69.600000000000009</v>
      </c>
      <c r="E37" s="262"/>
      <c r="F37" s="261" t="str">
        <f>IF($E$5=0,"-(Row 8 x Part 3, Line 53, Column 1 of the NNDR3 form)","NA")</f>
        <v>-(Row 8 x Part 3, Line 53, Column 1 of the NNDR3 form)</v>
      </c>
      <c r="G37" s="57"/>
      <c r="H37" s="204"/>
    </row>
    <row r="38" spans="1:14" ht="32" customHeight="1">
      <c r="A38" s="215" t="str">
        <f t="shared" si="1"/>
        <v>Row 38</v>
      </c>
      <c r="B38" s="263" t="s">
        <v>2254</v>
      </c>
      <c r="C38" s="243"/>
      <c r="D38" s="264">
        <f>IF(F38="NA","",VLOOKUP($D$5,'1819 Calculator 50%'!A:AL,'1819 Calculator 50%'!$AJ$1,FALSE))</f>
        <v>6279.6</v>
      </c>
      <c r="E38" s="243"/>
      <c r="F38" s="261" t="str">
        <f>IF($E$5=0,"-(Row 8 x Part 3, Line 54, Column 1 of the NNDR3 form)","NA")</f>
        <v>-(Row 8 x Part 3, Line 54, Column 1 of the NNDR3 form)</v>
      </c>
      <c r="G38" s="57"/>
      <c r="H38" s="204"/>
    </row>
    <row r="39" spans="1:14" ht="35.450000000000003" customHeight="1">
      <c r="A39" s="215" t="str">
        <f t="shared" si="1"/>
        <v>Row 39</v>
      </c>
      <c r="B39" s="263" t="s">
        <v>2255</v>
      </c>
      <c r="C39" s="243"/>
      <c r="D39" s="264">
        <f>IF(F39="NA","",VLOOKUP($D$5,'1819 Calculator 50%'!A:AL,'1819 Calculator 50%'!$AK$1,FALSE))</f>
        <v>398</v>
      </c>
      <c r="E39" s="243"/>
      <c r="F39" s="261" t="str">
        <f>IF($E$5=0,"-(Row 8 x Part 3, Line 55, Column 1 of the NNDR3 form)","NA")</f>
        <v>-(Row 8 x Part 3, Line 55, Column 1 of the NNDR3 form)</v>
      </c>
      <c r="G39" s="57"/>
      <c r="H39" s="204"/>
    </row>
    <row r="40" spans="1:14" ht="33.700000000000003" customHeight="1">
      <c r="A40" s="215" t="str">
        <f t="shared" si="1"/>
        <v>Row 40</v>
      </c>
      <c r="B40" s="263" t="s">
        <v>2256</v>
      </c>
      <c r="C40" s="243"/>
      <c r="D40" s="264">
        <f>IF(F40="NA","",VLOOKUP($D$5,'1819 Calculator 50%'!A:AL,'1819 Calculator 50%'!$AL$1,FALSE))</f>
        <v>0</v>
      </c>
      <c r="E40" s="243"/>
      <c r="F40" s="261" t="str">
        <f>IF($E$5=0,"-(Row 8 x Part 3, Line 56, Column 1 of the NNDR3 form)","NA")</f>
        <v>-(Row 8 x Part 3, Line 56, Column 1 of the NNDR3 form)</v>
      </c>
      <c r="G40" s="57"/>
      <c r="H40" s="204"/>
    </row>
    <row r="41" spans="1:14" ht="30.4" thickBot="1">
      <c r="A41" s="215" t="str">
        <f t="shared" si="1"/>
        <v>Row 41</v>
      </c>
      <c r="B41" s="235" t="s">
        <v>2257</v>
      </c>
      <c r="C41" s="253"/>
      <c r="D41" s="265">
        <f>IF(F41="NA","",VLOOKUP($D$5,'1819 Calculator 50%'!A:AM,'1819 Calculator 50%'!$AM$1,FALSE))</f>
        <v>0</v>
      </c>
      <c r="E41" s="253"/>
      <c r="F41" s="266" t="str">
        <f>IF($E$5=0,"-(Row 8 x Part 3, Line 57, Column 1 of the NNDR3 form)","NA")</f>
        <v>-(Row 8 x Part 3, Line 57, Column 1 of the NNDR3 form)</v>
      </c>
      <c r="G41" s="57"/>
      <c r="H41" s="204"/>
    </row>
    <row r="42" spans="1:14" ht="14.25">
      <c r="A42" s="215"/>
      <c r="B42" s="215"/>
      <c r="C42" s="215"/>
      <c r="D42" s="215"/>
      <c r="E42" s="215"/>
      <c r="F42" s="215"/>
      <c r="G42" s="57"/>
      <c r="H42" s="204"/>
    </row>
    <row r="43" spans="1:14" ht="14.65" thickBot="1">
      <c r="A43" s="215"/>
      <c r="B43" s="233" t="s">
        <v>12</v>
      </c>
      <c r="C43" s="215"/>
      <c r="D43" s="215"/>
      <c r="E43" s="215"/>
      <c r="F43" s="215"/>
      <c r="G43" s="236"/>
      <c r="H43" s="204"/>
    </row>
    <row r="44" spans="1:14" ht="72.7" customHeight="1" thickBot="1">
      <c r="A44" s="215" t="str">
        <f t="shared" ref="A44:A49" si="3">CONCATENATE("Row ",ROW())</f>
        <v>Row 44</v>
      </c>
      <c r="B44" s="267" t="s">
        <v>2258</v>
      </c>
      <c r="C44" s="226"/>
      <c r="D44" s="227">
        <f>IF(OR(E5="BRP",E5="BRPP"),VLOOKUP(D5,'1819 Calculator 50%'!A:AN,'1819 Calculator 50%'!$AN$1,FALSE),
IF(E5=0,(SUM(D12,D17:D22,D24:D41)-D23),SUM(D12,D17:D20)))</f>
        <v>2763012.1238505933</v>
      </c>
      <c r="E44" s="228"/>
      <c r="F44" s="229" t="str">
        <f>IF(E5="BRP","The sum of retained income of all local authority in the pool",
IF(E5="BRPP","The sum of retained income of all local authorities in the pool under the 50% scheme",
IF(E5=0,
CONCATENATE(A$12," + ",$A$17," + ",$A$18," + ",$A$19," + ",$A$20," + ",$A$21," + ",$A$22," + ",$A$24," + ",$A$25," + ",$A$26," + ",$A$27," + ",$A$28," + ",$A$29," + ",$A$30," + ",$A$31," + ",$A$32," + ",$A$33," + ",$A$34," + ",$A$35," + ",$A$36," + ",$A$37," + ",$A$38," + ",$A$39," + ",$A$40," + ",$A$41," - ",$A$23),
CONCATENATE(A$12," + ",$A$17," + ",$A$18," + ",$A$19," + ",$A$20))))</f>
        <v>Row 12 + Row 17 + Row 18 + Row 19 + Row 20 + Row 21 + Row 22 + Row 24 + Row 25 + Row 26 + Row 27 + Row 28 + Row 29 + Row 30 + Row 31 + Row 32 + Row 33 + Row 34 + Row 35 + Row 36 + Row 37 + Row 38 + Row 39 + Row 40 + Row 41 - Row 23</v>
      </c>
      <c r="G44" s="237"/>
      <c r="H44" s="239"/>
      <c r="I44" s="57"/>
      <c r="J44" s="57"/>
      <c r="K44" s="20"/>
      <c r="L44" s="20"/>
      <c r="M44" s="3"/>
      <c r="N44" s="3"/>
    </row>
    <row r="45" spans="1:14" ht="32.25" customHeight="1" thickBot="1">
      <c r="A45" s="215" t="str">
        <f t="shared" si="3"/>
        <v>Row 45</v>
      </c>
      <c r="B45" s="267" t="s">
        <v>13</v>
      </c>
      <c r="C45" s="268"/>
      <c r="D45" s="269">
        <f>IF(ISERROR(D44/D9),0,D44/D9)</f>
        <v>1.6254284233454723</v>
      </c>
      <c r="E45" s="270"/>
      <c r="F45" s="266" t="str">
        <f>CONCATENATE($A$44," / ",$A$9)</f>
        <v>Row 44 / Row 9</v>
      </c>
      <c r="G45" s="237"/>
      <c r="H45" s="239"/>
      <c r="I45" s="57"/>
      <c r="J45" s="57"/>
      <c r="K45" s="57"/>
      <c r="L45" s="57"/>
      <c r="M45" s="57"/>
      <c r="N45" s="3"/>
    </row>
    <row r="46" spans="1:14" ht="28.5">
      <c r="A46" s="215" t="str">
        <f t="shared" si="3"/>
        <v>Row 46</v>
      </c>
      <c r="B46" s="234" t="s">
        <v>2259</v>
      </c>
      <c r="C46" s="226"/>
      <c r="D46" s="227">
        <f>IF(D10-D44&gt;0,D10-D44,0)</f>
        <v>0</v>
      </c>
      <c r="E46" s="230"/>
      <c r="F46" s="231" t="str">
        <f>CONCATENATE("If (",$A$10," - ",$A$44,") is greater than 0, (",$A$10," - ",$A$44,"), otherwise 0")</f>
        <v>If (Row 10 - Row 44) is greater than 0, (Row 10 - Row 44), otherwise 0</v>
      </c>
      <c r="G46" s="238"/>
      <c r="H46" s="5"/>
    </row>
    <row r="47" spans="1:14" ht="15.75">
      <c r="A47" s="215" t="str">
        <f t="shared" si="3"/>
        <v>Row 47</v>
      </c>
      <c r="B47" s="271" t="s">
        <v>2260</v>
      </c>
      <c r="C47" s="272"/>
      <c r="D47" s="273">
        <f>IF(F5="",D46,0)</f>
        <v>0</v>
      </c>
      <c r="E47" s="272"/>
      <c r="F47" s="274"/>
      <c r="G47" s="237"/>
      <c r="H47" s="5"/>
    </row>
    <row r="48" spans="1:14" ht="28.5">
      <c r="A48" s="215" t="str">
        <f t="shared" si="3"/>
        <v>Row 48</v>
      </c>
      <c r="B48" s="275" t="s">
        <v>2261</v>
      </c>
      <c r="C48" s="276"/>
      <c r="D48" s="277">
        <f>ROUND(IF($D$45&gt;1,($D$44-$D$9)*$D$11,0),0)</f>
        <v>531573</v>
      </c>
      <c r="E48" s="278"/>
      <c r="F48" s="279" t="str">
        <f>CONCATENATE("If ",A45," is greater than 100%, (",A44," - ",A9,") x ",A11,", otherwise 0")</f>
        <v>If Row 45 is greater than 100%, (Row 44 - Row 9) x Row 11, otherwise 0</v>
      </c>
      <c r="G48" s="237"/>
      <c r="H48" s="3"/>
    </row>
    <row r="49" spans="1:8" ht="16.149999999999999" thickBot="1">
      <c r="A49" s="215" t="str">
        <f t="shared" si="3"/>
        <v>Row 49</v>
      </c>
      <c r="B49" s="232" t="s">
        <v>2262</v>
      </c>
      <c r="C49" s="280"/>
      <c r="D49" s="281">
        <f>IF(F5="",D48,0)</f>
        <v>0</v>
      </c>
      <c r="E49" s="280"/>
      <c r="F49" s="282"/>
      <c r="G49" s="237"/>
      <c r="H49" s="5"/>
    </row>
    <row r="52" spans="1:8" ht="15.75">
      <c r="A52" s="205" t="s">
        <v>2181</v>
      </c>
      <c r="B52" s="206"/>
      <c r="C52" s="207"/>
      <c r="D52" s="207"/>
    </row>
    <row r="53" spans="1:8" ht="29" customHeight="1">
      <c r="A53" s="205"/>
      <c r="B53" s="320" t="s">
        <v>2223</v>
      </c>
      <c r="C53" s="320"/>
      <c r="D53" s="320"/>
      <c r="E53" s="320"/>
      <c r="F53" s="320"/>
    </row>
    <row r="54" spans="1:8" ht="15.75">
      <c r="A54" s="208"/>
      <c r="B54" s="320" t="s">
        <v>2224</v>
      </c>
      <c r="C54" s="320"/>
      <c r="D54" s="320"/>
      <c r="E54" s="320"/>
      <c r="F54" s="320"/>
    </row>
    <row r="55" spans="1:8" ht="40.5" customHeight="1">
      <c r="A55" s="208"/>
      <c r="B55" s="320" t="s">
        <v>2225</v>
      </c>
      <c r="C55" s="320"/>
      <c r="D55" s="320"/>
      <c r="E55" s="320"/>
      <c r="F55" s="320"/>
    </row>
    <row r="56" spans="1:8" ht="15.5" customHeight="1">
      <c r="A56" s="208"/>
      <c r="B56" s="320" t="s">
        <v>2226</v>
      </c>
      <c r="C56" s="320"/>
      <c r="D56" s="320"/>
      <c r="E56" s="320"/>
      <c r="F56" s="320"/>
    </row>
    <row r="57" spans="1:8" ht="29.55" customHeight="1">
      <c r="A57" s="208"/>
      <c r="B57" s="320" t="s">
        <v>2227</v>
      </c>
      <c r="C57" s="320"/>
      <c r="D57" s="320"/>
      <c r="E57" s="320"/>
      <c r="F57" s="320"/>
    </row>
    <row r="58" spans="1:8" ht="39" customHeight="1">
      <c r="B58" s="321" t="s">
        <v>2228</v>
      </c>
      <c r="C58" s="321"/>
      <c r="D58" s="321"/>
      <c r="E58" s="321"/>
      <c r="F58" s="321"/>
    </row>
    <row r="59" spans="1:8" ht="28.05" customHeight="1">
      <c r="B59" s="320" t="s">
        <v>2229</v>
      </c>
      <c r="C59" s="320"/>
      <c r="D59" s="320"/>
      <c r="E59" s="320"/>
      <c r="F59" s="320"/>
    </row>
    <row r="60" spans="1:8" ht="27" customHeight="1">
      <c r="B60" s="320" t="s">
        <v>2230</v>
      </c>
      <c r="C60" s="320"/>
      <c r="D60" s="320"/>
      <c r="E60" s="320"/>
      <c r="F60" s="320"/>
    </row>
  </sheetData>
  <sheetProtection sheet="1" objects="1" scenarios="1"/>
  <mergeCells count="8">
    <mergeCell ref="B60:F60"/>
    <mergeCell ref="B53:F53"/>
    <mergeCell ref="B54:F54"/>
    <mergeCell ref="B55:F55"/>
    <mergeCell ref="B56:F56"/>
    <mergeCell ref="B57:F57"/>
    <mergeCell ref="B58:F58"/>
    <mergeCell ref="B59:F59"/>
  </mergeCells>
  <conditionalFormatting sqref="C46:F49">
    <cfRule type="expression" dxfId="24" priority="14">
      <formula>$F$5&lt;&gt;""</formula>
    </cfRule>
  </conditionalFormatting>
  <conditionalFormatting sqref="D5">
    <cfRule type="expression" dxfId="23" priority="13">
      <formula>LEFT($D$5,3)="BRP"</formula>
    </cfRule>
  </conditionalFormatting>
  <conditionalFormatting sqref="C18 E18:F19">
    <cfRule type="expression" dxfId="22" priority="12">
      <formula>IF($B$18="N/A",1,0)=1</formula>
    </cfRule>
  </conditionalFormatting>
  <conditionalFormatting sqref="D17">
    <cfRule type="expression" dxfId="21" priority="11">
      <formula>IF($F17="NA",1,0)=0</formula>
    </cfRule>
  </conditionalFormatting>
  <conditionalFormatting sqref="D18 D20:D41">
    <cfRule type="expression" dxfId="20" priority="10">
      <formula>IF($F18="NA",1,0)=0</formula>
    </cfRule>
  </conditionalFormatting>
  <conditionalFormatting sqref="C19">
    <cfRule type="expression" dxfId="19" priority="9">
      <formula>IF($B$18="N/A",1,0)=1</formula>
    </cfRule>
  </conditionalFormatting>
  <conditionalFormatting sqref="D19">
    <cfRule type="expression" dxfId="18" priority="8">
      <formula>IF($F19="NA",1,0)=0</formula>
    </cfRule>
  </conditionalFormatting>
  <conditionalFormatting sqref="B46:B49">
    <cfRule type="expression" dxfId="17" priority="3">
      <formula>$F$5&lt;&gt;""</formula>
    </cfRule>
  </conditionalFormatting>
  <conditionalFormatting sqref="B58">
    <cfRule type="expression" dxfId="16" priority="1">
      <formula>$F$5&lt;&gt;""</formula>
    </cfRule>
  </conditionalFormatting>
  <dataValidations count="6">
    <dataValidation type="custom" allowBlank="1" showInputMessage="1" showErrorMessage="1" sqref="D5:F5 D15 F8:F43 D42:D43 F6 B17:B42 C6:E14 E15:E43 B2:B4 A1:A4 C1:F4 C15:C43 B6 C44:F49 A6:A49 B45:B49 B8:B15 B58" xr:uid="{00000000-0002-0000-0000-000000000000}">
      <formula1>$F$7="UNLOCK"</formula1>
    </dataValidation>
    <dataValidation type="custom" allowBlank="1" showInputMessage="1" showErrorMessage="1" sqref="C5" xr:uid="{00000000-0002-0000-0000-000001000000}">
      <formula1>#REF!="UNLOCK"</formula1>
    </dataValidation>
    <dataValidation type="custom" allowBlank="1" showInputMessage="1" showErrorMessage="1" error="This cell cannot be edited by users" sqref="B16" xr:uid="{D676B293-FB67-4182-B367-C14C4DA41478}">
      <formula1>$D$6="UNLOCK"</formula1>
    </dataValidation>
    <dataValidation type="custom" allowBlank="1" showInputMessage="1" showErrorMessage="1" sqref="B7 A52:A57 C52:D52 B53 C57:D57 B54:D55 B59:B60" xr:uid="{6A0556B4-9914-47EA-A88F-0145223ACD21}">
      <formula1>$D$6="UNLOCK"</formula1>
    </dataValidation>
    <dataValidation type="custom" allowBlank="1" showInputMessage="1" showErrorMessage="1" error="This cell cannot be edited by users." sqref="B43" xr:uid="{2A02D2E8-AFEB-4FC9-B031-C61E92A44FDA}">
      <formula1>$D$6="UNLOCK"</formula1>
    </dataValidation>
    <dataValidation type="custom" allowBlank="1" showInputMessage="1" showErrorMessage="1" error="This cell cannot be edited by users. " sqref="B56:B57" xr:uid="{6DEB8F8C-9692-46CF-A0D7-68B785B812FC}">
      <formula1>$D$6="UNLOCK"</formula1>
    </dataValidation>
  </dataValidations>
  <hyperlinks>
    <hyperlink ref="B57" r:id="rId1" display="http://www.legislation.gov.uk/ukdsi/2015/9780111127179/contents" xr:uid="{9BB27D93-5924-4ACE-AEB8-EF2DDD17C548}"/>
  </hyperlinks>
  <pageMargins left="0.7" right="0.7" top="0.75" bottom="0.75" header="0.3" footer="0.3"/>
  <pageSetup paperSize="9" scale="44"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'1819 Calculator 50%'!$D$4:$D$424</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2C53-6CDE-475F-A6F8-C3AE90DCA7A9}">
  <sheetPr>
    <tabColor rgb="FFFFFF00"/>
    <pageSetUpPr fitToPage="1"/>
  </sheetPr>
  <dimension ref="A1:AY445"/>
  <sheetViews>
    <sheetView zoomScale="80" zoomScaleNormal="80" workbookViewId="0">
      <pane xSplit="7" ySplit="3" topLeftCell="H16" activePane="bottomRight" state="frozen"/>
      <selection activeCell="A3" sqref="A3"/>
      <selection pane="topRight" activeCell="A3" sqref="A3"/>
      <selection pane="bottomLeft" activeCell="A3" sqref="A3"/>
      <selection pane="bottomRight" activeCell="A3" sqref="A3"/>
    </sheetView>
  </sheetViews>
  <sheetFormatPr defaultColWidth="10.46484375" defaultRowHeight="15"/>
  <cols>
    <col min="1" max="1" width="6.59765625" style="3" customWidth="1"/>
    <col min="2" max="2" width="10.53125" style="3" bestFit="1" customWidth="1"/>
    <col min="3" max="3" width="8.53125" style="3" bestFit="1" customWidth="1"/>
    <col min="4" max="4" width="25.46484375" style="28" customWidth="1"/>
    <col min="5" max="5" width="8.53125" style="3" customWidth="1"/>
    <col min="6" max="6" width="8.9296875" style="3" customWidth="1"/>
    <col min="7" max="7" width="15.33203125" style="3" customWidth="1"/>
    <col min="8" max="8" width="7.33203125" style="4" bestFit="1" customWidth="1"/>
    <col min="9" max="9" width="6.33203125" style="4" customWidth="1"/>
    <col min="10" max="10" width="8.33203125" style="3" customWidth="1"/>
    <col min="11" max="11" width="12.9296875" style="3" customWidth="1"/>
    <col min="12" max="12" width="11.9296875" style="3" customWidth="1"/>
    <col min="13" max="13" width="11.59765625" style="3" customWidth="1"/>
    <col min="14" max="14" width="12.59765625" style="3" bestFit="1" customWidth="1"/>
    <col min="15" max="15" width="13.59765625" style="3" customWidth="1"/>
    <col min="16" max="16" width="19.33203125" style="3" customWidth="1"/>
    <col min="17" max="17" width="13.59765625" style="3" customWidth="1"/>
    <col min="18" max="18" width="22.33203125" style="3" customWidth="1"/>
    <col min="19" max="20" width="13.53125" style="3" customWidth="1"/>
    <col min="21" max="21" width="10.46484375" style="3" customWidth="1"/>
    <col min="22" max="23" width="12.06640625" style="3" customWidth="1"/>
    <col min="24" max="25" width="8.33203125" style="3" customWidth="1"/>
    <col min="26" max="26" width="9.06640625" style="3" customWidth="1"/>
    <col min="27" max="27" width="8.33203125" style="3" customWidth="1"/>
    <col min="28" max="39" width="9.46484375" style="3" customWidth="1"/>
    <col min="40" max="40" width="13" style="3" bestFit="1" customWidth="1"/>
    <col min="41" max="41" width="12.46484375" style="3" customWidth="1"/>
    <col min="42" max="43" width="10" style="3" customWidth="1"/>
    <col min="44" max="45" width="11.46484375" style="3" customWidth="1"/>
    <col min="46" max="46" width="8.33203125" style="3" customWidth="1"/>
    <col min="47" max="47" width="10.46484375" style="3"/>
    <col min="48" max="50" width="13" style="28" bestFit="1" customWidth="1"/>
    <col min="51" max="51" width="14.33203125" style="28" bestFit="1" customWidth="1"/>
    <col min="52" max="16384" width="10.46484375" style="3"/>
  </cols>
  <sheetData>
    <row r="1" spans="1:51" ht="13.5" thickBot="1">
      <c r="A1" s="1">
        <v>1</v>
      </c>
      <c r="B1" s="1">
        <v>2</v>
      </c>
      <c r="C1" s="1">
        <v>3</v>
      </c>
      <c r="D1" s="1">
        <v>4</v>
      </c>
      <c r="E1" s="1">
        <v>5</v>
      </c>
      <c r="F1" s="1">
        <v>6</v>
      </c>
      <c r="G1" s="1">
        <v>7</v>
      </c>
      <c r="H1" s="2">
        <v>8</v>
      </c>
      <c r="I1" s="2">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row>
    <row r="2" spans="1:51" ht="15.4" thickBot="1">
      <c r="D2" s="3"/>
      <c r="L2" s="57"/>
      <c r="O2" s="57"/>
      <c r="V2" s="61" t="s">
        <v>14</v>
      </c>
      <c r="W2" s="60"/>
      <c r="X2" s="60"/>
      <c r="Y2" s="60"/>
      <c r="Z2" s="60"/>
      <c r="AA2" s="60"/>
      <c r="AB2" s="60"/>
      <c r="AC2" s="60"/>
      <c r="AD2" s="60"/>
      <c r="AE2" s="60"/>
      <c r="AF2" s="60"/>
      <c r="AG2" s="60"/>
      <c r="AH2" s="60"/>
      <c r="AI2" s="60"/>
      <c r="AJ2" s="60"/>
      <c r="AK2" s="59"/>
      <c r="AL2" s="59"/>
      <c r="AM2" s="58"/>
      <c r="AN2" s="57"/>
      <c r="AQ2" s="5">
        <v>7380634</v>
      </c>
      <c r="AR2" s="5"/>
      <c r="AS2" s="5">
        <v>51245561</v>
      </c>
      <c r="AT2" s="57"/>
      <c r="AU2" s="57"/>
      <c r="AV2" s="56" t="s">
        <v>15</v>
      </c>
      <c r="AW2" s="55"/>
      <c r="AX2" s="55"/>
      <c r="AY2" s="54"/>
    </row>
    <row r="3" spans="1:51" ht="157.80000000000001" customHeight="1" thickBot="1">
      <c r="A3" s="53" t="s">
        <v>16</v>
      </c>
      <c r="B3" s="53" t="s">
        <v>17</v>
      </c>
      <c r="C3" s="53" t="s">
        <v>18</v>
      </c>
      <c r="D3" s="53" t="s">
        <v>19</v>
      </c>
      <c r="E3" s="8" t="s">
        <v>20</v>
      </c>
      <c r="F3" s="8" t="s">
        <v>21</v>
      </c>
      <c r="G3" s="53" t="s">
        <v>22</v>
      </c>
      <c r="H3" s="52" t="s">
        <v>23</v>
      </c>
      <c r="I3" s="318" t="s">
        <v>24</v>
      </c>
      <c r="J3" s="6" t="s">
        <v>25</v>
      </c>
      <c r="K3" s="7" t="s">
        <v>6</v>
      </c>
      <c r="L3" s="6" t="s">
        <v>26</v>
      </c>
      <c r="M3" s="6" t="s">
        <v>27</v>
      </c>
      <c r="N3" s="6" t="s">
        <v>28</v>
      </c>
      <c r="O3" s="9" t="s">
        <v>2198</v>
      </c>
      <c r="P3" s="9" t="s">
        <v>2199</v>
      </c>
      <c r="Q3" s="9" t="s">
        <v>2200</v>
      </c>
      <c r="R3" s="9" t="s">
        <v>2201</v>
      </c>
      <c r="S3" s="9" t="s">
        <v>2202</v>
      </c>
      <c r="T3" s="9" t="s">
        <v>2203</v>
      </c>
      <c r="U3" s="9" t="s">
        <v>2204</v>
      </c>
      <c r="V3" s="9" t="s">
        <v>2205</v>
      </c>
      <c r="W3" s="9" t="s">
        <v>2206</v>
      </c>
      <c r="X3" s="9" t="s">
        <v>2207</v>
      </c>
      <c r="Y3" s="9" t="s">
        <v>2208</v>
      </c>
      <c r="Z3" s="9" t="s">
        <v>2209</v>
      </c>
      <c r="AA3" s="9" t="s">
        <v>2210</v>
      </c>
      <c r="AB3" s="9" t="s">
        <v>2211</v>
      </c>
      <c r="AC3" s="9" t="s">
        <v>2212</v>
      </c>
      <c r="AD3" s="9" t="s">
        <v>2213</v>
      </c>
      <c r="AE3" s="9" t="s">
        <v>2214</v>
      </c>
      <c r="AF3" s="9" t="s">
        <v>2215</v>
      </c>
      <c r="AG3" s="9" t="s">
        <v>2216</v>
      </c>
      <c r="AH3" s="9" t="s">
        <v>2217</v>
      </c>
      <c r="AI3" s="9" t="s">
        <v>2218</v>
      </c>
      <c r="AJ3" s="9" t="s">
        <v>2219</v>
      </c>
      <c r="AK3" s="9" t="s">
        <v>2220</v>
      </c>
      <c r="AL3" s="9" t="s">
        <v>2221</v>
      </c>
      <c r="AM3" s="9" t="s">
        <v>2222</v>
      </c>
      <c r="AN3" s="6" t="s">
        <v>29</v>
      </c>
      <c r="AO3" s="6" t="s">
        <v>30</v>
      </c>
      <c r="AP3" s="10" t="s">
        <v>31</v>
      </c>
      <c r="AQ3" s="10" t="s">
        <v>32</v>
      </c>
      <c r="AR3" s="11" t="s">
        <v>33</v>
      </c>
      <c r="AS3" s="11" t="s">
        <v>34</v>
      </c>
      <c r="AT3" s="51"/>
      <c r="AV3" s="12" t="s">
        <v>35</v>
      </c>
      <c r="AW3" s="12" t="s">
        <v>36</v>
      </c>
      <c r="AX3" s="13" t="s">
        <v>37</v>
      </c>
      <c r="AY3" s="13" t="s">
        <v>38</v>
      </c>
    </row>
    <row r="4" spans="1:51" ht="13.15">
      <c r="A4" s="48" t="s">
        <v>39</v>
      </c>
      <c r="B4" s="48" t="s">
        <v>40</v>
      </c>
      <c r="C4" s="48" t="s">
        <v>41</v>
      </c>
      <c r="D4" s="50" t="s">
        <v>2</v>
      </c>
      <c r="E4" s="49" t="s">
        <v>42</v>
      </c>
      <c r="F4" s="49" t="s">
        <v>43</v>
      </c>
      <c r="G4" s="48" t="s">
        <v>44</v>
      </c>
      <c r="H4" s="47">
        <v>0</v>
      </c>
      <c r="I4" s="283">
        <v>0</v>
      </c>
      <c r="J4" s="29">
        <v>0.4</v>
      </c>
      <c r="K4" s="14">
        <v>1699866.9914752292</v>
      </c>
      <c r="L4" s="15">
        <v>1572376.9671145871</v>
      </c>
      <c r="M4" s="16">
        <v>0.5</v>
      </c>
      <c r="N4" s="15">
        <v>-4930584.5341494074</v>
      </c>
      <c r="O4" s="15">
        <v>7050630.4000000004</v>
      </c>
      <c r="P4" s="15">
        <v>602915.00720000011</v>
      </c>
      <c r="Q4" s="15">
        <v>498.654</v>
      </c>
      <c r="R4" s="15">
        <v>5466.5968000000003</v>
      </c>
      <c r="S4" s="15">
        <v>0</v>
      </c>
      <c r="T4" s="15">
        <v>0</v>
      </c>
      <c r="U4" s="15">
        <v>0</v>
      </c>
      <c r="V4" s="15">
        <v>-48.800000000000004</v>
      </c>
      <c r="W4" s="15">
        <v>0</v>
      </c>
      <c r="X4" s="15">
        <v>-1240.8000000000002</v>
      </c>
      <c r="Y4" s="15">
        <v>0</v>
      </c>
      <c r="Z4" s="15">
        <v>0</v>
      </c>
      <c r="AA4" s="15">
        <v>-748.40000000000009</v>
      </c>
      <c r="AB4" s="15">
        <v>0</v>
      </c>
      <c r="AC4" s="15">
        <v>0</v>
      </c>
      <c r="AD4" s="15">
        <v>0</v>
      </c>
      <c r="AE4" s="15">
        <v>0</v>
      </c>
      <c r="AF4" s="15">
        <v>4250.8</v>
      </c>
      <c r="AG4" s="15">
        <v>1004</v>
      </c>
      <c r="AH4" s="15">
        <v>24261.200000000001</v>
      </c>
      <c r="AI4" s="15">
        <v>-69.600000000000009</v>
      </c>
      <c r="AJ4" s="15">
        <v>6279.6</v>
      </c>
      <c r="AK4" s="15">
        <v>398</v>
      </c>
      <c r="AL4" s="15">
        <v>0</v>
      </c>
      <c r="AM4" s="42">
        <v>0</v>
      </c>
      <c r="AN4" s="17">
        <v>2763012.1238505929</v>
      </c>
      <c r="AO4" s="46">
        <v>1.6254284233454721</v>
      </c>
      <c r="AP4" s="45">
        <v>0</v>
      </c>
      <c r="AQ4" s="44">
        <v>0</v>
      </c>
      <c r="AR4" s="43">
        <v>531573</v>
      </c>
      <c r="AS4" s="43">
        <v>0</v>
      </c>
      <c r="AT4" s="5"/>
      <c r="AU4" s="5"/>
      <c r="AV4" s="284">
        <v>17626576</v>
      </c>
      <c r="AW4" s="285">
        <v>1507287.5180000002</v>
      </c>
      <c r="AX4" s="285">
        <v>1246.635</v>
      </c>
      <c r="AY4" s="286">
        <v>13666.492</v>
      </c>
    </row>
    <row r="5" spans="1:51" ht="13.15">
      <c r="A5" s="287" t="s">
        <v>45</v>
      </c>
      <c r="B5" s="287" t="s">
        <v>46</v>
      </c>
      <c r="C5" s="287" t="s">
        <v>41</v>
      </c>
      <c r="D5" s="288" t="s">
        <v>47</v>
      </c>
      <c r="E5" s="288" t="s">
        <v>48</v>
      </c>
      <c r="F5" s="288" t="s">
        <v>43</v>
      </c>
      <c r="G5" s="287" t="s">
        <v>49</v>
      </c>
      <c r="H5" s="283">
        <v>0</v>
      </c>
      <c r="I5" s="283">
        <v>0</v>
      </c>
      <c r="J5" s="29">
        <v>0.4</v>
      </c>
      <c r="K5" s="14">
        <v>3516411.8296160758</v>
      </c>
      <c r="L5" s="15">
        <v>3252680.9423948703</v>
      </c>
      <c r="M5" s="16">
        <v>0.5</v>
      </c>
      <c r="N5" s="15">
        <v>-7135218.5932181226</v>
      </c>
      <c r="O5" s="15">
        <v>11051026.800000001</v>
      </c>
      <c r="P5" s="15">
        <v>1414572.5736000002</v>
      </c>
      <c r="Q5" s="15">
        <v>795</v>
      </c>
      <c r="R5" s="15">
        <v>25786.611200000003</v>
      </c>
      <c r="S5" s="15">
        <v>0</v>
      </c>
      <c r="T5" s="15">
        <v>0</v>
      </c>
      <c r="U5" s="15">
        <v>0</v>
      </c>
      <c r="V5" s="15">
        <v>0</v>
      </c>
      <c r="W5" s="15">
        <v>0</v>
      </c>
      <c r="X5" s="15">
        <v>28.8</v>
      </c>
      <c r="Y5" s="15">
        <v>493.6</v>
      </c>
      <c r="Z5" s="15">
        <v>0</v>
      </c>
      <c r="AA5" s="15">
        <v>0</v>
      </c>
      <c r="AB5" s="15">
        <v>16368</v>
      </c>
      <c r="AC5" s="15">
        <v>-2561.2000000000003</v>
      </c>
      <c r="AD5" s="15">
        <v>0</v>
      </c>
      <c r="AE5" s="15">
        <v>0</v>
      </c>
      <c r="AF5" s="15">
        <v>9664</v>
      </c>
      <c r="AG5" s="15">
        <v>-448.40000000000003</v>
      </c>
      <c r="AH5" s="15">
        <v>60690.400000000001</v>
      </c>
      <c r="AI5" s="15">
        <v>12274</v>
      </c>
      <c r="AJ5" s="15">
        <v>23406</v>
      </c>
      <c r="AK5" s="15">
        <v>-204</v>
      </c>
      <c r="AL5" s="15">
        <v>0</v>
      </c>
      <c r="AM5" s="42">
        <v>0</v>
      </c>
      <c r="AN5" s="17">
        <v>5476673.5915818792</v>
      </c>
      <c r="AO5" s="289">
        <v>1.5574608029287134</v>
      </c>
      <c r="AP5" s="290">
        <v>0</v>
      </c>
      <c r="AQ5" s="291">
        <v>0</v>
      </c>
      <c r="AR5" s="18">
        <v>980131</v>
      </c>
      <c r="AS5" s="18">
        <v>0</v>
      </c>
      <c r="AT5" s="5"/>
      <c r="AU5" s="5"/>
      <c r="AV5" s="284">
        <v>27627567</v>
      </c>
      <c r="AW5" s="285">
        <v>3536431.4340000004</v>
      </c>
      <c r="AX5" s="285">
        <v>1987.5</v>
      </c>
      <c r="AY5" s="286">
        <v>64466.528000000006</v>
      </c>
    </row>
    <row r="6" spans="1:51" ht="13.15">
      <c r="A6" s="287" t="s">
        <v>50</v>
      </c>
      <c r="B6" s="287" t="s">
        <v>51</v>
      </c>
      <c r="C6" s="287" t="s">
        <v>41</v>
      </c>
      <c r="D6" s="288" t="s">
        <v>52</v>
      </c>
      <c r="E6" s="288" t="s">
        <v>53</v>
      </c>
      <c r="F6" s="288" t="s">
        <v>54</v>
      </c>
      <c r="G6" s="287" t="s">
        <v>55</v>
      </c>
      <c r="H6" s="283">
        <v>0</v>
      </c>
      <c r="I6" s="283" t="s">
        <v>24</v>
      </c>
      <c r="J6" s="29">
        <v>0.4</v>
      </c>
      <c r="K6" s="14">
        <v>3099644.1992404526</v>
      </c>
      <c r="L6" s="15">
        <v>2867170.8842974189</v>
      </c>
      <c r="M6" s="16">
        <v>0</v>
      </c>
      <c r="N6" s="15">
        <v>-8924784.5022403859</v>
      </c>
      <c r="O6" s="15">
        <v>12004892.800000001</v>
      </c>
      <c r="P6" s="15">
        <v>1260688.4600000002</v>
      </c>
      <c r="Q6" s="15">
        <v>11156.2</v>
      </c>
      <c r="R6" s="15">
        <v>17480.340000000004</v>
      </c>
      <c r="S6" s="15">
        <v>0</v>
      </c>
      <c r="T6" s="15">
        <v>0</v>
      </c>
      <c r="U6" s="15">
        <v>0</v>
      </c>
      <c r="V6" s="15">
        <v>0</v>
      </c>
      <c r="W6" s="15">
        <v>0</v>
      </c>
      <c r="X6" s="15">
        <v>-1000</v>
      </c>
      <c r="Y6" s="15">
        <v>0</v>
      </c>
      <c r="Z6" s="15">
        <v>0</v>
      </c>
      <c r="AA6" s="15">
        <v>-4.4000000000000004</v>
      </c>
      <c r="AB6" s="15">
        <v>5199.6000000000004</v>
      </c>
      <c r="AC6" s="15">
        <v>44.400000000000006</v>
      </c>
      <c r="AD6" s="15">
        <v>0</v>
      </c>
      <c r="AE6" s="15">
        <v>0</v>
      </c>
      <c r="AF6" s="15">
        <v>16167.6</v>
      </c>
      <c r="AG6" s="15">
        <v>598.4</v>
      </c>
      <c r="AH6" s="15">
        <v>4583.2</v>
      </c>
      <c r="AI6" s="15">
        <v>0</v>
      </c>
      <c r="AJ6" s="15">
        <v>16994</v>
      </c>
      <c r="AK6" s="15">
        <v>932.80000000000007</v>
      </c>
      <c r="AL6" s="15">
        <v>0</v>
      </c>
      <c r="AM6" s="42">
        <v>0</v>
      </c>
      <c r="AN6" s="17">
        <v>4412948.8977596145</v>
      </c>
      <c r="AO6" s="289">
        <v>1.4236953063325715</v>
      </c>
      <c r="AP6" s="290">
        <v>0</v>
      </c>
      <c r="AQ6" s="291">
        <v>0</v>
      </c>
      <c r="AR6" s="18">
        <v>0</v>
      </c>
      <c r="AS6" s="18">
        <v>0</v>
      </c>
      <c r="AT6" s="5"/>
      <c r="AU6" s="5"/>
      <c r="AV6" s="284">
        <v>30012232</v>
      </c>
      <c r="AW6" s="285">
        <v>3151721.1500000004</v>
      </c>
      <c r="AX6" s="285">
        <v>27890.5</v>
      </c>
      <c r="AY6" s="286">
        <v>43700.850000000006</v>
      </c>
    </row>
    <row r="7" spans="1:51" ht="13.15">
      <c r="A7" s="287" t="s">
        <v>56</v>
      </c>
      <c r="B7" s="287" t="s">
        <v>57</v>
      </c>
      <c r="C7" s="287" t="s">
        <v>41</v>
      </c>
      <c r="D7" s="288" t="s">
        <v>58</v>
      </c>
      <c r="E7" s="288" t="s">
        <v>42</v>
      </c>
      <c r="F7" s="288" t="s">
        <v>43</v>
      </c>
      <c r="G7" s="287" t="s">
        <v>44</v>
      </c>
      <c r="H7" s="283">
        <v>0</v>
      </c>
      <c r="I7" s="283">
        <v>0</v>
      </c>
      <c r="J7" s="29">
        <v>0.4</v>
      </c>
      <c r="K7" s="14">
        <v>3529001.9269737229</v>
      </c>
      <c r="L7" s="15">
        <v>3264326.7824506937</v>
      </c>
      <c r="M7" s="16">
        <v>0.5</v>
      </c>
      <c r="N7" s="15">
        <v>-8698491.4223374315</v>
      </c>
      <c r="O7" s="15">
        <v>13656726.4</v>
      </c>
      <c r="P7" s="15">
        <v>1540981.3096</v>
      </c>
      <c r="Q7" s="15">
        <v>13572</v>
      </c>
      <c r="R7" s="15">
        <v>12840.391200000002</v>
      </c>
      <c r="S7" s="15">
        <v>0</v>
      </c>
      <c r="T7" s="15">
        <v>0</v>
      </c>
      <c r="U7" s="15">
        <v>0</v>
      </c>
      <c r="V7" s="15">
        <v>0</v>
      </c>
      <c r="W7" s="15">
        <v>-7250.8</v>
      </c>
      <c r="X7" s="15">
        <v>-987.6</v>
      </c>
      <c r="Y7" s="15">
        <v>0</v>
      </c>
      <c r="Z7" s="15">
        <v>0</v>
      </c>
      <c r="AA7" s="15">
        <v>0</v>
      </c>
      <c r="AB7" s="15">
        <v>583.20000000000005</v>
      </c>
      <c r="AC7" s="15">
        <v>0</v>
      </c>
      <c r="AD7" s="15">
        <v>0</v>
      </c>
      <c r="AE7" s="15">
        <v>0</v>
      </c>
      <c r="AF7" s="15">
        <v>16470.8</v>
      </c>
      <c r="AG7" s="15">
        <v>-520.80000000000007</v>
      </c>
      <c r="AH7" s="15">
        <v>66591.600000000006</v>
      </c>
      <c r="AI7" s="15">
        <v>2024</v>
      </c>
      <c r="AJ7" s="15">
        <v>23025.600000000002</v>
      </c>
      <c r="AK7" s="15">
        <v>868</v>
      </c>
      <c r="AL7" s="15">
        <v>0</v>
      </c>
      <c r="AM7" s="42">
        <v>0</v>
      </c>
      <c r="AN7" s="17">
        <v>6626432.6784625696</v>
      </c>
      <c r="AO7" s="289">
        <v>1.8777072995664337</v>
      </c>
      <c r="AP7" s="290">
        <v>0</v>
      </c>
      <c r="AQ7" s="291">
        <v>0</v>
      </c>
      <c r="AR7" s="18">
        <v>1548715</v>
      </c>
      <c r="AS7" s="18">
        <v>0</v>
      </c>
      <c r="AT7" s="5"/>
      <c r="AU7" s="5"/>
      <c r="AV7" s="284">
        <v>34141816</v>
      </c>
      <c r="AW7" s="285">
        <v>3852453.2739999997</v>
      </c>
      <c r="AX7" s="285">
        <v>33930</v>
      </c>
      <c r="AY7" s="286">
        <v>32100.978000000003</v>
      </c>
    </row>
    <row r="8" spans="1:51" ht="13.15">
      <c r="A8" s="287" t="s">
        <v>59</v>
      </c>
      <c r="B8" s="287" t="s">
        <v>60</v>
      </c>
      <c r="C8" s="287" t="s">
        <v>41</v>
      </c>
      <c r="D8" s="288" t="s">
        <v>61</v>
      </c>
      <c r="E8" s="288" t="s">
        <v>62</v>
      </c>
      <c r="F8" s="288" t="s">
        <v>63</v>
      </c>
      <c r="G8" s="287" t="s">
        <v>64</v>
      </c>
      <c r="H8" s="283">
        <v>0</v>
      </c>
      <c r="I8" s="283">
        <v>0</v>
      </c>
      <c r="J8" s="29">
        <v>0.4</v>
      </c>
      <c r="K8" s="14">
        <v>3737280.7820117534</v>
      </c>
      <c r="L8" s="15">
        <v>3456984.7233608719</v>
      </c>
      <c r="M8" s="16">
        <v>0.5</v>
      </c>
      <c r="N8" s="15">
        <v>-9413343.1052899528</v>
      </c>
      <c r="O8" s="15">
        <v>14548068</v>
      </c>
      <c r="P8" s="15">
        <v>888996.54080000019</v>
      </c>
      <c r="Q8" s="15">
        <v>3622.8</v>
      </c>
      <c r="R8" s="15">
        <v>17623.207200000004</v>
      </c>
      <c r="S8" s="15">
        <v>0</v>
      </c>
      <c r="T8" s="15">
        <v>0</v>
      </c>
      <c r="U8" s="15">
        <v>0</v>
      </c>
      <c r="V8" s="15">
        <v>-1742</v>
      </c>
      <c r="W8" s="15">
        <v>0</v>
      </c>
      <c r="X8" s="15">
        <v>0</v>
      </c>
      <c r="Y8" s="15">
        <v>0</v>
      </c>
      <c r="Z8" s="15">
        <v>0</v>
      </c>
      <c r="AA8" s="15">
        <v>0</v>
      </c>
      <c r="AB8" s="15">
        <v>0</v>
      </c>
      <c r="AC8" s="15">
        <v>0</v>
      </c>
      <c r="AD8" s="15">
        <v>0</v>
      </c>
      <c r="AE8" s="15">
        <v>0</v>
      </c>
      <c r="AF8" s="15">
        <v>5653.2000000000007</v>
      </c>
      <c r="AG8" s="15">
        <v>-43.2</v>
      </c>
      <c r="AH8" s="15">
        <v>33042.400000000001</v>
      </c>
      <c r="AI8" s="15">
        <v>-2254.8000000000002</v>
      </c>
      <c r="AJ8" s="15">
        <v>12187.2</v>
      </c>
      <c r="AK8" s="15">
        <v>-26.400000000000002</v>
      </c>
      <c r="AL8" s="15">
        <v>0</v>
      </c>
      <c r="AM8" s="42">
        <v>0</v>
      </c>
      <c r="AN8" s="17">
        <v>6091783.842710048</v>
      </c>
      <c r="AO8" s="289">
        <v>1.6300043261482968</v>
      </c>
      <c r="AP8" s="290">
        <v>0</v>
      </c>
      <c r="AQ8" s="291">
        <v>0</v>
      </c>
      <c r="AR8" s="18">
        <v>1177252</v>
      </c>
      <c r="AS8" s="18">
        <v>0</v>
      </c>
      <c r="AT8" s="5"/>
      <c r="AU8" s="5"/>
      <c r="AV8" s="284">
        <v>36370170</v>
      </c>
      <c r="AW8" s="285">
        <v>2222491.3520000004</v>
      </c>
      <c r="AX8" s="285">
        <v>9057</v>
      </c>
      <c r="AY8" s="286">
        <v>44058.018000000011</v>
      </c>
    </row>
    <row r="9" spans="1:51" ht="13.15">
      <c r="A9" s="287" t="s">
        <v>65</v>
      </c>
      <c r="B9" s="287" t="s">
        <v>66</v>
      </c>
      <c r="C9" s="287" t="s">
        <v>41</v>
      </c>
      <c r="D9" s="288" t="s">
        <v>67</v>
      </c>
      <c r="E9" s="288" t="s">
        <v>68</v>
      </c>
      <c r="F9" s="288" t="s">
        <v>69</v>
      </c>
      <c r="G9" s="287" t="s">
        <v>70</v>
      </c>
      <c r="H9" s="283">
        <v>0</v>
      </c>
      <c r="I9" s="283" t="s">
        <v>24</v>
      </c>
      <c r="J9" s="29">
        <v>0.4</v>
      </c>
      <c r="K9" s="14">
        <v>2768059.4820489245</v>
      </c>
      <c r="L9" s="15">
        <v>2560455.0208952553</v>
      </c>
      <c r="M9" s="16">
        <v>0</v>
      </c>
      <c r="N9" s="15">
        <v>-15504486.426259248</v>
      </c>
      <c r="O9" s="15">
        <v>20218431.200000003</v>
      </c>
      <c r="P9" s="15">
        <v>1387302.6132000003</v>
      </c>
      <c r="Q9" s="15">
        <v>6232.6</v>
      </c>
      <c r="R9" s="15">
        <v>14575.851600000002</v>
      </c>
      <c r="S9" s="15">
        <v>0</v>
      </c>
      <c r="T9" s="15">
        <v>0</v>
      </c>
      <c r="U9" s="15">
        <v>0</v>
      </c>
      <c r="V9" s="15">
        <v>0</v>
      </c>
      <c r="W9" s="15">
        <v>0</v>
      </c>
      <c r="X9" s="15">
        <v>-1580</v>
      </c>
      <c r="Y9" s="15">
        <v>0</v>
      </c>
      <c r="Z9" s="15">
        <v>0</v>
      </c>
      <c r="AA9" s="15">
        <v>-56.467999999999996</v>
      </c>
      <c r="AB9" s="15">
        <v>4280</v>
      </c>
      <c r="AC9" s="15">
        <v>0</v>
      </c>
      <c r="AD9" s="15">
        <v>0</v>
      </c>
      <c r="AE9" s="15">
        <v>0</v>
      </c>
      <c r="AF9" s="15">
        <v>10605.6</v>
      </c>
      <c r="AG9" s="15">
        <v>-35.728000000000002</v>
      </c>
      <c r="AH9" s="15">
        <v>6774</v>
      </c>
      <c r="AI9" s="15">
        <v>11762.400000000001</v>
      </c>
      <c r="AJ9" s="15">
        <v>26739.600000000002</v>
      </c>
      <c r="AK9" s="15">
        <v>86.4</v>
      </c>
      <c r="AL9" s="15">
        <v>0</v>
      </c>
      <c r="AM9" s="42">
        <v>0</v>
      </c>
      <c r="AN9" s="17">
        <v>6180631.6425407557</v>
      </c>
      <c r="AO9" s="289">
        <v>2.2328391722152721</v>
      </c>
      <c r="AP9" s="290">
        <v>0</v>
      </c>
      <c r="AQ9" s="291">
        <v>0</v>
      </c>
      <c r="AR9" s="18">
        <v>0</v>
      </c>
      <c r="AS9" s="18">
        <v>0</v>
      </c>
      <c r="AT9" s="5"/>
      <c r="AU9" s="5"/>
      <c r="AV9" s="284">
        <v>50546078</v>
      </c>
      <c r="AW9" s="285">
        <v>3468256.5330000003</v>
      </c>
      <c r="AX9" s="285">
        <v>15581.5</v>
      </c>
      <c r="AY9" s="286">
        <v>36439.629000000001</v>
      </c>
    </row>
    <row r="10" spans="1:51" ht="13.15">
      <c r="A10" s="287" t="s">
        <v>71</v>
      </c>
      <c r="B10" s="287" t="s">
        <v>72</v>
      </c>
      <c r="C10" s="287" t="s">
        <v>41</v>
      </c>
      <c r="D10" s="288" t="s">
        <v>73</v>
      </c>
      <c r="E10" s="288" t="s">
        <v>74</v>
      </c>
      <c r="F10" s="288" t="s">
        <v>75</v>
      </c>
      <c r="G10" s="287" t="s">
        <v>76</v>
      </c>
      <c r="H10" s="283">
        <v>0</v>
      </c>
      <c r="I10" s="283">
        <v>0</v>
      </c>
      <c r="J10" s="29">
        <v>0.4</v>
      </c>
      <c r="K10" s="14">
        <v>3831311.0779415448</v>
      </c>
      <c r="L10" s="15">
        <v>3543962.747095929</v>
      </c>
      <c r="M10" s="16">
        <v>0.5</v>
      </c>
      <c r="N10" s="15">
        <v>-15967250.646067448</v>
      </c>
      <c r="O10" s="15">
        <v>20838968.400000002</v>
      </c>
      <c r="P10" s="15">
        <v>1672713.5552000001</v>
      </c>
      <c r="Q10" s="15">
        <v>8690.2000000000007</v>
      </c>
      <c r="R10" s="15">
        <v>40731.199200000003</v>
      </c>
      <c r="S10" s="15">
        <v>0</v>
      </c>
      <c r="T10" s="15">
        <v>0</v>
      </c>
      <c r="U10" s="15">
        <v>0</v>
      </c>
      <c r="V10" s="15">
        <v>0</v>
      </c>
      <c r="W10" s="15">
        <v>0</v>
      </c>
      <c r="X10" s="15">
        <v>0</v>
      </c>
      <c r="Y10" s="15">
        <v>0</v>
      </c>
      <c r="Z10" s="15">
        <v>0</v>
      </c>
      <c r="AA10" s="15">
        <v>0</v>
      </c>
      <c r="AB10" s="15">
        <v>24154.400000000001</v>
      </c>
      <c r="AC10" s="15">
        <v>2502.4</v>
      </c>
      <c r="AD10" s="15">
        <v>0</v>
      </c>
      <c r="AE10" s="15">
        <v>0</v>
      </c>
      <c r="AF10" s="15">
        <v>15030.800000000001</v>
      </c>
      <c r="AG10" s="15">
        <v>-340</v>
      </c>
      <c r="AH10" s="15">
        <v>80963.600000000006</v>
      </c>
      <c r="AI10" s="15">
        <v>1129.6000000000001</v>
      </c>
      <c r="AJ10" s="15">
        <v>30296.400000000001</v>
      </c>
      <c r="AK10" s="15">
        <v>-431.20000000000005</v>
      </c>
      <c r="AL10" s="15">
        <v>0</v>
      </c>
      <c r="AM10" s="42">
        <v>0</v>
      </c>
      <c r="AN10" s="17">
        <v>6747158.7083325544</v>
      </c>
      <c r="AO10" s="289">
        <v>1.7610573955163182</v>
      </c>
      <c r="AP10" s="290">
        <v>0</v>
      </c>
      <c r="AQ10" s="291">
        <v>0</v>
      </c>
      <c r="AR10" s="18">
        <v>1457924</v>
      </c>
      <c r="AS10" s="18">
        <v>0</v>
      </c>
      <c r="AT10" s="5"/>
      <c r="AU10" s="5"/>
      <c r="AV10" s="284">
        <v>52097421</v>
      </c>
      <c r="AW10" s="285">
        <v>4181783.8879999998</v>
      </c>
      <c r="AX10" s="285">
        <v>21725.5</v>
      </c>
      <c r="AY10" s="286">
        <v>101827.99800000001</v>
      </c>
    </row>
    <row r="11" spans="1:51" ht="13.15">
      <c r="A11" s="287" t="s">
        <v>77</v>
      </c>
      <c r="B11" s="287" t="s">
        <v>78</v>
      </c>
      <c r="C11" s="287" t="s">
        <v>41</v>
      </c>
      <c r="D11" s="288" t="s">
        <v>79</v>
      </c>
      <c r="E11" s="288" t="s">
        <v>80</v>
      </c>
      <c r="F11" s="288" t="s">
        <v>43</v>
      </c>
      <c r="G11" s="287" t="s">
        <v>81</v>
      </c>
      <c r="H11" s="283">
        <v>0</v>
      </c>
      <c r="I11" s="283" t="s">
        <v>24</v>
      </c>
      <c r="J11" s="29">
        <v>0.4</v>
      </c>
      <c r="K11" s="14">
        <v>2057263.5574732181</v>
      </c>
      <c r="L11" s="15">
        <v>1902968.7906627269</v>
      </c>
      <c r="M11" s="16">
        <v>0</v>
      </c>
      <c r="N11" s="15">
        <v>-6921226.7748204032</v>
      </c>
      <c r="O11" s="15">
        <v>8738786</v>
      </c>
      <c r="P11" s="15">
        <v>1031624.5948000002</v>
      </c>
      <c r="Q11" s="15">
        <v>2905</v>
      </c>
      <c r="R11" s="15">
        <v>14463.308400000004</v>
      </c>
      <c r="S11" s="15">
        <v>0</v>
      </c>
      <c r="T11" s="15">
        <v>0</v>
      </c>
      <c r="U11" s="15">
        <v>0</v>
      </c>
      <c r="V11" s="15">
        <v>0</v>
      </c>
      <c r="W11" s="15">
        <v>-108</v>
      </c>
      <c r="X11" s="15">
        <v>0</v>
      </c>
      <c r="Y11" s="15">
        <v>0</v>
      </c>
      <c r="Z11" s="15">
        <v>0</v>
      </c>
      <c r="AA11" s="15">
        <v>0</v>
      </c>
      <c r="AB11" s="15">
        <v>28973.200000000001</v>
      </c>
      <c r="AC11" s="15">
        <v>9.2000000000000011</v>
      </c>
      <c r="AD11" s="15">
        <v>600</v>
      </c>
      <c r="AE11" s="15">
        <v>16.400000000000002</v>
      </c>
      <c r="AF11" s="15">
        <v>14156</v>
      </c>
      <c r="AG11" s="15">
        <v>-588.4</v>
      </c>
      <c r="AH11" s="15">
        <v>33490</v>
      </c>
      <c r="AI11" s="15">
        <v>-365.6</v>
      </c>
      <c r="AJ11" s="15">
        <v>17276.8</v>
      </c>
      <c r="AK11" s="15">
        <v>-211.50800000000001</v>
      </c>
      <c r="AL11" s="15">
        <v>0</v>
      </c>
      <c r="AM11" s="42">
        <v>0</v>
      </c>
      <c r="AN11" s="17">
        <v>2959800.220379597</v>
      </c>
      <c r="AO11" s="289">
        <v>1.4387073594084838</v>
      </c>
      <c r="AP11" s="290">
        <v>0</v>
      </c>
      <c r="AQ11" s="291">
        <v>0</v>
      </c>
      <c r="AR11" s="18">
        <v>0</v>
      </c>
      <c r="AS11" s="18">
        <v>0</v>
      </c>
      <c r="AT11" s="5"/>
      <c r="AU11" s="5"/>
      <c r="AV11" s="284">
        <v>21846965</v>
      </c>
      <c r="AW11" s="285">
        <v>2579061.4870000002</v>
      </c>
      <c r="AX11" s="285">
        <v>7262.5</v>
      </c>
      <c r="AY11" s="286">
        <v>36158.271000000008</v>
      </c>
    </row>
    <row r="12" spans="1:51" ht="13.15">
      <c r="A12" s="287" t="s">
        <v>82</v>
      </c>
      <c r="B12" s="287" t="s">
        <v>83</v>
      </c>
      <c r="C12" s="287" t="s">
        <v>84</v>
      </c>
      <c r="D12" s="288" t="s">
        <v>85</v>
      </c>
      <c r="E12" s="288" t="s">
        <v>86</v>
      </c>
      <c r="F12" s="288" t="s">
        <v>43</v>
      </c>
      <c r="G12" s="287" t="s">
        <v>87</v>
      </c>
      <c r="H12" s="283">
        <v>0</v>
      </c>
      <c r="I12" s="283" t="s">
        <v>24</v>
      </c>
      <c r="J12" s="29">
        <v>0.3</v>
      </c>
      <c r="K12" s="14">
        <v>55501888.220425129</v>
      </c>
      <c r="L12" s="15">
        <v>51339246.60389325</v>
      </c>
      <c r="M12" s="16">
        <v>0</v>
      </c>
      <c r="N12" s="15">
        <v>37358707.653314583</v>
      </c>
      <c r="O12" s="15">
        <v>18370130.399999999</v>
      </c>
      <c r="P12" s="15">
        <v>1115197.8533999999</v>
      </c>
      <c r="Q12" s="15">
        <v>5513.55</v>
      </c>
      <c r="R12" s="15">
        <v>35507.327399999995</v>
      </c>
      <c r="S12" s="15">
        <v>0</v>
      </c>
      <c r="T12" s="15">
        <v>19676.399999999998</v>
      </c>
      <c r="U12" s="15">
        <v>0</v>
      </c>
      <c r="V12" s="15">
        <v>0</v>
      </c>
      <c r="W12" s="15">
        <v>0</v>
      </c>
      <c r="X12" s="15">
        <v>-1418.1</v>
      </c>
      <c r="Y12" s="15">
        <v>0</v>
      </c>
      <c r="Z12" s="15">
        <v>0</v>
      </c>
      <c r="AA12" s="15">
        <v>0</v>
      </c>
      <c r="AB12" s="15">
        <v>0</v>
      </c>
      <c r="AC12" s="15">
        <v>0</v>
      </c>
      <c r="AD12" s="15">
        <v>450</v>
      </c>
      <c r="AE12" s="15">
        <v>0</v>
      </c>
      <c r="AF12" s="15">
        <v>8938.7999999999993</v>
      </c>
      <c r="AG12" s="15">
        <v>730.5</v>
      </c>
      <c r="AH12" s="15">
        <v>59300.399999999994</v>
      </c>
      <c r="AI12" s="15">
        <v>-2504.4</v>
      </c>
      <c r="AJ12" s="15">
        <v>1650.3</v>
      </c>
      <c r="AK12" s="15">
        <v>-415.8</v>
      </c>
      <c r="AL12" s="15">
        <v>0</v>
      </c>
      <c r="AM12" s="42">
        <v>0</v>
      </c>
      <c r="AN12" s="17">
        <v>56971464.884114578</v>
      </c>
      <c r="AO12" s="289">
        <v>1.0264779579724035</v>
      </c>
      <c r="AP12" s="290">
        <v>0</v>
      </c>
      <c r="AQ12" s="291">
        <v>0</v>
      </c>
      <c r="AR12" s="18">
        <v>0</v>
      </c>
      <c r="AS12" s="18">
        <v>0</v>
      </c>
      <c r="AT12" s="5"/>
      <c r="AU12" s="5"/>
      <c r="AV12" s="284">
        <v>61233768</v>
      </c>
      <c r="AW12" s="285">
        <v>3717326.1779999998</v>
      </c>
      <c r="AX12" s="285">
        <v>18378.5</v>
      </c>
      <c r="AY12" s="286">
        <v>118357.75799999999</v>
      </c>
    </row>
    <row r="13" spans="1:51" ht="13.15">
      <c r="A13" s="287" t="s">
        <v>88</v>
      </c>
      <c r="B13" s="287" t="s">
        <v>89</v>
      </c>
      <c r="C13" s="287" t="s">
        <v>84</v>
      </c>
      <c r="D13" s="288" t="s">
        <v>90</v>
      </c>
      <c r="E13" s="288" t="s">
        <v>86</v>
      </c>
      <c r="F13" s="288" t="s">
        <v>43</v>
      </c>
      <c r="G13" s="287" t="s">
        <v>87</v>
      </c>
      <c r="H13" s="283">
        <v>0</v>
      </c>
      <c r="I13" s="283" t="s">
        <v>24</v>
      </c>
      <c r="J13" s="29">
        <v>0.3</v>
      </c>
      <c r="K13" s="14">
        <v>56494610.694636323</v>
      </c>
      <c r="L13" s="15">
        <v>52257514.8925386</v>
      </c>
      <c r="M13" s="16">
        <v>0</v>
      </c>
      <c r="N13" s="15">
        <v>18979922.839078091</v>
      </c>
      <c r="O13" s="15">
        <v>33070028.399999999</v>
      </c>
      <c r="P13" s="15">
        <v>1824948.7560000001</v>
      </c>
      <c r="Q13" s="15">
        <v>24879.599999999999</v>
      </c>
      <c r="R13" s="15">
        <v>61858.468799999995</v>
      </c>
      <c r="S13" s="15">
        <v>0</v>
      </c>
      <c r="T13" s="15">
        <v>0</v>
      </c>
      <c r="U13" s="15">
        <v>0</v>
      </c>
      <c r="V13" s="15">
        <v>0</v>
      </c>
      <c r="W13" s="15">
        <v>319.2</v>
      </c>
      <c r="X13" s="15">
        <v>-1314.3</v>
      </c>
      <c r="Y13" s="15">
        <v>0</v>
      </c>
      <c r="Z13" s="15">
        <v>0</v>
      </c>
      <c r="AA13" s="15">
        <v>21.9</v>
      </c>
      <c r="AB13" s="15">
        <v>0</v>
      </c>
      <c r="AC13" s="15">
        <v>0</v>
      </c>
      <c r="AD13" s="15">
        <v>0</v>
      </c>
      <c r="AE13" s="15">
        <v>0</v>
      </c>
      <c r="AF13" s="15">
        <v>40846.5</v>
      </c>
      <c r="AG13" s="15">
        <v>-1985.6999999999998</v>
      </c>
      <c r="AH13" s="15">
        <v>187749.3</v>
      </c>
      <c r="AI13" s="15">
        <v>-5955.9</v>
      </c>
      <c r="AJ13" s="15">
        <v>7007.4</v>
      </c>
      <c r="AK13" s="15">
        <v>573.6</v>
      </c>
      <c r="AL13" s="15">
        <v>0</v>
      </c>
      <c r="AM13" s="42">
        <v>0</v>
      </c>
      <c r="AN13" s="17">
        <v>54188900.063878089</v>
      </c>
      <c r="AO13" s="289">
        <v>0.95918706930788455</v>
      </c>
      <c r="AP13" s="290">
        <v>0</v>
      </c>
      <c r="AQ13" s="291">
        <v>0</v>
      </c>
      <c r="AR13" s="18">
        <v>0</v>
      </c>
      <c r="AS13" s="18">
        <v>0</v>
      </c>
      <c r="AT13" s="5"/>
      <c r="AU13" s="5"/>
      <c r="AV13" s="284">
        <v>110233428</v>
      </c>
      <c r="AW13" s="285">
        <v>6083162.5200000005</v>
      </c>
      <c r="AX13" s="285">
        <v>82932</v>
      </c>
      <c r="AY13" s="286">
        <v>206194.89599999998</v>
      </c>
    </row>
    <row r="14" spans="1:51" ht="13.15">
      <c r="A14" s="287" t="s">
        <v>91</v>
      </c>
      <c r="B14" s="287" t="s">
        <v>92</v>
      </c>
      <c r="C14" s="287" t="s">
        <v>93</v>
      </c>
      <c r="D14" s="288" t="s">
        <v>94</v>
      </c>
      <c r="E14" s="288" t="s">
        <v>43</v>
      </c>
      <c r="F14" s="288" t="s">
        <v>95</v>
      </c>
      <c r="G14" s="287" t="s">
        <v>96</v>
      </c>
      <c r="H14" s="283">
        <v>0</v>
      </c>
      <c r="I14" s="283">
        <v>0</v>
      </c>
      <c r="J14" s="29">
        <v>0.49</v>
      </c>
      <c r="K14" s="14">
        <v>54766788.298082903</v>
      </c>
      <c r="L14" s="15">
        <v>50659279.175726689</v>
      </c>
      <c r="M14" s="16">
        <v>0</v>
      </c>
      <c r="N14" s="15">
        <v>31488617.4154706</v>
      </c>
      <c r="O14" s="15">
        <v>23073288.559999999</v>
      </c>
      <c r="P14" s="15">
        <v>2470182.5610000002</v>
      </c>
      <c r="Q14" s="15">
        <v>-26166</v>
      </c>
      <c r="R14" s="15">
        <v>62709.457650000004</v>
      </c>
      <c r="S14" s="15">
        <v>5797.19</v>
      </c>
      <c r="T14" s="15">
        <v>328.79</v>
      </c>
      <c r="U14" s="15">
        <v>0</v>
      </c>
      <c r="V14" s="15">
        <v>0</v>
      </c>
      <c r="W14" s="15">
        <v>0</v>
      </c>
      <c r="X14" s="15">
        <v>0</v>
      </c>
      <c r="Y14" s="15">
        <v>0</v>
      </c>
      <c r="Z14" s="15">
        <v>0</v>
      </c>
      <c r="AA14" s="15">
        <v>0</v>
      </c>
      <c r="AB14" s="15">
        <v>1493.03</v>
      </c>
      <c r="AC14" s="15">
        <v>0</v>
      </c>
      <c r="AD14" s="15">
        <v>735</v>
      </c>
      <c r="AE14" s="15">
        <v>0</v>
      </c>
      <c r="AF14" s="15">
        <v>8390.27</v>
      </c>
      <c r="AG14" s="15">
        <v>0</v>
      </c>
      <c r="AH14" s="15">
        <v>65767.31</v>
      </c>
      <c r="AI14" s="15">
        <v>-6267.0999999999995</v>
      </c>
      <c r="AJ14" s="15">
        <v>45962.49</v>
      </c>
      <c r="AK14" s="15">
        <v>-1927.6599999999999</v>
      </c>
      <c r="AL14" s="15">
        <v>0</v>
      </c>
      <c r="AM14" s="42">
        <v>0</v>
      </c>
      <c r="AN14" s="17">
        <v>57188911.314120598</v>
      </c>
      <c r="AO14" s="289">
        <v>1.0442261284860204</v>
      </c>
      <c r="AP14" s="290">
        <v>0</v>
      </c>
      <c r="AQ14" s="291">
        <v>0</v>
      </c>
      <c r="AR14" s="18">
        <v>0</v>
      </c>
      <c r="AS14" s="18">
        <v>0</v>
      </c>
      <c r="AT14" s="5"/>
      <c r="AU14" s="5"/>
      <c r="AV14" s="284">
        <v>47088344</v>
      </c>
      <c r="AW14" s="285">
        <v>5041188.9000000004</v>
      </c>
      <c r="AX14" s="285">
        <v>-53400</v>
      </c>
      <c r="AY14" s="286">
        <v>127978.48500000002</v>
      </c>
    </row>
    <row r="15" spans="1:51" ht="13.15">
      <c r="A15" s="287" t="s">
        <v>97</v>
      </c>
      <c r="B15" s="287" t="s">
        <v>98</v>
      </c>
      <c r="C15" s="287" t="s">
        <v>41</v>
      </c>
      <c r="D15" s="288" t="s">
        <v>99</v>
      </c>
      <c r="E15" s="288" t="s">
        <v>48</v>
      </c>
      <c r="F15" s="288" t="s">
        <v>43</v>
      </c>
      <c r="G15" s="287" t="s">
        <v>49</v>
      </c>
      <c r="H15" s="283">
        <v>0</v>
      </c>
      <c r="I15" s="283">
        <v>0</v>
      </c>
      <c r="J15" s="29">
        <v>0.4</v>
      </c>
      <c r="K15" s="14">
        <v>3010316.3123082235</v>
      </c>
      <c r="L15" s="15">
        <v>2784542.5888851066</v>
      </c>
      <c r="M15" s="16">
        <v>0.5</v>
      </c>
      <c r="N15" s="15">
        <v>-4974039.4173311153</v>
      </c>
      <c r="O15" s="15">
        <v>8694672.8000000007</v>
      </c>
      <c r="P15" s="15">
        <v>595707.42880000011</v>
      </c>
      <c r="Q15" s="15">
        <v>5040.8</v>
      </c>
      <c r="R15" s="15">
        <v>17467.371600000002</v>
      </c>
      <c r="S15" s="15">
        <v>0</v>
      </c>
      <c r="T15" s="15">
        <v>0</v>
      </c>
      <c r="U15" s="15">
        <v>0</v>
      </c>
      <c r="V15" s="15">
        <v>0</v>
      </c>
      <c r="W15" s="15">
        <v>2324.8000000000002</v>
      </c>
      <c r="X15" s="15">
        <v>-1390</v>
      </c>
      <c r="Y15" s="15">
        <v>0</v>
      </c>
      <c r="Z15" s="15">
        <v>0</v>
      </c>
      <c r="AA15" s="15">
        <v>0</v>
      </c>
      <c r="AB15" s="15">
        <v>0</v>
      </c>
      <c r="AC15" s="15">
        <v>0</v>
      </c>
      <c r="AD15" s="15">
        <v>600</v>
      </c>
      <c r="AE15" s="15">
        <v>0</v>
      </c>
      <c r="AF15" s="15">
        <v>1064.8</v>
      </c>
      <c r="AG15" s="15">
        <v>0</v>
      </c>
      <c r="AH15" s="15">
        <v>12574.800000000001</v>
      </c>
      <c r="AI15" s="15">
        <v>7438.8</v>
      </c>
      <c r="AJ15" s="15">
        <v>10238</v>
      </c>
      <c r="AK15" s="15">
        <v>-637.6</v>
      </c>
      <c r="AL15" s="15">
        <v>0</v>
      </c>
      <c r="AM15" s="42">
        <v>0</v>
      </c>
      <c r="AN15" s="17">
        <v>4371062.5830688849</v>
      </c>
      <c r="AO15" s="289">
        <v>1.4520276707125441</v>
      </c>
      <c r="AP15" s="290">
        <v>0</v>
      </c>
      <c r="AQ15" s="291">
        <v>0</v>
      </c>
      <c r="AR15" s="18">
        <v>680373</v>
      </c>
      <c r="AS15" s="18">
        <v>0</v>
      </c>
      <c r="AT15" s="5"/>
      <c r="AU15" s="5"/>
      <c r="AV15" s="284">
        <v>21736682</v>
      </c>
      <c r="AW15" s="285">
        <v>1489268.5720000002</v>
      </c>
      <c r="AX15" s="285">
        <v>12602</v>
      </c>
      <c r="AY15" s="286">
        <v>43668.429000000004</v>
      </c>
    </row>
    <row r="16" spans="1:51" ht="13.15">
      <c r="A16" s="287" t="s">
        <v>100</v>
      </c>
      <c r="B16" s="287" t="s">
        <v>101</v>
      </c>
      <c r="C16" s="287" t="s">
        <v>41</v>
      </c>
      <c r="D16" s="288" t="s">
        <v>102</v>
      </c>
      <c r="E16" s="288" t="s">
        <v>103</v>
      </c>
      <c r="F16" s="288" t="s">
        <v>104</v>
      </c>
      <c r="G16" s="287" t="s">
        <v>105</v>
      </c>
      <c r="H16" s="283">
        <v>0</v>
      </c>
      <c r="I16" s="283">
        <v>0</v>
      </c>
      <c r="J16" s="29">
        <v>0.4</v>
      </c>
      <c r="K16" s="14">
        <v>5484380.658474708</v>
      </c>
      <c r="L16" s="15">
        <v>5073052.1090891054</v>
      </c>
      <c r="M16" s="16">
        <v>0.5</v>
      </c>
      <c r="N16" s="15">
        <v>-24692454.468958493</v>
      </c>
      <c r="O16" s="15">
        <v>30968357.200000003</v>
      </c>
      <c r="P16" s="15">
        <v>1667696.1508000002</v>
      </c>
      <c r="Q16" s="15">
        <v>7397.2000000000007</v>
      </c>
      <c r="R16" s="15">
        <v>52665.511200000001</v>
      </c>
      <c r="S16" s="15">
        <v>0</v>
      </c>
      <c r="T16" s="15">
        <v>0</v>
      </c>
      <c r="U16" s="15">
        <v>0</v>
      </c>
      <c r="V16" s="15">
        <v>-2269.2000000000003</v>
      </c>
      <c r="W16" s="15">
        <v>0</v>
      </c>
      <c r="X16" s="15">
        <v>600</v>
      </c>
      <c r="Y16" s="15">
        <v>0</v>
      </c>
      <c r="Z16" s="15">
        <v>0</v>
      </c>
      <c r="AA16" s="15">
        <v>0</v>
      </c>
      <c r="AB16" s="15">
        <v>660.80000000000007</v>
      </c>
      <c r="AC16" s="15">
        <v>0</v>
      </c>
      <c r="AD16" s="15">
        <v>600</v>
      </c>
      <c r="AE16" s="15">
        <v>600</v>
      </c>
      <c r="AF16" s="15">
        <v>8036.4000000000005</v>
      </c>
      <c r="AG16" s="15">
        <v>-13.600000000000001</v>
      </c>
      <c r="AH16" s="15">
        <v>47202.8</v>
      </c>
      <c r="AI16" s="15">
        <v>-2324.8000000000002</v>
      </c>
      <c r="AJ16" s="15">
        <v>4400</v>
      </c>
      <c r="AK16" s="15">
        <v>400</v>
      </c>
      <c r="AL16" s="15">
        <v>0</v>
      </c>
      <c r="AM16" s="42">
        <v>0</v>
      </c>
      <c r="AN16" s="17">
        <v>8061553.9930415098</v>
      </c>
      <c r="AO16" s="289">
        <v>1.4699114622148701</v>
      </c>
      <c r="AP16" s="290">
        <v>0</v>
      </c>
      <c r="AQ16" s="291">
        <v>0</v>
      </c>
      <c r="AR16" s="18">
        <v>1288587</v>
      </c>
      <c r="AS16" s="18">
        <v>0</v>
      </c>
      <c r="AT16" s="5"/>
      <c r="AU16" s="5"/>
      <c r="AV16" s="284">
        <v>77420893</v>
      </c>
      <c r="AW16" s="285">
        <v>4169240.3770000003</v>
      </c>
      <c r="AX16" s="285">
        <v>18493</v>
      </c>
      <c r="AY16" s="286">
        <v>131663.77799999999</v>
      </c>
    </row>
    <row r="17" spans="1:51" ht="13.15">
      <c r="A17" s="287" t="s">
        <v>106</v>
      </c>
      <c r="B17" s="287" t="s">
        <v>107</v>
      </c>
      <c r="C17" s="287" t="s">
        <v>41</v>
      </c>
      <c r="D17" s="288" t="s">
        <v>108</v>
      </c>
      <c r="E17" s="288" t="s">
        <v>109</v>
      </c>
      <c r="F17" s="288" t="s">
        <v>110</v>
      </c>
      <c r="G17" s="287" t="s">
        <v>96</v>
      </c>
      <c r="H17" s="283">
        <v>0</v>
      </c>
      <c r="I17" s="283">
        <v>0</v>
      </c>
      <c r="J17" s="29">
        <v>0.4</v>
      </c>
      <c r="K17" s="14">
        <v>2935962.5242124307</v>
      </c>
      <c r="L17" s="15">
        <v>2715765.3348964984</v>
      </c>
      <c r="M17" s="16">
        <v>0.5</v>
      </c>
      <c r="N17" s="15">
        <v>-26364580.945741888</v>
      </c>
      <c r="O17" s="15">
        <v>26528995.200000003</v>
      </c>
      <c r="P17" s="15">
        <v>906938.46840000013</v>
      </c>
      <c r="Q17" s="15">
        <v>-176.8</v>
      </c>
      <c r="R17" s="15">
        <v>11867.6752</v>
      </c>
      <c r="S17" s="15">
        <v>0</v>
      </c>
      <c r="T17" s="15">
        <v>0</v>
      </c>
      <c r="U17" s="15">
        <v>0</v>
      </c>
      <c r="V17" s="15">
        <v>0</v>
      </c>
      <c r="W17" s="15">
        <v>0</v>
      </c>
      <c r="X17" s="15">
        <v>0</v>
      </c>
      <c r="Y17" s="15">
        <v>0</v>
      </c>
      <c r="Z17" s="15">
        <v>0</v>
      </c>
      <c r="AA17" s="15">
        <v>0</v>
      </c>
      <c r="AB17" s="15">
        <v>9687.2000000000007</v>
      </c>
      <c r="AC17" s="15">
        <v>0</v>
      </c>
      <c r="AD17" s="15">
        <v>739.6</v>
      </c>
      <c r="AE17" s="15">
        <v>146.4</v>
      </c>
      <c r="AF17" s="15">
        <v>9510.4</v>
      </c>
      <c r="AG17" s="15">
        <v>-152.80000000000001</v>
      </c>
      <c r="AH17" s="15">
        <v>94694.400000000009</v>
      </c>
      <c r="AI17" s="15">
        <v>-1964</v>
      </c>
      <c r="AJ17" s="15">
        <v>25514.400000000001</v>
      </c>
      <c r="AK17" s="15">
        <v>210.4</v>
      </c>
      <c r="AL17" s="15">
        <v>0</v>
      </c>
      <c r="AM17" s="42">
        <v>0</v>
      </c>
      <c r="AN17" s="17">
        <v>1221429.5978581149</v>
      </c>
      <c r="AO17" s="289">
        <v>0.41602356562291687</v>
      </c>
      <c r="AP17" s="290">
        <v>1494335.7370383835</v>
      </c>
      <c r="AQ17" s="291">
        <v>1494336</v>
      </c>
      <c r="AR17" s="18">
        <v>0</v>
      </c>
      <c r="AS17" s="18">
        <v>0</v>
      </c>
      <c r="AT17" s="5"/>
      <c r="AU17" s="5"/>
      <c r="AV17" s="284">
        <v>66322488</v>
      </c>
      <c r="AW17" s="285">
        <v>2267346.1710000001</v>
      </c>
      <c r="AX17" s="285">
        <v>-442</v>
      </c>
      <c r="AY17" s="286">
        <v>29669.187999999998</v>
      </c>
    </row>
    <row r="18" spans="1:51" ht="13.15">
      <c r="A18" s="287" t="s">
        <v>111</v>
      </c>
      <c r="B18" s="287" t="s">
        <v>112</v>
      </c>
      <c r="C18" s="287" t="s">
        <v>41</v>
      </c>
      <c r="D18" s="288" t="s">
        <v>113</v>
      </c>
      <c r="E18" s="288" t="s">
        <v>62</v>
      </c>
      <c r="F18" s="288" t="s">
        <v>63</v>
      </c>
      <c r="G18" s="287" t="s">
        <v>64</v>
      </c>
      <c r="H18" s="283">
        <v>0</v>
      </c>
      <c r="I18" s="283">
        <v>0</v>
      </c>
      <c r="J18" s="29">
        <v>0.4</v>
      </c>
      <c r="K18" s="14">
        <v>3901785.5877782092</v>
      </c>
      <c r="L18" s="15">
        <v>3609151.6686948435</v>
      </c>
      <c r="M18" s="16">
        <v>0.5</v>
      </c>
      <c r="N18" s="15">
        <v>-12314289.582253525</v>
      </c>
      <c r="O18" s="15">
        <v>16866381.199999999</v>
      </c>
      <c r="P18" s="15">
        <v>1189451.6868</v>
      </c>
      <c r="Q18" s="15">
        <v>8525.8000000000011</v>
      </c>
      <c r="R18" s="15">
        <v>41839.871600000006</v>
      </c>
      <c r="S18" s="15">
        <v>0</v>
      </c>
      <c r="T18" s="15">
        <v>0</v>
      </c>
      <c r="U18" s="15">
        <v>0</v>
      </c>
      <c r="V18" s="15">
        <v>0</v>
      </c>
      <c r="W18" s="15">
        <v>0</v>
      </c>
      <c r="X18" s="15">
        <v>-55.6</v>
      </c>
      <c r="Y18" s="15">
        <v>0</v>
      </c>
      <c r="Z18" s="15">
        <v>0</v>
      </c>
      <c r="AA18" s="15">
        <v>0</v>
      </c>
      <c r="AB18" s="15">
        <v>13091.6</v>
      </c>
      <c r="AC18" s="15">
        <v>781.6</v>
      </c>
      <c r="AD18" s="15">
        <v>149.6</v>
      </c>
      <c r="AE18" s="15">
        <v>0</v>
      </c>
      <c r="AF18" s="15">
        <v>14460.800000000001</v>
      </c>
      <c r="AG18" s="15">
        <v>-661.2</v>
      </c>
      <c r="AH18" s="15">
        <v>48388.4</v>
      </c>
      <c r="AI18" s="15">
        <v>-2170.4</v>
      </c>
      <c r="AJ18" s="15">
        <v>22184.800000000003</v>
      </c>
      <c r="AK18" s="15">
        <v>-1582</v>
      </c>
      <c r="AL18" s="15">
        <v>0</v>
      </c>
      <c r="AM18" s="42">
        <v>0</v>
      </c>
      <c r="AN18" s="17">
        <v>5886496.5761464741</v>
      </c>
      <c r="AO18" s="289">
        <v>1.508667363625795</v>
      </c>
      <c r="AP18" s="290">
        <v>0</v>
      </c>
      <c r="AQ18" s="291">
        <v>0</v>
      </c>
      <c r="AR18" s="18">
        <v>992355</v>
      </c>
      <c r="AS18" s="18">
        <v>0</v>
      </c>
      <c r="AT18" s="5"/>
      <c r="AU18" s="5"/>
      <c r="AV18" s="284">
        <v>42165953</v>
      </c>
      <c r="AW18" s="285">
        <v>2973629.2169999997</v>
      </c>
      <c r="AX18" s="285">
        <v>21314.5</v>
      </c>
      <c r="AY18" s="286">
        <v>104599.679</v>
      </c>
    </row>
    <row r="19" spans="1:51" ht="13.15">
      <c r="A19" s="287" t="s">
        <v>114</v>
      </c>
      <c r="B19" s="287" t="s">
        <v>115</v>
      </c>
      <c r="C19" s="287" t="s">
        <v>116</v>
      </c>
      <c r="D19" s="288" t="s">
        <v>117</v>
      </c>
      <c r="E19" s="288" t="s">
        <v>118</v>
      </c>
      <c r="F19" s="288" t="s">
        <v>119</v>
      </c>
      <c r="G19" s="287" t="s">
        <v>96</v>
      </c>
      <c r="H19" s="283">
        <v>0</v>
      </c>
      <c r="I19" s="283" t="s">
        <v>24</v>
      </c>
      <c r="J19" s="29">
        <v>0.49</v>
      </c>
      <c r="K19" s="14">
        <v>22786706.639060333</v>
      </c>
      <c r="L19" s="15">
        <v>21077703.641130809</v>
      </c>
      <c r="M19" s="16">
        <v>0</v>
      </c>
      <c r="N19" s="15">
        <v>-9203973.714010831</v>
      </c>
      <c r="O19" s="15">
        <v>32517688.210000001</v>
      </c>
      <c r="P19" s="15">
        <v>2345091.3469199995</v>
      </c>
      <c r="Q19" s="15">
        <v>-1672.86</v>
      </c>
      <c r="R19" s="15">
        <v>45141.379359999999</v>
      </c>
      <c r="S19" s="15">
        <v>0</v>
      </c>
      <c r="T19" s="15">
        <v>0</v>
      </c>
      <c r="U19" s="15">
        <v>0</v>
      </c>
      <c r="V19" s="15">
        <v>0</v>
      </c>
      <c r="W19" s="15">
        <v>0</v>
      </c>
      <c r="X19" s="15">
        <v>-221.97</v>
      </c>
      <c r="Y19" s="15">
        <v>0</v>
      </c>
      <c r="Z19" s="15">
        <v>0</v>
      </c>
      <c r="AA19" s="15">
        <v>0</v>
      </c>
      <c r="AB19" s="15">
        <v>7820.8899999999994</v>
      </c>
      <c r="AC19" s="15">
        <v>-1285.27</v>
      </c>
      <c r="AD19" s="15">
        <v>499.31</v>
      </c>
      <c r="AE19" s="15">
        <v>0</v>
      </c>
      <c r="AF19" s="15">
        <v>11014.22</v>
      </c>
      <c r="AG19" s="15">
        <v>-177.5368</v>
      </c>
      <c r="AH19" s="15">
        <v>89266.240000000005</v>
      </c>
      <c r="AI19" s="15">
        <v>40730.289599999996</v>
      </c>
      <c r="AJ19" s="15">
        <v>20816.18</v>
      </c>
      <c r="AK19" s="15">
        <v>22.8291</v>
      </c>
      <c r="AL19" s="15">
        <v>0</v>
      </c>
      <c r="AM19" s="42">
        <v>0</v>
      </c>
      <c r="AN19" s="17">
        <v>25870759.544169169</v>
      </c>
      <c r="AO19" s="289">
        <v>1.1353443897777769</v>
      </c>
      <c r="AP19" s="290">
        <v>0</v>
      </c>
      <c r="AQ19" s="291">
        <v>0</v>
      </c>
      <c r="AR19" s="18">
        <v>0</v>
      </c>
      <c r="AS19" s="18">
        <v>0</v>
      </c>
      <c r="AT19" s="5"/>
      <c r="AU19" s="5"/>
      <c r="AV19" s="284">
        <v>66362629</v>
      </c>
      <c r="AW19" s="285">
        <v>4785900.7079999987</v>
      </c>
      <c r="AX19" s="285">
        <v>-3414</v>
      </c>
      <c r="AY19" s="286">
        <v>92125.263999999996</v>
      </c>
    </row>
    <row r="20" spans="1:51" ht="13.15">
      <c r="A20" s="287" t="s">
        <v>120</v>
      </c>
      <c r="B20" s="287" t="s">
        <v>121</v>
      </c>
      <c r="C20" s="287" t="s">
        <v>116</v>
      </c>
      <c r="D20" s="288" t="s">
        <v>122</v>
      </c>
      <c r="E20" s="288" t="s">
        <v>43</v>
      </c>
      <c r="F20" s="288" t="s">
        <v>123</v>
      </c>
      <c r="G20" s="287" t="s">
        <v>96</v>
      </c>
      <c r="H20" s="283">
        <v>0</v>
      </c>
      <c r="I20" s="283">
        <v>0</v>
      </c>
      <c r="J20" s="29">
        <v>0.49</v>
      </c>
      <c r="K20" s="14">
        <v>30915557.219477821</v>
      </c>
      <c r="L20" s="15">
        <v>28596890.428016987</v>
      </c>
      <c r="M20" s="16">
        <v>0</v>
      </c>
      <c r="N20" s="15">
        <v>2382562.1642975812</v>
      </c>
      <c r="O20" s="15">
        <v>29964560.359999999</v>
      </c>
      <c r="P20" s="15">
        <v>1987325.9113399999</v>
      </c>
      <c r="Q20" s="15">
        <v>4157.4049999999997</v>
      </c>
      <c r="R20" s="15">
        <v>42434.047039999998</v>
      </c>
      <c r="S20" s="15">
        <v>0</v>
      </c>
      <c r="T20" s="15">
        <v>0</v>
      </c>
      <c r="U20" s="15">
        <v>0</v>
      </c>
      <c r="V20" s="15">
        <v>-1427.37</v>
      </c>
      <c r="W20" s="15">
        <v>0</v>
      </c>
      <c r="X20" s="15">
        <v>0</v>
      </c>
      <c r="Y20" s="15">
        <v>0</v>
      </c>
      <c r="Z20" s="15">
        <v>0</v>
      </c>
      <c r="AA20" s="15">
        <v>0</v>
      </c>
      <c r="AB20" s="15">
        <v>16321.9</v>
      </c>
      <c r="AC20" s="15">
        <v>-2.4500000000000002</v>
      </c>
      <c r="AD20" s="15">
        <v>179.34</v>
      </c>
      <c r="AE20" s="15">
        <v>0</v>
      </c>
      <c r="AF20" s="15">
        <v>6756.61</v>
      </c>
      <c r="AG20" s="15">
        <v>-93.1</v>
      </c>
      <c r="AH20" s="15">
        <v>52810.239999999998</v>
      </c>
      <c r="AI20" s="15">
        <v>-2862.09</v>
      </c>
      <c r="AJ20" s="15">
        <v>17379.810000000001</v>
      </c>
      <c r="AK20" s="15">
        <v>-490</v>
      </c>
      <c r="AL20" s="15">
        <v>0</v>
      </c>
      <c r="AM20" s="42">
        <v>0</v>
      </c>
      <c r="AN20" s="17">
        <v>34469612.777677581</v>
      </c>
      <c r="AO20" s="289">
        <v>1.1149601002811811</v>
      </c>
      <c r="AP20" s="290">
        <v>0</v>
      </c>
      <c r="AQ20" s="291">
        <v>0</v>
      </c>
      <c r="AR20" s="18">
        <v>0</v>
      </c>
      <c r="AS20" s="18">
        <v>0</v>
      </c>
      <c r="AT20" s="5"/>
      <c r="AU20" s="5"/>
      <c r="AV20" s="284">
        <v>61152164</v>
      </c>
      <c r="AW20" s="285">
        <v>4055767.1659999997</v>
      </c>
      <c r="AX20" s="285">
        <v>8484.5</v>
      </c>
      <c r="AY20" s="286">
        <v>86600.09599999999</v>
      </c>
    </row>
    <row r="21" spans="1:51" ht="13.15">
      <c r="A21" s="287" t="s">
        <v>124</v>
      </c>
      <c r="B21" s="287" t="s">
        <v>125</v>
      </c>
      <c r="C21" s="287" t="s">
        <v>84</v>
      </c>
      <c r="D21" s="288" t="s">
        <v>126</v>
      </c>
      <c r="E21" s="288" t="s">
        <v>86</v>
      </c>
      <c r="F21" s="288" t="s">
        <v>43</v>
      </c>
      <c r="G21" s="287" t="s">
        <v>87</v>
      </c>
      <c r="H21" s="283">
        <v>0</v>
      </c>
      <c r="I21" s="283" t="s">
        <v>24</v>
      </c>
      <c r="J21" s="29">
        <v>0.3</v>
      </c>
      <c r="K21" s="14">
        <v>35256271.633540928</v>
      </c>
      <c r="L21" s="15">
        <v>32612051.261025362</v>
      </c>
      <c r="M21" s="16">
        <v>0</v>
      </c>
      <c r="N21" s="15">
        <v>16154419.294096012</v>
      </c>
      <c r="O21" s="15">
        <v>22381407.599999998</v>
      </c>
      <c r="P21" s="15">
        <v>1411787.4647999997</v>
      </c>
      <c r="Q21" s="15">
        <v>2887.0499999999997</v>
      </c>
      <c r="R21" s="15">
        <v>13948.466399999998</v>
      </c>
      <c r="S21" s="15">
        <v>0</v>
      </c>
      <c r="T21" s="15">
        <v>0</v>
      </c>
      <c r="U21" s="15">
        <v>0</v>
      </c>
      <c r="V21" s="15">
        <v>0</v>
      </c>
      <c r="W21" s="15">
        <v>0</v>
      </c>
      <c r="X21" s="15">
        <v>586.5</v>
      </c>
      <c r="Y21" s="15">
        <v>0</v>
      </c>
      <c r="Z21" s="15">
        <v>0</v>
      </c>
      <c r="AA21" s="15">
        <v>0</v>
      </c>
      <c r="AB21" s="15">
        <v>0</v>
      </c>
      <c r="AC21" s="15">
        <v>0</v>
      </c>
      <c r="AD21" s="15">
        <v>0</v>
      </c>
      <c r="AE21" s="15">
        <v>0</v>
      </c>
      <c r="AF21" s="15">
        <v>10339.5</v>
      </c>
      <c r="AG21" s="15">
        <v>-505.5</v>
      </c>
      <c r="AH21" s="15">
        <v>88077.3</v>
      </c>
      <c r="AI21" s="15">
        <v>7885.7999999999993</v>
      </c>
      <c r="AJ21" s="15">
        <v>11519.1</v>
      </c>
      <c r="AK21" s="15">
        <v>-290.09999999999997</v>
      </c>
      <c r="AL21" s="15">
        <v>0</v>
      </c>
      <c r="AM21" s="42">
        <v>0</v>
      </c>
      <c r="AN21" s="17">
        <v>40082062.475296006</v>
      </c>
      <c r="AO21" s="289">
        <v>1.1368775147841803</v>
      </c>
      <c r="AP21" s="290">
        <v>0</v>
      </c>
      <c r="AQ21" s="291">
        <v>0</v>
      </c>
      <c r="AR21" s="18">
        <v>0</v>
      </c>
      <c r="AS21" s="18">
        <v>0</v>
      </c>
      <c r="AT21" s="5"/>
      <c r="AU21" s="5"/>
      <c r="AV21" s="284">
        <v>74604692</v>
      </c>
      <c r="AW21" s="285">
        <v>4705958.2159999991</v>
      </c>
      <c r="AX21" s="285">
        <v>9623.5</v>
      </c>
      <c r="AY21" s="286">
        <v>46494.887999999992</v>
      </c>
    </row>
    <row r="22" spans="1:51" ht="13.15">
      <c r="A22" s="287" t="s">
        <v>127</v>
      </c>
      <c r="B22" s="287" t="s">
        <v>128</v>
      </c>
      <c r="C22" s="287" t="s">
        <v>93</v>
      </c>
      <c r="D22" s="288" t="s">
        <v>129</v>
      </c>
      <c r="E22" s="288" t="s">
        <v>43</v>
      </c>
      <c r="F22" s="288" t="s">
        <v>130</v>
      </c>
      <c r="G22" s="287" t="s">
        <v>131</v>
      </c>
      <c r="H22" s="283">
        <v>0</v>
      </c>
      <c r="I22" s="283" t="s">
        <v>24</v>
      </c>
      <c r="J22" s="29">
        <v>0.49</v>
      </c>
      <c r="K22" s="14">
        <v>344573062.91148341</v>
      </c>
      <c r="L22" s="15">
        <v>318730083.19312215</v>
      </c>
      <c r="M22" s="16">
        <v>0</v>
      </c>
      <c r="N22" s="15">
        <v>147271374.07748175</v>
      </c>
      <c r="O22" s="15">
        <v>209972867.44</v>
      </c>
      <c r="P22" s="15">
        <v>13108862.392079998</v>
      </c>
      <c r="Q22" s="15">
        <v>78121.434999999998</v>
      </c>
      <c r="R22" s="15">
        <v>434758.13108000002</v>
      </c>
      <c r="S22" s="15">
        <v>0</v>
      </c>
      <c r="T22" s="15">
        <v>0</v>
      </c>
      <c r="U22" s="15">
        <v>0</v>
      </c>
      <c r="V22" s="15">
        <v>13522.53</v>
      </c>
      <c r="W22" s="15">
        <v>0</v>
      </c>
      <c r="X22" s="15">
        <v>-7951.23</v>
      </c>
      <c r="Y22" s="15">
        <v>0</v>
      </c>
      <c r="Z22" s="15">
        <v>0</v>
      </c>
      <c r="AA22" s="15">
        <v>0</v>
      </c>
      <c r="AB22" s="15">
        <v>0</v>
      </c>
      <c r="AC22" s="15">
        <v>0</v>
      </c>
      <c r="AD22" s="15">
        <v>0</v>
      </c>
      <c r="AE22" s="15">
        <v>0</v>
      </c>
      <c r="AF22" s="15">
        <v>212576.21</v>
      </c>
      <c r="AG22" s="15">
        <v>-6141.17</v>
      </c>
      <c r="AH22" s="15">
        <v>592760.84</v>
      </c>
      <c r="AI22" s="15">
        <v>-52010.559999999998</v>
      </c>
      <c r="AJ22" s="15">
        <v>69487.39</v>
      </c>
      <c r="AK22" s="15">
        <v>-2326.0299999999997</v>
      </c>
      <c r="AL22" s="15">
        <v>0</v>
      </c>
      <c r="AM22" s="42">
        <v>0</v>
      </c>
      <c r="AN22" s="17">
        <v>371685901.45564175</v>
      </c>
      <c r="AO22" s="289">
        <v>1.0786853107874057</v>
      </c>
      <c r="AP22" s="290">
        <v>0</v>
      </c>
      <c r="AQ22" s="291">
        <v>0</v>
      </c>
      <c r="AR22" s="18">
        <v>0</v>
      </c>
      <c r="AS22" s="18">
        <v>0</v>
      </c>
      <c r="AT22" s="5"/>
      <c r="AU22" s="5"/>
      <c r="AV22" s="284">
        <v>428516056</v>
      </c>
      <c r="AW22" s="285">
        <v>26752780.391999997</v>
      </c>
      <c r="AX22" s="285">
        <v>159431.5</v>
      </c>
      <c r="AY22" s="286">
        <v>887261.49200000009</v>
      </c>
    </row>
    <row r="23" spans="1:51" ht="13.15">
      <c r="A23" s="287" t="s">
        <v>132</v>
      </c>
      <c r="B23" s="287" t="s">
        <v>133</v>
      </c>
      <c r="C23" s="287" t="s">
        <v>41</v>
      </c>
      <c r="D23" s="288" t="s">
        <v>134</v>
      </c>
      <c r="E23" s="288" t="s">
        <v>135</v>
      </c>
      <c r="F23" s="288" t="s">
        <v>136</v>
      </c>
      <c r="G23" s="287" t="s">
        <v>137</v>
      </c>
      <c r="H23" s="283">
        <v>0</v>
      </c>
      <c r="I23" s="283">
        <v>0</v>
      </c>
      <c r="J23" s="29">
        <v>0.4</v>
      </c>
      <c r="K23" s="14">
        <v>2145319.8409355916</v>
      </c>
      <c r="L23" s="15">
        <v>1984420.8528654224</v>
      </c>
      <c r="M23" s="16">
        <v>0.5</v>
      </c>
      <c r="N23" s="15">
        <v>-13975643.11578338</v>
      </c>
      <c r="O23" s="15">
        <v>18562278.800000001</v>
      </c>
      <c r="P23" s="15">
        <v>640431.92600000009</v>
      </c>
      <c r="Q23" s="15">
        <v>3131.4</v>
      </c>
      <c r="R23" s="15">
        <v>13377.264000000001</v>
      </c>
      <c r="S23" s="15">
        <v>0</v>
      </c>
      <c r="T23" s="15">
        <v>0</v>
      </c>
      <c r="U23" s="15">
        <v>0</v>
      </c>
      <c r="V23" s="15">
        <v>0</v>
      </c>
      <c r="W23" s="15">
        <v>0</v>
      </c>
      <c r="X23" s="15">
        <v>0</v>
      </c>
      <c r="Y23" s="15">
        <v>0</v>
      </c>
      <c r="Z23" s="15">
        <v>0</v>
      </c>
      <c r="AA23" s="15">
        <v>0</v>
      </c>
      <c r="AB23" s="15">
        <v>0</v>
      </c>
      <c r="AC23" s="15">
        <v>0</v>
      </c>
      <c r="AD23" s="15">
        <v>0</v>
      </c>
      <c r="AE23" s="15">
        <v>0</v>
      </c>
      <c r="AF23" s="15">
        <v>5804.8</v>
      </c>
      <c r="AG23" s="15">
        <v>0</v>
      </c>
      <c r="AH23" s="15">
        <v>35296.800000000003</v>
      </c>
      <c r="AI23" s="15">
        <v>-9690.8000000000011</v>
      </c>
      <c r="AJ23" s="15">
        <v>11504.800000000001</v>
      </c>
      <c r="AK23" s="15">
        <v>0</v>
      </c>
      <c r="AL23" s="15">
        <v>0</v>
      </c>
      <c r="AM23" s="42">
        <v>0</v>
      </c>
      <c r="AN23" s="17">
        <v>5286491.8742166208</v>
      </c>
      <c r="AO23" s="289">
        <v>2.4641975398461509</v>
      </c>
      <c r="AP23" s="290">
        <v>0</v>
      </c>
      <c r="AQ23" s="291">
        <v>0</v>
      </c>
      <c r="AR23" s="18">
        <v>1570586</v>
      </c>
      <c r="AS23" s="18">
        <v>0</v>
      </c>
      <c r="AT23" s="5"/>
      <c r="AU23" s="5"/>
      <c r="AV23" s="284">
        <v>46405697</v>
      </c>
      <c r="AW23" s="285">
        <v>1601079.8150000002</v>
      </c>
      <c r="AX23" s="285">
        <v>7828.5</v>
      </c>
      <c r="AY23" s="286">
        <v>33443.160000000003</v>
      </c>
    </row>
    <row r="24" spans="1:51" ht="13.15">
      <c r="A24" s="287" t="s">
        <v>138</v>
      </c>
      <c r="B24" s="287" t="s">
        <v>139</v>
      </c>
      <c r="C24" s="287" t="s">
        <v>116</v>
      </c>
      <c r="D24" s="288" t="s">
        <v>140</v>
      </c>
      <c r="E24" s="288" t="s">
        <v>43</v>
      </c>
      <c r="F24" s="288" t="s">
        <v>141</v>
      </c>
      <c r="G24" s="287" t="s">
        <v>96</v>
      </c>
      <c r="H24" s="283">
        <v>0</v>
      </c>
      <c r="I24" s="283">
        <v>0</v>
      </c>
      <c r="J24" s="29">
        <v>0.49</v>
      </c>
      <c r="K24" s="14">
        <v>42869271.340373874</v>
      </c>
      <c r="L24" s="15">
        <v>39654075.989845835</v>
      </c>
      <c r="M24" s="16">
        <v>0</v>
      </c>
      <c r="N24" s="15">
        <v>23351109.743370421</v>
      </c>
      <c r="O24" s="15">
        <v>20581831.620000001</v>
      </c>
      <c r="P24" s="15">
        <v>2366656.1714599999</v>
      </c>
      <c r="Q24" s="15">
        <v>-271.45999999999998</v>
      </c>
      <c r="R24" s="15">
        <v>35899.684379999999</v>
      </c>
      <c r="S24" s="15">
        <v>78698.899999999994</v>
      </c>
      <c r="T24" s="15">
        <v>13782.23</v>
      </c>
      <c r="U24" s="15">
        <v>0</v>
      </c>
      <c r="V24" s="15">
        <v>-63.699999999999996</v>
      </c>
      <c r="W24" s="15">
        <v>0</v>
      </c>
      <c r="X24" s="15">
        <v>735</v>
      </c>
      <c r="Y24" s="15">
        <v>0</v>
      </c>
      <c r="Z24" s="15">
        <v>0</v>
      </c>
      <c r="AA24" s="15">
        <v>0</v>
      </c>
      <c r="AB24" s="15">
        <v>1372</v>
      </c>
      <c r="AC24" s="15">
        <v>0</v>
      </c>
      <c r="AD24" s="15">
        <v>0</v>
      </c>
      <c r="AE24" s="15">
        <v>0</v>
      </c>
      <c r="AF24" s="15">
        <v>7511.21</v>
      </c>
      <c r="AG24" s="15">
        <v>-130.34</v>
      </c>
      <c r="AH24" s="15">
        <v>30201.149999999998</v>
      </c>
      <c r="AI24" s="15">
        <v>-534.59</v>
      </c>
      <c r="AJ24" s="15">
        <v>28469.489999999998</v>
      </c>
      <c r="AK24" s="15">
        <v>130.34</v>
      </c>
      <c r="AL24" s="15">
        <v>0</v>
      </c>
      <c r="AM24" s="42">
        <v>0</v>
      </c>
      <c r="AN24" s="17">
        <v>46495397.44921042</v>
      </c>
      <c r="AO24" s="289">
        <v>1.0845856716351858</v>
      </c>
      <c r="AP24" s="290">
        <v>0</v>
      </c>
      <c r="AQ24" s="291">
        <v>0</v>
      </c>
      <c r="AR24" s="18">
        <v>0</v>
      </c>
      <c r="AS24" s="18">
        <v>0</v>
      </c>
      <c r="AT24" s="5"/>
      <c r="AU24" s="5"/>
      <c r="AV24" s="284">
        <v>42003738</v>
      </c>
      <c r="AW24" s="285">
        <v>4829910.5539999995</v>
      </c>
      <c r="AX24" s="285">
        <v>-554</v>
      </c>
      <c r="AY24" s="286">
        <v>73264.661999999997</v>
      </c>
    </row>
    <row r="25" spans="1:51" ht="13.15">
      <c r="A25" s="287" t="s">
        <v>142</v>
      </c>
      <c r="B25" s="287" t="s">
        <v>143</v>
      </c>
      <c r="C25" s="287" t="s">
        <v>116</v>
      </c>
      <c r="D25" s="288" t="s">
        <v>144</v>
      </c>
      <c r="E25" s="288" t="s">
        <v>43</v>
      </c>
      <c r="F25" s="288" t="s">
        <v>141</v>
      </c>
      <c r="G25" s="287" t="s">
        <v>96</v>
      </c>
      <c r="H25" s="283">
        <v>0</v>
      </c>
      <c r="I25" s="283">
        <v>0</v>
      </c>
      <c r="J25" s="29">
        <v>0.49</v>
      </c>
      <c r="K25" s="14">
        <v>46467341.560043894</v>
      </c>
      <c r="L25" s="15">
        <v>42982290.943040602</v>
      </c>
      <c r="M25" s="16">
        <v>0</v>
      </c>
      <c r="N25" s="15">
        <v>23536374.636930313</v>
      </c>
      <c r="O25" s="15">
        <v>20857570.300000001</v>
      </c>
      <c r="P25" s="15">
        <v>2902368.5438999999</v>
      </c>
      <c r="Q25" s="15">
        <v>10407.355</v>
      </c>
      <c r="R25" s="15">
        <v>46290.495999999999</v>
      </c>
      <c r="S25" s="15">
        <v>0</v>
      </c>
      <c r="T25" s="15">
        <v>0</v>
      </c>
      <c r="U25" s="15">
        <v>0</v>
      </c>
      <c r="V25" s="15">
        <v>0</v>
      </c>
      <c r="W25" s="15">
        <v>-77.42</v>
      </c>
      <c r="X25" s="15">
        <v>-277.33999999999997</v>
      </c>
      <c r="Y25" s="15">
        <v>0</v>
      </c>
      <c r="Z25" s="15">
        <v>0</v>
      </c>
      <c r="AA25" s="15">
        <v>0</v>
      </c>
      <c r="AB25" s="15">
        <v>0</v>
      </c>
      <c r="AC25" s="15">
        <v>0</v>
      </c>
      <c r="AD25" s="15">
        <v>0</v>
      </c>
      <c r="AE25" s="15">
        <v>0</v>
      </c>
      <c r="AF25" s="15">
        <v>7715.54</v>
      </c>
      <c r="AG25" s="15">
        <v>-10.78</v>
      </c>
      <c r="AH25" s="15">
        <v>49775.18</v>
      </c>
      <c r="AI25" s="15">
        <v>-1516.06</v>
      </c>
      <c r="AJ25" s="15">
        <v>16721.739999999998</v>
      </c>
      <c r="AK25" s="15">
        <v>1194.6199999999999</v>
      </c>
      <c r="AL25" s="15">
        <v>0</v>
      </c>
      <c r="AM25" s="42">
        <v>0</v>
      </c>
      <c r="AN25" s="17">
        <v>47426536.811830305</v>
      </c>
      <c r="AO25" s="289">
        <v>1.0206423526628259</v>
      </c>
      <c r="AP25" s="290">
        <v>0</v>
      </c>
      <c r="AQ25" s="291">
        <v>0</v>
      </c>
      <c r="AR25" s="18">
        <v>0</v>
      </c>
      <c r="AS25" s="18">
        <v>0</v>
      </c>
      <c r="AT25" s="5"/>
      <c r="AU25" s="5"/>
      <c r="AV25" s="284">
        <v>42566470</v>
      </c>
      <c r="AW25" s="285">
        <v>5923201.1100000003</v>
      </c>
      <c r="AX25" s="285">
        <v>21239.5</v>
      </c>
      <c r="AY25" s="286">
        <v>94470.399999999994</v>
      </c>
    </row>
    <row r="26" spans="1:51" ht="13.15">
      <c r="A26" s="287" t="s">
        <v>145</v>
      </c>
      <c r="B26" s="287" t="s">
        <v>146</v>
      </c>
      <c r="C26" s="287" t="s">
        <v>41</v>
      </c>
      <c r="D26" s="288" t="s">
        <v>147</v>
      </c>
      <c r="E26" s="288" t="s">
        <v>53</v>
      </c>
      <c r="F26" s="288" t="s">
        <v>54</v>
      </c>
      <c r="G26" s="287" t="s">
        <v>55</v>
      </c>
      <c r="H26" s="283">
        <v>0</v>
      </c>
      <c r="I26" s="283" t="s">
        <v>24</v>
      </c>
      <c r="J26" s="29">
        <v>0.4</v>
      </c>
      <c r="K26" s="14">
        <v>2814982.9298600378</v>
      </c>
      <c r="L26" s="15">
        <v>2603859.210120535</v>
      </c>
      <c r="M26" s="16">
        <v>0</v>
      </c>
      <c r="N26" s="15">
        <v>-5477469.277644909</v>
      </c>
      <c r="O26" s="15">
        <v>11646561.600000001</v>
      </c>
      <c r="P26" s="15">
        <v>549845.1176</v>
      </c>
      <c r="Q26" s="15">
        <v>-1851.4</v>
      </c>
      <c r="R26" s="15">
        <v>13672.872400000002</v>
      </c>
      <c r="S26" s="15">
        <v>0</v>
      </c>
      <c r="T26" s="15">
        <v>0</v>
      </c>
      <c r="U26" s="15">
        <v>0</v>
      </c>
      <c r="V26" s="15">
        <v>0</v>
      </c>
      <c r="W26" s="15">
        <v>0</v>
      </c>
      <c r="X26" s="15">
        <v>0</v>
      </c>
      <c r="Y26" s="15">
        <v>0</v>
      </c>
      <c r="Z26" s="15">
        <v>0</v>
      </c>
      <c r="AA26" s="15">
        <v>0</v>
      </c>
      <c r="AB26" s="15">
        <v>3550.4</v>
      </c>
      <c r="AC26" s="15">
        <v>0</v>
      </c>
      <c r="AD26" s="15">
        <v>0</v>
      </c>
      <c r="AE26" s="15">
        <v>0</v>
      </c>
      <c r="AF26" s="15">
        <v>4830.4000000000005</v>
      </c>
      <c r="AG26" s="15">
        <v>30</v>
      </c>
      <c r="AH26" s="15">
        <v>35468</v>
      </c>
      <c r="AI26" s="15">
        <v>-2537.2000000000003</v>
      </c>
      <c r="AJ26" s="15">
        <v>5520</v>
      </c>
      <c r="AK26" s="15">
        <v>202.4</v>
      </c>
      <c r="AL26" s="15">
        <v>0</v>
      </c>
      <c r="AM26" s="42">
        <v>0</v>
      </c>
      <c r="AN26" s="17">
        <v>6777822.9123550924</v>
      </c>
      <c r="AO26" s="289">
        <v>2.4077669674153546</v>
      </c>
      <c r="AP26" s="290">
        <v>0</v>
      </c>
      <c r="AQ26" s="291">
        <v>0</v>
      </c>
      <c r="AR26" s="18">
        <v>0</v>
      </c>
      <c r="AS26" s="18">
        <v>0</v>
      </c>
      <c r="AT26" s="5"/>
      <c r="AU26" s="5"/>
      <c r="AV26" s="284">
        <v>29116404</v>
      </c>
      <c r="AW26" s="285">
        <v>1374612.794</v>
      </c>
      <c r="AX26" s="285">
        <v>-4628.5</v>
      </c>
      <c r="AY26" s="286">
        <v>34182.181000000004</v>
      </c>
    </row>
    <row r="27" spans="1:51" ht="13.15">
      <c r="A27" s="287" t="s">
        <v>148</v>
      </c>
      <c r="B27" s="287" t="s">
        <v>149</v>
      </c>
      <c r="C27" s="287" t="s">
        <v>93</v>
      </c>
      <c r="D27" s="288" t="s">
        <v>150</v>
      </c>
      <c r="E27" s="288" t="s">
        <v>43</v>
      </c>
      <c r="F27" s="288" t="s">
        <v>151</v>
      </c>
      <c r="G27" s="287" t="s">
        <v>152</v>
      </c>
      <c r="H27" s="283">
        <v>0</v>
      </c>
      <c r="I27" s="283" t="s">
        <v>24</v>
      </c>
      <c r="J27" s="29">
        <v>0.49</v>
      </c>
      <c r="K27" s="14">
        <v>65563123.864643969</v>
      </c>
      <c r="L27" s="15">
        <v>60645889.574795671</v>
      </c>
      <c r="M27" s="16">
        <v>0</v>
      </c>
      <c r="N27" s="15">
        <v>25689002.157065406</v>
      </c>
      <c r="O27" s="15">
        <v>39096201.829999998</v>
      </c>
      <c r="P27" s="15">
        <v>3998578.2277000002</v>
      </c>
      <c r="Q27" s="15">
        <v>-19125.435000000001</v>
      </c>
      <c r="R27" s="15">
        <v>71850.113649999999</v>
      </c>
      <c r="S27" s="15">
        <v>0</v>
      </c>
      <c r="T27" s="15">
        <v>0</v>
      </c>
      <c r="U27" s="15">
        <v>0</v>
      </c>
      <c r="V27" s="15">
        <v>0</v>
      </c>
      <c r="W27" s="15">
        <v>-1179.43</v>
      </c>
      <c r="X27" s="15">
        <v>2988.02</v>
      </c>
      <c r="Y27" s="15">
        <v>0</v>
      </c>
      <c r="Z27" s="15">
        <v>0</v>
      </c>
      <c r="AA27" s="15">
        <v>0</v>
      </c>
      <c r="AB27" s="15">
        <v>0</v>
      </c>
      <c r="AC27" s="15">
        <v>0</v>
      </c>
      <c r="AD27" s="15">
        <v>735</v>
      </c>
      <c r="AE27" s="15">
        <v>0</v>
      </c>
      <c r="AF27" s="15">
        <v>21151.829999999998</v>
      </c>
      <c r="AG27" s="15">
        <v>0</v>
      </c>
      <c r="AH27" s="15">
        <v>99820.349999999991</v>
      </c>
      <c r="AI27" s="15">
        <v>0</v>
      </c>
      <c r="AJ27" s="15">
        <v>50693.93</v>
      </c>
      <c r="AK27" s="15">
        <v>0</v>
      </c>
      <c r="AL27" s="15">
        <v>0</v>
      </c>
      <c r="AM27" s="42">
        <v>0</v>
      </c>
      <c r="AN27" s="17">
        <v>69010716.593415394</v>
      </c>
      <c r="AO27" s="289">
        <v>1.0525843267610164</v>
      </c>
      <c r="AP27" s="290">
        <v>0</v>
      </c>
      <c r="AQ27" s="291">
        <v>0</v>
      </c>
      <c r="AR27" s="18">
        <v>0</v>
      </c>
      <c r="AS27" s="18">
        <v>0</v>
      </c>
      <c r="AT27" s="5"/>
      <c r="AU27" s="5"/>
      <c r="AV27" s="284">
        <v>79788167</v>
      </c>
      <c r="AW27" s="285">
        <v>8160363.7300000004</v>
      </c>
      <c r="AX27" s="285">
        <v>-39031.5</v>
      </c>
      <c r="AY27" s="286">
        <v>146632.88500000001</v>
      </c>
    </row>
    <row r="28" spans="1:51" ht="13.15">
      <c r="A28" s="287" t="s">
        <v>153</v>
      </c>
      <c r="B28" s="287" t="s">
        <v>154</v>
      </c>
      <c r="C28" s="287" t="s">
        <v>41</v>
      </c>
      <c r="D28" s="288" t="s">
        <v>155</v>
      </c>
      <c r="E28" s="288" t="s">
        <v>156</v>
      </c>
      <c r="F28" s="288" t="s">
        <v>43</v>
      </c>
      <c r="G28" s="287" t="s">
        <v>157</v>
      </c>
      <c r="H28" s="283">
        <v>0</v>
      </c>
      <c r="I28" s="283" t="s">
        <v>24</v>
      </c>
      <c r="J28" s="29">
        <v>0.4</v>
      </c>
      <c r="K28" s="14">
        <v>2600058.9254251262</v>
      </c>
      <c r="L28" s="15">
        <v>2405054.5060182419</v>
      </c>
      <c r="M28" s="16">
        <v>0</v>
      </c>
      <c r="N28" s="15">
        <v>-4944971.4487820249</v>
      </c>
      <c r="O28" s="15">
        <v>8754783.5999999996</v>
      </c>
      <c r="P28" s="15">
        <v>698393.02</v>
      </c>
      <c r="Q28" s="15">
        <v>6575.8</v>
      </c>
      <c r="R28" s="15">
        <v>17928.580800000003</v>
      </c>
      <c r="S28" s="15">
        <v>0</v>
      </c>
      <c r="T28" s="15">
        <v>-40.400000000000006</v>
      </c>
      <c r="U28" s="15">
        <v>0</v>
      </c>
      <c r="V28" s="15">
        <v>0</v>
      </c>
      <c r="W28" s="15">
        <v>0</v>
      </c>
      <c r="X28" s="15">
        <v>0</v>
      </c>
      <c r="Y28" s="15">
        <v>0</v>
      </c>
      <c r="Z28" s="15">
        <v>0</v>
      </c>
      <c r="AA28" s="15">
        <v>0</v>
      </c>
      <c r="AB28" s="15">
        <v>6618.8</v>
      </c>
      <c r="AC28" s="15">
        <v>0</v>
      </c>
      <c r="AD28" s="15">
        <v>1200</v>
      </c>
      <c r="AE28" s="15">
        <v>0</v>
      </c>
      <c r="AF28" s="15">
        <v>2083.2000000000003</v>
      </c>
      <c r="AG28" s="15">
        <v>-643.6</v>
      </c>
      <c r="AH28" s="15">
        <v>19843.2</v>
      </c>
      <c r="AI28" s="15">
        <v>-31.6</v>
      </c>
      <c r="AJ28" s="15">
        <v>2383.2000000000003</v>
      </c>
      <c r="AK28" s="15">
        <v>-473.6</v>
      </c>
      <c r="AL28" s="15">
        <v>0</v>
      </c>
      <c r="AM28" s="42">
        <v>0</v>
      </c>
      <c r="AN28" s="17">
        <v>4563648.752017973</v>
      </c>
      <c r="AO28" s="289">
        <v>1.7552097405914704</v>
      </c>
      <c r="AP28" s="290">
        <v>0</v>
      </c>
      <c r="AQ28" s="291">
        <v>0</v>
      </c>
      <c r="AR28" s="18">
        <v>0</v>
      </c>
      <c r="AS28" s="18">
        <v>0</v>
      </c>
      <c r="AT28" s="5"/>
      <c r="AU28" s="5"/>
      <c r="AV28" s="284">
        <v>21886959</v>
      </c>
      <c r="AW28" s="285">
        <v>1745982.55</v>
      </c>
      <c r="AX28" s="285">
        <v>16439.5</v>
      </c>
      <c r="AY28" s="286">
        <v>44821.452000000005</v>
      </c>
    </row>
    <row r="29" spans="1:51" ht="13.15">
      <c r="A29" s="287" t="s">
        <v>158</v>
      </c>
      <c r="B29" s="287" t="s">
        <v>159</v>
      </c>
      <c r="C29" s="287" t="s">
        <v>116</v>
      </c>
      <c r="D29" s="288" t="s">
        <v>160</v>
      </c>
      <c r="E29" s="288" t="s">
        <v>43</v>
      </c>
      <c r="F29" s="288" t="s">
        <v>161</v>
      </c>
      <c r="G29" s="287" t="s">
        <v>96</v>
      </c>
      <c r="H29" s="283">
        <v>0</v>
      </c>
      <c r="I29" s="283">
        <v>0</v>
      </c>
      <c r="J29" s="29">
        <v>0.49</v>
      </c>
      <c r="K29" s="14">
        <v>30403533.09293681</v>
      </c>
      <c r="L29" s="15">
        <v>28123268.110966552</v>
      </c>
      <c r="M29" s="16">
        <v>3.2822329517844029E-2</v>
      </c>
      <c r="N29" s="15">
        <v>-1031780.4674723758</v>
      </c>
      <c r="O29" s="15">
        <v>28673493.169999998</v>
      </c>
      <c r="P29" s="15">
        <v>2505545.38521</v>
      </c>
      <c r="Q29" s="15">
        <v>9379.58</v>
      </c>
      <c r="R29" s="15">
        <v>27074.803000000004</v>
      </c>
      <c r="S29" s="15">
        <v>0</v>
      </c>
      <c r="T29" s="15">
        <v>0</v>
      </c>
      <c r="U29" s="15">
        <v>0</v>
      </c>
      <c r="V29" s="15">
        <v>0</v>
      </c>
      <c r="W29" s="15">
        <v>0</v>
      </c>
      <c r="X29" s="15">
        <v>-230.79</v>
      </c>
      <c r="Y29" s="15">
        <v>0</v>
      </c>
      <c r="Z29" s="15">
        <v>0</v>
      </c>
      <c r="AA29" s="15">
        <v>0</v>
      </c>
      <c r="AB29" s="15">
        <v>0</v>
      </c>
      <c r="AC29" s="15">
        <v>0</v>
      </c>
      <c r="AD29" s="15">
        <v>735</v>
      </c>
      <c r="AE29" s="15">
        <v>735</v>
      </c>
      <c r="AF29" s="15">
        <v>26864.739999999998</v>
      </c>
      <c r="AG29" s="15">
        <v>877.59</v>
      </c>
      <c r="AH29" s="15">
        <v>81578.14</v>
      </c>
      <c r="AI29" s="15">
        <v>-1471.96</v>
      </c>
      <c r="AJ29" s="15">
        <v>6339.13</v>
      </c>
      <c r="AK29" s="15">
        <v>-40.18</v>
      </c>
      <c r="AL29" s="15">
        <v>0</v>
      </c>
      <c r="AM29" s="42">
        <v>0</v>
      </c>
      <c r="AN29" s="17">
        <v>30299099.140737623</v>
      </c>
      <c r="AO29" s="289">
        <v>0.99656507183293608</v>
      </c>
      <c r="AP29" s="290">
        <v>0</v>
      </c>
      <c r="AQ29" s="291">
        <v>0</v>
      </c>
      <c r="AR29" s="18">
        <v>0</v>
      </c>
      <c r="AS29" s="18">
        <v>0</v>
      </c>
      <c r="AT29" s="5"/>
      <c r="AU29" s="5"/>
      <c r="AV29" s="284">
        <v>58517333</v>
      </c>
      <c r="AW29" s="285">
        <v>5113357.9290000005</v>
      </c>
      <c r="AX29" s="285">
        <v>19142</v>
      </c>
      <c r="AY29" s="286">
        <v>55254.700000000012</v>
      </c>
    </row>
    <row r="30" spans="1:51" ht="13.15">
      <c r="A30" s="287" t="s">
        <v>162</v>
      </c>
      <c r="B30" s="287" t="s">
        <v>163</v>
      </c>
      <c r="C30" s="287" t="s">
        <v>116</v>
      </c>
      <c r="D30" s="288" t="s">
        <v>164</v>
      </c>
      <c r="E30" s="288" t="s">
        <v>43</v>
      </c>
      <c r="F30" s="288" t="s">
        <v>165</v>
      </c>
      <c r="G30" s="287" t="s">
        <v>166</v>
      </c>
      <c r="H30" s="283">
        <v>0</v>
      </c>
      <c r="I30" s="283" t="s">
        <v>24</v>
      </c>
      <c r="J30" s="29">
        <v>0.49</v>
      </c>
      <c r="K30" s="14">
        <v>16191005.423862649</v>
      </c>
      <c r="L30" s="15">
        <v>14976680.017072951</v>
      </c>
      <c r="M30" s="16">
        <v>0</v>
      </c>
      <c r="N30" s="15">
        <v>-9140149.6682145353</v>
      </c>
      <c r="O30" s="15">
        <v>39168273.969999999</v>
      </c>
      <c r="P30" s="15">
        <v>592457.0483299999</v>
      </c>
      <c r="Q30" s="15">
        <v>500.53499999999997</v>
      </c>
      <c r="R30" s="15">
        <v>15483.120939999999</v>
      </c>
      <c r="S30" s="15">
        <v>0</v>
      </c>
      <c r="T30" s="15">
        <v>0</v>
      </c>
      <c r="U30" s="15">
        <v>0</v>
      </c>
      <c r="V30" s="15">
        <v>0</v>
      </c>
      <c r="W30" s="15">
        <v>0</v>
      </c>
      <c r="X30" s="15">
        <v>0</v>
      </c>
      <c r="Y30" s="15">
        <v>0</v>
      </c>
      <c r="Z30" s="15">
        <v>0</v>
      </c>
      <c r="AA30" s="15">
        <v>0</v>
      </c>
      <c r="AB30" s="15">
        <v>0</v>
      </c>
      <c r="AC30" s="15">
        <v>0</v>
      </c>
      <c r="AD30" s="15">
        <v>0</v>
      </c>
      <c r="AE30" s="15">
        <v>0</v>
      </c>
      <c r="AF30" s="15">
        <v>1373.47</v>
      </c>
      <c r="AG30" s="15">
        <v>0</v>
      </c>
      <c r="AH30" s="15">
        <v>66206.350000000006</v>
      </c>
      <c r="AI30" s="15">
        <v>2033.01</v>
      </c>
      <c r="AJ30" s="15">
        <v>8238.86</v>
      </c>
      <c r="AK30" s="15">
        <v>0</v>
      </c>
      <c r="AL30" s="15">
        <v>0</v>
      </c>
      <c r="AM30" s="42">
        <v>0</v>
      </c>
      <c r="AN30" s="17">
        <v>30714416.696055464</v>
      </c>
      <c r="AO30" s="289">
        <v>1.8970049043889456</v>
      </c>
      <c r="AP30" s="290">
        <v>0</v>
      </c>
      <c r="AQ30" s="291">
        <v>0</v>
      </c>
      <c r="AR30" s="18">
        <v>0</v>
      </c>
      <c r="AS30" s="18">
        <v>0</v>
      </c>
      <c r="AT30" s="5"/>
      <c r="AU30" s="5"/>
      <c r="AV30" s="284">
        <v>79935253</v>
      </c>
      <c r="AW30" s="285">
        <v>1209096.0169999998</v>
      </c>
      <c r="AX30" s="285">
        <v>1021.5</v>
      </c>
      <c r="AY30" s="286">
        <v>31598.205999999998</v>
      </c>
    </row>
    <row r="31" spans="1:51" ht="13.15">
      <c r="A31" s="287" t="s">
        <v>167</v>
      </c>
      <c r="B31" s="287" t="s">
        <v>168</v>
      </c>
      <c r="C31" s="287" t="s">
        <v>93</v>
      </c>
      <c r="D31" s="288" t="s">
        <v>169</v>
      </c>
      <c r="E31" s="288" t="s">
        <v>43</v>
      </c>
      <c r="F31" s="288" t="s">
        <v>170</v>
      </c>
      <c r="G31" s="287" t="s">
        <v>171</v>
      </c>
      <c r="H31" s="283">
        <v>0</v>
      </c>
      <c r="I31" s="283" t="s">
        <v>24</v>
      </c>
      <c r="J31" s="29">
        <v>0.49</v>
      </c>
      <c r="K31" s="14">
        <v>133955206.06278646</v>
      </c>
      <c r="L31" s="15">
        <v>123908565.60807748</v>
      </c>
      <c r="M31" s="16">
        <v>0</v>
      </c>
      <c r="N31" s="15">
        <v>66622117.684978545</v>
      </c>
      <c r="O31" s="15">
        <v>64151516.869999997</v>
      </c>
      <c r="P31" s="15">
        <v>8369161.8672200004</v>
      </c>
      <c r="Q31" s="15">
        <v>0</v>
      </c>
      <c r="R31" s="15">
        <v>0</v>
      </c>
      <c r="S31" s="15">
        <v>2635.22</v>
      </c>
      <c r="T31" s="15">
        <v>0</v>
      </c>
      <c r="U31" s="15">
        <v>0</v>
      </c>
      <c r="V31" s="15">
        <v>0</v>
      </c>
      <c r="W31" s="15">
        <v>0</v>
      </c>
      <c r="X31" s="15">
        <v>-707.06999999999994</v>
      </c>
      <c r="Y31" s="15">
        <v>0</v>
      </c>
      <c r="Z31" s="15">
        <v>-265.58</v>
      </c>
      <c r="AA31" s="15">
        <v>0</v>
      </c>
      <c r="AB31" s="15">
        <v>2983.61</v>
      </c>
      <c r="AC31" s="15">
        <v>0</v>
      </c>
      <c r="AD31" s="15">
        <v>0</v>
      </c>
      <c r="AE31" s="15">
        <v>0</v>
      </c>
      <c r="AF31" s="15">
        <v>26853.47</v>
      </c>
      <c r="AG31" s="15">
        <v>-2139.34</v>
      </c>
      <c r="AH31" s="15">
        <v>222730.48</v>
      </c>
      <c r="AI31" s="15">
        <v>-10379.18</v>
      </c>
      <c r="AJ31" s="15">
        <v>75062.61</v>
      </c>
      <c r="AK31" s="15">
        <v>2882.67</v>
      </c>
      <c r="AL31" s="15">
        <v>0</v>
      </c>
      <c r="AM31" s="42">
        <v>0</v>
      </c>
      <c r="AN31" s="17">
        <v>139462453.31219855</v>
      </c>
      <c r="AO31" s="289">
        <v>1.0411126033192826</v>
      </c>
      <c r="AP31" s="290">
        <v>0</v>
      </c>
      <c r="AQ31" s="291">
        <v>0</v>
      </c>
      <c r="AR31" s="18">
        <v>0</v>
      </c>
      <c r="AS31" s="18">
        <v>0</v>
      </c>
      <c r="AT31" s="5"/>
      <c r="AU31" s="5"/>
      <c r="AV31" s="284">
        <v>130921463</v>
      </c>
      <c r="AW31" s="285">
        <v>17079922.177999999</v>
      </c>
      <c r="AX31" s="285">
        <v>0</v>
      </c>
      <c r="AY31" s="286">
        <v>0</v>
      </c>
    </row>
    <row r="32" spans="1:51" ht="13.15">
      <c r="A32" s="287" t="s">
        <v>172</v>
      </c>
      <c r="B32" s="287" t="s">
        <v>173</v>
      </c>
      <c r="C32" s="287" t="s">
        <v>41</v>
      </c>
      <c r="D32" s="288" t="s">
        <v>174</v>
      </c>
      <c r="E32" s="288" t="s">
        <v>103</v>
      </c>
      <c r="F32" s="288" t="s">
        <v>104</v>
      </c>
      <c r="G32" s="287" t="s">
        <v>105</v>
      </c>
      <c r="H32" s="283">
        <v>0</v>
      </c>
      <c r="I32" s="283">
        <v>0</v>
      </c>
      <c r="J32" s="29">
        <v>0.4</v>
      </c>
      <c r="K32" s="14">
        <v>3354160.2309897589</v>
      </c>
      <c r="L32" s="15">
        <v>3102598.2136655273</v>
      </c>
      <c r="M32" s="16">
        <v>0.5</v>
      </c>
      <c r="N32" s="15">
        <v>-12735653.261278044</v>
      </c>
      <c r="O32" s="15">
        <v>16853006</v>
      </c>
      <c r="P32" s="15">
        <v>1570031.5576000002</v>
      </c>
      <c r="Q32" s="15">
        <v>9673</v>
      </c>
      <c r="R32" s="15">
        <v>36551.542752000008</v>
      </c>
      <c r="S32" s="15">
        <v>0</v>
      </c>
      <c r="T32" s="15">
        <v>0</v>
      </c>
      <c r="U32" s="15">
        <v>0</v>
      </c>
      <c r="V32" s="15">
        <v>0</v>
      </c>
      <c r="W32" s="15">
        <v>0</v>
      </c>
      <c r="X32" s="15">
        <v>-600</v>
      </c>
      <c r="Y32" s="15">
        <v>0</v>
      </c>
      <c r="Z32" s="15">
        <v>-1114.8</v>
      </c>
      <c r="AA32" s="15">
        <v>9.6000000000000014</v>
      </c>
      <c r="AB32" s="15">
        <v>4886.4000000000005</v>
      </c>
      <c r="AC32" s="15">
        <v>0</v>
      </c>
      <c r="AD32" s="15">
        <v>600</v>
      </c>
      <c r="AE32" s="15">
        <v>0</v>
      </c>
      <c r="AF32" s="15">
        <v>7026.8</v>
      </c>
      <c r="AG32" s="15">
        <v>0</v>
      </c>
      <c r="AH32" s="15">
        <v>52370</v>
      </c>
      <c r="AI32" s="15">
        <v>-376</v>
      </c>
      <c r="AJ32" s="15">
        <v>21924.400000000001</v>
      </c>
      <c r="AK32" s="15">
        <v>0</v>
      </c>
      <c r="AL32" s="15">
        <v>0</v>
      </c>
      <c r="AM32" s="42">
        <v>0</v>
      </c>
      <c r="AN32" s="17">
        <v>5818335.2390739555</v>
      </c>
      <c r="AO32" s="289">
        <v>1.7346622815801074</v>
      </c>
      <c r="AP32" s="290">
        <v>0</v>
      </c>
      <c r="AQ32" s="291">
        <v>0</v>
      </c>
      <c r="AR32" s="18">
        <v>1232088</v>
      </c>
      <c r="AS32" s="18">
        <v>0</v>
      </c>
      <c r="AT32" s="5"/>
      <c r="AU32" s="5"/>
      <c r="AV32" s="284">
        <v>42132515</v>
      </c>
      <c r="AW32" s="285">
        <v>3925078.8940000003</v>
      </c>
      <c r="AX32" s="285">
        <v>24182.5</v>
      </c>
      <c r="AY32" s="286">
        <v>91378.856880000021</v>
      </c>
    </row>
    <row r="33" spans="1:51" ht="13.15">
      <c r="A33" s="287" t="s">
        <v>175</v>
      </c>
      <c r="B33" s="287" t="s">
        <v>176</v>
      </c>
      <c r="C33" s="287" t="s">
        <v>41</v>
      </c>
      <c r="D33" s="288" t="s">
        <v>177</v>
      </c>
      <c r="E33" s="288" t="s">
        <v>178</v>
      </c>
      <c r="F33" s="288" t="s">
        <v>43</v>
      </c>
      <c r="G33" s="287" t="s">
        <v>179</v>
      </c>
      <c r="H33" s="283">
        <v>0</v>
      </c>
      <c r="I33" s="283">
        <v>0</v>
      </c>
      <c r="J33" s="29">
        <v>0.4</v>
      </c>
      <c r="K33" s="14">
        <v>3808654.1540267365</v>
      </c>
      <c r="L33" s="15">
        <v>3523005.0924747316</v>
      </c>
      <c r="M33" s="16">
        <v>0.5</v>
      </c>
      <c r="N33" s="15">
        <v>-8190998.0042524952</v>
      </c>
      <c r="O33" s="15">
        <v>11790875.600000001</v>
      </c>
      <c r="P33" s="15">
        <v>1370070.6368000002</v>
      </c>
      <c r="Q33" s="15">
        <v>1611.2</v>
      </c>
      <c r="R33" s="15">
        <v>19930.609200000003</v>
      </c>
      <c r="S33" s="15">
        <v>2946.4</v>
      </c>
      <c r="T33" s="15">
        <v>0</v>
      </c>
      <c r="U33" s="15">
        <v>0</v>
      </c>
      <c r="V33" s="15">
        <v>0</v>
      </c>
      <c r="W33" s="15">
        <v>0</v>
      </c>
      <c r="X33" s="15">
        <v>-1480.8000000000002</v>
      </c>
      <c r="Y33" s="15">
        <v>0</v>
      </c>
      <c r="Z33" s="15">
        <v>0</v>
      </c>
      <c r="AA33" s="15">
        <v>0</v>
      </c>
      <c r="AB33" s="15">
        <v>25132</v>
      </c>
      <c r="AC33" s="15">
        <v>18.8</v>
      </c>
      <c r="AD33" s="15">
        <v>489.6</v>
      </c>
      <c r="AE33" s="15">
        <v>-1.6</v>
      </c>
      <c r="AF33" s="15">
        <v>16048</v>
      </c>
      <c r="AG33" s="15">
        <v>364</v>
      </c>
      <c r="AH33" s="15">
        <v>57308</v>
      </c>
      <c r="AI33" s="15">
        <v>29394</v>
      </c>
      <c r="AJ33" s="15">
        <v>10536.800000000001</v>
      </c>
      <c r="AK33" s="15">
        <v>340</v>
      </c>
      <c r="AL33" s="15">
        <v>0</v>
      </c>
      <c r="AM33" s="42">
        <v>0</v>
      </c>
      <c r="AN33" s="17">
        <v>5132585.2417475069</v>
      </c>
      <c r="AO33" s="289">
        <v>1.3476112648141159</v>
      </c>
      <c r="AP33" s="290">
        <v>0</v>
      </c>
      <c r="AQ33" s="291">
        <v>0</v>
      </c>
      <c r="AR33" s="18">
        <v>661966</v>
      </c>
      <c r="AS33" s="18">
        <v>0</v>
      </c>
      <c r="AT33" s="5"/>
      <c r="AU33" s="5"/>
      <c r="AV33" s="284">
        <v>29477189</v>
      </c>
      <c r="AW33" s="285">
        <v>3425176.5920000002</v>
      </c>
      <c r="AX33" s="285">
        <v>4028</v>
      </c>
      <c r="AY33" s="286">
        <v>49826.523000000001</v>
      </c>
    </row>
    <row r="34" spans="1:51" ht="13.15">
      <c r="A34" s="287" t="s">
        <v>180</v>
      </c>
      <c r="B34" s="287" t="s">
        <v>181</v>
      </c>
      <c r="C34" s="287" t="s">
        <v>84</v>
      </c>
      <c r="D34" s="288" t="s">
        <v>182</v>
      </c>
      <c r="E34" s="288" t="s">
        <v>86</v>
      </c>
      <c r="F34" s="288" t="s">
        <v>43</v>
      </c>
      <c r="G34" s="287" t="s">
        <v>87</v>
      </c>
      <c r="H34" s="283">
        <v>0</v>
      </c>
      <c r="I34" s="283" t="s">
        <v>24</v>
      </c>
      <c r="J34" s="29">
        <v>0.3</v>
      </c>
      <c r="K34" s="14">
        <v>84958043.632951617</v>
      </c>
      <c r="L34" s="15">
        <v>78586190.360480249</v>
      </c>
      <c r="M34" s="16">
        <v>0</v>
      </c>
      <c r="N34" s="15">
        <v>50986685.529387109</v>
      </c>
      <c r="O34" s="15">
        <v>40216124.100000001</v>
      </c>
      <c r="P34" s="15">
        <v>2186592.9930000002</v>
      </c>
      <c r="Q34" s="15">
        <v>11145.449999999999</v>
      </c>
      <c r="R34" s="15">
        <v>63610.794000000002</v>
      </c>
      <c r="S34" s="15">
        <v>90</v>
      </c>
      <c r="T34" s="15">
        <v>0</v>
      </c>
      <c r="U34" s="15">
        <v>0</v>
      </c>
      <c r="V34" s="15">
        <v>0</v>
      </c>
      <c r="W34" s="15">
        <v>0</v>
      </c>
      <c r="X34" s="15">
        <v>-706.5</v>
      </c>
      <c r="Y34" s="15">
        <v>0</v>
      </c>
      <c r="Z34" s="15">
        <v>0</v>
      </c>
      <c r="AA34" s="15">
        <v>144</v>
      </c>
      <c r="AB34" s="15">
        <v>0</v>
      </c>
      <c r="AC34" s="15">
        <v>0</v>
      </c>
      <c r="AD34" s="15">
        <v>0</v>
      </c>
      <c r="AE34" s="15">
        <v>0</v>
      </c>
      <c r="AF34" s="15">
        <v>33588.9</v>
      </c>
      <c r="AG34" s="15">
        <v>-514.79999999999995</v>
      </c>
      <c r="AH34" s="15">
        <v>125014.5</v>
      </c>
      <c r="AI34" s="15">
        <v>-6449.0999999999995</v>
      </c>
      <c r="AJ34" s="15">
        <v>10224.6</v>
      </c>
      <c r="AK34" s="15">
        <v>387.59999999999997</v>
      </c>
      <c r="AL34" s="15">
        <v>0</v>
      </c>
      <c r="AM34" s="42">
        <v>0</v>
      </c>
      <c r="AN34" s="17">
        <v>93625938.066387117</v>
      </c>
      <c r="AO34" s="289">
        <v>1.1020255888999024</v>
      </c>
      <c r="AP34" s="290">
        <v>0</v>
      </c>
      <c r="AQ34" s="291">
        <v>0</v>
      </c>
      <c r="AR34" s="18">
        <v>0</v>
      </c>
      <c r="AS34" s="18">
        <v>0</v>
      </c>
      <c r="AT34" s="5"/>
      <c r="AU34" s="5"/>
      <c r="AV34" s="284">
        <v>134053747</v>
      </c>
      <c r="AW34" s="285">
        <v>7288643.3100000015</v>
      </c>
      <c r="AX34" s="285">
        <v>37151.5</v>
      </c>
      <c r="AY34" s="286">
        <v>212035.98</v>
      </c>
    </row>
    <row r="35" spans="1:51" ht="13.15">
      <c r="A35" s="287" t="s">
        <v>183</v>
      </c>
      <c r="B35" s="287" t="s">
        <v>184</v>
      </c>
      <c r="C35" s="287" t="s">
        <v>41</v>
      </c>
      <c r="D35" s="288" t="s">
        <v>185</v>
      </c>
      <c r="E35" s="288" t="s">
        <v>103</v>
      </c>
      <c r="F35" s="288" t="s">
        <v>104</v>
      </c>
      <c r="G35" s="287" t="s">
        <v>105</v>
      </c>
      <c r="H35" s="283">
        <v>0</v>
      </c>
      <c r="I35" s="283">
        <v>0</v>
      </c>
      <c r="J35" s="29">
        <v>0.4</v>
      </c>
      <c r="K35" s="14">
        <v>1596062.7520210627</v>
      </c>
      <c r="L35" s="15">
        <v>1476358.0456194831</v>
      </c>
      <c r="M35" s="16">
        <v>0.5</v>
      </c>
      <c r="N35" s="15">
        <v>-9749538.778149724</v>
      </c>
      <c r="O35" s="15">
        <v>11109227.600000001</v>
      </c>
      <c r="P35" s="15">
        <v>792150.74639999995</v>
      </c>
      <c r="Q35" s="15">
        <v>6251.6</v>
      </c>
      <c r="R35" s="15">
        <v>39346.943999999996</v>
      </c>
      <c r="S35" s="15">
        <v>0</v>
      </c>
      <c r="T35" s="15">
        <v>0</v>
      </c>
      <c r="U35" s="15">
        <v>0</v>
      </c>
      <c r="V35" s="15">
        <v>-2460.4</v>
      </c>
      <c r="W35" s="15">
        <v>-201.20000000000002</v>
      </c>
      <c r="X35" s="15">
        <v>-101.2</v>
      </c>
      <c r="Y35" s="15">
        <v>0</v>
      </c>
      <c r="Z35" s="15">
        <v>0</v>
      </c>
      <c r="AA35" s="15">
        <v>0</v>
      </c>
      <c r="AB35" s="15">
        <v>0</v>
      </c>
      <c r="AC35" s="15">
        <v>0</v>
      </c>
      <c r="AD35" s="15">
        <v>0</v>
      </c>
      <c r="AE35" s="15">
        <v>0</v>
      </c>
      <c r="AF35" s="15">
        <v>1533.2</v>
      </c>
      <c r="AG35" s="15">
        <v>-72.8</v>
      </c>
      <c r="AH35" s="15">
        <v>21446.400000000001</v>
      </c>
      <c r="AI35" s="15">
        <v>-3504.8</v>
      </c>
      <c r="AJ35" s="15">
        <v>7566</v>
      </c>
      <c r="AK35" s="15">
        <v>0</v>
      </c>
      <c r="AL35" s="15">
        <v>0</v>
      </c>
      <c r="AM35" s="42">
        <v>0</v>
      </c>
      <c r="AN35" s="17">
        <v>2221643.312250278</v>
      </c>
      <c r="AO35" s="289">
        <v>1.3919523586632512</v>
      </c>
      <c r="AP35" s="290">
        <v>0</v>
      </c>
      <c r="AQ35" s="291">
        <v>0</v>
      </c>
      <c r="AR35" s="18">
        <v>312790</v>
      </c>
      <c r="AS35" s="18">
        <v>0</v>
      </c>
      <c r="AT35" s="5"/>
      <c r="AU35" s="5"/>
      <c r="AV35" s="284">
        <v>27773069</v>
      </c>
      <c r="AW35" s="285">
        <v>1980376.8659999997</v>
      </c>
      <c r="AX35" s="285">
        <v>15629</v>
      </c>
      <c r="AY35" s="286">
        <v>98367.359999999986</v>
      </c>
    </row>
    <row r="36" spans="1:51" ht="13.15">
      <c r="A36" s="287" t="s">
        <v>186</v>
      </c>
      <c r="B36" s="287" t="s">
        <v>187</v>
      </c>
      <c r="C36" s="287" t="s">
        <v>116</v>
      </c>
      <c r="D36" s="288" t="s">
        <v>188</v>
      </c>
      <c r="E36" s="288" t="s">
        <v>43</v>
      </c>
      <c r="F36" s="288" t="s">
        <v>189</v>
      </c>
      <c r="G36" s="287" t="s">
        <v>96</v>
      </c>
      <c r="H36" s="283">
        <v>0</v>
      </c>
      <c r="I36" s="283">
        <v>0</v>
      </c>
      <c r="J36" s="29">
        <v>0.49</v>
      </c>
      <c r="K36" s="14">
        <v>56883568.675373219</v>
      </c>
      <c r="L36" s="15">
        <v>52617301.024720229</v>
      </c>
      <c r="M36" s="16">
        <v>1.9630105399916165E-2</v>
      </c>
      <c r="N36" s="15">
        <v>-1138988.6595847197</v>
      </c>
      <c r="O36" s="15">
        <v>55370435.119999997</v>
      </c>
      <c r="P36" s="15">
        <v>4122221.74658</v>
      </c>
      <c r="Q36" s="15">
        <v>38379.25</v>
      </c>
      <c r="R36" s="15">
        <v>116670.84386999998</v>
      </c>
      <c r="S36" s="15">
        <v>0</v>
      </c>
      <c r="T36" s="15">
        <v>0</v>
      </c>
      <c r="U36" s="15">
        <v>0</v>
      </c>
      <c r="V36" s="15">
        <v>0</v>
      </c>
      <c r="W36" s="15">
        <v>82.81</v>
      </c>
      <c r="X36" s="15">
        <v>-7229.46</v>
      </c>
      <c r="Y36" s="15">
        <v>0</v>
      </c>
      <c r="Z36" s="15">
        <v>0</v>
      </c>
      <c r="AA36" s="15">
        <v>0</v>
      </c>
      <c r="AB36" s="15">
        <v>0</v>
      </c>
      <c r="AC36" s="15">
        <v>0</v>
      </c>
      <c r="AD36" s="15">
        <v>0</v>
      </c>
      <c r="AE36" s="15">
        <v>0</v>
      </c>
      <c r="AF36" s="15">
        <v>67443.600000000006</v>
      </c>
      <c r="AG36" s="15">
        <v>-775.67</v>
      </c>
      <c r="AH36" s="15">
        <v>267301.86</v>
      </c>
      <c r="AI36" s="15">
        <v>94156.93</v>
      </c>
      <c r="AJ36" s="15">
        <v>91849.03</v>
      </c>
      <c r="AK36" s="15">
        <v>-563.99</v>
      </c>
      <c r="AL36" s="15">
        <v>0</v>
      </c>
      <c r="AM36" s="42">
        <v>0</v>
      </c>
      <c r="AN36" s="17">
        <v>59020983.41086527</v>
      </c>
      <c r="AO36" s="289">
        <v>1.0375752574120303</v>
      </c>
      <c r="AP36" s="290">
        <v>0</v>
      </c>
      <c r="AQ36" s="291">
        <v>0</v>
      </c>
      <c r="AR36" s="18">
        <v>41958</v>
      </c>
      <c r="AS36" s="18">
        <v>41958</v>
      </c>
      <c r="AT36" s="5"/>
      <c r="AU36" s="5"/>
      <c r="AV36" s="284">
        <v>113000888</v>
      </c>
      <c r="AW36" s="285">
        <v>8412697.4419999998</v>
      </c>
      <c r="AX36" s="285">
        <v>78325</v>
      </c>
      <c r="AY36" s="286">
        <v>238103.76299999998</v>
      </c>
    </row>
    <row r="37" spans="1:51" ht="13.15">
      <c r="A37" s="287" t="s">
        <v>190</v>
      </c>
      <c r="B37" s="287" t="s">
        <v>191</v>
      </c>
      <c r="C37" s="287" t="s">
        <v>116</v>
      </c>
      <c r="D37" s="288" t="s">
        <v>192</v>
      </c>
      <c r="E37" s="288" t="s">
        <v>118</v>
      </c>
      <c r="F37" s="288" t="s">
        <v>119</v>
      </c>
      <c r="G37" s="287" t="s">
        <v>96</v>
      </c>
      <c r="H37" s="283">
        <v>0</v>
      </c>
      <c r="I37" s="283" t="s">
        <v>24</v>
      </c>
      <c r="J37" s="29">
        <v>0.49</v>
      </c>
      <c r="K37" s="14">
        <v>98114919.374497652</v>
      </c>
      <c r="L37" s="15">
        <v>90756300.421410337</v>
      </c>
      <c r="M37" s="16">
        <v>0</v>
      </c>
      <c r="N37" s="15">
        <v>-4258147.6538784429</v>
      </c>
      <c r="O37" s="15">
        <v>101508234.3506</v>
      </c>
      <c r="P37" s="15">
        <v>4998789.8628500002</v>
      </c>
      <c r="Q37" s="15">
        <v>39845.33</v>
      </c>
      <c r="R37" s="15">
        <v>139537.97865</v>
      </c>
      <c r="S37" s="15">
        <v>0</v>
      </c>
      <c r="T37" s="15">
        <v>0</v>
      </c>
      <c r="U37" s="15">
        <v>0</v>
      </c>
      <c r="V37" s="15">
        <v>0</v>
      </c>
      <c r="W37" s="15">
        <v>-2548.98</v>
      </c>
      <c r="X37" s="15">
        <v>-729.12</v>
      </c>
      <c r="Y37" s="15">
        <v>0</v>
      </c>
      <c r="Z37" s="15">
        <v>0</v>
      </c>
      <c r="AA37" s="15">
        <v>0</v>
      </c>
      <c r="AB37" s="15">
        <v>0</v>
      </c>
      <c r="AC37" s="15">
        <v>0</v>
      </c>
      <c r="AD37" s="15">
        <v>735</v>
      </c>
      <c r="AE37" s="15">
        <v>735</v>
      </c>
      <c r="AF37" s="15">
        <v>28106.89</v>
      </c>
      <c r="AG37" s="15">
        <v>-1441.58</v>
      </c>
      <c r="AH37" s="15">
        <v>201502.21</v>
      </c>
      <c r="AI37" s="15">
        <v>-1989.8899999999999</v>
      </c>
      <c r="AJ37" s="15">
        <v>81487.490000000005</v>
      </c>
      <c r="AK37" s="15">
        <v>-4885.3</v>
      </c>
      <c r="AL37" s="15">
        <v>0</v>
      </c>
      <c r="AM37" s="42">
        <v>0</v>
      </c>
      <c r="AN37" s="17">
        <v>102729231.58822155</v>
      </c>
      <c r="AO37" s="289">
        <v>1.0470296693218633</v>
      </c>
      <c r="AP37" s="290">
        <v>0</v>
      </c>
      <c r="AQ37" s="291">
        <v>0</v>
      </c>
      <c r="AR37" s="18">
        <v>0</v>
      </c>
      <c r="AS37" s="18">
        <v>0</v>
      </c>
      <c r="AT37" s="5"/>
      <c r="AU37" s="5"/>
      <c r="AV37" s="284">
        <v>207159661.94</v>
      </c>
      <c r="AW37" s="285">
        <v>10201611.965</v>
      </c>
      <c r="AX37" s="285">
        <v>81317</v>
      </c>
      <c r="AY37" s="286">
        <v>284771.38500000001</v>
      </c>
    </row>
    <row r="38" spans="1:51" ht="13.15">
      <c r="A38" s="287" t="s">
        <v>193</v>
      </c>
      <c r="B38" s="287" t="s">
        <v>194</v>
      </c>
      <c r="C38" s="287" t="s">
        <v>41</v>
      </c>
      <c r="D38" s="288" t="s">
        <v>195</v>
      </c>
      <c r="E38" s="288" t="s">
        <v>178</v>
      </c>
      <c r="F38" s="288" t="s">
        <v>43</v>
      </c>
      <c r="G38" s="287" t="s">
        <v>179</v>
      </c>
      <c r="H38" s="283">
        <v>0</v>
      </c>
      <c r="I38" s="283">
        <v>0</v>
      </c>
      <c r="J38" s="29">
        <v>0.4</v>
      </c>
      <c r="K38" s="14">
        <v>2766059.1035007299</v>
      </c>
      <c r="L38" s="15">
        <v>2558604.670738175</v>
      </c>
      <c r="M38" s="16">
        <v>0.5</v>
      </c>
      <c r="N38" s="15">
        <v>-8653398.5114658326</v>
      </c>
      <c r="O38" s="15">
        <v>11361088</v>
      </c>
      <c r="P38" s="15">
        <v>1120189.3296000001</v>
      </c>
      <c r="Q38" s="15">
        <v>2288.6</v>
      </c>
      <c r="R38" s="15">
        <v>11434.5524</v>
      </c>
      <c r="S38" s="15">
        <v>10828</v>
      </c>
      <c r="T38" s="15">
        <v>40.400000000000006</v>
      </c>
      <c r="U38" s="15">
        <v>0</v>
      </c>
      <c r="V38" s="15">
        <v>0</v>
      </c>
      <c r="W38" s="15">
        <v>0</v>
      </c>
      <c r="X38" s="15">
        <v>0</v>
      </c>
      <c r="Y38" s="15">
        <v>0</v>
      </c>
      <c r="Z38" s="15">
        <v>0</v>
      </c>
      <c r="AA38" s="15">
        <v>0</v>
      </c>
      <c r="AB38" s="15">
        <v>15908</v>
      </c>
      <c r="AC38" s="15">
        <v>-1124</v>
      </c>
      <c r="AD38" s="15">
        <v>0</v>
      </c>
      <c r="AE38" s="15">
        <v>0</v>
      </c>
      <c r="AF38" s="15">
        <v>10230.800000000001</v>
      </c>
      <c r="AG38" s="15">
        <v>-790.80000000000007</v>
      </c>
      <c r="AH38" s="15">
        <v>50337.600000000006</v>
      </c>
      <c r="AI38" s="15">
        <v>50.800000000000004</v>
      </c>
      <c r="AJ38" s="15">
        <v>15957.2</v>
      </c>
      <c r="AK38" s="15">
        <v>12</v>
      </c>
      <c r="AL38" s="15">
        <v>0</v>
      </c>
      <c r="AM38" s="42">
        <v>0</v>
      </c>
      <c r="AN38" s="17">
        <v>3943051.9705341673</v>
      </c>
      <c r="AO38" s="289">
        <v>1.4255125516095564</v>
      </c>
      <c r="AP38" s="290">
        <v>0</v>
      </c>
      <c r="AQ38" s="291">
        <v>0</v>
      </c>
      <c r="AR38" s="18">
        <v>588496</v>
      </c>
      <c r="AS38" s="18">
        <v>0</v>
      </c>
      <c r="AT38" s="5"/>
      <c r="AU38" s="5"/>
      <c r="AV38" s="284">
        <v>28402720</v>
      </c>
      <c r="AW38" s="285">
        <v>2800473.324</v>
      </c>
      <c r="AX38" s="285">
        <v>5721.5</v>
      </c>
      <c r="AY38" s="286">
        <v>28586.381000000001</v>
      </c>
    </row>
    <row r="39" spans="1:51" ht="13.15">
      <c r="A39" s="287" t="s">
        <v>196</v>
      </c>
      <c r="B39" s="287" t="s">
        <v>197</v>
      </c>
      <c r="C39" s="287" t="s">
        <v>84</v>
      </c>
      <c r="D39" s="288" t="s">
        <v>198</v>
      </c>
      <c r="E39" s="288" t="s">
        <v>86</v>
      </c>
      <c r="F39" s="288" t="s">
        <v>43</v>
      </c>
      <c r="G39" s="287" t="s">
        <v>87</v>
      </c>
      <c r="H39" s="283">
        <v>0</v>
      </c>
      <c r="I39" s="283" t="s">
        <v>24</v>
      </c>
      <c r="J39" s="29">
        <v>0.3</v>
      </c>
      <c r="K39" s="14">
        <v>37008470.59184812</v>
      </c>
      <c r="L39" s="15">
        <v>34232835.297459513</v>
      </c>
      <c r="M39" s="16">
        <v>0</v>
      </c>
      <c r="N39" s="15">
        <v>9340793.8103308454</v>
      </c>
      <c r="O39" s="15">
        <v>28056063.899999999</v>
      </c>
      <c r="P39" s="15">
        <v>1619180.4125999999</v>
      </c>
      <c r="Q39" s="15">
        <v>15180.599999999999</v>
      </c>
      <c r="R39" s="15">
        <v>17787.470399999998</v>
      </c>
      <c r="S39" s="15">
        <v>0</v>
      </c>
      <c r="T39" s="15">
        <v>0</v>
      </c>
      <c r="U39" s="15">
        <v>0</v>
      </c>
      <c r="V39" s="15">
        <v>0</v>
      </c>
      <c r="W39" s="15">
        <v>0</v>
      </c>
      <c r="X39" s="15">
        <v>-754.5</v>
      </c>
      <c r="Y39" s="15">
        <v>0</v>
      </c>
      <c r="Z39" s="15">
        <v>0</v>
      </c>
      <c r="AA39" s="15">
        <v>-952.5</v>
      </c>
      <c r="AB39" s="15">
        <v>0</v>
      </c>
      <c r="AC39" s="15">
        <v>0</v>
      </c>
      <c r="AD39" s="15">
        <v>0</v>
      </c>
      <c r="AE39" s="15">
        <v>0</v>
      </c>
      <c r="AF39" s="15">
        <v>38044.5</v>
      </c>
      <c r="AG39" s="15">
        <v>47.1</v>
      </c>
      <c r="AH39" s="15">
        <v>77576.399999999994</v>
      </c>
      <c r="AI39" s="15">
        <v>90570.3</v>
      </c>
      <c r="AJ39" s="15">
        <v>11067</v>
      </c>
      <c r="AK39" s="15">
        <v>-62.4</v>
      </c>
      <c r="AL39" s="15">
        <v>0</v>
      </c>
      <c r="AM39" s="42">
        <v>0</v>
      </c>
      <c r="AN39" s="17">
        <v>39264542.093330845</v>
      </c>
      <c r="AO39" s="289">
        <v>1.0609609493557313</v>
      </c>
      <c r="AP39" s="290">
        <v>0</v>
      </c>
      <c r="AQ39" s="291">
        <v>0</v>
      </c>
      <c r="AR39" s="18">
        <v>0</v>
      </c>
      <c r="AS39" s="18">
        <v>0</v>
      </c>
      <c r="AT39" s="5"/>
      <c r="AU39" s="5"/>
      <c r="AV39" s="284">
        <v>93520213</v>
      </c>
      <c r="AW39" s="285">
        <v>5397268.0420000004</v>
      </c>
      <c r="AX39" s="285">
        <v>50602</v>
      </c>
      <c r="AY39" s="286">
        <v>59291.567999999999</v>
      </c>
    </row>
    <row r="40" spans="1:51" ht="13.15">
      <c r="A40" s="287" t="s">
        <v>199</v>
      </c>
      <c r="B40" s="287" t="s">
        <v>200</v>
      </c>
      <c r="C40" s="287" t="s">
        <v>41</v>
      </c>
      <c r="D40" s="288" t="s">
        <v>201</v>
      </c>
      <c r="E40" s="288" t="s">
        <v>202</v>
      </c>
      <c r="F40" s="288" t="s">
        <v>203</v>
      </c>
      <c r="G40" s="287" t="s">
        <v>131</v>
      </c>
      <c r="H40" s="283">
        <v>0</v>
      </c>
      <c r="I40" s="283">
        <v>0</v>
      </c>
      <c r="J40" s="29">
        <v>0.4</v>
      </c>
      <c r="K40" s="14">
        <v>1679686.4441007057</v>
      </c>
      <c r="L40" s="15">
        <v>1553709.9607931529</v>
      </c>
      <c r="M40" s="16">
        <v>0.5</v>
      </c>
      <c r="N40" s="15">
        <v>-7948622.5970295314</v>
      </c>
      <c r="O40" s="15">
        <v>9421625.5999999996</v>
      </c>
      <c r="P40" s="15">
        <v>1076893.68</v>
      </c>
      <c r="Q40" s="15">
        <v>18054</v>
      </c>
      <c r="R40" s="15">
        <v>39149.372800000005</v>
      </c>
      <c r="S40" s="15">
        <v>0</v>
      </c>
      <c r="T40" s="15">
        <v>0</v>
      </c>
      <c r="U40" s="15">
        <v>0</v>
      </c>
      <c r="V40" s="15">
        <v>0</v>
      </c>
      <c r="W40" s="15">
        <v>0</v>
      </c>
      <c r="X40" s="15">
        <v>475.20000000000005</v>
      </c>
      <c r="Y40" s="15">
        <v>0</v>
      </c>
      <c r="Z40" s="15">
        <v>0</v>
      </c>
      <c r="AA40" s="15">
        <v>0</v>
      </c>
      <c r="AB40" s="15">
        <v>0</v>
      </c>
      <c r="AC40" s="15">
        <v>0</v>
      </c>
      <c r="AD40" s="15">
        <v>0</v>
      </c>
      <c r="AE40" s="15">
        <v>0</v>
      </c>
      <c r="AF40" s="15">
        <v>6641.6</v>
      </c>
      <c r="AG40" s="15">
        <v>-375.20000000000005</v>
      </c>
      <c r="AH40" s="15">
        <v>8554.4</v>
      </c>
      <c r="AI40" s="15">
        <v>-428.8</v>
      </c>
      <c r="AJ40" s="15">
        <v>14154</v>
      </c>
      <c r="AK40" s="15">
        <v>-352.8</v>
      </c>
      <c r="AL40" s="15">
        <v>0</v>
      </c>
      <c r="AM40" s="42">
        <v>0</v>
      </c>
      <c r="AN40" s="17">
        <v>2635768.4557704679</v>
      </c>
      <c r="AO40" s="289">
        <v>1.5692026717412981</v>
      </c>
      <c r="AP40" s="290">
        <v>0</v>
      </c>
      <c r="AQ40" s="291">
        <v>0</v>
      </c>
      <c r="AR40" s="18">
        <v>478041</v>
      </c>
      <c r="AS40" s="18">
        <v>0</v>
      </c>
      <c r="AT40" s="5"/>
      <c r="AU40" s="5"/>
      <c r="AV40" s="284">
        <v>23554064</v>
      </c>
      <c r="AW40" s="285">
        <v>2692234.1999999997</v>
      </c>
      <c r="AX40" s="285">
        <v>45135</v>
      </c>
      <c r="AY40" s="286">
        <v>97873.432000000001</v>
      </c>
    </row>
    <row r="41" spans="1:51" ht="13.15">
      <c r="A41" s="287" t="s">
        <v>204</v>
      </c>
      <c r="B41" s="287" t="s">
        <v>205</v>
      </c>
      <c r="C41" s="287" t="s">
        <v>41</v>
      </c>
      <c r="D41" s="288" t="s">
        <v>206</v>
      </c>
      <c r="E41" s="288" t="s">
        <v>207</v>
      </c>
      <c r="F41" s="288" t="s">
        <v>43</v>
      </c>
      <c r="G41" s="287" t="s">
        <v>208</v>
      </c>
      <c r="H41" s="283">
        <v>0</v>
      </c>
      <c r="I41" s="283">
        <v>0</v>
      </c>
      <c r="J41" s="29">
        <v>0.4</v>
      </c>
      <c r="K41" s="14">
        <v>2264486.0888763345</v>
      </c>
      <c r="L41" s="15">
        <v>2094649.6322106095</v>
      </c>
      <c r="M41" s="16">
        <v>0.5</v>
      </c>
      <c r="N41" s="15">
        <v>-13094006.331296355</v>
      </c>
      <c r="O41" s="15">
        <v>15288699.600000001</v>
      </c>
      <c r="P41" s="15">
        <v>918572.37160000019</v>
      </c>
      <c r="Q41" s="15">
        <v>6.4</v>
      </c>
      <c r="R41" s="15">
        <v>30.36</v>
      </c>
      <c r="S41" s="15">
        <v>0</v>
      </c>
      <c r="T41" s="15">
        <v>0</v>
      </c>
      <c r="U41" s="15">
        <v>0</v>
      </c>
      <c r="V41" s="15">
        <v>0</v>
      </c>
      <c r="W41" s="15">
        <v>0</v>
      </c>
      <c r="X41" s="15">
        <v>0</v>
      </c>
      <c r="Y41" s="15">
        <v>0</v>
      </c>
      <c r="Z41" s="15">
        <v>0</v>
      </c>
      <c r="AA41" s="15">
        <v>0</v>
      </c>
      <c r="AB41" s="15">
        <v>0</v>
      </c>
      <c r="AC41" s="15">
        <v>0</v>
      </c>
      <c r="AD41" s="15">
        <v>0</v>
      </c>
      <c r="AE41" s="15">
        <v>0</v>
      </c>
      <c r="AF41" s="15">
        <v>6548.4000000000005</v>
      </c>
      <c r="AG41" s="15">
        <v>-1715.2</v>
      </c>
      <c r="AH41" s="15">
        <v>7676</v>
      </c>
      <c r="AI41" s="15">
        <v>144</v>
      </c>
      <c r="AJ41" s="15">
        <v>9205.2000000000007</v>
      </c>
      <c r="AK41" s="15">
        <v>0</v>
      </c>
      <c r="AL41" s="15">
        <v>0</v>
      </c>
      <c r="AM41" s="42">
        <v>0</v>
      </c>
      <c r="AN41" s="17">
        <v>3135160.8003036468</v>
      </c>
      <c r="AO41" s="289">
        <v>1.3844910841820854</v>
      </c>
      <c r="AP41" s="290">
        <v>0</v>
      </c>
      <c r="AQ41" s="291">
        <v>0</v>
      </c>
      <c r="AR41" s="18">
        <v>435337</v>
      </c>
      <c r="AS41" s="18">
        <v>0</v>
      </c>
      <c r="AT41" s="5"/>
      <c r="AU41" s="5"/>
      <c r="AV41" s="284">
        <v>38221749</v>
      </c>
      <c r="AW41" s="285">
        <v>2296430.9290000005</v>
      </c>
      <c r="AX41" s="285">
        <v>16</v>
      </c>
      <c r="AY41" s="286">
        <v>75.899999999999991</v>
      </c>
    </row>
    <row r="42" spans="1:51" ht="13.15">
      <c r="A42" s="287" t="s">
        <v>209</v>
      </c>
      <c r="B42" s="287" t="s">
        <v>210</v>
      </c>
      <c r="C42" s="287" t="s">
        <v>41</v>
      </c>
      <c r="D42" s="288" t="s">
        <v>211</v>
      </c>
      <c r="E42" s="288" t="s">
        <v>62</v>
      </c>
      <c r="F42" s="288" t="s">
        <v>63</v>
      </c>
      <c r="G42" s="287" t="s">
        <v>64</v>
      </c>
      <c r="H42" s="283">
        <v>0</v>
      </c>
      <c r="I42" s="283">
        <v>0</v>
      </c>
      <c r="J42" s="29">
        <v>0.4</v>
      </c>
      <c r="K42" s="14">
        <v>2787151.6077222046</v>
      </c>
      <c r="L42" s="15">
        <v>2578115.2371430392</v>
      </c>
      <c r="M42" s="16">
        <v>0.5</v>
      </c>
      <c r="N42" s="15">
        <v>-7713245.802991516</v>
      </c>
      <c r="O42" s="15">
        <v>10818621.200000001</v>
      </c>
      <c r="P42" s="15">
        <v>760237.99</v>
      </c>
      <c r="Q42" s="15">
        <v>2762.2000000000003</v>
      </c>
      <c r="R42" s="15">
        <v>10613.193600000002</v>
      </c>
      <c r="S42" s="15">
        <v>0</v>
      </c>
      <c r="T42" s="15">
        <v>0</v>
      </c>
      <c r="U42" s="15">
        <v>0</v>
      </c>
      <c r="V42" s="15">
        <v>0</v>
      </c>
      <c r="W42" s="15">
        <v>0</v>
      </c>
      <c r="X42" s="15">
        <v>0</v>
      </c>
      <c r="Y42" s="15">
        <v>0</v>
      </c>
      <c r="Z42" s="15">
        <v>0</v>
      </c>
      <c r="AA42" s="15">
        <v>0</v>
      </c>
      <c r="AB42" s="15">
        <v>0</v>
      </c>
      <c r="AC42" s="15">
        <v>0</v>
      </c>
      <c r="AD42" s="15">
        <v>0</v>
      </c>
      <c r="AE42" s="15">
        <v>0</v>
      </c>
      <c r="AF42" s="15">
        <v>3666.4</v>
      </c>
      <c r="AG42" s="15">
        <v>0</v>
      </c>
      <c r="AH42" s="15">
        <v>18522</v>
      </c>
      <c r="AI42" s="15">
        <v>-1313.6000000000001</v>
      </c>
      <c r="AJ42" s="15">
        <v>12952</v>
      </c>
      <c r="AK42" s="15">
        <v>170.8</v>
      </c>
      <c r="AL42" s="15">
        <v>0</v>
      </c>
      <c r="AM42" s="42">
        <v>0</v>
      </c>
      <c r="AN42" s="17">
        <v>3912986.3806084855</v>
      </c>
      <c r="AO42" s="289">
        <v>1.4039373996617168</v>
      </c>
      <c r="AP42" s="290">
        <v>0</v>
      </c>
      <c r="AQ42" s="291">
        <v>0</v>
      </c>
      <c r="AR42" s="18">
        <v>562917</v>
      </c>
      <c r="AS42" s="18">
        <v>0</v>
      </c>
      <c r="AT42" s="5"/>
      <c r="AU42" s="5"/>
      <c r="AV42" s="284">
        <v>27046553</v>
      </c>
      <c r="AW42" s="285">
        <v>1900594.9749999999</v>
      </c>
      <c r="AX42" s="285">
        <v>6905.5</v>
      </c>
      <c r="AY42" s="286">
        <v>26532.984000000004</v>
      </c>
    </row>
    <row r="43" spans="1:51" ht="13.15">
      <c r="A43" s="287" t="s">
        <v>212</v>
      </c>
      <c r="B43" s="287" t="s">
        <v>213</v>
      </c>
      <c r="C43" s="287" t="s">
        <v>41</v>
      </c>
      <c r="D43" s="288" t="s">
        <v>214</v>
      </c>
      <c r="E43" s="288" t="s">
        <v>215</v>
      </c>
      <c r="F43" s="288" t="s">
        <v>141</v>
      </c>
      <c r="G43" s="287" t="s">
        <v>216</v>
      </c>
      <c r="H43" s="283">
        <v>0</v>
      </c>
      <c r="I43" s="283">
        <v>0</v>
      </c>
      <c r="J43" s="29">
        <v>0.4</v>
      </c>
      <c r="K43" s="14">
        <v>4102119.7148845447</v>
      </c>
      <c r="L43" s="15">
        <v>3794460.7362682042</v>
      </c>
      <c r="M43" s="16">
        <v>0.5</v>
      </c>
      <c r="N43" s="15">
        <v>-5813385.9356933143</v>
      </c>
      <c r="O43" s="15">
        <v>10395426</v>
      </c>
      <c r="P43" s="15">
        <v>1024745.5692</v>
      </c>
      <c r="Q43" s="15">
        <v>2769.2000000000003</v>
      </c>
      <c r="R43" s="15">
        <v>14527.222400000002</v>
      </c>
      <c r="S43" s="15">
        <v>7073.2000000000007</v>
      </c>
      <c r="T43" s="15">
        <v>0</v>
      </c>
      <c r="U43" s="15">
        <v>0</v>
      </c>
      <c r="V43" s="15">
        <v>0</v>
      </c>
      <c r="W43" s="15">
        <v>0</v>
      </c>
      <c r="X43" s="15">
        <v>0</v>
      </c>
      <c r="Y43" s="15">
        <v>0</v>
      </c>
      <c r="Z43" s="15">
        <v>0</v>
      </c>
      <c r="AA43" s="15">
        <v>0</v>
      </c>
      <c r="AB43" s="15">
        <v>0</v>
      </c>
      <c r="AC43" s="15">
        <v>0</v>
      </c>
      <c r="AD43" s="15">
        <v>0</v>
      </c>
      <c r="AE43" s="15">
        <v>0</v>
      </c>
      <c r="AF43" s="15">
        <v>4180.8</v>
      </c>
      <c r="AG43" s="15">
        <v>0</v>
      </c>
      <c r="AH43" s="15">
        <v>15472</v>
      </c>
      <c r="AI43" s="15">
        <v>-56.400000000000006</v>
      </c>
      <c r="AJ43" s="15">
        <v>10578.800000000001</v>
      </c>
      <c r="AK43" s="15">
        <v>-471.20000000000005</v>
      </c>
      <c r="AL43" s="15">
        <v>0</v>
      </c>
      <c r="AM43" s="42">
        <v>0</v>
      </c>
      <c r="AN43" s="17">
        <v>5660859.2559066862</v>
      </c>
      <c r="AO43" s="289">
        <v>1.379983922791491</v>
      </c>
      <c r="AP43" s="290">
        <v>0</v>
      </c>
      <c r="AQ43" s="291">
        <v>0</v>
      </c>
      <c r="AR43" s="18">
        <v>779370</v>
      </c>
      <c r="AS43" s="18">
        <v>0</v>
      </c>
      <c r="AT43" s="5"/>
      <c r="AU43" s="5"/>
      <c r="AV43" s="284">
        <v>25988565</v>
      </c>
      <c r="AW43" s="285">
        <v>2561863.923</v>
      </c>
      <c r="AX43" s="285">
        <v>6923</v>
      </c>
      <c r="AY43" s="286">
        <v>36318.056000000004</v>
      </c>
    </row>
    <row r="44" spans="1:51" ht="13.15">
      <c r="A44" s="287" t="s">
        <v>217</v>
      </c>
      <c r="B44" s="287" t="s">
        <v>218</v>
      </c>
      <c r="C44" s="287" t="s">
        <v>93</v>
      </c>
      <c r="D44" s="288" t="s">
        <v>219</v>
      </c>
      <c r="E44" s="288" t="s">
        <v>43</v>
      </c>
      <c r="F44" s="288" t="s">
        <v>151</v>
      </c>
      <c r="G44" s="287" t="s">
        <v>152</v>
      </c>
      <c r="H44" s="283">
        <v>0</v>
      </c>
      <c r="I44" s="283" t="s">
        <v>24</v>
      </c>
      <c r="J44" s="29">
        <v>0.49</v>
      </c>
      <c r="K44" s="14">
        <v>34637860.381751172</v>
      </c>
      <c r="L44" s="15">
        <v>32040020.853119835</v>
      </c>
      <c r="M44" s="16">
        <v>0</v>
      </c>
      <c r="N44" s="15">
        <v>10429270.779786641</v>
      </c>
      <c r="O44" s="15">
        <v>25636099.789999999</v>
      </c>
      <c r="P44" s="15">
        <v>2665671.2959799999</v>
      </c>
      <c r="Q44" s="15">
        <v>13371.365</v>
      </c>
      <c r="R44" s="15">
        <v>71319.316739999995</v>
      </c>
      <c r="S44" s="15">
        <v>0</v>
      </c>
      <c r="T44" s="15">
        <v>0</v>
      </c>
      <c r="U44" s="15">
        <v>0</v>
      </c>
      <c r="V44" s="15">
        <v>-2459.8000000000002</v>
      </c>
      <c r="W44" s="15">
        <v>0</v>
      </c>
      <c r="X44" s="15">
        <v>181.29999999999998</v>
      </c>
      <c r="Y44" s="15">
        <v>0</v>
      </c>
      <c r="Z44" s="15">
        <v>-5848.64</v>
      </c>
      <c r="AA44" s="15">
        <v>-104.37</v>
      </c>
      <c r="AB44" s="15">
        <v>760.97</v>
      </c>
      <c r="AC44" s="15">
        <v>0</v>
      </c>
      <c r="AD44" s="15">
        <v>0</v>
      </c>
      <c r="AE44" s="15">
        <v>0</v>
      </c>
      <c r="AF44" s="15">
        <v>17900.189999999999</v>
      </c>
      <c r="AG44" s="15">
        <v>-314.08999999999997</v>
      </c>
      <c r="AH44" s="15">
        <v>90160</v>
      </c>
      <c r="AI44" s="15">
        <v>-3887.66</v>
      </c>
      <c r="AJ44" s="15">
        <v>32433.59</v>
      </c>
      <c r="AK44" s="15">
        <v>-1267.1399999999999</v>
      </c>
      <c r="AL44" s="15">
        <v>0</v>
      </c>
      <c r="AM44" s="42">
        <v>0</v>
      </c>
      <c r="AN44" s="17">
        <v>38943286.897506639</v>
      </c>
      <c r="AO44" s="289">
        <v>1.1242982813691276</v>
      </c>
      <c r="AP44" s="290">
        <v>0</v>
      </c>
      <c r="AQ44" s="291">
        <v>0</v>
      </c>
      <c r="AR44" s="18">
        <v>0</v>
      </c>
      <c r="AS44" s="18">
        <v>0</v>
      </c>
      <c r="AT44" s="5"/>
      <c r="AU44" s="5"/>
      <c r="AV44" s="284">
        <v>52318571</v>
      </c>
      <c r="AW44" s="285">
        <v>5440145.5020000003</v>
      </c>
      <c r="AX44" s="285">
        <v>27288.5</v>
      </c>
      <c r="AY44" s="286">
        <v>145549.62599999999</v>
      </c>
    </row>
    <row r="45" spans="1:51" ht="13.15">
      <c r="A45" s="287" t="s">
        <v>220</v>
      </c>
      <c r="B45" s="287" t="s">
        <v>221</v>
      </c>
      <c r="C45" s="287" t="s">
        <v>93</v>
      </c>
      <c r="D45" s="288" t="s">
        <v>222</v>
      </c>
      <c r="E45" s="288" t="s">
        <v>43</v>
      </c>
      <c r="F45" s="288" t="s">
        <v>170</v>
      </c>
      <c r="G45" s="287" t="s">
        <v>171</v>
      </c>
      <c r="H45" s="283">
        <v>0</v>
      </c>
      <c r="I45" s="283" t="s">
        <v>24</v>
      </c>
      <c r="J45" s="29">
        <v>0.49</v>
      </c>
      <c r="K45" s="14">
        <v>40620626.045371607</v>
      </c>
      <c r="L45" s="15">
        <v>37574079.091968738</v>
      </c>
      <c r="M45" s="16">
        <v>0</v>
      </c>
      <c r="N45" s="15">
        <v>13064917.211385643</v>
      </c>
      <c r="O45" s="15">
        <v>26460540.915899999</v>
      </c>
      <c r="P45" s="15">
        <v>3602663.00716</v>
      </c>
      <c r="Q45" s="15">
        <v>30184.244999999999</v>
      </c>
      <c r="R45" s="15">
        <v>114367.76988000001</v>
      </c>
      <c r="S45" s="15">
        <v>14564.76</v>
      </c>
      <c r="T45" s="15">
        <v>0</v>
      </c>
      <c r="U45" s="15">
        <v>0</v>
      </c>
      <c r="V45" s="15">
        <v>0</v>
      </c>
      <c r="W45" s="15">
        <v>0</v>
      </c>
      <c r="X45" s="15">
        <v>-1923.74</v>
      </c>
      <c r="Y45" s="15">
        <v>0</v>
      </c>
      <c r="Z45" s="15">
        <v>0</v>
      </c>
      <c r="AA45" s="15">
        <v>-136.22</v>
      </c>
      <c r="AB45" s="15">
        <v>3203.13</v>
      </c>
      <c r="AC45" s="15">
        <v>-25.48</v>
      </c>
      <c r="AD45" s="15">
        <v>735</v>
      </c>
      <c r="AE45" s="15">
        <v>735</v>
      </c>
      <c r="AF45" s="15">
        <v>19569.62</v>
      </c>
      <c r="AG45" s="15">
        <v>-921.19999999999993</v>
      </c>
      <c r="AH45" s="15">
        <v>43315.02</v>
      </c>
      <c r="AI45" s="15">
        <v>-5630.0999999999995</v>
      </c>
      <c r="AJ45" s="15">
        <v>42314.44</v>
      </c>
      <c r="AK45" s="15">
        <v>-362.59999999999997</v>
      </c>
      <c r="AL45" s="15">
        <v>0</v>
      </c>
      <c r="AM45" s="42">
        <v>0</v>
      </c>
      <c r="AN45" s="17">
        <v>43388110.779325634</v>
      </c>
      <c r="AO45" s="289">
        <v>1.0681300364711972</v>
      </c>
      <c r="AP45" s="290">
        <v>0</v>
      </c>
      <c r="AQ45" s="291">
        <v>0</v>
      </c>
      <c r="AR45" s="18">
        <v>0</v>
      </c>
      <c r="AS45" s="18">
        <v>0</v>
      </c>
      <c r="AT45" s="5"/>
      <c r="AU45" s="5"/>
      <c r="AV45" s="284">
        <v>54001103.909999996</v>
      </c>
      <c r="AW45" s="285">
        <v>7352373.4840000002</v>
      </c>
      <c r="AX45" s="285">
        <v>61600.5</v>
      </c>
      <c r="AY45" s="286">
        <v>233403.61200000002</v>
      </c>
    </row>
    <row r="46" spans="1:51" ht="13.15">
      <c r="A46" s="287" t="s">
        <v>223</v>
      </c>
      <c r="B46" s="287" t="s">
        <v>224</v>
      </c>
      <c r="C46" s="287" t="s">
        <v>41</v>
      </c>
      <c r="D46" s="288" t="s">
        <v>225</v>
      </c>
      <c r="E46" s="288" t="s">
        <v>226</v>
      </c>
      <c r="F46" s="288" t="s">
        <v>227</v>
      </c>
      <c r="G46" s="287" t="s">
        <v>96</v>
      </c>
      <c r="H46" s="283">
        <v>0</v>
      </c>
      <c r="I46" s="283">
        <v>0</v>
      </c>
      <c r="J46" s="29">
        <v>0.4</v>
      </c>
      <c r="K46" s="14">
        <v>4109127.4615817</v>
      </c>
      <c r="L46" s="15">
        <v>3800942.9019630728</v>
      </c>
      <c r="M46" s="16">
        <v>0.5</v>
      </c>
      <c r="N46" s="15">
        <v>-35843087.804576762</v>
      </c>
      <c r="O46" s="15">
        <v>43699263.200000003</v>
      </c>
      <c r="P46" s="15">
        <v>969554.81040000007</v>
      </c>
      <c r="Q46" s="15">
        <v>7998.8</v>
      </c>
      <c r="R46" s="15">
        <v>0</v>
      </c>
      <c r="S46" s="15">
        <v>0</v>
      </c>
      <c r="T46" s="15">
        <v>0</v>
      </c>
      <c r="U46" s="15">
        <v>0</v>
      </c>
      <c r="V46" s="15">
        <v>0</v>
      </c>
      <c r="W46" s="15">
        <v>27496.400000000001</v>
      </c>
      <c r="X46" s="15">
        <v>-424.40000000000003</v>
      </c>
      <c r="Y46" s="15">
        <v>0</v>
      </c>
      <c r="Z46" s="15">
        <v>0</v>
      </c>
      <c r="AA46" s="15">
        <v>0</v>
      </c>
      <c r="AB46" s="15">
        <v>0</v>
      </c>
      <c r="AC46" s="15">
        <v>0</v>
      </c>
      <c r="AD46" s="15">
        <v>0</v>
      </c>
      <c r="AE46" s="15">
        <v>0</v>
      </c>
      <c r="AF46" s="15">
        <v>4278.4000000000005</v>
      </c>
      <c r="AG46" s="15">
        <v>427.20000000000005</v>
      </c>
      <c r="AH46" s="15">
        <v>80666.8</v>
      </c>
      <c r="AI46" s="15">
        <v>-1912.8000000000002</v>
      </c>
      <c r="AJ46" s="15">
        <v>23535.200000000001</v>
      </c>
      <c r="AK46" s="15">
        <v>-68.8</v>
      </c>
      <c r="AL46" s="15">
        <v>0</v>
      </c>
      <c r="AM46" s="42">
        <v>0</v>
      </c>
      <c r="AN46" s="17">
        <v>8967727.0058232415</v>
      </c>
      <c r="AO46" s="289">
        <v>2.1823920259634271</v>
      </c>
      <c r="AP46" s="290">
        <v>0</v>
      </c>
      <c r="AQ46" s="291">
        <v>0</v>
      </c>
      <c r="AR46" s="18">
        <v>2429300</v>
      </c>
      <c r="AS46" s="18">
        <v>2429300</v>
      </c>
      <c r="AT46" s="5"/>
      <c r="AU46" s="5"/>
      <c r="AV46" s="284">
        <v>109248158</v>
      </c>
      <c r="AW46" s="285">
        <v>2423887.0260000001</v>
      </c>
      <c r="AX46" s="285">
        <v>19997</v>
      </c>
      <c r="AY46" s="286">
        <v>0</v>
      </c>
    </row>
    <row r="47" spans="1:51" ht="13.15">
      <c r="A47" s="287" t="s">
        <v>228</v>
      </c>
      <c r="B47" s="287" t="s">
        <v>229</v>
      </c>
      <c r="C47" s="287" t="s">
        <v>230</v>
      </c>
      <c r="D47" s="288" t="s">
        <v>231</v>
      </c>
      <c r="E47" s="288" t="s">
        <v>86</v>
      </c>
      <c r="F47" s="288" t="s">
        <v>43</v>
      </c>
      <c r="G47" s="287" t="s">
        <v>87</v>
      </c>
      <c r="H47" s="283">
        <v>0</v>
      </c>
      <c r="I47" s="283" t="s">
        <v>24</v>
      </c>
      <c r="J47" s="29">
        <v>0.3</v>
      </c>
      <c r="K47" s="14">
        <v>88003133.307171851</v>
      </c>
      <c r="L47" s="15">
        <v>81402898.309133962</v>
      </c>
      <c r="M47" s="16">
        <v>0</v>
      </c>
      <c r="N47" s="15">
        <v>-94657977.368415877</v>
      </c>
      <c r="O47" s="15">
        <v>191066176.845</v>
      </c>
      <c r="P47" s="15">
        <v>1595843.0369999998</v>
      </c>
      <c r="Q47" s="15">
        <v>42414.15</v>
      </c>
      <c r="R47" s="15">
        <v>64572.472800000003</v>
      </c>
      <c r="S47" s="15">
        <v>0</v>
      </c>
      <c r="T47" s="15">
        <v>0</v>
      </c>
      <c r="U47" s="15">
        <v>0</v>
      </c>
      <c r="V47" s="15">
        <v>-261</v>
      </c>
      <c r="W47" s="15">
        <v>0</v>
      </c>
      <c r="X47" s="15">
        <v>1159.8</v>
      </c>
      <c r="Y47" s="15">
        <v>0</v>
      </c>
      <c r="Z47" s="15">
        <v>0</v>
      </c>
      <c r="AA47" s="15">
        <v>0</v>
      </c>
      <c r="AB47" s="15">
        <v>0</v>
      </c>
      <c r="AC47" s="15">
        <v>0</v>
      </c>
      <c r="AD47" s="15">
        <v>577.19999999999993</v>
      </c>
      <c r="AE47" s="15">
        <v>0</v>
      </c>
      <c r="AF47" s="15">
        <v>49387.199999999997</v>
      </c>
      <c r="AG47" s="15">
        <v>6.8999999999999995</v>
      </c>
      <c r="AH47" s="15">
        <v>807518.1</v>
      </c>
      <c r="AI47" s="15">
        <v>-34461</v>
      </c>
      <c r="AJ47" s="15">
        <v>31298.399999999998</v>
      </c>
      <c r="AK47" s="15">
        <v>438</v>
      </c>
      <c r="AL47" s="15">
        <v>0</v>
      </c>
      <c r="AM47" s="42">
        <v>0</v>
      </c>
      <c r="AN47" s="17">
        <v>98966692.736384124</v>
      </c>
      <c r="AO47" s="289">
        <v>1.1245814667864649</v>
      </c>
      <c r="AP47" s="290">
        <v>0</v>
      </c>
      <c r="AQ47" s="291">
        <v>0</v>
      </c>
      <c r="AR47" s="18">
        <v>0</v>
      </c>
      <c r="AS47" s="18">
        <v>0</v>
      </c>
      <c r="AT47" s="5"/>
      <c r="AU47" s="5"/>
      <c r="AV47" s="284">
        <v>636887256.14999998</v>
      </c>
      <c r="AW47" s="285">
        <v>5319476.7899999991</v>
      </c>
      <c r="AX47" s="285">
        <v>141380.5</v>
      </c>
      <c r="AY47" s="286">
        <v>215241.57600000003</v>
      </c>
    </row>
    <row r="48" spans="1:51" ht="13.15">
      <c r="A48" s="287" t="s">
        <v>232</v>
      </c>
      <c r="B48" s="287" t="s">
        <v>233</v>
      </c>
      <c r="C48" s="287" t="s">
        <v>41</v>
      </c>
      <c r="D48" s="288" t="s">
        <v>234</v>
      </c>
      <c r="E48" s="288" t="s">
        <v>235</v>
      </c>
      <c r="F48" s="288" t="s">
        <v>236</v>
      </c>
      <c r="G48" s="287" t="s">
        <v>131</v>
      </c>
      <c r="H48" s="283">
        <v>0</v>
      </c>
      <c r="I48" s="283">
        <v>0</v>
      </c>
      <c r="J48" s="29">
        <v>0.4</v>
      </c>
      <c r="K48" s="14">
        <v>2929604.1439016107</v>
      </c>
      <c r="L48" s="15">
        <v>2709883.83310899</v>
      </c>
      <c r="M48" s="16">
        <v>0.5</v>
      </c>
      <c r="N48" s="15">
        <v>-9114600.9469935447</v>
      </c>
      <c r="O48" s="15">
        <v>12206257.200000001</v>
      </c>
      <c r="P48" s="15">
        <v>1249446.7068</v>
      </c>
      <c r="Q48" s="15">
        <v>3912.384</v>
      </c>
      <c r="R48" s="15">
        <v>24881.798871999999</v>
      </c>
      <c r="S48" s="15">
        <v>2019.2</v>
      </c>
      <c r="T48" s="15">
        <v>-1972.4</v>
      </c>
      <c r="U48" s="15">
        <v>0</v>
      </c>
      <c r="V48" s="15">
        <v>0</v>
      </c>
      <c r="W48" s="15">
        <v>0</v>
      </c>
      <c r="X48" s="15">
        <v>0</v>
      </c>
      <c r="Y48" s="15">
        <v>0</v>
      </c>
      <c r="Z48" s="15">
        <v>0</v>
      </c>
      <c r="AA48" s="15">
        <v>0</v>
      </c>
      <c r="AB48" s="15">
        <v>0</v>
      </c>
      <c r="AC48" s="15">
        <v>0</v>
      </c>
      <c r="AD48" s="15">
        <v>600</v>
      </c>
      <c r="AE48" s="15">
        <v>0</v>
      </c>
      <c r="AF48" s="15">
        <v>1794.8000000000002</v>
      </c>
      <c r="AG48" s="15">
        <v>0</v>
      </c>
      <c r="AH48" s="15">
        <v>25490.400000000001</v>
      </c>
      <c r="AI48" s="15">
        <v>-1617.6000000000001</v>
      </c>
      <c r="AJ48" s="15">
        <v>6326.4000000000005</v>
      </c>
      <c r="AK48" s="15">
        <v>400</v>
      </c>
      <c r="AL48" s="15">
        <v>0</v>
      </c>
      <c r="AM48" s="42">
        <v>0</v>
      </c>
      <c r="AN48" s="17">
        <v>4402937.9426784553</v>
      </c>
      <c r="AO48" s="289">
        <v>1.5029122456164596</v>
      </c>
      <c r="AP48" s="290">
        <v>0</v>
      </c>
      <c r="AQ48" s="291">
        <v>0</v>
      </c>
      <c r="AR48" s="18">
        <v>736667</v>
      </c>
      <c r="AS48" s="18">
        <v>0</v>
      </c>
      <c r="AT48" s="5"/>
      <c r="AU48" s="5"/>
      <c r="AV48" s="284">
        <v>30515643</v>
      </c>
      <c r="AW48" s="285">
        <v>3123616.767</v>
      </c>
      <c r="AX48" s="285">
        <v>9780.9599999999991</v>
      </c>
      <c r="AY48" s="286">
        <v>62204.497179999998</v>
      </c>
    </row>
    <row r="49" spans="1:51" ht="13.15">
      <c r="A49" s="287" t="s">
        <v>237</v>
      </c>
      <c r="B49" s="287" t="s">
        <v>238</v>
      </c>
      <c r="C49" s="287" t="s">
        <v>41</v>
      </c>
      <c r="D49" s="288" t="s">
        <v>239</v>
      </c>
      <c r="E49" s="288" t="s">
        <v>68</v>
      </c>
      <c r="F49" s="288" t="s">
        <v>69</v>
      </c>
      <c r="G49" s="287" t="s">
        <v>70</v>
      </c>
      <c r="H49" s="283">
        <v>0</v>
      </c>
      <c r="I49" s="283" t="s">
        <v>24</v>
      </c>
      <c r="J49" s="29">
        <v>0.4</v>
      </c>
      <c r="K49" s="14">
        <v>4508872.7094521159</v>
      </c>
      <c r="L49" s="15">
        <v>4170707.2562432075</v>
      </c>
      <c r="M49" s="16">
        <v>0</v>
      </c>
      <c r="N49" s="15">
        <v>-15924099.091795806</v>
      </c>
      <c r="O49" s="15">
        <v>20245912</v>
      </c>
      <c r="P49" s="15">
        <v>1611730.6496000001</v>
      </c>
      <c r="Q49" s="15">
        <v>4908.4000000000005</v>
      </c>
      <c r="R49" s="15">
        <v>31414.204800000007</v>
      </c>
      <c r="S49" s="15">
        <v>0</v>
      </c>
      <c r="T49" s="15">
        <v>0</v>
      </c>
      <c r="U49" s="15">
        <v>0</v>
      </c>
      <c r="V49" s="15">
        <v>-2034.4</v>
      </c>
      <c r="W49" s="15">
        <v>0</v>
      </c>
      <c r="X49" s="15">
        <v>-25.200000000000003</v>
      </c>
      <c r="Y49" s="15">
        <v>0</v>
      </c>
      <c r="Z49" s="15">
        <v>0</v>
      </c>
      <c r="AA49" s="15">
        <v>-131.20000000000002</v>
      </c>
      <c r="AB49" s="15">
        <v>5480</v>
      </c>
      <c r="AC49" s="15">
        <v>0</v>
      </c>
      <c r="AD49" s="15">
        <v>0</v>
      </c>
      <c r="AE49" s="15">
        <v>0</v>
      </c>
      <c r="AF49" s="15">
        <v>31708.400000000001</v>
      </c>
      <c r="AG49" s="15">
        <v>-36</v>
      </c>
      <c r="AH49" s="15">
        <v>69909.600000000006</v>
      </c>
      <c r="AI49" s="15">
        <v>-1001.6</v>
      </c>
      <c r="AJ49" s="15">
        <v>31072.800000000003</v>
      </c>
      <c r="AK49" s="15">
        <v>-1234</v>
      </c>
      <c r="AL49" s="15">
        <v>0</v>
      </c>
      <c r="AM49" s="42">
        <v>0</v>
      </c>
      <c r="AN49" s="17">
        <v>6103574.5626041954</v>
      </c>
      <c r="AO49" s="289">
        <v>1.3536808324193865</v>
      </c>
      <c r="AP49" s="290">
        <v>0</v>
      </c>
      <c r="AQ49" s="291">
        <v>0</v>
      </c>
      <c r="AR49" s="18">
        <v>0</v>
      </c>
      <c r="AS49" s="18">
        <v>0</v>
      </c>
      <c r="AT49" s="5"/>
      <c r="AU49" s="5"/>
      <c r="AV49" s="284">
        <v>50614780</v>
      </c>
      <c r="AW49" s="285">
        <v>4029326.6240000003</v>
      </c>
      <c r="AX49" s="285">
        <v>12271</v>
      </c>
      <c r="AY49" s="286">
        <v>78535.512000000017</v>
      </c>
    </row>
    <row r="50" spans="1:51" ht="13.15">
      <c r="A50" s="287" t="s">
        <v>240</v>
      </c>
      <c r="B50" s="287" t="s">
        <v>241</v>
      </c>
      <c r="C50" s="287" t="s">
        <v>41</v>
      </c>
      <c r="D50" s="288" t="s">
        <v>242</v>
      </c>
      <c r="E50" s="288" t="s">
        <v>48</v>
      </c>
      <c r="F50" s="288" t="s">
        <v>43</v>
      </c>
      <c r="G50" s="287" t="s">
        <v>49</v>
      </c>
      <c r="H50" s="283">
        <v>0</v>
      </c>
      <c r="I50" s="283">
        <v>0</v>
      </c>
      <c r="J50" s="29">
        <v>0.4</v>
      </c>
      <c r="K50" s="14">
        <v>3208187.4087533909</v>
      </c>
      <c r="L50" s="15">
        <v>2967573.3530968865</v>
      </c>
      <c r="M50" s="16">
        <v>0.5</v>
      </c>
      <c r="N50" s="15">
        <v>-12090273.594898891</v>
      </c>
      <c r="O50" s="15">
        <v>16025874.800000001</v>
      </c>
      <c r="P50" s="15">
        <v>1209145.0752000001</v>
      </c>
      <c r="Q50" s="15">
        <v>4438.4000000000005</v>
      </c>
      <c r="R50" s="15">
        <v>16622.7768</v>
      </c>
      <c r="S50" s="15">
        <v>23007.600000000002</v>
      </c>
      <c r="T50" s="15">
        <v>0</v>
      </c>
      <c r="U50" s="15">
        <v>0</v>
      </c>
      <c r="V50" s="15">
        <v>0</v>
      </c>
      <c r="W50" s="15">
        <v>0</v>
      </c>
      <c r="X50" s="15">
        <v>0</v>
      </c>
      <c r="Y50" s="15">
        <v>24738.800000000003</v>
      </c>
      <c r="Z50" s="15">
        <v>-852.80000000000007</v>
      </c>
      <c r="AA50" s="15">
        <v>0</v>
      </c>
      <c r="AB50" s="15">
        <v>9425.2000000000007</v>
      </c>
      <c r="AC50" s="15">
        <v>-547.20000000000005</v>
      </c>
      <c r="AD50" s="15">
        <v>600</v>
      </c>
      <c r="AE50" s="15">
        <v>0</v>
      </c>
      <c r="AF50" s="15">
        <v>5389.6</v>
      </c>
      <c r="AG50" s="15">
        <v>-479.6</v>
      </c>
      <c r="AH50" s="15">
        <v>27902.800000000003</v>
      </c>
      <c r="AI50" s="15">
        <v>-517.20000000000005</v>
      </c>
      <c r="AJ50" s="15">
        <v>14998</v>
      </c>
      <c r="AK50" s="15">
        <v>385.6</v>
      </c>
      <c r="AL50" s="15">
        <v>0</v>
      </c>
      <c r="AM50" s="42">
        <v>0</v>
      </c>
      <c r="AN50" s="17">
        <v>5269858.2571011102</v>
      </c>
      <c r="AO50" s="289">
        <v>1.642627934615835</v>
      </c>
      <c r="AP50" s="290">
        <v>0</v>
      </c>
      <c r="AQ50" s="291">
        <v>0</v>
      </c>
      <c r="AR50" s="18">
        <v>1030835</v>
      </c>
      <c r="AS50" s="18">
        <v>0</v>
      </c>
      <c r="AT50" s="5"/>
      <c r="AU50" s="5"/>
      <c r="AV50" s="284">
        <v>40064687</v>
      </c>
      <c r="AW50" s="285">
        <v>3022862.6880000001</v>
      </c>
      <c r="AX50" s="285">
        <v>11096</v>
      </c>
      <c r="AY50" s="286">
        <v>41556.941999999995</v>
      </c>
    </row>
    <row r="51" spans="1:51" ht="13.15">
      <c r="A51" s="287" t="s">
        <v>243</v>
      </c>
      <c r="B51" s="287" t="s">
        <v>244</v>
      </c>
      <c r="C51" s="287" t="s">
        <v>41</v>
      </c>
      <c r="D51" s="288" t="s">
        <v>245</v>
      </c>
      <c r="E51" s="288" t="s">
        <v>103</v>
      </c>
      <c r="F51" s="288" t="s">
        <v>104</v>
      </c>
      <c r="G51" s="287" t="s">
        <v>105</v>
      </c>
      <c r="H51" s="283">
        <v>0</v>
      </c>
      <c r="I51" s="283">
        <v>0</v>
      </c>
      <c r="J51" s="29">
        <v>0.4</v>
      </c>
      <c r="K51" s="14">
        <v>2177060.3854753068</v>
      </c>
      <c r="L51" s="15">
        <v>2013780.8565646589</v>
      </c>
      <c r="M51" s="16">
        <v>0.5</v>
      </c>
      <c r="N51" s="15">
        <v>-3715964.3381757583</v>
      </c>
      <c r="O51" s="15">
        <v>5411350.2080000006</v>
      </c>
      <c r="P51" s="15">
        <v>906664.79680000001</v>
      </c>
      <c r="Q51" s="15">
        <v>-1104.2</v>
      </c>
      <c r="R51" s="15">
        <v>8146.2184000000007</v>
      </c>
      <c r="S51" s="15">
        <v>0</v>
      </c>
      <c r="T51" s="15">
        <v>0</v>
      </c>
      <c r="U51" s="15">
        <v>0</v>
      </c>
      <c r="V51" s="15">
        <v>0</v>
      </c>
      <c r="W51" s="15">
        <v>0</v>
      </c>
      <c r="X51" s="15">
        <v>0</v>
      </c>
      <c r="Y51" s="15">
        <v>0</v>
      </c>
      <c r="Z51" s="15">
        <v>0</v>
      </c>
      <c r="AA51" s="15">
        <v>0</v>
      </c>
      <c r="AB51" s="15">
        <v>0</v>
      </c>
      <c r="AC51" s="15">
        <v>0</v>
      </c>
      <c r="AD51" s="15">
        <v>0</v>
      </c>
      <c r="AE51" s="15">
        <v>0</v>
      </c>
      <c r="AF51" s="15">
        <v>3713.6000000000004</v>
      </c>
      <c r="AG51" s="15">
        <v>712.40000000000009</v>
      </c>
      <c r="AH51" s="15">
        <v>6930.4000000000005</v>
      </c>
      <c r="AI51" s="15">
        <v>-482.8</v>
      </c>
      <c r="AJ51" s="15">
        <v>3200</v>
      </c>
      <c r="AK51" s="15">
        <v>0</v>
      </c>
      <c r="AL51" s="15">
        <v>0</v>
      </c>
      <c r="AM51" s="42">
        <v>0</v>
      </c>
      <c r="AN51" s="17">
        <v>2623166.2850242425</v>
      </c>
      <c r="AO51" s="289">
        <v>1.2049120467788677</v>
      </c>
      <c r="AP51" s="290">
        <v>0</v>
      </c>
      <c r="AQ51" s="291">
        <v>0</v>
      </c>
      <c r="AR51" s="18">
        <v>223053</v>
      </c>
      <c r="AS51" s="18">
        <v>0</v>
      </c>
      <c r="AT51" s="5"/>
      <c r="AU51" s="5"/>
      <c r="AV51" s="284">
        <v>13528375.52</v>
      </c>
      <c r="AW51" s="285">
        <v>2266661.9920000001</v>
      </c>
      <c r="AX51" s="285">
        <v>-2760.5</v>
      </c>
      <c r="AY51" s="286">
        <v>20365.546000000002</v>
      </c>
    </row>
    <row r="52" spans="1:51" ht="13.15">
      <c r="A52" s="287" t="s">
        <v>246</v>
      </c>
      <c r="B52" s="287" t="s">
        <v>247</v>
      </c>
      <c r="C52" s="287" t="s">
        <v>116</v>
      </c>
      <c r="D52" s="288" t="s">
        <v>248</v>
      </c>
      <c r="E52" s="288" t="s">
        <v>43</v>
      </c>
      <c r="F52" s="288" t="s">
        <v>123</v>
      </c>
      <c r="G52" s="287" t="s">
        <v>96</v>
      </c>
      <c r="H52" s="283">
        <v>0</v>
      </c>
      <c r="I52" s="283">
        <v>0</v>
      </c>
      <c r="J52" s="29">
        <v>0.49</v>
      </c>
      <c r="K52" s="14">
        <v>30948054.960567005</v>
      </c>
      <c r="L52" s="15">
        <v>28626950.838524479</v>
      </c>
      <c r="M52" s="16">
        <v>0.17658417835754459</v>
      </c>
      <c r="N52" s="15">
        <v>-6636909.9177962709</v>
      </c>
      <c r="O52" s="15">
        <v>42588421.539999999</v>
      </c>
      <c r="P52" s="15">
        <v>3073498.22003</v>
      </c>
      <c r="Q52" s="15">
        <v>11627.21</v>
      </c>
      <c r="R52" s="15">
        <v>55154.943899999991</v>
      </c>
      <c r="S52" s="15">
        <v>0</v>
      </c>
      <c r="T52" s="15">
        <v>0</v>
      </c>
      <c r="U52" s="15">
        <v>0</v>
      </c>
      <c r="V52" s="15">
        <v>-34045.69</v>
      </c>
      <c r="W52" s="15">
        <v>-455.21</v>
      </c>
      <c r="X52" s="15">
        <v>-1371.51</v>
      </c>
      <c r="Y52" s="15">
        <v>0</v>
      </c>
      <c r="Z52" s="15">
        <v>0</v>
      </c>
      <c r="AA52" s="15">
        <v>0</v>
      </c>
      <c r="AB52" s="15">
        <v>895.23</v>
      </c>
      <c r="AC52" s="15">
        <v>0</v>
      </c>
      <c r="AD52" s="15">
        <v>0</v>
      </c>
      <c r="AE52" s="15">
        <v>0</v>
      </c>
      <c r="AF52" s="15">
        <v>7645.96</v>
      </c>
      <c r="AG52" s="15">
        <v>0</v>
      </c>
      <c r="AH52" s="15">
        <v>81896.149999999994</v>
      </c>
      <c r="AI52" s="15">
        <v>-2020.27</v>
      </c>
      <c r="AJ52" s="15">
        <v>56451.92</v>
      </c>
      <c r="AK52" s="15">
        <v>-5705.5599999999995</v>
      </c>
      <c r="AL52" s="15">
        <v>0</v>
      </c>
      <c r="AM52" s="42">
        <v>0</v>
      </c>
      <c r="AN52" s="17">
        <v>39195083.016133733</v>
      </c>
      <c r="AO52" s="289">
        <v>1.2664796888229266</v>
      </c>
      <c r="AP52" s="290">
        <v>0</v>
      </c>
      <c r="AQ52" s="291">
        <v>0</v>
      </c>
      <c r="AR52" s="18">
        <v>1456295</v>
      </c>
      <c r="AS52" s="18">
        <v>1456295</v>
      </c>
      <c r="AT52" s="5"/>
      <c r="AU52" s="5"/>
      <c r="AV52" s="284">
        <v>86915146</v>
      </c>
      <c r="AW52" s="285">
        <v>6272445.3470000001</v>
      </c>
      <c r="AX52" s="285">
        <v>23729</v>
      </c>
      <c r="AY52" s="286">
        <v>112561.10999999999</v>
      </c>
    </row>
    <row r="53" spans="1:51" ht="13.15">
      <c r="A53" s="287" t="s">
        <v>249</v>
      </c>
      <c r="B53" s="287" t="s">
        <v>250</v>
      </c>
      <c r="C53" s="287" t="s">
        <v>41</v>
      </c>
      <c r="D53" s="288" t="s">
        <v>251</v>
      </c>
      <c r="E53" s="288" t="s">
        <v>135</v>
      </c>
      <c r="F53" s="288" t="s">
        <v>136</v>
      </c>
      <c r="G53" s="287" t="s">
        <v>137</v>
      </c>
      <c r="H53" s="283">
        <v>0</v>
      </c>
      <c r="I53" s="283">
        <v>0</v>
      </c>
      <c r="J53" s="29">
        <v>0.4</v>
      </c>
      <c r="K53" s="14">
        <v>4129309.5645610956</v>
      </c>
      <c r="L53" s="15">
        <v>3819611.3472190136</v>
      </c>
      <c r="M53" s="16">
        <v>0.5</v>
      </c>
      <c r="N53" s="15">
        <v>-14786172.853170505</v>
      </c>
      <c r="O53" s="15">
        <v>17818666</v>
      </c>
      <c r="P53" s="15">
        <v>1631264.0376000002</v>
      </c>
      <c r="Q53" s="15">
        <v>9834.6</v>
      </c>
      <c r="R53" s="15">
        <v>22368.8976</v>
      </c>
      <c r="S53" s="15">
        <v>35424</v>
      </c>
      <c r="T53" s="15">
        <v>0</v>
      </c>
      <c r="U53" s="15">
        <v>0</v>
      </c>
      <c r="V53" s="15">
        <v>3576</v>
      </c>
      <c r="W53" s="15">
        <v>-178.4</v>
      </c>
      <c r="X53" s="15">
        <v>0</v>
      </c>
      <c r="Y53" s="15">
        <v>0</v>
      </c>
      <c r="Z53" s="15">
        <v>0</v>
      </c>
      <c r="AA53" s="15">
        <v>0</v>
      </c>
      <c r="AB53" s="15">
        <v>779.2</v>
      </c>
      <c r="AC53" s="15">
        <v>0</v>
      </c>
      <c r="AD53" s="15">
        <v>600</v>
      </c>
      <c r="AE53" s="15">
        <v>0</v>
      </c>
      <c r="AF53" s="15">
        <v>19659.600000000002</v>
      </c>
      <c r="AG53" s="15">
        <v>631.20000000000005</v>
      </c>
      <c r="AH53" s="15">
        <v>74051.199999999997</v>
      </c>
      <c r="AI53" s="15">
        <v>22334</v>
      </c>
      <c r="AJ53" s="15">
        <v>22400</v>
      </c>
      <c r="AK53" s="15">
        <v>235.60000000000002</v>
      </c>
      <c r="AL53" s="15">
        <v>0</v>
      </c>
      <c r="AM53" s="42">
        <v>0</v>
      </c>
      <c r="AN53" s="17">
        <v>4875473.0820294954</v>
      </c>
      <c r="AO53" s="289">
        <v>1.1806993410889284</v>
      </c>
      <c r="AP53" s="290">
        <v>0</v>
      </c>
      <c r="AQ53" s="291">
        <v>0</v>
      </c>
      <c r="AR53" s="18">
        <v>373082</v>
      </c>
      <c r="AS53" s="18">
        <v>0</v>
      </c>
      <c r="AT53" s="5"/>
      <c r="AU53" s="5"/>
      <c r="AV53" s="284">
        <v>44546665</v>
      </c>
      <c r="AW53" s="285">
        <v>4078160.094</v>
      </c>
      <c r="AX53" s="285">
        <v>24586.5</v>
      </c>
      <c r="AY53" s="286">
        <v>55922.243999999999</v>
      </c>
    </row>
    <row r="54" spans="1:51" ht="13.15">
      <c r="A54" s="287" t="s">
        <v>252</v>
      </c>
      <c r="B54" s="287" t="s">
        <v>253</v>
      </c>
      <c r="C54" s="287" t="s">
        <v>41</v>
      </c>
      <c r="D54" s="288" t="s">
        <v>254</v>
      </c>
      <c r="E54" s="288" t="s">
        <v>103</v>
      </c>
      <c r="F54" s="288" t="s">
        <v>104</v>
      </c>
      <c r="G54" s="287" t="s">
        <v>105</v>
      </c>
      <c r="H54" s="283">
        <v>0</v>
      </c>
      <c r="I54" s="283">
        <v>0</v>
      </c>
      <c r="J54" s="29">
        <v>0.4</v>
      </c>
      <c r="K54" s="14">
        <v>3278366.5644127158</v>
      </c>
      <c r="L54" s="15">
        <v>3032489.0720817624</v>
      </c>
      <c r="M54" s="16">
        <v>0.5</v>
      </c>
      <c r="N54" s="15">
        <v>-26461487.205694564</v>
      </c>
      <c r="O54" s="15">
        <v>31446329.880000003</v>
      </c>
      <c r="P54" s="15">
        <v>1632655.362</v>
      </c>
      <c r="Q54" s="15">
        <v>2233.8000000000002</v>
      </c>
      <c r="R54" s="15">
        <v>34589.535135999999</v>
      </c>
      <c r="S54" s="15">
        <v>0</v>
      </c>
      <c r="T54" s="15">
        <v>0</v>
      </c>
      <c r="U54" s="15">
        <v>0</v>
      </c>
      <c r="V54" s="15">
        <v>0</v>
      </c>
      <c r="W54" s="15">
        <v>0</v>
      </c>
      <c r="X54" s="15">
        <v>0</v>
      </c>
      <c r="Y54" s="15">
        <v>0</v>
      </c>
      <c r="Z54" s="15">
        <v>0</v>
      </c>
      <c r="AA54" s="15">
        <v>0</v>
      </c>
      <c r="AB54" s="15">
        <v>1976.8000000000002</v>
      </c>
      <c r="AC54" s="15">
        <v>0</v>
      </c>
      <c r="AD54" s="15">
        <v>600</v>
      </c>
      <c r="AE54" s="15">
        <v>0</v>
      </c>
      <c r="AF54" s="15">
        <v>12433.6</v>
      </c>
      <c r="AG54" s="15">
        <v>-858.80000000000007</v>
      </c>
      <c r="AH54" s="15">
        <v>52538</v>
      </c>
      <c r="AI54" s="15">
        <v>-3694.8</v>
      </c>
      <c r="AJ54" s="15">
        <v>27877.200000000001</v>
      </c>
      <c r="AK54" s="15">
        <v>-591.6</v>
      </c>
      <c r="AL54" s="15">
        <v>0</v>
      </c>
      <c r="AM54" s="42">
        <v>0</v>
      </c>
      <c r="AN54" s="17">
        <v>6744601.7714414392</v>
      </c>
      <c r="AO54" s="289">
        <v>2.0573055632812256</v>
      </c>
      <c r="AP54" s="290">
        <v>0</v>
      </c>
      <c r="AQ54" s="291">
        <v>0</v>
      </c>
      <c r="AR54" s="18">
        <v>1733118</v>
      </c>
      <c r="AS54" s="18">
        <v>0</v>
      </c>
      <c r="AT54" s="5"/>
      <c r="AU54" s="5"/>
      <c r="AV54" s="284">
        <v>78615824.700000003</v>
      </c>
      <c r="AW54" s="285">
        <v>4081638.4049999998</v>
      </c>
      <c r="AX54" s="285">
        <v>5584.5</v>
      </c>
      <c r="AY54" s="286">
        <v>86473.837839999993</v>
      </c>
    </row>
    <row r="55" spans="1:51" ht="13.15">
      <c r="A55" s="287" t="s">
        <v>255</v>
      </c>
      <c r="B55" s="287" t="s">
        <v>256</v>
      </c>
      <c r="C55" s="287" t="s">
        <v>41</v>
      </c>
      <c r="D55" s="288" t="s">
        <v>257</v>
      </c>
      <c r="E55" s="288" t="s">
        <v>258</v>
      </c>
      <c r="F55" s="288" t="s">
        <v>43</v>
      </c>
      <c r="G55" s="287" t="s">
        <v>259</v>
      </c>
      <c r="H55" s="283">
        <v>0</v>
      </c>
      <c r="I55" s="283" t="s">
        <v>24</v>
      </c>
      <c r="J55" s="29">
        <v>0.4</v>
      </c>
      <c r="K55" s="14">
        <v>2733252.1514992677</v>
      </c>
      <c r="L55" s="15">
        <v>2528258.2401368227</v>
      </c>
      <c r="M55" s="16">
        <v>0</v>
      </c>
      <c r="N55" s="15">
        <v>-18512125.74116797</v>
      </c>
      <c r="O55" s="15">
        <v>21261308.800000001</v>
      </c>
      <c r="P55" s="15">
        <v>1125104.2320000001</v>
      </c>
      <c r="Q55" s="15">
        <v>13970.074000000001</v>
      </c>
      <c r="R55" s="15">
        <v>22221.735200000003</v>
      </c>
      <c r="S55" s="15">
        <v>0</v>
      </c>
      <c r="T55" s="15">
        <v>0</v>
      </c>
      <c r="U55" s="15">
        <v>0</v>
      </c>
      <c r="V55" s="15">
        <v>0</v>
      </c>
      <c r="W55" s="15">
        <v>-1490</v>
      </c>
      <c r="X55" s="15">
        <v>29.6</v>
      </c>
      <c r="Y55" s="15">
        <v>0</v>
      </c>
      <c r="Z55" s="15">
        <v>0</v>
      </c>
      <c r="AA55" s="15">
        <v>0</v>
      </c>
      <c r="AB55" s="15">
        <v>0</v>
      </c>
      <c r="AC55" s="15">
        <v>0</v>
      </c>
      <c r="AD55" s="15">
        <v>0</v>
      </c>
      <c r="AE55" s="15">
        <v>0</v>
      </c>
      <c r="AF55" s="15">
        <v>5554</v>
      </c>
      <c r="AG55" s="15">
        <v>-125.2</v>
      </c>
      <c r="AH55" s="15">
        <v>51981.200000000004</v>
      </c>
      <c r="AI55" s="15">
        <v>12254</v>
      </c>
      <c r="AJ55" s="15">
        <v>12300.400000000001</v>
      </c>
      <c r="AK55" s="15">
        <v>-464.8</v>
      </c>
      <c r="AL55" s="15">
        <v>0</v>
      </c>
      <c r="AM55" s="42">
        <v>0</v>
      </c>
      <c r="AN55" s="17">
        <v>3990518.3000320308</v>
      </c>
      <c r="AO55" s="289">
        <v>1.4599890821793067</v>
      </c>
      <c r="AP55" s="290">
        <v>0</v>
      </c>
      <c r="AQ55" s="291">
        <v>0</v>
      </c>
      <c r="AR55" s="18">
        <v>0</v>
      </c>
      <c r="AS55" s="18">
        <v>0</v>
      </c>
      <c r="AT55" s="5"/>
      <c r="AU55" s="5"/>
      <c r="AV55" s="284">
        <v>53153272</v>
      </c>
      <c r="AW55" s="285">
        <v>2812760.58</v>
      </c>
      <c r="AX55" s="285">
        <v>34925.184999999998</v>
      </c>
      <c r="AY55" s="286">
        <v>55554.338000000003</v>
      </c>
    </row>
    <row r="56" spans="1:51" ht="13.15">
      <c r="A56" s="287" t="s">
        <v>260</v>
      </c>
      <c r="B56" s="287" t="s">
        <v>261</v>
      </c>
      <c r="C56" s="287" t="s">
        <v>41</v>
      </c>
      <c r="D56" s="288" t="s">
        <v>262</v>
      </c>
      <c r="E56" s="288" t="s">
        <v>263</v>
      </c>
      <c r="F56" s="288" t="s">
        <v>43</v>
      </c>
      <c r="G56" s="287" t="s">
        <v>264</v>
      </c>
      <c r="H56" s="283">
        <v>0</v>
      </c>
      <c r="I56" s="283">
        <v>0</v>
      </c>
      <c r="J56" s="29">
        <v>0.4</v>
      </c>
      <c r="K56" s="14">
        <v>3673433.4956505611</v>
      </c>
      <c r="L56" s="15">
        <v>3397925.9834767692</v>
      </c>
      <c r="M56" s="16">
        <v>0.5</v>
      </c>
      <c r="N56" s="15">
        <v>-27965251.18285865</v>
      </c>
      <c r="O56" s="15">
        <v>37289851.200000003</v>
      </c>
      <c r="P56" s="15">
        <v>1310156.9279999998</v>
      </c>
      <c r="Q56" s="15">
        <v>21249.200000000001</v>
      </c>
      <c r="R56" s="15">
        <v>78646.016000000003</v>
      </c>
      <c r="S56" s="15">
        <v>13518.800000000001</v>
      </c>
      <c r="T56" s="15">
        <v>1182.8</v>
      </c>
      <c r="U56" s="15">
        <v>0</v>
      </c>
      <c r="V56" s="15">
        <v>0</v>
      </c>
      <c r="W56" s="15">
        <v>-6136.8</v>
      </c>
      <c r="X56" s="15">
        <v>-421.20000000000005</v>
      </c>
      <c r="Y56" s="15">
        <v>0</v>
      </c>
      <c r="Z56" s="15">
        <v>0</v>
      </c>
      <c r="AA56" s="15">
        <v>0</v>
      </c>
      <c r="AB56" s="15">
        <v>21870</v>
      </c>
      <c r="AC56" s="15">
        <v>0</v>
      </c>
      <c r="AD56" s="15">
        <v>340.8</v>
      </c>
      <c r="AE56" s="15">
        <v>330.8</v>
      </c>
      <c r="AF56" s="15">
        <v>20931.2</v>
      </c>
      <c r="AG56" s="15">
        <v>-652.80000000000007</v>
      </c>
      <c r="AH56" s="15">
        <v>134435.20000000001</v>
      </c>
      <c r="AI56" s="15">
        <v>5361.2000000000007</v>
      </c>
      <c r="AJ56" s="15">
        <v>22723.200000000001</v>
      </c>
      <c r="AK56" s="15">
        <v>-1571.6000000000001</v>
      </c>
      <c r="AL56" s="15">
        <v>0</v>
      </c>
      <c r="AM56" s="42">
        <v>0</v>
      </c>
      <c r="AN56" s="17">
        <v>10946563.761141354</v>
      </c>
      <c r="AO56" s="289">
        <v>2.9799270285149753</v>
      </c>
      <c r="AP56" s="290">
        <v>0</v>
      </c>
      <c r="AQ56" s="291">
        <v>0</v>
      </c>
      <c r="AR56" s="18">
        <v>3636565</v>
      </c>
      <c r="AS56" s="18">
        <v>0</v>
      </c>
      <c r="AT56" s="5"/>
      <c r="AU56" s="5"/>
      <c r="AV56" s="284">
        <v>93224628</v>
      </c>
      <c r="AW56" s="285">
        <v>3275392.3199999994</v>
      </c>
      <c r="AX56" s="285">
        <v>53123</v>
      </c>
      <c r="AY56" s="286">
        <v>196615.04000000001</v>
      </c>
    </row>
    <row r="57" spans="1:51" ht="13.15">
      <c r="A57" s="287" t="s">
        <v>265</v>
      </c>
      <c r="B57" s="287" t="s">
        <v>266</v>
      </c>
      <c r="C57" s="287" t="s">
        <v>116</v>
      </c>
      <c r="D57" s="288" t="s">
        <v>267</v>
      </c>
      <c r="E57" s="288" t="s">
        <v>43</v>
      </c>
      <c r="F57" s="288" t="s">
        <v>268</v>
      </c>
      <c r="G57" s="287" t="s">
        <v>152</v>
      </c>
      <c r="H57" s="283">
        <v>0</v>
      </c>
      <c r="I57" s="283">
        <v>0</v>
      </c>
      <c r="J57" s="29">
        <v>0.49</v>
      </c>
      <c r="K57" s="14">
        <v>40916775.442648791</v>
      </c>
      <c r="L57" s="15">
        <v>37848017.284450136</v>
      </c>
      <c r="M57" s="16">
        <v>0.36690564017012395</v>
      </c>
      <c r="N57" s="15">
        <v>-23713046.130955838</v>
      </c>
      <c r="O57" s="15">
        <v>66443381.129999995</v>
      </c>
      <c r="P57" s="15">
        <v>5218142.1285000006</v>
      </c>
      <c r="Q57" s="15">
        <v>27460.334999999999</v>
      </c>
      <c r="R57" s="15">
        <v>129664.80156000001</v>
      </c>
      <c r="S57" s="15">
        <v>0</v>
      </c>
      <c r="T57" s="15">
        <v>0</v>
      </c>
      <c r="U57" s="15">
        <v>0</v>
      </c>
      <c r="V57" s="15">
        <v>0</v>
      </c>
      <c r="W57" s="15">
        <v>0</v>
      </c>
      <c r="X57" s="15">
        <v>-735</v>
      </c>
      <c r="Y57" s="15">
        <v>0</v>
      </c>
      <c r="Z57" s="15">
        <v>0</v>
      </c>
      <c r="AA57" s="15">
        <v>0</v>
      </c>
      <c r="AB57" s="15">
        <v>6674.78</v>
      </c>
      <c r="AC57" s="15">
        <v>0</v>
      </c>
      <c r="AD57" s="15">
        <v>735</v>
      </c>
      <c r="AE57" s="15">
        <v>0</v>
      </c>
      <c r="AF57" s="15">
        <v>29966.93</v>
      </c>
      <c r="AG57" s="15">
        <v>-970.19999999999993</v>
      </c>
      <c r="AH57" s="15">
        <v>175213.22</v>
      </c>
      <c r="AI57" s="15">
        <v>-2944.9</v>
      </c>
      <c r="AJ57" s="15">
        <v>89921.37</v>
      </c>
      <c r="AK57" s="15">
        <v>914.82999999999993</v>
      </c>
      <c r="AL57" s="15">
        <v>0</v>
      </c>
      <c r="AM57" s="42">
        <v>0</v>
      </c>
      <c r="AN57" s="17">
        <v>48404378.294104159</v>
      </c>
      <c r="AO57" s="289">
        <v>1.1829959172112769</v>
      </c>
      <c r="AP57" s="290">
        <v>0</v>
      </c>
      <c r="AQ57" s="291">
        <v>0</v>
      </c>
      <c r="AR57" s="18">
        <v>2747244</v>
      </c>
      <c r="AS57" s="18">
        <v>0</v>
      </c>
      <c r="AT57" s="5"/>
      <c r="AU57" s="5"/>
      <c r="AV57" s="284">
        <v>135598737</v>
      </c>
      <c r="AW57" s="285">
        <v>10649269.650000002</v>
      </c>
      <c r="AX57" s="285">
        <v>56041.5</v>
      </c>
      <c r="AY57" s="286">
        <v>264622.04399999999</v>
      </c>
    </row>
    <row r="58" spans="1:51" ht="13.15">
      <c r="A58" s="287" t="s">
        <v>269</v>
      </c>
      <c r="B58" s="287" t="s">
        <v>270</v>
      </c>
      <c r="C58" s="287" t="s">
        <v>116</v>
      </c>
      <c r="D58" s="288" t="s">
        <v>271</v>
      </c>
      <c r="E58" s="288" t="s">
        <v>43</v>
      </c>
      <c r="F58" s="288" t="s">
        <v>268</v>
      </c>
      <c r="G58" s="287" t="s">
        <v>152</v>
      </c>
      <c r="H58" s="283">
        <v>0</v>
      </c>
      <c r="I58" s="283">
        <v>0</v>
      </c>
      <c r="J58" s="29">
        <v>0.49</v>
      </c>
      <c r="K58" s="14">
        <v>50936509.230666131</v>
      </c>
      <c r="L58" s="15">
        <v>47116271.038366176</v>
      </c>
      <c r="M58" s="16">
        <v>0.25354501384417116</v>
      </c>
      <c r="N58" s="15">
        <v>-17301375.732892256</v>
      </c>
      <c r="O58" s="15">
        <v>66916558.939999998</v>
      </c>
      <c r="P58" s="15">
        <v>3855826.5482799998</v>
      </c>
      <c r="Q58" s="15">
        <v>11366.53</v>
      </c>
      <c r="R58" s="15">
        <v>65740.759839999984</v>
      </c>
      <c r="S58" s="15">
        <v>32366.95</v>
      </c>
      <c r="T58" s="15">
        <v>0</v>
      </c>
      <c r="U58" s="15">
        <v>0</v>
      </c>
      <c r="V58" s="15">
        <v>0</v>
      </c>
      <c r="W58" s="15">
        <v>0</v>
      </c>
      <c r="X58" s="15">
        <v>-1464.12</v>
      </c>
      <c r="Y58" s="15">
        <v>0</v>
      </c>
      <c r="Z58" s="15">
        <v>0</v>
      </c>
      <c r="AA58" s="15">
        <v>0</v>
      </c>
      <c r="AB58" s="15">
        <v>2857.19</v>
      </c>
      <c r="AC58" s="15">
        <v>0</v>
      </c>
      <c r="AD58" s="15">
        <v>920.22</v>
      </c>
      <c r="AE58" s="15">
        <v>0</v>
      </c>
      <c r="AF58" s="15">
        <v>28452.829999999998</v>
      </c>
      <c r="AG58" s="15">
        <v>-285.67</v>
      </c>
      <c r="AH58" s="15">
        <v>220941.49</v>
      </c>
      <c r="AI58" s="15">
        <v>721.28</v>
      </c>
      <c r="AJ58" s="15">
        <v>69120.87</v>
      </c>
      <c r="AK58" s="15">
        <v>-2490.1799999999998</v>
      </c>
      <c r="AL58" s="15">
        <v>0</v>
      </c>
      <c r="AM58" s="42">
        <v>0</v>
      </c>
      <c r="AN58" s="17">
        <v>53899257.905227736</v>
      </c>
      <c r="AO58" s="289">
        <v>1.0581655225163702</v>
      </c>
      <c r="AP58" s="290">
        <v>0</v>
      </c>
      <c r="AQ58" s="291">
        <v>0</v>
      </c>
      <c r="AR58" s="18">
        <v>751190</v>
      </c>
      <c r="AS58" s="18">
        <v>0</v>
      </c>
      <c r="AT58" s="5"/>
      <c r="AU58" s="5"/>
      <c r="AV58" s="284">
        <v>136564406</v>
      </c>
      <c r="AW58" s="285">
        <v>7869033.7719999999</v>
      </c>
      <c r="AX58" s="285">
        <v>23197</v>
      </c>
      <c r="AY58" s="286">
        <v>134164.81599999996</v>
      </c>
    </row>
    <row r="59" spans="1:51" ht="13.15">
      <c r="A59" s="287" t="s">
        <v>272</v>
      </c>
      <c r="B59" s="287" t="s">
        <v>273</v>
      </c>
      <c r="C59" s="287" t="s">
        <v>41</v>
      </c>
      <c r="D59" s="288" t="s">
        <v>274</v>
      </c>
      <c r="E59" s="288" t="s">
        <v>53</v>
      </c>
      <c r="F59" s="288" t="s">
        <v>54</v>
      </c>
      <c r="G59" s="287" t="s">
        <v>55</v>
      </c>
      <c r="H59" s="283">
        <v>0</v>
      </c>
      <c r="I59" s="283" t="s">
        <v>24</v>
      </c>
      <c r="J59" s="29">
        <v>0.4</v>
      </c>
      <c r="K59" s="14">
        <v>3245069.8342769132</v>
      </c>
      <c r="L59" s="15">
        <v>3001689.596706145</v>
      </c>
      <c r="M59" s="16">
        <v>0</v>
      </c>
      <c r="N59" s="15">
        <v>-11029134.33948083</v>
      </c>
      <c r="O59" s="15">
        <v>14925416</v>
      </c>
      <c r="P59" s="15">
        <v>1321405.2360000003</v>
      </c>
      <c r="Q59" s="15">
        <v>13444.6</v>
      </c>
      <c r="R59" s="15">
        <v>33203.584000000003</v>
      </c>
      <c r="S59" s="15">
        <v>21372.800000000003</v>
      </c>
      <c r="T59" s="15">
        <v>0</v>
      </c>
      <c r="U59" s="15">
        <v>0</v>
      </c>
      <c r="V59" s="15">
        <v>0</v>
      </c>
      <c r="W59" s="15">
        <v>-625.20000000000005</v>
      </c>
      <c r="X59" s="15">
        <v>-462</v>
      </c>
      <c r="Y59" s="15">
        <v>0</v>
      </c>
      <c r="Z59" s="15">
        <v>0</v>
      </c>
      <c r="AA59" s="15">
        <v>0</v>
      </c>
      <c r="AB59" s="15">
        <v>1519.2</v>
      </c>
      <c r="AC59" s="15">
        <v>0</v>
      </c>
      <c r="AD59" s="15">
        <v>600</v>
      </c>
      <c r="AE59" s="15">
        <v>0</v>
      </c>
      <c r="AF59" s="15">
        <v>7171.6</v>
      </c>
      <c r="AG59" s="15">
        <v>433.20000000000005</v>
      </c>
      <c r="AH59" s="15">
        <v>52191.600000000006</v>
      </c>
      <c r="AI59" s="15">
        <v>-1094.4000000000001</v>
      </c>
      <c r="AJ59" s="15">
        <v>14840.400000000001</v>
      </c>
      <c r="AK59" s="15">
        <v>-2375.2000000000003</v>
      </c>
      <c r="AL59" s="15">
        <v>0</v>
      </c>
      <c r="AM59" s="42">
        <v>0</v>
      </c>
      <c r="AN59" s="17">
        <v>5357907.0805191696</v>
      </c>
      <c r="AO59" s="289">
        <v>1.6510914569310191</v>
      </c>
      <c r="AP59" s="290">
        <v>0</v>
      </c>
      <c r="AQ59" s="291">
        <v>0</v>
      </c>
      <c r="AR59" s="18">
        <v>0</v>
      </c>
      <c r="AS59" s="18">
        <v>0</v>
      </c>
      <c r="AT59" s="5"/>
      <c r="AU59" s="5"/>
      <c r="AV59" s="284">
        <v>37313540</v>
      </c>
      <c r="AW59" s="285">
        <v>3303513.0900000003</v>
      </c>
      <c r="AX59" s="285">
        <v>33611.5</v>
      </c>
      <c r="AY59" s="286">
        <v>83008.960000000006</v>
      </c>
    </row>
    <row r="60" spans="1:51" ht="13.15">
      <c r="A60" s="287" t="s">
        <v>275</v>
      </c>
      <c r="B60" s="287" t="s">
        <v>276</v>
      </c>
      <c r="C60" s="287" t="s">
        <v>41</v>
      </c>
      <c r="D60" s="288" t="s">
        <v>277</v>
      </c>
      <c r="E60" s="288" t="s">
        <v>42</v>
      </c>
      <c r="F60" s="288" t="s">
        <v>43</v>
      </c>
      <c r="G60" s="287" t="s">
        <v>44</v>
      </c>
      <c r="H60" s="283">
        <v>0</v>
      </c>
      <c r="I60" s="283">
        <v>0</v>
      </c>
      <c r="J60" s="29">
        <v>0.4</v>
      </c>
      <c r="K60" s="14">
        <v>2166160.0335886376</v>
      </c>
      <c r="L60" s="15">
        <v>2003698.0310694899</v>
      </c>
      <c r="M60" s="16">
        <v>0.5</v>
      </c>
      <c r="N60" s="15">
        <v>-16670535.977461515</v>
      </c>
      <c r="O60" s="15">
        <v>19102865.043999996</v>
      </c>
      <c r="P60" s="15">
        <v>1585675.9628000001</v>
      </c>
      <c r="Q60" s="15">
        <v>28025.4</v>
      </c>
      <c r="R60" s="15">
        <v>43728.384000000005</v>
      </c>
      <c r="S60" s="15">
        <v>0</v>
      </c>
      <c r="T60" s="15">
        <v>0</v>
      </c>
      <c r="U60" s="15">
        <v>0</v>
      </c>
      <c r="V60" s="15">
        <v>0</v>
      </c>
      <c r="W60" s="15">
        <v>0</v>
      </c>
      <c r="X60" s="15">
        <v>-837.69599999999991</v>
      </c>
      <c r="Y60" s="15">
        <v>0</v>
      </c>
      <c r="Z60" s="15">
        <v>0</v>
      </c>
      <c r="AA60" s="15">
        <v>0</v>
      </c>
      <c r="AB60" s="15">
        <v>7958.4000000000005</v>
      </c>
      <c r="AC60" s="15">
        <v>-531.23199999999997</v>
      </c>
      <c r="AD60" s="15">
        <v>878.40000000000009</v>
      </c>
      <c r="AE60" s="15">
        <v>0</v>
      </c>
      <c r="AF60" s="15">
        <v>21774</v>
      </c>
      <c r="AG60" s="15">
        <v>0</v>
      </c>
      <c r="AH60" s="15">
        <v>87276.800000000003</v>
      </c>
      <c r="AI60" s="15">
        <v>8878</v>
      </c>
      <c r="AJ60" s="15">
        <v>34526</v>
      </c>
      <c r="AK60" s="15">
        <v>-48.216000000000008</v>
      </c>
      <c r="AL60" s="15">
        <v>0</v>
      </c>
      <c r="AM60" s="42">
        <v>0</v>
      </c>
      <c r="AN60" s="17">
        <v>4249633.2693384811</v>
      </c>
      <c r="AO60" s="289">
        <v>1.9618279367375233</v>
      </c>
      <c r="AP60" s="290">
        <v>0</v>
      </c>
      <c r="AQ60" s="291">
        <v>0</v>
      </c>
      <c r="AR60" s="18">
        <v>1041737</v>
      </c>
      <c r="AS60" s="18">
        <v>0</v>
      </c>
      <c r="AT60" s="5"/>
      <c r="AU60" s="5"/>
      <c r="AV60" s="284">
        <v>47757162.609999992</v>
      </c>
      <c r="AW60" s="285">
        <v>3964189.9070000001</v>
      </c>
      <c r="AX60" s="285">
        <v>70063.5</v>
      </c>
      <c r="AY60" s="286">
        <v>109320.96000000001</v>
      </c>
    </row>
    <row r="61" spans="1:51" ht="13.15">
      <c r="A61" s="287" t="s">
        <v>278</v>
      </c>
      <c r="B61" s="287" t="s">
        <v>279</v>
      </c>
      <c r="C61" s="287" t="s">
        <v>41</v>
      </c>
      <c r="D61" s="288" t="s">
        <v>280</v>
      </c>
      <c r="E61" s="288" t="s">
        <v>74</v>
      </c>
      <c r="F61" s="288" t="s">
        <v>75</v>
      </c>
      <c r="G61" s="287" t="s">
        <v>76</v>
      </c>
      <c r="H61" s="283">
        <v>0</v>
      </c>
      <c r="I61" s="283">
        <v>0</v>
      </c>
      <c r="J61" s="29">
        <v>0.4</v>
      </c>
      <c r="K61" s="14">
        <v>1436348.3697531377</v>
      </c>
      <c r="L61" s="15">
        <v>1328622.2420216524</v>
      </c>
      <c r="M61" s="16">
        <v>0.5</v>
      </c>
      <c r="N61" s="15">
        <v>-7197435.6343358112</v>
      </c>
      <c r="O61" s="15">
        <v>8623122.4000000004</v>
      </c>
      <c r="P61" s="15">
        <v>881885.4246400001</v>
      </c>
      <c r="Q61" s="15">
        <v>6523.094000000001</v>
      </c>
      <c r="R61" s="15">
        <v>17378.046943999998</v>
      </c>
      <c r="S61" s="15">
        <v>0</v>
      </c>
      <c r="T61" s="15">
        <v>0</v>
      </c>
      <c r="U61" s="15">
        <v>0</v>
      </c>
      <c r="V61" s="15">
        <v>0</v>
      </c>
      <c r="W61" s="15">
        <v>0</v>
      </c>
      <c r="X61" s="15">
        <v>-1755.2759999999998</v>
      </c>
      <c r="Y61" s="15">
        <v>0</v>
      </c>
      <c r="Z61" s="15">
        <v>0</v>
      </c>
      <c r="AA61" s="15">
        <v>0</v>
      </c>
      <c r="AB61" s="15">
        <v>0</v>
      </c>
      <c r="AC61" s="15">
        <v>0</v>
      </c>
      <c r="AD61" s="15">
        <v>0</v>
      </c>
      <c r="AE61" s="15">
        <v>0</v>
      </c>
      <c r="AF61" s="15">
        <v>7920.5679999999993</v>
      </c>
      <c r="AG61" s="15">
        <v>0</v>
      </c>
      <c r="AH61" s="15">
        <v>38253.064000000006</v>
      </c>
      <c r="AI61" s="15">
        <v>-778.20400000000006</v>
      </c>
      <c r="AJ61" s="15">
        <v>14111.835999999999</v>
      </c>
      <c r="AK61" s="15">
        <v>398.904</v>
      </c>
      <c r="AL61" s="15">
        <v>0</v>
      </c>
      <c r="AM61" s="42">
        <v>0</v>
      </c>
      <c r="AN61" s="17">
        <v>2389624.2232481888</v>
      </c>
      <c r="AO61" s="289">
        <v>1.6636801165854276</v>
      </c>
      <c r="AP61" s="290">
        <v>0</v>
      </c>
      <c r="AQ61" s="291">
        <v>0</v>
      </c>
      <c r="AR61" s="18">
        <v>476638</v>
      </c>
      <c r="AS61" s="18">
        <v>0</v>
      </c>
      <c r="AT61" s="5"/>
      <c r="AU61" s="5"/>
      <c r="AV61" s="284">
        <v>21557806</v>
      </c>
      <c r="AW61" s="285">
        <v>2204713.5616000001</v>
      </c>
      <c r="AX61" s="285">
        <v>16307.735000000001</v>
      </c>
      <c r="AY61" s="286">
        <v>43445.117359999989</v>
      </c>
    </row>
    <row r="62" spans="1:51" ht="13.15">
      <c r="A62" s="287" t="s">
        <v>281</v>
      </c>
      <c r="B62" s="287" t="s">
        <v>282</v>
      </c>
      <c r="C62" s="287" t="s">
        <v>41</v>
      </c>
      <c r="D62" s="288" t="s">
        <v>283</v>
      </c>
      <c r="E62" s="288" t="s">
        <v>215</v>
      </c>
      <c r="F62" s="288" t="s">
        <v>141</v>
      </c>
      <c r="G62" s="287" t="s">
        <v>216</v>
      </c>
      <c r="H62" s="283">
        <v>0</v>
      </c>
      <c r="I62" s="283">
        <v>0</v>
      </c>
      <c r="J62" s="29">
        <v>0.4</v>
      </c>
      <c r="K62" s="14">
        <v>2829065.9309658152</v>
      </c>
      <c r="L62" s="15">
        <v>2616885.986143379</v>
      </c>
      <c r="M62" s="16">
        <v>0.5</v>
      </c>
      <c r="N62" s="15">
        <v>-6255602.1355458964</v>
      </c>
      <c r="O62" s="15">
        <v>9592354</v>
      </c>
      <c r="P62" s="15">
        <v>1000491.0448</v>
      </c>
      <c r="Q62" s="15">
        <v>13131.800000000001</v>
      </c>
      <c r="R62" s="15">
        <v>21291.866400000003</v>
      </c>
      <c r="S62" s="15">
        <v>0</v>
      </c>
      <c r="T62" s="15">
        <v>0</v>
      </c>
      <c r="U62" s="15">
        <v>0</v>
      </c>
      <c r="V62" s="15">
        <v>0</v>
      </c>
      <c r="W62" s="15">
        <v>0</v>
      </c>
      <c r="X62" s="15">
        <v>96.800000000000011</v>
      </c>
      <c r="Y62" s="15">
        <v>0</v>
      </c>
      <c r="Z62" s="15">
        <v>0</v>
      </c>
      <c r="AA62" s="15">
        <v>0</v>
      </c>
      <c r="AB62" s="15">
        <v>2184</v>
      </c>
      <c r="AC62" s="15">
        <v>0</v>
      </c>
      <c r="AD62" s="15">
        <v>0</v>
      </c>
      <c r="AE62" s="15">
        <v>0</v>
      </c>
      <c r="AF62" s="15">
        <v>9899.6</v>
      </c>
      <c r="AG62" s="15">
        <v>-81.2</v>
      </c>
      <c r="AH62" s="15">
        <v>20324</v>
      </c>
      <c r="AI62" s="15">
        <v>-23.6</v>
      </c>
      <c r="AJ62" s="15">
        <v>20395.600000000002</v>
      </c>
      <c r="AK62" s="15">
        <v>662</v>
      </c>
      <c r="AL62" s="15">
        <v>0</v>
      </c>
      <c r="AM62" s="42">
        <v>0</v>
      </c>
      <c r="AN62" s="17">
        <v>4425123.7756541036</v>
      </c>
      <c r="AO62" s="289">
        <v>1.5641642448903303</v>
      </c>
      <c r="AP62" s="290">
        <v>0</v>
      </c>
      <c r="AQ62" s="291">
        <v>0</v>
      </c>
      <c r="AR62" s="18">
        <v>798029</v>
      </c>
      <c r="AS62" s="18">
        <v>0</v>
      </c>
      <c r="AT62" s="5"/>
      <c r="AU62" s="5"/>
      <c r="AV62" s="284">
        <v>23980885</v>
      </c>
      <c r="AW62" s="285">
        <v>2501227.6119999997</v>
      </c>
      <c r="AX62" s="285">
        <v>32829.5</v>
      </c>
      <c r="AY62" s="286">
        <v>53229.666000000005</v>
      </c>
    </row>
    <row r="63" spans="1:51" ht="13.15">
      <c r="A63" s="287" t="s">
        <v>284</v>
      </c>
      <c r="B63" s="287" t="s">
        <v>285</v>
      </c>
      <c r="C63" s="287" t="s">
        <v>41</v>
      </c>
      <c r="D63" s="288" t="s">
        <v>286</v>
      </c>
      <c r="E63" s="288" t="s">
        <v>287</v>
      </c>
      <c r="F63" s="288" t="s">
        <v>161</v>
      </c>
      <c r="G63" s="287" t="s">
        <v>96</v>
      </c>
      <c r="H63" s="283">
        <v>0</v>
      </c>
      <c r="I63" s="283">
        <v>0</v>
      </c>
      <c r="J63" s="29">
        <v>0.4</v>
      </c>
      <c r="K63" s="14">
        <v>957568.17000130296</v>
      </c>
      <c r="L63" s="15">
        <v>885750.55725120532</v>
      </c>
      <c r="M63" s="16">
        <v>0.5</v>
      </c>
      <c r="N63" s="15">
        <v>-6507311.382950061</v>
      </c>
      <c r="O63" s="15">
        <v>8274400.8000000007</v>
      </c>
      <c r="P63" s="15">
        <v>650130.63399999996</v>
      </c>
      <c r="Q63" s="15">
        <v>1892.6000000000001</v>
      </c>
      <c r="R63" s="15">
        <v>25985.171999999999</v>
      </c>
      <c r="S63" s="15">
        <v>0</v>
      </c>
      <c r="T63" s="15">
        <v>0</v>
      </c>
      <c r="U63" s="15">
        <v>0</v>
      </c>
      <c r="V63" s="15">
        <v>0</v>
      </c>
      <c r="W63" s="15">
        <v>0</v>
      </c>
      <c r="X63" s="15">
        <v>0</v>
      </c>
      <c r="Y63" s="15">
        <v>0</v>
      </c>
      <c r="Z63" s="15">
        <v>0</v>
      </c>
      <c r="AA63" s="15">
        <v>0</v>
      </c>
      <c r="AB63" s="15">
        <v>0</v>
      </c>
      <c r="AC63" s="15">
        <v>0</v>
      </c>
      <c r="AD63" s="15">
        <v>0</v>
      </c>
      <c r="AE63" s="15">
        <v>0</v>
      </c>
      <c r="AF63" s="15">
        <v>1196.4000000000001</v>
      </c>
      <c r="AG63" s="15">
        <v>0</v>
      </c>
      <c r="AH63" s="15">
        <v>30446</v>
      </c>
      <c r="AI63" s="15">
        <v>-683.6</v>
      </c>
      <c r="AJ63" s="15">
        <v>6139.2000000000007</v>
      </c>
      <c r="AK63" s="15">
        <v>389.20000000000005</v>
      </c>
      <c r="AL63" s="15">
        <v>0</v>
      </c>
      <c r="AM63" s="42">
        <v>0</v>
      </c>
      <c r="AN63" s="17">
        <v>2482585.0230499399</v>
      </c>
      <c r="AO63" s="289">
        <v>2.5925935101273905</v>
      </c>
      <c r="AP63" s="290">
        <v>0</v>
      </c>
      <c r="AQ63" s="291">
        <v>0</v>
      </c>
      <c r="AR63" s="18">
        <v>762508</v>
      </c>
      <c r="AS63" s="18">
        <v>762508</v>
      </c>
      <c r="AT63" s="5"/>
      <c r="AU63" s="5"/>
      <c r="AV63" s="284">
        <v>20686002</v>
      </c>
      <c r="AW63" s="285">
        <v>1625326.5849999997</v>
      </c>
      <c r="AX63" s="285">
        <v>4731.5</v>
      </c>
      <c r="AY63" s="286">
        <v>64962.929999999993</v>
      </c>
    </row>
    <row r="64" spans="1:51" ht="13.15">
      <c r="A64" s="287" t="s">
        <v>288</v>
      </c>
      <c r="B64" s="287" t="s">
        <v>289</v>
      </c>
      <c r="C64" s="287" t="s">
        <v>230</v>
      </c>
      <c r="D64" s="288" t="s">
        <v>290</v>
      </c>
      <c r="E64" s="288" t="s">
        <v>86</v>
      </c>
      <c r="F64" s="288" t="s">
        <v>43</v>
      </c>
      <c r="G64" s="287" t="s">
        <v>87</v>
      </c>
      <c r="H64" s="283">
        <v>0</v>
      </c>
      <c r="I64" s="283" t="s">
        <v>24</v>
      </c>
      <c r="J64" s="29">
        <v>0.3</v>
      </c>
      <c r="K64" s="14">
        <v>16038950.738583904</v>
      </c>
      <c r="L64" s="15">
        <v>14836029.433190111</v>
      </c>
      <c r="M64" s="16">
        <v>0</v>
      </c>
      <c r="N64" s="15">
        <v>-264263408.74507675</v>
      </c>
      <c r="O64" s="15">
        <v>355262695.5</v>
      </c>
      <c r="P64" s="15">
        <v>462095.98499999999</v>
      </c>
      <c r="Q64" s="15">
        <v>27327.599999999999</v>
      </c>
      <c r="R64" s="15">
        <v>41682.088499999998</v>
      </c>
      <c r="S64" s="15">
        <v>0</v>
      </c>
      <c r="T64" s="15">
        <v>0</v>
      </c>
      <c r="U64" s="15">
        <v>0</v>
      </c>
      <c r="V64" s="15">
        <v>6603.9</v>
      </c>
      <c r="W64" s="15">
        <v>0</v>
      </c>
      <c r="X64" s="15">
        <v>-49.199999999999996</v>
      </c>
      <c r="Y64" s="15">
        <v>0</v>
      </c>
      <c r="Z64" s="15">
        <v>0</v>
      </c>
      <c r="AA64" s="15">
        <v>0</v>
      </c>
      <c r="AB64" s="15">
        <v>0</v>
      </c>
      <c r="AC64" s="15">
        <v>0</v>
      </c>
      <c r="AD64" s="15">
        <v>0</v>
      </c>
      <c r="AE64" s="15">
        <v>0</v>
      </c>
      <c r="AF64" s="15">
        <v>7258.5</v>
      </c>
      <c r="AG64" s="15">
        <v>-226.5</v>
      </c>
      <c r="AH64" s="15">
        <v>806304</v>
      </c>
      <c r="AI64" s="15">
        <v>7200</v>
      </c>
      <c r="AJ64" s="15">
        <v>15151.199999999999</v>
      </c>
      <c r="AK64" s="15">
        <v>0</v>
      </c>
      <c r="AL64" s="15">
        <v>0</v>
      </c>
      <c r="AM64" s="42">
        <v>0</v>
      </c>
      <c r="AN64" s="17">
        <v>92372634.328423247</v>
      </c>
      <c r="AO64" s="289">
        <v>5.7592691588115024</v>
      </c>
      <c r="AP64" s="290">
        <v>0</v>
      </c>
      <c r="AQ64" s="291">
        <v>0</v>
      </c>
      <c r="AR64" s="18">
        <v>0</v>
      </c>
      <c r="AS64" s="18">
        <v>0</v>
      </c>
      <c r="AT64" s="5"/>
      <c r="AU64" s="5"/>
      <c r="AV64" s="284">
        <v>1184208985</v>
      </c>
      <c r="AW64" s="285">
        <v>1540319.95</v>
      </c>
      <c r="AX64" s="285">
        <v>91092</v>
      </c>
      <c r="AY64" s="286">
        <v>138940.29500000001</v>
      </c>
    </row>
    <row r="65" spans="1:51" ht="13.15">
      <c r="A65" s="287" t="s">
        <v>291</v>
      </c>
      <c r="B65" s="287" t="s">
        <v>292</v>
      </c>
      <c r="C65" s="287" t="s">
        <v>41</v>
      </c>
      <c r="D65" s="288" t="s">
        <v>293</v>
      </c>
      <c r="E65" s="288" t="s">
        <v>103</v>
      </c>
      <c r="F65" s="288" t="s">
        <v>104</v>
      </c>
      <c r="G65" s="287" t="s">
        <v>105</v>
      </c>
      <c r="H65" s="283">
        <v>0</v>
      </c>
      <c r="I65" s="283">
        <v>0</v>
      </c>
      <c r="J65" s="29">
        <v>0.4</v>
      </c>
      <c r="K65" s="14">
        <v>4162157.5089771678</v>
      </c>
      <c r="L65" s="15">
        <v>3849995.6958038802</v>
      </c>
      <c r="M65" s="16">
        <v>0.5</v>
      </c>
      <c r="N65" s="15">
        <v>-19276234.815673202</v>
      </c>
      <c r="O65" s="15">
        <v>23690909.600000001</v>
      </c>
      <c r="P65" s="15">
        <v>1766912.0096000002</v>
      </c>
      <c r="Q65" s="15">
        <v>1983</v>
      </c>
      <c r="R65" s="15">
        <v>20566.267199999998</v>
      </c>
      <c r="S65" s="15">
        <v>0</v>
      </c>
      <c r="T65" s="15">
        <v>0</v>
      </c>
      <c r="U65" s="15">
        <v>0</v>
      </c>
      <c r="V65" s="15">
        <v>0</v>
      </c>
      <c r="W65" s="15">
        <v>0</v>
      </c>
      <c r="X65" s="15">
        <v>-203.20000000000002</v>
      </c>
      <c r="Y65" s="15">
        <v>0</v>
      </c>
      <c r="Z65" s="15">
        <v>0</v>
      </c>
      <c r="AA65" s="15">
        <v>0</v>
      </c>
      <c r="AB65" s="15">
        <v>2124.4</v>
      </c>
      <c r="AC65" s="15">
        <v>0</v>
      </c>
      <c r="AD65" s="15">
        <v>600</v>
      </c>
      <c r="AE65" s="15">
        <v>0</v>
      </c>
      <c r="AF65" s="15">
        <v>10410.800000000001</v>
      </c>
      <c r="AG65" s="15">
        <v>-2134.8000000000002</v>
      </c>
      <c r="AH65" s="15">
        <v>58000</v>
      </c>
      <c r="AI65" s="15">
        <v>-7324</v>
      </c>
      <c r="AJ65" s="15">
        <v>25116.400000000001</v>
      </c>
      <c r="AK65" s="15">
        <v>-39.6</v>
      </c>
      <c r="AL65" s="15">
        <v>0</v>
      </c>
      <c r="AM65" s="42">
        <v>0</v>
      </c>
      <c r="AN65" s="17">
        <v>6290686.0611267993</v>
      </c>
      <c r="AO65" s="289">
        <v>1.5114002888066358</v>
      </c>
      <c r="AP65" s="290">
        <v>0</v>
      </c>
      <c r="AQ65" s="291">
        <v>0</v>
      </c>
      <c r="AR65" s="18">
        <v>1064264</v>
      </c>
      <c r="AS65" s="18">
        <v>0</v>
      </c>
      <c r="AT65" s="5"/>
      <c r="AU65" s="5"/>
      <c r="AV65" s="284">
        <v>59227274</v>
      </c>
      <c r="AW65" s="285">
        <v>4417280.0240000002</v>
      </c>
      <c r="AX65" s="285">
        <v>4957.5</v>
      </c>
      <c r="AY65" s="286">
        <v>51415.667999999991</v>
      </c>
    </row>
    <row r="66" spans="1:51" ht="13.15">
      <c r="A66" s="287" t="s">
        <v>294</v>
      </c>
      <c r="B66" s="287" t="s">
        <v>295</v>
      </c>
      <c r="C66" s="287" t="s">
        <v>41</v>
      </c>
      <c r="D66" s="288" t="s">
        <v>296</v>
      </c>
      <c r="E66" s="288" t="s">
        <v>48</v>
      </c>
      <c r="F66" s="288" t="s">
        <v>43</v>
      </c>
      <c r="G66" s="287" t="s">
        <v>49</v>
      </c>
      <c r="H66" s="283">
        <v>0</v>
      </c>
      <c r="I66" s="283">
        <v>0</v>
      </c>
      <c r="J66" s="29">
        <v>0.4</v>
      </c>
      <c r="K66" s="14">
        <v>2425818.8987036175</v>
      </c>
      <c r="L66" s="15">
        <v>2243882.4813008462</v>
      </c>
      <c r="M66" s="16">
        <v>0.5</v>
      </c>
      <c r="N66" s="15">
        <v>-11323966.105401827</v>
      </c>
      <c r="O66" s="15">
        <v>15542861.200000001</v>
      </c>
      <c r="P66" s="15">
        <v>611352.73599999992</v>
      </c>
      <c r="Q66" s="15">
        <v>12292.6</v>
      </c>
      <c r="R66" s="15">
        <v>15037.329600000001</v>
      </c>
      <c r="S66" s="15">
        <v>0</v>
      </c>
      <c r="T66" s="15">
        <v>0</v>
      </c>
      <c r="U66" s="15">
        <v>0</v>
      </c>
      <c r="V66" s="15">
        <v>0</v>
      </c>
      <c r="W66" s="15">
        <v>0</v>
      </c>
      <c r="X66" s="15">
        <v>-1568.4</v>
      </c>
      <c r="Y66" s="15">
        <v>0</v>
      </c>
      <c r="Z66" s="15">
        <v>0</v>
      </c>
      <c r="AA66" s="15">
        <v>0</v>
      </c>
      <c r="AB66" s="15">
        <v>7208</v>
      </c>
      <c r="AC66" s="15">
        <v>0</v>
      </c>
      <c r="AD66" s="15">
        <v>0</v>
      </c>
      <c r="AE66" s="15">
        <v>-141.20000000000002</v>
      </c>
      <c r="AF66" s="15">
        <v>6101.6</v>
      </c>
      <c r="AG66" s="15">
        <v>125.2</v>
      </c>
      <c r="AH66" s="15">
        <v>37927.599999999999</v>
      </c>
      <c r="AI66" s="15">
        <v>-3145.2000000000003</v>
      </c>
      <c r="AJ66" s="15">
        <v>20628.400000000001</v>
      </c>
      <c r="AK66" s="15">
        <v>-380.40000000000003</v>
      </c>
      <c r="AL66" s="15">
        <v>0</v>
      </c>
      <c r="AM66" s="42">
        <v>0</v>
      </c>
      <c r="AN66" s="17">
        <v>4924333.3601981727</v>
      </c>
      <c r="AO66" s="289">
        <v>2.0299674319586622</v>
      </c>
      <c r="AP66" s="290">
        <v>0</v>
      </c>
      <c r="AQ66" s="291">
        <v>0</v>
      </c>
      <c r="AR66" s="18">
        <v>1249257</v>
      </c>
      <c r="AS66" s="18">
        <v>0</v>
      </c>
      <c r="AT66" s="5"/>
      <c r="AU66" s="5"/>
      <c r="AV66" s="284">
        <v>38857153</v>
      </c>
      <c r="AW66" s="285">
        <v>1528381.8399999996</v>
      </c>
      <c r="AX66" s="285">
        <v>30731.5</v>
      </c>
      <c r="AY66" s="286">
        <v>37593.324000000001</v>
      </c>
    </row>
    <row r="67" spans="1:51" ht="13.15">
      <c r="A67" s="287" t="s">
        <v>297</v>
      </c>
      <c r="B67" s="287" t="s">
        <v>298</v>
      </c>
      <c r="C67" s="287" t="s">
        <v>41</v>
      </c>
      <c r="D67" s="288" t="s">
        <v>299</v>
      </c>
      <c r="E67" s="288" t="s">
        <v>300</v>
      </c>
      <c r="F67" s="288" t="s">
        <v>43</v>
      </c>
      <c r="G67" s="287" t="s">
        <v>301</v>
      </c>
      <c r="H67" s="283">
        <v>0</v>
      </c>
      <c r="I67" s="283">
        <v>0</v>
      </c>
      <c r="J67" s="29">
        <v>0.4</v>
      </c>
      <c r="K67" s="14">
        <v>2034015.9959072634</v>
      </c>
      <c r="L67" s="15">
        <v>1881464.7962142187</v>
      </c>
      <c r="M67" s="16">
        <v>0.5</v>
      </c>
      <c r="N67" s="15">
        <v>-9894738.8494075555</v>
      </c>
      <c r="O67" s="15">
        <v>14731969.600000001</v>
      </c>
      <c r="P67" s="15">
        <v>514502.72959999996</v>
      </c>
      <c r="Q67" s="15">
        <v>0</v>
      </c>
      <c r="R67" s="15">
        <v>0</v>
      </c>
      <c r="S67" s="15">
        <v>0</v>
      </c>
      <c r="T67" s="15">
        <v>0</v>
      </c>
      <c r="U67" s="15">
        <v>0</v>
      </c>
      <c r="V67" s="15">
        <v>0</v>
      </c>
      <c r="W67" s="15">
        <v>0</v>
      </c>
      <c r="X67" s="15">
        <v>0</v>
      </c>
      <c r="Y67" s="15">
        <v>0</v>
      </c>
      <c r="Z67" s="15">
        <v>0</v>
      </c>
      <c r="AA67" s="15">
        <v>0</v>
      </c>
      <c r="AB67" s="15">
        <v>0</v>
      </c>
      <c r="AC67" s="15">
        <v>0</v>
      </c>
      <c r="AD67" s="15">
        <v>0</v>
      </c>
      <c r="AE67" s="15">
        <v>0</v>
      </c>
      <c r="AF67" s="15">
        <v>1447.2</v>
      </c>
      <c r="AG67" s="15">
        <v>0</v>
      </c>
      <c r="AH67" s="15">
        <v>0</v>
      </c>
      <c r="AI67" s="15">
        <v>0</v>
      </c>
      <c r="AJ67" s="15">
        <v>1200</v>
      </c>
      <c r="AK67" s="15">
        <v>0</v>
      </c>
      <c r="AL67" s="15">
        <v>0</v>
      </c>
      <c r="AM67" s="42">
        <v>0</v>
      </c>
      <c r="AN67" s="17">
        <v>5354380.6801924463</v>
      </c>
      <c r="AO67" s="289">
        <v>2.632418177126552</v>
      </c>
      <c r="AP67" s="290">
        <v>0</v>
      </c>
      <c r="AQ67" s="291">
        <v>0</v>
      </c>
      <c r="AR67" s="18">
        <v>1660182</v>
      </c>
      <c r="AS67" s="18">
        <v>0</v>
      </c>
      <c r="AT67" s="5"/>
      <c r="AU67" s="5"/>
      <c r="AV67" s="284">
        <v>36829924</v>
      </c>
      <c r="AW67" s="285">
        <v>1286256.8239999998</v>
      </c>
      <c r="AX67" s="285">
        <v>0</v>
      </c>
      <c r="AY67" s="286">
        <v>0</v>
      </c>
    </row>
    <row r="68" spans="1:51" ht="13.15">
      <c r="A68" s="287" t="s">
        <v>302</v>
      </c>
      <c r="B68" s="287" t="s">
        <v>303</v>
      </c>
      <c r="C68" s="287" t="s">
        <v>304</v>
      </c>
      <c r="D68" s="288" t="s">
        <v>305</v>
      </c>
      <c r="E68" s="288" t="s">
        <v>43</v>
      </c>
      <c r="F68" s="288" t="s">
        <v>43</v>
      </c>
      <c r="G68" s="287" t="s">
        <v>96</v>
      </c>
      <c r="H68" s="283">
        <v>0</v>
      </c>
      <c r="I68" s="283" t="s">
        <v>24</v>
      </c>
      <c r="J68" s="29">
        <v>0.5</v>
      </c>
      <c r="K68" s="14">
        <v>107866090.67602924</v>
      </c>
      <c r="L68" s="15">
        <v>99776133.875327051</v>
      </c>
      <c r="M68" s="16">
        <v>0</v>
      </c>
      <c r="N68" s="15">
        <v>26589901.874408044</v>
      </c>
      <c r="O68" s="15">
        <v>77520090.5</v>
      </c>
      <c r="P68" s="15">
        <v>13064607.274499999</v>
      </c>
      <c r="Q68" s="15">
        <v>166811.25</v>
      </c>
      <c r="R68" s="15">
        <v>421338.61</v>
      </c>
      <c r="S68" s="15">
        <v>141.5</v>
      </c>
      <c r="T68" s="15">
        <v>0</v>
      </c>
      <c r="U68" s="15">
        <v>0</v>
      </c>
      <c r="V68" s="15">
        <v>0</v>
      </c>
      <c r="W68" s="15">
        <v>0</v>
      </c>
      <c r="X68" s="15">
        <v>-5810</v>
      </c>
      <c r="Y68" s="15">
        <v>0</v>
      </c>
      <c r="Z68" s="15">
        <v>0</v>
      </c>
      <c r="AA68" s="15">
        <v>-2015.5</v>
      </c>
      <c r="AB68" s="15">
        <v>85160</v>
      </c>
      <c r="AC68" s="15">
        <v>380</v>
      </c>
      <c r="AD68" s="15">
        <v>4500</v>
      </c>
      <c r="AE68" s="15">
        <v>902</v>
      </c>
      <c r="AF68" s="15">
        <v>121451</v>
      </c>
      <c r="AG68" s="15">
        <v>2197</v>
      </c>
      <c r="AH68" s="15">
        <v>371488.5</v>
      </c>
      <c r="AI68" s="15">
        <v>69605.5</v>
      </c>
      <c r="AJ68" s="15">
        <v>116437</v>
      </c>
      <c r="AK68" s="15">
        <v>6215</v>
      </c>
      <c r="AL68" s="15">
        <v>0</v>
      </c>
      <c r="AM68" s="42">
        <v>0</v>
      </c>
      <c r="AN68" s="17">
        <v>118533401.50890803</v>
      </c>
      <c r="AO68" s="289">
        <v>1.0988940154039473</v>
      </c>
      <c r="AP68" s="290">
        <v>0</v>
      </c>
      <c r="AQ68" s="291">
        <v>0</v>
      </c>
      <c r="AR68" s="18">
        <v>0</v>
      </c>
      <c r="AS68" s="18">
        <v>0</v>
      </c>
      <c r="AT68" s="5"/>
      <c r="AU68" s="5"/>
      <c r="AV68" s="284">
        <v>155040181</v>
      </c>
      <c r="AW68" s="285">
        <v>26129214.548999999</v>
      </c>
      <c r="AX68" s="285">
        <v>333622.5</v>
      </c>
      <c r="AY68" s="286">
        <v>842677.22</v>
      </c>
    </row>
    <row r="69" spans="1:51" ht="13.15">
      <c r="A69" s="287" t="s">
        <v>306</v>
      </c>
      <c r="B69" s="287" t="s">
        <v>307</v>
      </c>
      <c r="C69" s="287" t="s">
        <v>41</v>
      </c>
      <c r="D69" s="288" t="s">
        <v>308</v>
      </c>
      <c r="E69" s="288" t="s">
        <v>258</v>
      </c>
      <c r="F69" s="288" t="s">
        <v>43</v>
      </c>
      <c r="G69" s="287" t="s">
        <v>259</v>
      </c>
      <c r="H69" s="283">
        <v>0</v>
      </c>
      <c r="I69" s="283" t="s">
        <v>24</v>
      </c>
      <c r="J69" s="29">
        <v>0.4</v>
      </c>
      <c r="K69" s="14">
        <v>1806796.8129526128</v>
      </c>
      <c r="L69" s="15">
        <v>1671287.0519811669</v>
      </c>
      <c r="M69" s="16">
        <v>0</v>
      </c>
      <c r="N69" s="15">
        <v>-11047963.189598257</v>
      </c>
      <c r="O69" s="15">
        <v>12849642.4</v>
      </c>
      <c r="P69" s="15">
        <v>1595117.6440000001</v>
      </c>
      <c r="Q69" s="15">
        <v>18142.600000000002</v>
      </c>
      <c r="R69" s="15">
        <v>45133.037600000011</v>
      </c>
      <c r="S69" s="15">
        <v>0</v>
      </c>
      <c r="T69" s="15">
        <v>0</v>
      </c>
      <c r="U69" s="15">
        <v>0</v>
      </c>
      <c r="V69" s="15">
        <v>0</v>
      </c>
      <c r="W69" s="15">
        <v>0</v>
      </c>
      <c r="X69" s="15">
        <v>-1000</v>
      </c>
      <c r="Y69" s="15">
        <v>0</v>
      </c>
      <c r="Z69" s="15">
        <v>0</v>
      </c>
      <c r="AA69" s="15">
        <v>0</v>
      </c>
      <c r="AB69" s="15">
        <v>11125.6</v>
      </c>
      <c r="AC69" s="15">
        <v>1326.4</v>
      </c>
      <c r="AD69" s="15">
        <v>0</v>
      </c>
      <c r="AE69" s="15">
        <v>450.40000000000003</v>
      </c>
      <c r="AF69" s="15">
        <v>7660.8</v>
      </c>
      <c r="AG69" s="15">
        <v>559.6</v>
      </c>
      <c r="AH69" s="15">
        <v>71185.2</v>
      </c>
      <c r="AI69" s="15">
        <v>-1404.4</v>
      </c>
      <c r="AJ69" s="15">
        <v>32406.400000000001</v>
      </c>
      <c r="AK69" s="15">
        <v>958.80000000000007</v>
      </c>
      <c r="AL69" s="15">
        <v>0</v>
      </c>
      <c r="AM69" s="42">
        <v>0</v>
      </c>
      <c r="AN69" s="17">
        <v>3583341.2920017438</v>
      </c>
      <c r="AO69" s="289">
        <v>1.9832563718916216</v>
      </c>
      <c r="AP69" s="290">
        <v>0</v>
      </c>
      <c r="AQ69" s="291">
        <v>0</v>
      </c>
      <c r="AR69" s="18">
        <v>0</v>
      </c>
      <c r="AS69" s="18">
        <v>0</v>
      </c>
      <c r="AT69" s="5"/>
      <c r="AU69" s="5"/>
      <c r="AV69" s="284">
        <v>32124106</v>
      </c>
      <c r="AW69" s="285">
        <v>3987794.11</v>
      </c>
      <c r="AX69" s="285">
        <v>45356.5</v>
      </c>
      <c r="AY69" s="286">
        <v>112832.59400000003</v>
      </c>
    </row>
    <row r="70" spans="1:51" ht="13.15">
      <c r="A70" s="287" t="s">
        <v>309</v>
      </c>
      <c r="B70" s="287" t="s">
        <v>310</v>
      </c>
      <c r="C70" s="287" t="s">
        <v>93</v>
      </c>
      <c r="D70" s="288" t="s">
        <v>311</v>
      </c>
      <c r="E70" s="288" t="s">
        <v>43</v>
      </c>
      <c r="F70" s="288" t="s">
        <v>130</v>
      </c>
      <c r="G70" s="287" t="s">
        <v>312</v>
      </c>
      <c r="H70" s="283">
        <v>0</v>
      </c>
      <c r="I70" s="283" t="s">
        <v>24</v>
      </c>
      <c r="J70" s="29">
        <v>0.49</v>
      </c>
      <c r="K70" s="14">
        <v>77784113.432463989</v>
      </c>
      <c r="L70" s="15">
        <v>71950304.925029188</v>
      </c>
      <c r="M70" s="16">
        <v>0</v>
      </c>
      <c r="N70" s="15">
        <v>21512971.74218088</v>
      </c>
      <c r="O70" s="15">
        <v>56824483.170000002</v>
      </c>
      <c r="P70" s="15">
        <v>3136646.2855000002</v>
      </c>
      <c r="Q70" s="15">
        <v>68515.475000000006</v>
      </c>
      <c r="R70" s="15">
        <v>15428.4928</v>
      </c>
      <c r="S70" s="15">
        <v>7628.32</v>
      </c>
      <c r="T70" s="15">
        <v>0</v>
      </c>
      <c r="U70" s="15">
        <v>0</v>
      </c>
      <c r="V70" s="15">
        <v>-24555.37</v>
      </c>
      <c r="W70" s="15">
        <v>-4801.51</v>
      </c>
      <c r="X70" s="15">
        <v>521.36</v>
      </c>
      <c r="Y70" s="15">
        <v>0</v>
      </c>
      <c r="Z70" s="15">
        <v>0</v>
      </c>
      <c r="AA70" s="15">
        <v>0</v>
      </c>
      <c r="AB70" s="15">
        <v>0</v>
      </c>
      <c r="AC70" s="15">
        <v>0</v>
      </c>
      <c r="AD70" s="15">
        <v>735.10779999998624</v>
      </c>
      <c r="AE70" s="15">
        <v>0</v>
      </c>
      <c r="AF70" s="15">
        <v>35703.360000000001</v>
      </c>
      <c r="AG70" s="15">
        <v>343.49</v>
      </c>
      <c r="AH70" s="15">
        <v>91557.48</v>
      </c>
      <c r="AI70" s="15">
        <v>-2856.21</v>
      </c>
      <c r="AJ70" s="15">
        <v>37959.32</v>
      </c>
      <c r="AK70" s="15">
        <v>-1368.08</v>
      </c>
      <c r="AL70" s="15">
        <v>0</v>
      </c>
      <c r="AM70" s="42">
        <v>0</v>
      </c>
      <c r="AN70" s="17">
        <v>81698912.43328087</v>
      </c>
      <c r="AO70" s="289">
        <v>1.0503290302873465</v>
      </c>
      <c r="AP70" s="290">
        <v>0</v>
      </c>
      <c r="AQ70" s="291">
        <v>0</v>
      </c>
      <c r="AR70" s="18">
        <v>0</v>
      </c>
      <c r="AS70" s="18">
        <v>0</v>
      </c>
      <c r="AT70" s="5"/>
      <c r="AU70" s="5"/>
      <c r="AV70" s="284">
        <v>115968333</v>
      </c>
      <c r="AW70" s="285">
        <v>6401318.9500000002</v>
      </c>
      <c r="AX70" s="285">
        <v>139827.5</v>
      </c>
      <c r="AY70" s="286">
        <v>31486.720000000001</v>
      </c>
    </row>
    <row r="71" spans="1:51" ht="13.15">
      <c r="A71" s="287" t="s">
        <v>313</v>
      </c>
      <c r="B71" s="287" t="s">
        <v>314</v>
      </c>
      <c r="C71" s="287" t="s">
        <v>41</v>
      </c>
      <c r="D71" s="288" t="s">
        <v>315</v>
      </c>
      <c r="E71" s="288" t="s">
        <v>316</v>
      </c>
      <c r="F71" s="288" t="s">
        <v>317</v>
      </c>
      <c r="G71" s="287" t="s">
        <v>318</v>
      </c>
      <c r="H71" s="283">
        <v>0</v>
      </c>
      <c r="I71" s="283">
        <v>0</v>
      </c>
      <c r="J71" s="29">
        <v>0.4</v>
      </c>
      <c r="K71" s="14">
        <v>1428970.2818638685</v>
      </c>
      <c r="L71" s="15">
        <v>1321797.5107240784</v>
      </c>
      <c r="M71" s="16">
        <v>0.5</v>
      </c>
      <c r="N71" s="15">
        <v>-5773319.0478070928</v>
      </c>
      <c r="O71" s="15">
        <v>7423697.2000000002</v>
      </c>
      <c r="P71" s="15">
        <v>1014268.9976000001</v>
      </c>
      <c r="Q71" s="15">
        <v>3402.1240000000007</v>
      </c>
      <c r="R71" s="15">
        <v>17218.70364</v>
      </c>
      <c r="S71" s="15">
        <v>0</v>
      </c>
      <c r="T71" s="15">
        <v>0</v>
      </c>
      <c r="U71" s="15">
        <v>0</v>
      </c>
      <c r="V71" s="15">
        <v>0</v>
      </c>
      <c r="W71" s="15">
        <v>0</v>
      </c>
      <c r="X71" s="15">
        <v>0</v>
      </c>
      <c r="Y71" s="15">
        <v>0</v>
      </c>
      <c r="Z71" s="15">
        <v>0</v>
      </c>
      <c r="AA71" s="15">
        <v>0</v>
      </c>
      <c r="AB71" s="15">
        <v>3278.4</v>
      </c>
      <c r="AC71" s="15">
        <v>0</v>
      </c>
      <c r="AD71" s="15">
        <v>0</v>
      </c>
      <c r="AE71" s="15">
        <v>0</v>
      </c>
      <c r="AF71" s="15">
        <v>7104.4000000000005</v>
      </c>
      <c r="AG71" s="15">
        <v>0</v>
      </c>
      <c r="AH71" s="15">
        <v>29093.200000000001</v>
      </c>
      <c r="AI71" s="15">
        <v>0</v>
      </c>
      <c r="AJ71" s="15">
        <v>22584</v>
      </c>
      <c r="AK71" s="15">
        <v>132.80000000000001</v>
      </c>
      <c r="AL71" s="15">
        <v>0</v>
      </c>
      <c r="AM71" s="42">
        <v>0</v>
      </c>
      <c r="AN71" s="17">
        <v>2747460.7774329074</v>
      </c>
      <c r="AO71" s="289">
        <v>1.9226857355278755</v>
      </c>
      <c r="AP71" s="290">
        <v>0</v>
      </c>
      <c r="AQ71" s="291">
        <v>0</v>
      </c>
      <c r="AR71" s="18">
        <v>659245</v>
      </c>
      <c r="AS71" s="18">
        <v>0</v>
      </c>
      <c r="AT71" s="5"/>
      <c r="AU71" s="5"/>
      <c r="AV71" s="284">
        <v>18559243</v>
      </c>
      <c r="AW71" s="285">
        <v>2535672.4939999999</v>
      </c>
      <c r="AX71" s="285">
        <v>8505.3100000000013</v>
      </c>
      <c r="AY71" s="286">
        <v>43046.759099999996</v>
      </c>
    </row>
    <row r="72" spans="1:51" ht="13.15">
      <c r="A72" s="287" t="s">
        <v>319</v>
      </c>
      <c r="B72" s="287" t="s">
        <v>320</v>
      </c>
      <c r="C72" s="287" t="s">
        <v>41</v>
      </c>
      <c r="D72" s="288" t="s">
        <v>321</v>
      </c>
      <c r="E72" s="288" t="s">
        <v>42</v>
      </c>
      <c r="F72" s="288" t="s">
        <v>43</v>
      </c>
      <c r="G72" s="287" t="s">
        <v>96</v>
      </c>
      <c r="H72" s="283">
        <v>0</v>
      </c>
      <c r="I72" s="283">
        <v>0</v>
      </c>
      <c r="J72" s="29">
        <v>0.4</v>
      </c>
      <c r="K72" s="14">
        <v>3504217.8210862358</v>
      </c>
      <c r="L72" s="15">
        <v>3241401.4845047682</v>
      </c>
      <c r="M72" s="16">
        <v>0.5</v>
      </c>
      <c r="N72" s="15">
        <v>-40970675.603695855</v>
      </c>
      <c r="O72" s="15">
        <v>47842748.400000006</v>
      </c>
      <c r="P72" s="15">
        <v>587970.01240000001</v>
      </c>
      <c r="Q72" s="15">
        <v>12495.400000000001</v>
      </c>
      <c r="R72" s="15">
        <v>32759.716800000006</v>
      </c>
      <c r="S72" s="15">
        <v>0</v>
      </c>
      <c r="T72" s="15">
        <v>0</v>
      </c>
      <c r="U72" s="15">
        <v>0</v>
      </c>
      <c r="V72" s="15">
        <v>0</v>
      </c>
      <c r="W72" s="15">
        <v>0</v>
      </c>
      <c r="X72" s="15">
        <v>0</v>
      </c>
      <c r="Y72" s="15">
        <v>0</v>
      </c>
      <c r="Z72" s="15">
        <v>0</v>
      </c>
      <c r="AA72" s="15">
        <v>0</v>
      </c>
      <c r="AB72" s="15">
        <v>0</v>
      </c>
      <c r="AC72" s="15">
        <v>0</v>
      </c>
      <c r="AD72" s="15">
        <v>0</v>
      </c>
      <c r="AE72" s="15">
        <v>0</v>
      </c>
      <c r="AF72" s="15">
        <v>6072.8</v>
      </c>
      <c r="AG72" s="15">
        <v>-115.2</v>
      </c>
      <c r="AH72" s="15">
        <v>33114</v>
      </c>
      <c r="AI72" s="15">
        <v>-6184.4000000000005</v>
      </c>
      <c r="AJ72" s="15">
        <v>7176</v>
      </c>
      <c r="AK72" s="15">
        <v>0</v>
      </c>
      <c r="AL72" s="15">
        <v>0</v>
      </c>
      <c r="AM72" s="42">
        <v>0</v>
      </c>
      <c r="AN72" s="17">
        <v>7545361.1255041519</v>
      </c>
      <c r="AO72" s="289">
        <v>2.1532226336219145</v>
      </c>
      <c r="AP72" s="290">
        <v>0</v>
      </c>
      <c r="AQ72" s="291">
        <v>0</v>
      </c>
      <c r="AR72" s="18">
        <v>2020572</v>
      </c>
      <c r="AS72" s="18">
        <v>2020572</v>
      </c>
      <c r="AT72" s="5"/>
      <c r="AU72" s="5"/>
      <c r="AV72" s="284">
        <v>119606871</v>
      </c>
      <c r="AW72" s="285">
        <v>1469925.031</v>
      </c>
      <c r="AX72" s="285">
        <v>31238.5</v>
      </c>
      <c r="AY72" s="286">
        <v>81899.292000000016</v>
      </c>
    </row>
    <row r="73" spans="1:51" ht="13.15">
      <c r="A73" s="287" t="s">
        <v>322</v>
      </c>
      <c r="B73" s="287" t="s">
        <v>323</v>
      </c>
      <c r="C73" s="287" t="s">
        <v>84</v>
      </c>
      <c r="D73" s="288" t="s">
        <v>324</v>
      </c>
      <c r="E73" s="288" t="s">
        <v>86</v>
      </c>
      <c r="F73" s="288" t="s">
        <v>43</v>
      </c>
      <c r="G73" s="287" t="s">
        <v>87</v>
      </c>
      <c r="H73" s="283">
        <v>0</v>
      </c>
      <c r="I73" s="283" t="s">
        <v>24</v>
      </c>
      <c r="J73" s="29">
        <v>0.3</v>
      </c>
      <c r="K73" s="14">
        <v>71224914.186369047</v>
      </c>
      <c r="L73" s="15">
        <v>65883045.622391373</v>
      </c>
      <c r="M73" s="16">
        <v>0</v>
      </c>
      <c r="N73" s="15">
        <v>32890535.36398825</v>
      </c>
      <c r="O73" s="15">
        <v>38555266.5</v>
      </c>
      <c r="P73" s="15">
        <v>1834529.1842999998</v>
      </c>
      <c r="Q73" s="15">
        <v>25855.35</v>
      </c>
      <c r="R73" s="15">
        <v>7070.579099999999</v>
      </c>
      <c r="S73" s="15">
        <v>0</v>
      </c>
      <c r="T73" s="15">
        <v>0</v>
      </c>
      <c r="U73" s="15">
        <v>0</v>
      </c>
      <c r="V73" s="15">
        <v>0</v>
      </c>
      <c r="W73" s="15">
        <v>0</v>
      </c>
      <c r="X73" s="15">
        <v>0</v>
      </c>
      <c r="Y73" s="15">
        <v>0</v>
      </c>
      <c r="Z73" s="15">
        <v>0</v>
      </c>
      <c r="AA73" s="15">
        <v>0</v>
      </c>
      <c r="AB73" s="15">
        <v>0</v>
      </c>
      <c r="AC73" s="15">
        <v>0</v>
      </c>
      <c r="AD73" s="15">
        <v>0</v>
      </c>
      <c r="AE73" s="15">
        <v>0</v>
      </c>
      <c r="AF73" s="15">
        <v>82388.099999999991</v>
      </c>
      <c r="AG73" s="15">
        <v>-487.2</v>
      </c>
      <c r="AH73" s="15">
        <v>240037.8</v>
      </c>
      <c r="AI73" s="15">
        <v>-10869.6</v>
      </c>
      <c r="AJ73" s="15">
        <v>11663.4</v>
      </c>
      <c r="AK73" s="15">
        <v>-383.09999999999997</v>
      </c>
      <c r="AL73" s="15">
        <v>0</v>
      </c>
      <c r="AM73" s="42">
        <v>0</v>
      </c>
      <c r="AN73" s="17">
        <v>73635606.377388254</v>
      </c>
      <c r="AO73" s="289">
        <v>1.0338461929867873</v>
      </c>
      <c r="AP73" s="290">
        <v>0</v>
      </c>
      <c r="AQ73" s="291">
        <v>0</v>
      </c>
      <c r="AR73" s="18">
        <v>0</v>
      </c>
      <c r="AS73" s="18">
        <v>0</v>
      </c>
      <c r="AT73" s="5"/>
      <c r="AU73" s="5"/>
      <c r="AV73" s="284">
        <v>128517555</v>
      </c>
      <c r="AW73" s="285">
        <v>6115097.2809999995</v>
      </c>
      <c r="AX73" s="285">
        <v>86184.5</v>
      </c>
      <c r="AY73" s="286">
        <v>23568.596999999998</v>
      </c>
    </row>
    <row r="74" spans="1:51" ht="13.15">
      <c r="A74" s="287" t="s">
        <v>325</v>
      </c>
      <c r="B74" s="287" t="s">
        <v>326</v>
      </c>
      <c r="C74" s="287" t="s">
        <v>41</v>
      </c>
      <c r="D74" s="288" t="s">
        <v>327</v>
      </c>
      <c r="E74" s="288" t="s">
        <v>207</v>
      </c>
      <c r="F74" s="288" t="s">
        <v>43</v>
      </c>
      <c r="G74" s="287" t="s">
        <v>96</v>
      </c>
      <c r="H74" s="283">
        <v>0</v>
      </c>
      <c r="I74" s="283">
        <v>0</v>
      </c>
      <c r="J74" s="29">
        <v>0.4</v>
      </c>
      <c r="K74" s="14">
        <v>2902254.4556402261</v>
      </c>
      <c r="L74" s="15">
        <v>2684585.3714672094</v>
      </c>
      <c r="M74" s="16">
        <v>0.5</v>
      </c>
      <c r="N74" s="15">
        <v>-22028296.140695743</v>
      </c>
      <c r="O74" s="15">
        <v>25313105.200000003</v>
      </c>
      <c r="P74" s="15">
        <v>1230764.5128000001</v>
      </c>
      <c r="Q74" s="15">
        <v>6834</v>
      </c>
      <c r="R74" s="15">
        <v>32905.711200000005</v>
      </c>
      <c r="S74" s="15">
        <v>0</v>
      </c>
      <c r="T74" s="15">
        <v>0</v>
      </c>
      <c r="U74" s="15">
        <v>0</v>
      </c>
      <c r="V74" s="15">
        <v>0</v>
      </c>
      <c r="W74" s="15">
        <v>0</v>
      </c>
      <c r="X74" s="15">
        <v>-967.2</v>
      </c>
      <c r="Y74" s="15">
        <v>0</v>
      </c>
      <c r="Z74" s="15">
        <v>0</v>
      </c>
      <c r="AA74" s="15">
        <v>0</v>
      </c>
      <c r="AB74" s="15">
        <v>1705.6000000000001</v>
      </c>
      <c r="AC74" s="15">
        <v>0</v>
      </c>
      <c r="AD74" s="15">
        <v>0</v>
      </c>
      <c r="AE74" s="15">
        <v>0</v>
      </c>
      <c r="AF74" s="15">
        <v>7416</v>
      </c>
      <c r="AG74" s="15">
        <v>-2.4000000000000004</v>
      </c>
      <c r="AH74" s="15">
        <v>70592.800000000003</v>
      </c>
      <c r="AI74" s="15">
        <v>-1080.104</v>
      </c>
      <c r="AJ74" s="15">
        <v>16720</v>
      </c>
      <c r="AK74" s="15">
        <v>-1200</v>
      </c>
      <c r="AL74" s="15">
        <v>0</v>
      </c>
      <c r="AM74" s="42">
        <v>0</v>
      </c>
      <c r="AN74" s="17">
        <v>4648497.9793042596</v>
      </c>
      <c r="AO74" s="289">
        <v>1.6016851900323188</v>
      </c>
      <c r="AP74" s="290">
        <v>0</v>
      </c>
      <c r="AQ74" s="291">
        <v>0</v>
      </c>
      <c r="AR74" s="18">
        <v>873122</v>
      </c>
      <c r="AS74" s="18">
        <v>873122</v>
      </c>
      <c r="AT74" s="5"/>
      <c r="AU74" s="5"/>
      <c r="AV74" s="284">
        <v>63282763</v>
      </c>
      <c r="AW74" s="285">
        <v>3076911.2820000001</v>
      </c>
      <c r="AX74" s="285">
        <v>17085</v>
      </c>
      <c r="AY74" s="286">
        <v>82264.278000000006</v>
      </c>
    </row>
    <row r="75" spans="1:51" ht="13.15">
      <c r="A75" s="287" t="s">
        <v>328</v>
      </c>
      <c r="B75" s="287" t="s">
        <v>329</v>
      </c>
      <c r="C75" s="287" t="s">
        <v>116</v>
      </c>
      <c r="D75" s="288" t="s">
        <v>330</v>
      </c>
      <c r="E75" s="288" t="s">
        <v>43</v>
      </c>
      <c r="F75" s="288" t="s">
        <v>331</v>
      </c>
      <c r="G75" s="287" t="s">
        <v>96</v>
      </c>
      <c r="H75" s="283">
        <v>0</v>
      </c>
      <c r="I75" s="283">
        <v>0</v>
      </c>
      <c r="J75" s="29">
        <v>0.49</v>
      </c>
      <c r="K75" s="14">
        <v>22034636.182175815</v>
      </c>
      <c r="L75" s="15">
        <v>20382038.468512628</v>
      </c>
      <c r="M75" s="16">
        <v>0</v>
      </c>
      <c r="N75" s="15">
        <v>7019487.7731200485</v>
      </c>
      <c r="O75" s="15">
        <v>15291285.939999999</v>
      </c>
      <c r="P75" s="15">
        <v>1370397.7705599999</v>
      </c>
      <c r="Q75" s="15">
        <v>3480.7150000000001</v>
      </c>
      <c r="R75" s="15">
        <v>36373.435000000005</v>
      </c>
      <c r="S75" s="15">
        <v>0</v>
      </c>
      <c r="T75" s="15">
        <v>0</v>
      </c>
      <c r="U75" s="15">
        <v>0</v>
      </c>
      <c r="V75" s="15">
        <v>0</v>
      </c>
      <c r="W75" s="15">
        <v>-14.7</v>
      </c>
      <c r="X75" s="15">
        <v>0</v>
      </c>
      <c r="Y75" s="15">
        <v>0</v>
      </c>
      <c r="Z75" s="15">
        <v>0</v>
      </c>
      <c r="AA75" s="15">
        <v>0</v>
      </c>
      <c r="AB75" s="15">
        <v>0</v>
      </c>
      <c r="AC75" s="15">
        <v>0</v>
      </c>
      <c r="AD75" s="15">
        <v>735</v>
      </c>
      <c r="AE75" s="15">
        <v>0</v>
      </c>
      <c r="AF75" s="15">
        <v>9155.16</v>
      </c>
      <c r="AG75" s="15">
        <v>0</v>
      </c>
      <c r="AH75" s="15">
        <v>83829.69</v>
      </c>
      <c r="AI75" s="15">
        <v>-4381.09</v>
      </c>
      <c r="AJ75" s="15">
        <v>19380.97</v>
      </c>
      <c r="AK75" s="15">
        <v>-37.24</v>
      </c>
      <c r="AL75" s="15">
        <v>0</v>
      </c>
      <c r="AM75" s="42">
        <v>0</v>
      </c>
      <c r="AN75" s="17">
        <v>23829693.423680045</v>
      </c>
      <c r="AO75" s="289">
        <v>1.0814652543687688</v>
      </c>
      <c r="AP75" s="290">
        <v>0</v>
      </c>
      <c r="AQ75" s="291">
        <v>0</v>
      </c>
      <c r="AR75" s="18">
        <v>0</v>
      </c>
      <c r="AS75" s="18">
        <v>0</v>
      </c>
      <c r="AT75" s="5"/>
      <c r="AU75" s="5"/>
      <c r="AV75" s="284">
        <v>31206706</v>
      </c>
      <c r="AW75" s="285">
        <v>2796730.1439999999</v>
      </c>
      <c r="AX75" s="285">
        <v>7103.5</v>
      </c>
      <c r="AY75" s="286">
        <v>74231.500000000015</v>
      </c>
    </row>
    <row r="76" spans="1:51" ht="13.15">
      <c r="A76" s="287" t="s">
        <v>332</v>
      </c>
      <c r="B76" s="287" t="s">
        <v>333</v>
      </c>
      <c r="C76" s="287" t="s">
        <v>41</v>
      </c>
      <c r="D76" s="288" t="s">
        <v>334</v>
      </c>
      <c r="E76" s="288" t="s">
        <v>68</v>
      </c>
      <c r="F76" s="288" t="s">
        <v>69</v>
      </c>
      <c r="G76" s="287" t="s">
        <v>70</v>
      </c>
      <c r="H76" s="283">
        <v>0</v>
      </c>
      <c r="I76" s="283" t="s">
        <v>24</v>
      </c>
      <c r="J76" s="29">
        <v>0.4</v>
      </c>
      <c r="K76" s="14">
        <v>2612496.1315209735</v>
      </c>
      <c r="L76" s="15">
        <v>2416558.9216569006</v>
      </c>
      <c r="M76" s="16">
        <v>0</v>
      </c>
      <c r="N76" s="15">
        <v>-28602722.865286049</v>
      </c>
      <c r="O76" s="15">
        <v>33956680</v>
      </c>
      <c r="P76" s="15">
        <v>732186.1568</v>
      </c>
      <c r="Q76" s="15">
        <v>-3329.6000000000004</v>
      </c>
      <c r="R76" s="15">
        <v>-722.59280000000001</v>
      </c>
      <c r="S76" s="15">
        <v>0</v>
      </c>
      <c r="T76" s="15">
        <v>0</v>
      </c>
      <c r="U76" s="15">
        <v>0</v>
      </c>
      <c r="V76" s="15">
        <v>0</v>
      </c>
      <c r="W76" s="15">
        <v>0</v>
      </c>
      <c r="X76" s="15">
        <v>-560.4</v>
      </c>
      <c r="Y76" s="15">
        <v>0</v>
      </c>
      <c r="Z76" s="15">
        <v>0</v>
      </c>
      <c r="AA76" s="15">
        <v>-4.4000000000000004</v>
      </c>
      <c r="AB76" s="15">
        <v>0</v>
      </c>
      <c r="AC76" s="15">
        <v>0</v>
      </c>
      <c r="AD76" s="15">
        <v>0</v>
      </c>
      <c r="AE76" s="15">
        <v>0</v>
      </c>
      <c r="AF76" s="15">
        <v>3636.4</v>
      </c>
      <c r="AG76" s="15">
        <v>1372.4</v>
      </c>
      <c r="AH76" s="15">
        <v>43456</v>
      </c>
      <c r="AI76" s="15">
        <v>-861.6</v>
      </c>
      <c r="AJ76" s="15">
        <v>12417.6</v>
      </c>
      <c r="AK76" s="15">
        <v>0</v>
      </c>
      <c r="AL76" s="15">
        <v>0</v>
      </c>
      <c r="AM76" s="42">
        <v>0</v>
      </c>
      <c r="AN76" s="17">
        <v>6141547.0987139521</v>
      </c>
      <c r="AO76" s="289">
        <v>2.3508349063615244</v>
      </c>
      <c r="AP76" s="290">
        <v>0</v>
      </c>
      <c r="AQ76" s="291">
        <v>0</v>
      </c>
      <c r="AR76" s="18">
        <v>0</v>
      </c>
      <c r="AS76" s="18">
        <v>0</v>
      </c>
      <c r="AT76" s="5"/>
      <c r="AU76" s="5"/>
      <c r="AV76" s="284">
        <v>84891700</v>
      </c>
      <c r="AW76" s="285">
        <v>1830465.392</v>
      </c>
      <c r="AX76" s="285">
        <v>-8324</v>
      </c>
      <c r="AY76" s="286">
        <v>-1806.482</v>
      </c>
    </row>
    <row r="77" spans="1:51" ht="13.15">
      <c r="A77" s="287" t="s">
        <v>335</v>
      </c>
      <c r="B77" s="287" t="s">
        <v>336</v>
      </c>
      <c r="C77" s="287" t="s">
        <v>41</v>
      </c>
      <c r="D77" s="288" t="s">
        <v>337</v>
      </c>
      <c r="E77" s="288" t="s">
        <v>300</v>
      </c>
      <c r="F77" s="288" t="s">
        <v>43</v>
      </c>
      <c r="G77" s="287" t="s">
        <v>301</v>
      </c>
      <c r="H77" s="283">
        <v>0</v>
      </c>
      <c r="I77" s="283">
        <v>0</v>
      </c>
      <c r="J77" s="29">
        <v>0.4</v>
      </c>
      <c r="K77" s="14">
        <v>2037220.9259629992</v>
      </c>
      <c r="L77" s="15">
        <v>1884429.3565157743</v>
      </c>
      <c r="M77" s="16">
        <v>0.5</v>
      </c>
      <c r="N77" s="15">
        <v>-12245759.470809152</v>
      </c>
      <c r="O77" s="15">
        <v>17837661.600000001</v>
      </c>
      <c r="P77" s="15">
        <v>779161.14120000007</v>
      </c>
      <c r="Q77" s="15">
        <v>3841</v>
      </c>
      <c r="R77" s="15">
        <v>16161.558000000001</v>
      </c>
      <c r="S77" s="15">
        <v>0</v>
      </c>
      <c r="T77" s="15">
        <v>0</v>
      </c>
      <c r="U77" s="15">
        <v>0</v>
      </c>
      <c r="V77" s="15">
        <v>0</v>
      </c>
      <c r="W77" s="15">
        <v>0</v>
      </c>
      <c r="X77" s="15">
        <v>0</v>
      </c>
      <c r="Y77" s="15">
        <v>0</v>
      </c>
      <c r="Z77" s="15">
        <v>0</v>
      </c>
      <c r="AA77" s="15">
        <v>0</v>
      </c>
      <c r="AB77" s="15">
        <v>17242</v>
      </c>
      <c r="AC77" s="15">
        <v>-133.20000000000002</v>
      </c>
      <c r="AD77" s="15">
        <v>0</v>
      </c>
      <c r="AE77" s="15">
        <v>0</v>
      </c>
      <c r="AF77" s="15">
        <v>7653.6</v>
      </c>
      <c r="AG77" s="15">
        <v>0</v>
      </c>
      <c r="AH77" s="15">
        <v>19130.400000000001</v>
      </c>
      <c r="AI77" s="15">
        <v>-1135.2</v>
      </c>
      <c r="AJ77" s="15">
        <v>14002.400000000001</v>
      </c>
      <c r="AK77" s="15">
        <v>-400</v>
      </c>
      <c r="AL77" s="15">
        <v>0</v>
      </c>
      <c r="AM77" s="42">
        <v>0</v>
      </c>
      <c r="AN77" s="17">
        <v>6447425.8283908498</v>
      </c>
      <c r="AO77" s="289">
        <v>3.1648142556473773</v>
      </c>
      <c r="AP77" s="290">
        <v>0</v>
      </c>
      <c r="AQ77" s="291">
        <v>0</v>
      </c>
      <c r="AR77" s="18">
        <v>2205102</v>
      </c>
      <c r="AS77" s="18">
        <v>0</v>
      </c>
      <c r="AT77" s="5"/>
      <c r="AU77" s="5"/>
      <c r="AV77" s="284">
        <v>44594154</v>
      </c>
      <c r="AW77" s="285">
        <v>1947902.8530000001</v>
      </c>
      <c r="AX77" s="285">
        <v>9602.5</v>
      </c>
      <c r="AY77" s="286">
        <v>40403.894999999997</v>
      </c>
    </row>
    <row r="78" spans="1:51" ht="13.15">
      <c r="A78" s="287" t="s">
        <v>338</v>
      </c>
      <c r="B78" s="287" t="s">
        <v>339</v>
      </c>
      <c r="C78" s="287" t="s">
        <v>116</v>
      </c>
      <c r="D78" s="288" t="s">
        <v>340</v>
      </c>
      <c r="E78" s="288" t="s">
        <v>43</v>
      </c>
      <c r="F78" s="288" t="s">
        <v>54</v>
      </c>
      <c r="G78" s="287" t="s">
        <v>55</v>
      </c>
      <c r="H78" s="283">
        <v>0</v>
      </c>
      <c r="I78" s="283" t="s">
        <v>24</v>
      </c>
      <c r="J78" s="29">
        <v>0.49</v>
      </c>
      <c r="K78" s="14">
        <v>55522702.114007905</v>
      </c>
      <c r="L78" s="15">
        <v>51358499.455457315</v>
      </c>
      <c r="M78" s="16">
        <v>0</v>
      </c>
      <c r="N78" s="15">
        <v>15922108.499282321</v>
      </c>
      <c r="O78" s="15">
        <v>43183264.880000003</v>
      </c>
      <c r="P78" s="15">
        <v>2379339.8724199999</v>
      </c>
      <c r="Q78" s="15">
        <v>7254.45</v>
      </c>
      <c r="R78" s="15">
        <v>56961.612120000005</v>
      </c>
      <c r="S78" s="15">
        <v>0</v>
      </c>
      <c r="T78" s="15">
        <v>0</v>
      </c>
      <c r="U78" s="15">
        <v>0</v>
      </c>
      <c r="V78" s="15">
        <v>0</v>
      </c>
      <c r="W78" s="15">
        <v>0</v>
      </c>
      <c r="X78" s="15">
        <v>-2405.41</v>
      </c>
      <c r="Y78" s="15">
        <v>0</v>
      </c>
      <c r="Z78" s="15">
        <v>0</v>
      </c>
      <c r="AA78" s="15">
        <v>0</v>
      </c>
      <c r="AB78" s="15">
        <v>0</v>
      </c>
      <c r="AC78" s="15">
        <v>0</v>
      </c>
      <c r="AD78" s="15">
        <v>735</v>
      </c>
      <c r="AE78" s="15">
        <v>0</v>
      </c>
      <c r="AF78" s="15">
        <v>40386.29</v>
      </c>
      <c r="AG78" s="15">
        <v>-2522.52</v>
      </c>
      <c r="AH78" s="15">
        <v>79625.490000000005</v>
      </c>
      <c r="AI78" s="15">
        <v>-7438.2</v>
      </c>
      <c r="AJ78" s="15">
        <v>38745.769999999997</v>
      </c>
      <c r="AK78" s="15">
        <v>-1270.08</v>
      </c>
      <c r="AL78" s="15">
        <v>0</v>
      </c>
      <c r="AM78" s="42">
        <v>0</v>
      </c>
      <c r="AN78" s="17">
        <v>61694785.653822333</v>
      </c>
      <c r="AO78" s="289">
        <v>1.1111632414276404</v>
      </c>
      <c r="AP78" s="290">
        <v>0</v>
      </c>
      <c r="AQ78" s="291">
        <v>0</v>
      </c>
      <c r="AR78" s="18">
        <v>0</v>
      </c>
      <c r="AS78" s="18">
        <v>0</v>
      </c>
      <c r="AT78" s="5"/>
      <c r="AU78" s="5"/>
      <c r="AV78" s="284">
        <v>88129112</v>
      </c>
      <c r="AW78" s="285">
        <v>4855795.6579999998</v>
      </c>
      <c r="AX78" s="285">
        <v>14805</v>
      </c>
      <c r="AY78" s="286">
        <v>116248.18800000001</v>
      </c>
    </row>
    <row r="79" spans="1:51" ht="13.15">
      <c r="A79" s="287" t="s">
        <v>341</v>
      </c>
      <c r="B79" s="287" t="s">
        <v>342</v>
      </c>
      <c r="C79" s="287" t="s">
        <v>41</v>
      </c>
      <c r="D79" s="288" t="s">
        <v>343</v>
      </c>
      <c r="E79" s="288" t="s">
        <v>53</v>
      </c>
      <c r="F79" s="288" t="s">
        <v>54</v>
      </c>
      <c r="G79" s="287" t="s">
        <v>55</v>
      </c>
      <c r="H79" s="283">
        <v>0</v>
      </c>
      <c r="I79" s="283" t="s">
        <v>24</v>
      </c>
      <c r="J79" s="29">
        <v>0.4</v>
      </c>
      <c r="K79" s="14">
        <v>1611322.9152058887</v>
      </c>
      <c r="L79" s="15">
        <v>1490473.6965654471</v>
      </c>
      <c r="M79" s="16">
        <v>0</v>
      </c>
      <c r="N79" s="15">
        <v>-6337338.358093028</v>
      </c>
      <c r="O79" s="15">
        <v>7855966</v>
      </c>
      <c r="P79" s="15">
        <v>1239757.1368000002</v>
      </c>
      <c r="Q79" s="15">
        <v>49295.4</v>
      </c>
      <c r="R79" s="15">
        <v>37768.802759999999</v>
      </c>
      <c r="S79" s="15">
        <v>114.4</v>
      </c>
      <c r="T79" s="15">
        <v>0</v>
      </c>
      <c r="U79" s="15">
        <v>0</v>
      </c>
      <c r="V79" s="15">
        <v>0</v>
      </c>
      <c r="W79" s="15">
        <v>0</v>
      </c>
      <c r="X79" s="15">
        <v>0</v>
      </c>
      <c r="Y79" s="15">
        <v>0</v>
      </c>
      <c r="Z79" s="15">
        <v>0</v>
      </c>
      <c r="AA79" s="15">
        <v>0</v>
      </c>
      <c r="AB79" s="15">
        <v>18371.600000000002</v>
      </c>
      <c r="AC79" s="15">
        <v>0</v>
      </c>
      <c r="AD79" s="15">
        <v>0</v>
      </c>
      <c r="AE79" s="15">
        <v>0</v>
      </c>
      <c r="AF79" s="15">
        <v>31761.200000000001</v>
      </c>
      <c r="AG79" s="15">
        <v>1111.6000000000001</v>
      </c>
      <c r="AH79" s="15">
        <v>69622</v>
      </c>
      <c r="AI79" s="15">
        <v>-431.20000000000005</v>
      </c>
      <c r="AJ79" s="15">
        <v>30764</v>
      </c>
      <c r="AK79" s="15">
        <v>133.20000000000002</v>
      </c>
      <c r="AL79" s="15">
        <v>0</v>
      </c>
      <c r="AM79" s="42">
        <v>0</v>
      </c>
      <c r="AN79" s="17">
        <v>2996895.7814669721</v>
      </c>
      <c r="AO79" s="289">
        <v>1.8598976984598026</v>
      </c>
      <c r="AP79" s="290">
        <v>0</v>
      </c>
      <c r="AQ79" s="291">
        <v>0</v>
      </c>
      <c r="AR79" s="18">
        <v>0</v>
      </c>
      <c r="AS79" s="18">
        <v>0</v>
      </c>
      <c r="AT79" s="5"/>
      <c r="AU79" s="5"/>
      <c r="AV79" s="284">
        <v>19639915</v>
      </c>
      <c r="AW79" s="285">
        <v>3099392.8420000002</v>
      </c>
      <c r="AX79" s="285">
        <v>123238.5</v>
      </c>
      <c r="AY79" s="286">
        <v>94422.006899999993</v>
      </c>
    </row>
    <row r="80" spans="1:51" ht="13.15">
      <c r="A80" s="287" t="s">
        <v>344</v>
      </c>
      <c r="B80" s="287" t="s">
        <v>345</v>
      </c>
      <c r="C80" s="287" t="s">
        <v>93</v>
      </c>
      <c r="D80" s="288" t="s">
        <v>346</v>
      </c>
      <c r="E80" s="288" t="s">
        <v>43</v>
      </c>
      <c r="F80" s="288" t="s">
        <v>95</v>
      </c>
      <c r="G80" s="287" t="s">
        <v>96</v>
      </c>
      <c r="H80" s="283">
        <v>0</v>
      </c>
      <c r="I80" s="283">
        <v>0</v>
      </c>
      <c r="J80" s="29">
        <v>0.49</v>
      </c>
      <c r="K80" s="14">
        <v>73458866.907932654</v>
      </c>
      <c r="L80" s="15">
        <v>67949451.889837712</v>
      </c>
      <c r="M80" s="16">
        <v>0</v>
      </c>
      <c r="N80" s="15">
        <v>33527353.238796961</v>
      </c>
      <c r="O80" s="15">
        <v>45906097.369999997</v>
      </c>
      <c r="P80" s="15">
        <v>3321380.1761000003</v>
      </c>
      <c r="Q80" s="15">
        <v>35047.004999999997</v>
      </c>
      <c r="R80" s="15">
        <v>105929.80132000001</v>
      </c>
      <c r="S80" s="15">
        <v>0</v>
      </c>
      <c r="T80" s="15">
        <v>0</v>
      </c>
      <c r="U80" s="15">
        <v>0</v>
      </c>
      <c r="V80" s="15">
        <v>-19160.96</v>
      </c>
      <c r="W80" s="15">
        <v>0</v>
      </c>
      <c r="X80" s="15">
        <v>-1225</v>
      </c>
      <c r="Y80" s="15">
        <v>0</v>
      </c>
      <c r="Z80" s="15">
        <v>0</v>
      </c>
      <c r="AA80" s="15">
        <v>0</v>
      </c>
      <c r="AB80" s="15">
        <v>1763.02</v>
      </c>
      <c r="AC80" s="15">
        <v>0</v>
      </c>
      <c r="AD80" s="15">
        <v>0</v>
      </c>
      <c r="AE80" s="15">
        <v>0</v>
      </c>
      <c r="AF80" s="15">
        <v>19669.579999999998</v>
      </c>
      <c r="AG80" s="15">
        <v>0</v>
      </c>
      <c r="AH80" s="15">
        <v>110219.13</v>
      </c>
      <c r="AI80" s="15">
        <v>1908.06</v>
      </c>
      <c r="AJ80" s="15">
        <v>41749.96</v>
      </c>
      <c r="AK80" s="15">
        <v>-186.69</v>
      </c>
      <c r="AL80" s="15">
        <v>0</v>
      </c>
      <c r="AM80" s="42">
        <v>0</v>
      </c>
      <c r="AN80" s="17">
        <v>83050544.691216946</v>
      </c>
      <c r="AO80" s="289">
        <v>1.1305720900283653</v>
      </c>
      <c r="AP80" s="290">
        <v>0</v>
      </c>
      <c r="AQ80" s="291">
        <v>0</v>
      </c>
      <c r="AR80" s="18">
        <v>0</v>
      </c>
      <c r="AS80" s="18">
        <v>0</v>
      </c>
      <c r="AT80" s="5"/>
      <c r="AU80" s="5"/>
      <c r="AV80" s="284">
        <v>93685913</v>
      </c>
      <c r="AW80" s="285">
        <v>6778326.8900000006</v>
      </c>
      <c r="AX80" s="285">
        <v>71524.5</v>
      </c>
      <c r="AY80" s="286">
        <v>216183.26800000004</v>
      </c>
    </row>
    <row r="81" spans="1:51" ht="13.15">
      <c r="A81" s="287" t="s">
        <v>347</v>
      </c>
      <c r="B81" s="287" t="s">
        <v>348</v>
      </c>
      <c r="C81" s="287" t="s">
        <v>41</v>
      </c>
      <c r="D81" s="288" t="s">
        <v>349</v>
      </c>
      <c r="E81" s="288" t="s">
        <v>68</v>
      </c>
      <c r="F81" s="288" t="s">
        <v>69</v>
      </c>
      <c r="G81" s="287" t="s">
        <v>70</v>
      </c>
      <c r="H81" s="283">
        <v>0</v>
      </c>
      <c r="I81" s="283" t="s">
        <v>24</v>
      </c>
      <c r="J81" s="29">
        <v>0.4</v>
      </c>
      <c r="K81" s="14">
        <v>3563943.078457301</v>
      </c>
      <c r="L81" s="15">
        <v>3296647.3475730037</v>
      </c>
      <c r="M81" s="16">
        <v>0</v>
      </c>
      <c r="N81" s="15">
        <v>-11802664.270008534</v>
      </c>
      <c r="O81" s="15">
        <v>15824619.600000001</v>
      </c>
      <c r="P81" s="15">
        <v>1095666.2312000003</v>
      </c>
      <c r="Q81" s="15">
        <v>12168.6</v>
      </c>
      <c r="R81" s="15">
        <v>32766.150400000002</v>
      </c>
      <c r="S81" s="15">
        <v>1040732.4</v>
      </c>
      <c r="T81" s="15">
        <v>24491.600000000002</v>
      </c>
      <c r="U81" s="15">
        <v>1065224</v>
      </c>
      <c r="V81" s="15">
        <v>0</v>
      </c>
      <c r="W81" s="15">
        <v>0</v>
      </c>
      <c r="X81" s="15">
        <v>-1090.4000000000001</v>
      </c>
      <c r="Y81" s="15">
        <v>0</v>
      </c>
      <c r="Z81" s="15">
        <v>0</v>
      </c>
      <c r="AA81" s="15">
        <v>-32.4</v>
      </c>
      <c r="AB81" s="15">
        <v>5775.6</v>
      </c>
      <c r="AC81" s="15">
        <v>0</v>
      </c>
      <c r="AD81" s="15">
        <v>600</v>
      </c>
      <c r="AE81" s="15">
        <v>0</v>
      </c>
      <c r="AF81" s="15">
        <v>13505.6</v>
      </c>
      <c r="AG81" s="15">
        <v>229.20000000000002</v>
      </c>
      <c r="AH81" s="15">
        <v>38482.400000000001</v>
      </c>
      <c r="AI81" s="15">
        <v>-602.80000000000007</v>
      </c>
      <c r="AJ81" s="15">
        <v>24244.800000000003</v>
      </c>
      <c r="AK81" s="15">
        <v>-1038.4000000000001</v>
      </c>
      <c r="AL81" s="15">
        <v>0</v>
      </c>
      <c r="AM81" s="42">
        <v>0</v>
      </c>
      <c r="AN81" s="17">
        <v>5242629.9115914665</v>
      </c>
      <c r="AO81" s="289">
        <v>1.471019541047442</v>
      </c>
      <c r="AP81" s="290">
        <v>0</v>
      </c>
      <c r="AQ81" s="291">
        <v>0</v>
      </c>
      <c r="AR81" s="18">
        <v>0</v>
      </c>
      <c r="AS81" s="18">
        <v>0</v>
      </c>
      <c r="AT81" s="5"/>
      <c r="AU81" s="5"/>
      <c r="AV81" s="284">
        <v>39561549</v>
      </c>
      <c r="AW81" s="285">
        <v>2739165.5780000007</v>
      </c>
      <c r="AX81" s="285">
        <v>30421.5</v>
      </c>
      <c r="AY81" s="286">
        <v>81915.376000000004</v>
      </c>
    </row>
    <row r="82" spans="1:51" ht="13.15">
      <c r="A82" s="287" t="s">
        <v>350</v>
      </c>
      <c r="B82" s="287" t="s">
        <v>351</v>
      </c>
      <c r="C82" s="287" t="s">
        <v>93</v>
      </c>
      <c r="D82" s="288" t="s">
        <v>352</v>
      </c>
      <c r="E82" s="288" t="s">
        <v>43</v>
      </c>
      <c r="F82" s="288" t="s">
        <v>130</v>
      </c>
      <c r="G82" s="287" t="s">
        <v>96</v>
      </c>
      <c r="H82" s="283">
        <v>0</v>
      </c>
      <c r="I82" s="283" t="s">
        <v>24</v>
      </c>
      <c r="J82" s="29">
        <v>0.49</v>
      </c>
      <c r="K82" s="14">
        <v>66254054.724144265</v>
      </c>
      <c r="L82" s="15">
        <v>61285000.619833447</v>
      </c>
      <c r="M82" s="16">
        <v>0</v>
      </c>
      <c r="N82" s="15">
        <v>22073654.485643722</v>
      </c>
      <c r="O82" s="15">
        <v>41792579.219999999</v>
      </c>
      <c r="P82" s="15">
        <v>3932695.43303</v>
      </c>
      <c r="Q82" s="15">
        <v>15143.94</v>
      </c>
      <c r="R82" s="15">
        <v>108618.33528</v>
      </c>
      <c r="S82" s="15">
        <v>83411.72</v>
      </c>
      <c r="T82" s="15">
        <v>8758.26</v>
      </c>
      <c r="U82" s="15">
        <v>88268.599999999991</v>
      </c>
      <c r="V82" s="15">
        <v>0</v>
      </c>
      <c r="W82" s="15">
        <v>184.73</v>
      </c>
      <c r="X82" s="15">
        <v>-2063.88</v>
      </c>
      <c r="Y82" s="15">
        <v>0</v>
      </c>
      <c r="Z82" s="15">
        <v>0</v>
      </c>
      <c r="AA82" s="15">
        <v>0</v>
      </c>
      <c r="AB82" s="15">
        <v>0</v>
      </c>
      <c r="AC82" s="15">
        <v>0</v>
      </c>
      <c r="AD82" s="15">
        <v>865.34</v>
      </c>
      <c r="AE82" s="15">
        <v>0</v>
      </c>
      <c r="AF82" s="15">
        <v>7393.12</v>
      </c>
      <c r="AG82" s="15">
        <v>284.69</v>
      </c>
      <c r="AH82" s="15">
        <v>79591.19</v>
      </c>
      <c r="AI82" s="15">
        <v>0</v>
      </c>
      <c r="AJ82" s="15">
        <v>32151.35</v>
      </c>
      <c r="AK82" s="15">
        <v>1299.48</v>
      </c>
      <c r="AL82" s="15">
        <v>0</v>
      </c>
      <c r="AM82" s="42">
        <v>0</v>
      </c>
      <c r="AN82" s="17">
        <v>68046298.813953727</v>
      </c>
      <c r="AO82" s="289">
        <v>1.0270510853603099</v>
      </c>
      <c r="AP82" s="290">
        <v>0</v>
      </c>
      <c r="AQ82" s="291">
        <v>0</v>
      </c>
      <c r="AR82" s="18">
        <v>0</v>
      </c>
      <c r="AS82" s="18">
        <v>0</v>
      </c>
      <c r="AT82" s="5"/>
      <c r="AU82" s="5"/>
      <c r="AV82" s="284">
        <v>85290978</v>
      </c>
      <c r="AW82" s="285">
        <v>8025909.0470000003</v>
      </c>
      <c r="AX82" s="285">
        <v>30906</v>
      </c>
      <c r="AY82" s="286">
        <v>221670.07200000001</v>
      </c>
    </row>
    <row r="83" spans="1:51" ht="13.15">
      <c r="A83" s="287" t="s">
        <v>353</v>
      </c>
      <c r="B83" s="287" t="s">
        <v>354</v>
      </c>
      <c r="C83" s="287" t="s">
        <v>116</v>
      </c>
      <c r="D83" s="288" t="s">
        <v>355</v>
      </c>
      <c r="E83" s="288" t="s">
        <v>43</v>
      </c>
      <c r="F83" s="288" t="s">
        <v>331</v>
      </c>
      <c r="G83" s="287" t="s">
        <v>96</v>
      </c>
      <c r="H83" s="283">
        <v>0</v>
      </c>
      <c r="I83" s="283">
        <v>0</v>
      </c>
      <c r="J83" s="29">
        <v>0.49</v>
      </c>
      <c r="K83" s="14">
        <v>122453975.93235061</v>
      </c>
      <c r="L83" s="15">
        <v>113269927.73742431</v>
      </c>
      <c r="M83" s="16">
        <v>0</v>
      </c>
      <c r="N83" s="15">
        <v>70008966.741287425</v>
      </c>
      <c r="O83" s="15">
        <v>53981364.5</v>
      </c>
      <c r="P83" s="15">
        <v>4927701.8604100002</v>
      </c>
      <c r="Q83" s="15">
        <v>-3014.48</v>
      </c>
      <c r="R83" s="15">
        <v>22610.192990000003</v>
      </c>
      <c r="S83" s="15">
        <v>0</v>
      </c>
      <c r="T83" s="15">
        <v>0</v>
      </c>
      <c r="U83" s="15">
        <v>0</v>
      </c>
      <c r="V83" s="15">
        <v>0</v>
      </c>
      <c r="W83" s="15">
        <v>0</v>
      </c>
      <c r="X83" s="15">
        <v>-225.89</v>
      </c>
      <c r="Y83" s="15">
        <v>0</v>
      </c>
      <c r="Z83" s="15">
        <v>0</v>
      </c>
      <c r="AA83" s="15">
        <v>-15.68</v>
      </c>
      <c r="AB83" s="15">
        <v>39202.449999999997</v>
      </c>
      <c r="AC83" s="15">
        <v>-789.39</v>
      </c>
      <c r="AD83" s="15">
        <v>735</v>
      </c>
      <c r="AE83" s="15">
        <v>0</v>
      </c>
      <c r="AF83" s="15">
        <v>36321.25</v>
      </c>
      <c r="AG83" s="15">
        <v>1997.73</v>
      </c>
      <c r="AH83" s="15">
        <v>163928.51999999999</v>
      </c>
      <c r="AI83" s="15">
        <v>-1401.8899999999999</v>
      </c>
      <c r="AJ83" s="15">
        <v>81499.740000000005</v>
      </c>
      <c r="AK83" s="15">
        <v>-2760.17</v>
      </c>
      <c r="AL83" s="15">
        <v>0</v>
      </c>
      <c r="AM83" s="42">
        <v>0</v>
      </c>
      <c r="AN83" s="17">
        <v>129256120.48468743</v>
      </c>
      <c r="AO83" s="289">
        <v>1.0555485806038234</v>
      </c>
      <c r="AP83" s="290">
        <v>0</v>
      </c>
      <c r="AQ83" s="291">
        <v>0</v>
      </c>
      <c r="AR83" s="18">
        <v>0</v>
      </c>
      <c r="AS83" s="18">
        <v>0</v>
      </c>
      <c r="AT83" s="5"/>
      <c r="AU83" s="5"/>
      <c r="AV83" s="284">
        <v>110166050</v>
      </c>
      <c r="AW83" s="285">
        <v>10056534.409</v>
      </c>
      <c r="AX83" s="285">
        <v>-6152</v>
      </c>
      <c r="AY83" s="286">
        <v>46143.251000000004</v>
      </c>
    </row>
    <row r="84" spans="1:51" ht="13.15">
      <c r="A84" s="287" t="s">
        <v>356</v>
      </c>
      <c r="B84" s="287" t="s">
        <v>357</v>
      </c>
      <c r="C84" s="287" t="s">
        <v>84</v>
      </c>
      <c r="D84" s="288" t="s">
        <v>358</v>
      </c>
      <c r="E84" s="288" t="s">
        <v>86</v>
      </c>
      <c r="F84" s="288" t="s">
        <v>43</v>
      </c>
      <c r="G84" s="287" t="s">
        <v>87</v>
      </c>
      <c r="H84" s="283">
        <v>0</v>
      </c>
      <c r="I84" s="283" t="s">
        <v>24</v>
      </c>
      <c r="J84" s="29">
        <v>0.3</v>
      </c>
      <c r="K84" s="14">
        <v>74169120.632494107</v>
      </c>
      <c r="L84" s="15">
        <v>68606436.58505705</v>
      </c>
      <c r="M84" s="16">
        <v>0</v>
      </c>
      <c r="N84" s="15">
        <v>30299568.219080109</v>
      </c>
      <c r="O84" s="15">
        <v>44975590.799999997</v>
      </c>
      <c r="P84" s="15">
        <v>2227771.4478000002</v>
      </c>
      <c r="Q84" s="15">
        <v>44237.85</v>
      </c>
      <c r="R84" s="15">
        <v>110232.5202</v>
      </c>
      <c r="S84" s="15">
        <v>0</v>
      </c>
      <c r="T84" s="15">
        <v>0</v>
      </c>
      <c r="U84" s="15">
        <v>0</v>
      </c>
      <c r="V84" s="15">
        <v>0</v>
      </c>
      <c r="W84" s="15">
        <v>0</v>
      </c>
      <c r="X84" s="15">
        <v>-3483</v>
      </c>
      <c r="Y84" s="15">
        <v>0</v>
      </c>
      <c r="Z84" s="15">
        <v>0</v>
      </c>
      <c r="AA84" s="15">
        <v>0</v>
      </c>
      <c r="AB84" s="15">
        <v>0</v>
      </c>
      <c r="AC84" s="15">
        <v>0</v>
      </c>
      <c r="AD84" s="15">
        <v>0</v>
      </c>
      <c r="AE84" s="15">
        <v>0</v>
      </c>
      <c r="AF84" s="15">
        <v>49331.4</v>
      </c>
      <c r="AG84" s="15">
        <v>49.5</v>
      </c>
      <c r="AH84" s="15">
        <v>192014.69999999998</v>
      </c>
      <c r="AI84" s="15">
        <v>-9574.1999999999989</v>
      </c>
      <c r="AJ84" s="15">
        <v>11576.1</v>
      </c>
      <c r="AK84" s="15">
        <v>2951.7</v>
      </c>
      <c r="AL84" s="15">
        <v>0</v>
      </c>
      <c r="AM84" s="42">
        <v>0</v>
      </c>
      <c r="AN84" s="17">
        <v>77900267.037080094</v>
      </c>
      <c r="AO84" s="289">
        <v>1.0503059274906832</v>
      </c>
      <c r="AP84" s="290">
        <v>0</v>
      </c>
      <c r="AQ84" s="291">
        <v>0</v>
      </c>
      <c r="AR84" s="18">
        <v>0</v>
      </c>
      <c r="AS84" s="18">
        <v>0</v>
      </c>
      <c r="AT84" s="5"/>
      <c r="AU84" s="5"/>
      <c r="AV84" s="284">
        <v>149918636</v>
      </c>
      <c r="AW84" s="285">
        <v>7425904.8260000013</v>
      </c>
      <c r="AX84" s="285">
        <v>147459.5</v>
      </c>
      <c r="AY84" s="286">
        <v>367441.734</v>
      </c>
    </row>
    <row r="85" spans="1:51" ht="13.15">
      <c r="A85" s="287" t="s">
        <v>359</v>
      </c>
      <c r="B85" s="287" t="s">
        <v>360</v>
      </c>
      <c r="C85" s="287" t="s">
        <v>41</v>
      </c>
      <c r="D85" s="288" t="s">
        <v>361</v>
      </c>
      <c r="E85" s="288" t="s">
        <v>226</v>
      </c>
      <c r="F85" s="288" t="s">
        <v>227</v>
      </c>
      <c r="G85" s="287" t="s">
        <v>96</v>
      </c>
      <c r="H85" s="283">
        <v>0</v>
      </c>
      <c r="I85" s="283">
        <v>0</v>
      </c>
      <c r="J85" s="29">
        <v>0.4</v>
      </c>
      <c r="K85" s="14">
        <v>2372201.5524217985</v>
      </c>
      <c r="L85" s="15">
        <v>2194286.4359901636</v>
      </c>
      <c r="M85" s="16">
        <v>0.5</v>
      </c>
      <c r="N85" s="15">
        <v>-5014439.9393314086</v>
      </c>
      <c r="O85" s="15">
        <v>8324752.8000000007</v>
      </c>
      <c r="P85" s="15">
        <v>778425.85599999991</v>
      </c>
      <c r="Q85" s="15">
        <v>3535.4</v>
      </c>
      <c r="R85" s="15">
        <v>12941.229599999999</v>
      </c>
      <c r="S85" s="15">
        <v>955.2</v>
      </c>
      <c r="T85" s="15">
        <v>0</v>
      </c>
      <c r="U85" s="15">
        <v>0</v>
      </c>
      <c r="V85" s="15">
        <v>0</v>
      </c>
      <c r="W85" s="15">
        <v>0</v>
      </c>
      <c r="X85" s="15">
        <v>0</v>
      </c>
      <c r="Y85" s="15">
        <v>0</v>
      </c>
      <c r="Z85" s="15">
        <v>0</v>
      </c>
      <c r="AA85" s="15">
        <v>0</v>
      </c>
      <c r="AB85" s="15">
        <v>11414</v>
      </c>
      <c r="AC85" s="15">
        <v>224.8</v>
      </c>
      <c r="AD85" s="15">
        <v>0</v>
      </c>
      <c r="AE85" s="15">
        <v>0</v>
      </c>
      <c r="AF85" s="15">
        <v>13947.2</v>
      </c>
      <c r="AG85" s="15">
        <v>-824.80000000000007</v>
      </c>
      <c r="AH85" s="15">
        <v>34606</v>
      </c>
      <c r="AI85" s="15">
        <v>11926.400000000001</v>
      </c>
      <c r="AJ85" s="15">
        <v>12209.2</v>
      </c>
      <c r="AK85" s="15">
        <v>-239.60000000000002</v>
      </c>
      <c r="AL85" s="15">
        <v>0</v>
      </c>
      <c r="AM85" s="42">
        <v>0</v>
      </c>
      <c r="AN85" s="17">
        <v>4189433.7462685923</v>
      </c>
      <c r="AO85" s="289">
        <v>1.7660530328848187</v>
      </c>
      <c r="AP85" s="290">
        <v>0</v>
      </c>
      <c r="AQ85" s="291">
        <v>0</v>
      </c>
      <c r="AR85" s="18">
        <v>908616</v>
      </c>
      <c r="AS85" s="18">
        <v>908616</v>
      </c>
      <c r="AT85" s="5"/>
      <c r="AU85" s="5"/>
      <c r="AV85" s="284">
        <v>20811882</v>
      </c>
      <c r="AW85" s="285">
        <v>1946064.6399999997</v>
      </c>
      <c r="AX85" s="285">
        <v>8838.5</v>
      </c>
      <c r="AY85" s="286">
        <v>32353.073999999997</v>
      </c>
    </row>
    <row r="86" spans="1:51" ht="13.15">
      <c r="A86" s="287" t="s">
        <v>362</v>
      </c>
      <c r="B86" s="287" t="s">
        <v>363</v>
      </c>
      <c r="C86" s="287" t="s">
        <v>41</v>
      </c>
      <c r="D86" s="288" t="s">
        <v>364</v>
      </c>
      <c r="E86" s="288" t="s">
        <v>365</v>
      </c>
      <c r="F86" s="288" t="s">
        <v>366</v>
      </c>
      <c r="G86" s="287" t="s">
        <v>367</v>
      </c>
      <c r="H86" s="283">
        <v>0</v>
      </c>
      <c r="I86" s="283" t="s">
        <v>24</v>
      </c>
      <c r="J86" s="29">
        <v>0.4</v>
      </c>
      <c r="K86" s="14">
        <v>2565754.9882619404</v>
      </c>
      <c r="L86" s="15">
        <v>2373323.364142295</v>
      </c>
      <c r="M86" s="16">
        <v>0</v>
      </c>
      <c r="N86" s="15">
        <v>-10038305.211400736</v>
      </c>
      <c r="O86" s="15">
        <v>14604452.4</v>
      </c>
      <c r="P86" s="15">
        <v>1968268.9924000003</v>
      </c>
      <c r="Q86" s="15">
        <v>8291.8000000000011</v>
      </c>
      <c r="R86" s="15">
        <v>33322.644</v>
      </c>
      <c r="S86" s="15">
        <v>2124.8000000000002</v>
      </c>
      <c r="T86" s="15">
        <v>0</v>
      </c>
      <c r="U86" s="15">
        <v>0</v>
      </c>
      <c r="V86" s="15">
        <v>0</v>
      </c>
      <c r="W86" s="15">
        <v>0</v>
      </c>
      <c r="X86" s="15">
        <v>-1000</v>
      </c>
      <c r="Y86" s="15">
        <v>0</v>
      </c>
      <c r="Z86" s="15">
        <v>0</v>
      </c>
      <c r="AA86" s="15">
        <v>-2165.6</v>
      </c>
      <c r="AB86" s="15">
        <v>18453.600000000002</v>
      </c>
      <c r="AC86" s="15">
        <v>0</v>
      </c>
      <c r="AD86" s="15">
        <v>600</v>
      </c>
      <c r="AE86" s="15">
        <v>0</v>
      </c>
      <c r="AF86" s="15">
        <v>6828.4000000000005</v>
      </c>
      <c r="AG86" s="15">
        <v>-37.6</v>
      </c>
      <c r="AH86" s="15">
        <v>47731.600000000006</v>
      </c>
      <c r="AI86" s="15">
        <v>-4449.2</v>
      </c>
      <c r="AJ86" s="15">
        <v>23768.800000000003</v>
      </c>
      <c r="AK86" s="15">
        <v>666.40000000000009</v>
      </c>
      <c r="AL86" s="15">
        <v>0</v>
      </c>
      <c r="AM86" s="42">
        <v>0</v>
      </c>
      <c r="AN86" s="17">
        <v>6668551.8249992644</v>
      </c>
      <c r="AO86" s="289">
        <v>2.5990602592637209</v>
      </c>
      <c r="AP86" s="290">
        <v>0</v>
      </c>
      <c r="AQ86" s="291">
        <v>0</v>
      </c>
      <c r="AR86" s="18">
        <v>0</v>
      </c>
      <c r="AS86" s="18">
        <v>0</v>
      </c>
      <c r="AT86" s="5"/>
      <c r="AU86" s="5"/>
      <c r="AV86" s="284">
        <v>36511131</v>
      </c>
      <c r="AW86" s="285">
        <v>4920672.4810000006</v>
      </c>
      <c r="AX86" s="285">
        <v>20729.5</v>
      </c>
      <c r="AY86" s="286">
        <v>83306.61</v>
      </c>
    </row>
    <row r="87" spans="1:51" ht="13.15">
      <c r="A87" s="287" t="s">
        <v>368</v>
      </c>
      <c r="B87" s="287" t="s">
        <v>369</v>
      </c>
      <c r="C87" s="287" t="s">
        <v>41</v>
      </c>
      <c r="D87" s="288" t="s">
        <v>370</v>
      </c>
      <c r="E87" s="288" t="s">
        <v>287</v>
      </c>
      <c r="F87" s="288" t="s">
        <v>161</v>
      </c>
      <c r="G87" s="287" t="s">
        <v>96</v>
      </c>
      <c r="H87" s="283">
        <v>0</v>
      </c>
      <c r="I87" s="283">
        <v>0</v>
      </c>
      <c r="J87" s="29">
        <v>0.4</v>
      </c>
      <c r="K87" s="14">
        <v>1328643.4606237495</v>
      </c>
      <c r="L87" s="15">
        <v>1228995.2010769683</v>
      </c>
      <c r="M87" s="16">
        <v>0.5</v>
      </c>
      <c r="N87" s="15">
        <v>-7684544.5196815729</v>
      </c>
      <c r="O87" s="15">
        <v>8790728.4000000004</v>
      </c>
      <c r="P87" s="15">
        <v>1061264.4295999999</v>
      </c>
      <c r="Q87" s="15">
        <v>-1042.4000000000001</v>
      </c>
      <c r="R87" s="15">
        <v>7286.0384000000004</v>
      </c>
      <c r="S87" s="15">
        <v>0</v>
      </c>
      <c r="T87" s="15">
        <v>0</v>
      </c>
      <c r="U87" s="15">
        <v>0</v>
      </c>
      <c r="V87" s="15">
        <v>0</v>
      </c>
      <c r="W87" s="15">
        <v>0</v>
      </c>
      <c r="X87" s="15">
        <v>0</v>
      </c>
      <c r="Y87" s="15">
        <v>0</v>
      </c>
      <c r="Z87" s="15">
        <v>0</v>
      </c>
      <c r="AA87" s="15">
        <v>0</v>
      </c>
      <c r="AB87" s="15">
        <v>4093.2000000000003</v>
      </c>
      <c r="AC87" s="15">
        <v>0</v>
      </c>
      <c r="AD87" s="15">
        <v>0</v>
      </c>
      <c r="AE87" s="15">
        <v>0</v>
      </c>
      <c r="AF87" s="15">
        <v>8642.8000000000011</v>
      </c>
      <c r="AG87" s="15">
        <v>-153.60000000000002</v>
      </c>
      <c r="AH87" s="15">
        <v>39444.400000000001</v>
      </c>
      <c r="AI87" s="15">
        <v>-493.20000000000005</v>
      </c>
      <c r="AJ87" s="15">
        <v>14300.400000000001</v>
      </c>
      <c r="AK87" s="15">
        <v>-400</v>
      </c>
      <c r="AL87" s="15">
        <v>0</v>
      </c>
      <c r="AM87" s="42">
        <v>0</v>
      </c>
      <c r="AN87" s="17">
        <v>2239125.9483184274</v>
      </c>
      <c r="AO87" s="289">
        <v>1.6852722454730178</v>
      </c>
      <c r="AP87" s="290">
        <v>0</v>
      </c>
      <c r="AQ87" s="291">
        <v>0</v>
      </c>
      <c r="AR87" s="18">
        <v>455241</v>
      </c>
      <c r="AS87" s="18">
        <v>455241</v>
      </c>
      <c r="AT87" s="5"/>
      <c r="AU87" s="5"/>
      <c r="AV87" s="284">
        <v>21976821</v>
      </c>
      <c r="AW87" s="285">
        <v>2653161.0739999996</v>
      </c>
      <c r="AX87" s="285">
        <v>-2606</v>
      </c>
      <c r="AY87" s="286">
        <v>18215.096000000001</v>
      </c>
    </row>
    <row r="88" spans="1:51" ht="13.15">
      <c r="A88" s="287" t="s">
        <v>371</v>
      </c>
      <c r="B88" s="287" t="s">
        <v>372</v>
      </c>
      <c r="C88" s="287" t="s">
        <v>41</v>
      </c>
      <c r="D88" s="288" t="s">
        <v>373</v>
      </c>
      <c r="E88" s="288" t="s">
        <v>109</v>
      </c>
      <c r="F88" s="288" t="s">
        <v>110</v>
      </c>
      <c r="G88" s="287" t="s">
        <v>96</v>
      </c>
      <c r="H88" s="283">
        <v>0</v>
      </c>
      <c r="I88" s="283">
        <v>0</v>
      </c>
      <c r="J88" s="29">
        <v>0.4</v>
      </c>
      <c r="K88" s="14">
        <v>1823538.8095853401</v>
      </c>
      <c r="L88" s="15">
        <v>1686773.3988664397</v>
      </c>
      <c r="M88" s="16">
        <v>0.5</v>
      </c>
      <c r="N88" s="15">
        <v>-10666075.159230841</v>
      </c>
      <c r="O88" s="15">
        <v>12266647.200000001</v>
      </c>
      <c r="P88" s="15">
        <v>1272849.898</v>
      </c>
      <c r="Q88" s="15">
        <v>5214.4000000000005</v>
      </c>
      <c r="R88" s="15">
        <v>16184.361200000001</v>
      </c>
      <c r="S88" s="15">
        <v>0</v>
      </c>
      <c r="T88" s="15">
        <v>0</v>
      </c>
      <c r="U88" s="15">
        <v>0</v>
      </c>
      <c r="V88" s="15">
        <v>0</v>
      </c>
      <c r="W88" s="15">
        <v>0</v>
      </c>
      <c r="X88" s="15">
        <v>-1098.8</v>
      </c>
      <c r="Y88" s="15">
        <v>0</v>
      </c>
      <c r="Z88" s="15">
        <v>0</v>
      </c>
      <c r="AA88" s="15">
        <v>0</v>
      </c>
      <c r="AB88" s="15">
        <v>6632.8</v>
      </c>
      <c r="AC88" s="15">
        <v>0</v>
      </c>
      <c r="AD88" s="15">
        <v>1800</v>
      </c>
      <c r="AE88" s="15">
        <v>1200</v>
      </c>
      <c r="AF88" s="15">
        <v>17535.600000000002</v>
      </c>
      <c r="AG88" s="15">
        <v>-605.6</v>
      </c>
      <c r="AH88" s="15">
        <v>80862.8</v>
      </c>
      <c r="AI88" s="15">
        <v>-2100.4</v>
      </c>
      <c r="AJ88" s="15">
        <v>20625.600000000002</v>
      </c>
      <c r="AK88" s="15">
        <v>-604</v>
      </c>
      <c r="AL88" s="15">
        <v>0</v>
      </c>
      <c r="AM88" s="42">
        <v>0</v>
      </c>
      <c r="AN88" s="17">
        <v>3019068.6999691599</v>
      </c>
      <c r="AO88" s="289">
        <v>1.6556097869151878</v>
      </c>
      <c r="AP88" s="290">
        <v>0</v>
      </c>
      <c r="AQ88" s="291">
        <v>0</v>
      </c>
      <c r="AR88" s="18">
        <v>597765</v>
      </c>
      <c r="AS88" s="18">
        <v>597765</v>
      </c>
      <c r="AT88" s="5"/>
      <c r="AU88" s="5"/>
      <c r="AV88" s="284">
        <v>30666618</v>
      </c>
      <c r="AW88" s="285">
        <v>3182124.7450000001</v>
      </c>
      <c r="AX88" s="285">
        <v>13036</v>
      </c>
      <c r="AY88" s="286">
        <v>40460.902999999998</v>
      </c>
    </row>
    <row r="89" spans="1:51" ht="13.15">
      <c r="A89" s="287" t="s">
        <v>374</v>
      </c>
      <c r="B89" s="287" t="s">
        <v>375</v>
      </c>
      <c r="C89" s="287" t="s">
        <v>41</v>
      </c>
      <c r="D89" s="288" t="s">
        <v>376</v>
      </c>
      <c r="E89" s="288" t="s">
        <v>207</v>
      </c>
      <c r="F89" s="288" t="s">
        <v>43</v>
      </c>
      <c r="G89" s="287" t="s">
        <v>96</v>
      </c>
      <c r="H89" s="283">
        <v>0</v>
      </c>
      <c r="I89" s="283">
        <v>0</v>
      </c>
      <c r="J89" s="29">
        <v>0.4</v>
      </c>
      <c r="K89" s="14">
        <v>2616930.8282582792</v>
      </c>
      <c r="L89" s="15">
        <v>2420661.0161389085</v>
      </c>
      <c r="M89" s="16">
        <v>0.5</v>
      </c>
      <c r="N89" s="15">
        <v>-15249747.997128228</v>
      </c>
      <c r="O89" s="15">
        <v>17435673.600000001</v>
      </c>
      <c r="P89" s="15">
        <v>1618549.68</v>
      </c>
      <c r="Q89" s="15">
        <v>8546</v>
      </c>
      <c r="R89" s="15">
        <v>51695.420448000004</v>
      </c>
      <c r="S89" s="15">
        <v>0</v>
      </c>
      <c r="T89" s="15">
        <v>0</v>
      </c>
      <c r="U89" s="15">
        <v>0</v>
      </c>
      <c r="V89" s="15">
        <v>0</v>
      </c>
      <c r="W89" s="15">
        <v>0</v>
      </c>
      <c r="X89" s="15">
        <v>0</v>
      </c>
      <c r="Y89" s="15">
        <v>0</v>
      </c>
      <c r="Z89" s="15">
        <v>0</v>
      </c>
      <c r="AA89" s="15">
        <v>0</v>
      </c>
      <c r="AB89" s="15">
        <v>15636.400000000001</v>
      </c>
      <c r="AC89" s="15">
        <v>1009.652</v>
      </c>
      <c r="AD89" s="15">
        <v>698.80000000000007</v>
      </c>
      <c r="AE89" s="15">
        <v>325.60000000000002</v>
      </c>
      <c r="AF89" s="15">
        <v>12502</v>
      </c>
      <c r="AG89" s="15">
        <v>1098</v>
      </c>
      <c r="AH89" s="15">
        <v>63163.200000000004</v>
      </c>
      <c r="AI89" s="15">
        <v>339.6</v>
      </c>
      <c r="AJ89" s="15">
        <v>27765.200000000001</v>
      </c>
      <c r="AK89" s="15">
        <v>2983.2000000000003</v>
      </c>
      <c r="AL89" s="15">
        <v>0</v>
      </c>
      <c r="AM89" s="42">
        <v>0</v>
      </c>
      <c r="AN89" s="17">
        <v>3990238.3553197738</v>
      </c>
      <c r="AO89" s="289">
        <v>1.5247779239069574</v>
      </c>
      <c r="AP89" s="290">
        <v>0</v>
      </c>
      <c r="AQ89" s="291">
        <v>0</v>
      </c>
      <c r="AR89" s="18">
        <v>686654</v>
      </c>
      <c r="AS89" s="18">
        <v>686654</v>
      </c>
      <c r="AT89" s="5"/>
      <c r="AU89" s="5"/>
      <c r="AV89" s="284">
        <v>43589184</v>
      </c>
      <c r="AW89" s="285">
        <v>4046374.1999999997</v>
      </c>
      <c r="AX89" s="285">
        <v>21365</v>
      </c>
      <c r="AY89" s="286">
        <v>129238.55112</v>
      </c>
    </row>
    <row r="90" spans="1:51" ht="13.15">
      <c r="A90" s="287" t="s">
        <v>377</v>
      </c>
      <c r="B90" s="287" t="s">
        <v>378</v>
      </c>
      <c r="C90" s="287" t="s">
        <v>41</v>
      </c>
      <c r="D90" s="288" t="s">
        <v>379</v>
      </c>
      <c r="E90" s="288" t="s">
        <v>156</v>
      </c>
      <c r="F90" s="288" t="s">
        <v>43</v>
      </c>
      <c r="G90" s="287" t="s">
        <v>157</v>
      </c>
      <c r="H90" s="283">
        <v>0</v>
      </c>
      <c r="I90" s="283" t="s">
        <v>24</v>
      </c>
      <c r="J90" s="29">
        <v>0.4</v>
      </c>
      <c r="K90" s="14">
        <v>5916820.0575153958</v>
      </c>
      <c r="L90" s="15">
        <v>5473058.5532017415</v>
      </c>
      <c r="M90" s="16">
        <v>0</v>
      </c>
      <c r="N90" s="15">
        <v>-7129869.0682621645</v>
      </c>
      <c r="O90" s="15">
        <v>14958297.600000001</v>
      </c>
      <c r="P90" s="15">
        <v>1860809.166</v>
      </c>
      <c r="Q90" s="15">
        <v>9106.8000000000011</v>
      </c>
      <c r="R90" s="15">
        <v>39521.246400000004</v>
      </c>
      <c r="S90" s="15">
        <v>0</v>
      </c>
      <c r="T90" s="15">
        <v>0</v>
      </c>
      <c r="U90" s="15">
        <v>0</v>
      </c>
      <c r="V90" s="15">
        <v>0</v>
      </c>
      <c r="W90" s="15">
        <v>0</v>
      </c>
      <c r="X90" s="15">
        <v>-1306.4000000000001</v>
      </c>
      <c r="Y90" s="15">
        <v>0</v>
      </c>
      <c r="Z90" s="15">
        <v>0</v>
      </c>
      <c r="AA90" s="15">
        <v>0</v>
      </c>
      <c r="AB90" s="15">
        <v>35350</v>
      </c>
      <c r="AC90" s="15">
        <v>668.80000000000007</v>
      </c>
      <c r="AD90" s="15">
        <v>0</v>
      </c>
      <c r="AE90" s="15">
        <v>0</v>
      </c>
      <c r="AF90" s="15">
        <v>26030.400000000001</v>
      </c>
      <c r="AG90" s="15">
        <v>-973.6</v>
      </c>
      <c r="AH90" s="15">
        <v>78687.200000000012</v>
      </c>
      <c r="AI90" s="15">
        <v>39095.599999999999</v>
      </c>
      <c r="AJ90" s="15">
        <v>33094.800000000003</v>
      </c>
      <c r="AK90" s="15">
        <v>250</v>
      </c>
      <c r="AL90" s="15">
        <v>0</v>
      </c>
      <c r="AM90" s="42">
        <v>0</v>
      </c>
      <c r="AN90" s="17">
        <v>9948762.5441378392</v>
      </c>
      <c r="AO90" s="289">
        <v>1.6814374017511604</v>
      </c>
      <c r="AP90" s="290">
        <v>0</v>
      </c>
      <c r="AQ90" s="291">
        <v>0</v>
      </c>
      <c r="AR90" s="18">
        <v>0</v>
      </c>
      <c r="AS90" s="18">
        <v>0</v>
      </c>
      <c r="AT90" s="5"/>
      <c r="AU90" s="5"/>
      <c r="AV90" s="284">
        <v>37395744</v>
      </c>
      <c r="AW90" s="285">
        <v>4652022.915</v>
      </c>
      <c r="AX90" s="285">
        <v>22767</v>
      </c>
      <c r="AY90" s="286">
        <v>98803.116000000009</v>
      </c>
    </row>
    <row r="91" spans="1:51" ht="13.15">
      <c r="A91" s="287" t="s">
        <v>380</v>
      </c>
      <c r="B91" s="287" t="s">
        <v>381</v>
      </c>
      <c r="C91" s="287" t="s">
        <v>41</v>
      </c>
      <c r="D91" s="288" t="s">
        <v>382</v>
      </c>
      <c r="E91" s="288" t="s">
        <v>300</v>
      </c>
      <c r="F91" s="288" t="s">
        <v>43</v>
      </c>
      <c r="G91" s="287" t="s">
        <v>301</v>
      </c>
      <c r="H91" s="283">
        <v>0</v>
      </c>
      <c r="I91" s="283">
        <v>0</v>
      </c>
      <c r="J91" s="29">
        <v>0.4</v>
      </c>
      <c r="K91" s="14">
        <v>2318159.1054516309</v>
      </c>
      <c r="L91" s="15">
        <v>2144297.1725427588</v>
      </c>
      <c r="M91" s="16">
        <v>0.5</v>
      </c>
      <c r="N91" s="15">
        <v>-5386212.0966045139</v>
      </c>
      <c r="O91" s="15">
        <v>13124354.4</v>
      </c>
      <c r="P91" s="15">
        <v>840626.52400000009</v>
      </c>
      <c r="Q91" s="15">
        <v>3193.6000000000004</v>
      </c>
      <c r="R91" s="15">
        <v>16578.144400000001</v>
      </c>
      <c r="S91" s="15">
        <v>0</v>
      </c>
      <c r="T91" s="15">
        <v>0</v>
      </c>
      <c r="U91" s="15">
        <v>0</v>
      </c>
      <c r="V91" s="15">
        <v>0</v>
      </c>
      <c r="W91" s="15">
        <v>0</v>
      </c>
      <c r="X91" s="15">
        <v>0</v>
      </c>
      <c r="Y91" s="15">
        <v>0</v>
      </c>
      <c r="Z91" s="15">
        <v>0</v>
      </c>
      <c r="AA91" s="15">
        <v>0</v>
      </c>
      <c r="AB91" s="15">
        <v>10057.6</v>
      </c>
      <c r="AC91" s="15">
        <v>-30</v>
      </c>
      <c r="AD91" s="15">
        <v>0</v>
      </c>
      <c r="AE91" s="15">
        <v>0</v>
      </c>
      <c r="AF91" s="15">
        <v>2736.4</v>
      </c>
      <c r="AG91" s="15">
        <v>388</v>
      </c>
      <c r="AH91" s="15">
        <v>14530</v>
      </c>
      <c r="AI91" s="15">
        <v>0</v>
      </c>
      <c r="AJ91" s="15">
        <v>16128.400000000001</v>
      </c>
      <c r="AK91" s="15">
        <v>-180.8</v>
      </c>
      <c r="AL91" s="15">
        <v>0</v>
      </c>
      <c r="AM91" s="42">
        <v>0</v>
      </c>
      <c r="AN91" s="17">
        <v>8642170.1717954855</v>
      </c>
      <c r="AO91" s="289">
        <v>3.7280315020102086</v>
      </c>
      <c r="AP91" s="290">
        <v>0</v>
      </c>
      <c r="AQ91" s="291">
        <v>0</v>
      </c>
      <c r="AR91" s="18">
        <v>3162006</v>
      </c>
      <c r="AS91" s="18">
        <v>0</v>
      </c>
      <c r="AT91" s="5"/>
      <c r="AU91" s="5"/>
      <c r="AV91" s="284">
        <v>32810886</v>
      </c>
      <c r="AW91" s="285">
        <v>2101566.31</v>
      </c>
      <c r="AX91" s="285">
        <v>7984</v>
      </c>
      <c r="AY91" s="286">
        <v>41445.360999999997</v>
      </c>
    </row>
    <row r="92" spans="1:51" ht="13.15">
      <c r="A92" s="287" t="s">
        <v>383</v>
      </c>
      <c r="B92" s="287" t="s">
        <v>384</v>
      </c>
      <c r="C92" s="287" t="s">
        <v>116</v>
      </c>
      <c r="D92" s="288" t="s">
        <v>385</v>
      </c>
      <c r="E92" s="288" t="s">
        <v>43</v>
      </c>
      <c r="F92" s="288" t="s">
        <v>386</v>
      </c>
      <c r="G92" s="287" t="s">
        <v>96</v>
      </c>
      <c r="H92" s="283">
        <v>0</v>
      </c>
      <c r="I92" s="283">
        <v>0</v>
      </c>
      <c r="J92" s="29">
        <v>0.49</v>
      </c>
      <c r="K92" s="14">
        <v>51202389.735345371</v>
      </c>
      <c r="L92" s="15">
        <v>47362210.50519447</v>
      </c>
      <c r="M92" s="16">
        <v>0</v>
      </c>
      <c r="N92" s="15">
        <v>13965855.867569724</v>
      </c>
      <c r="O92" s="15">
        <v>46326615.369999997</v>
      </c>
      <c r="P92" s="15">
        <v>4338930.0692499997</v>
      </c>
      <c r="Q92" s="15">
        <v>25109.314999999999</v>
      </c>
      <c r="R92" s="15">
        <v>68710.534199999995</v>
      </c>
      <c r="S92" s="15">
        <v>45185.35</v>
      </c>
      <c r="T92" s="15">
        <v>23969.329999999998</v>
      </c>
      <c r="U92" s="15">
        <v>69154.679999999993</v>
      </c>
      <c r="V92" s="15">
        <v>0</v>
      </c>
      <c r="W92" s="15">
        <v>0</v>
      </c>
      <c r="X92" s="15">
        <v>-1498.42</v>
      </c>
      <c r="Y92" s="15">
        <v>0</v>
      </c>
      <c r="Z92" s="15">
        <v>0</v>
      </c>
      <c r="AA92" s="15">
        <v>0</v>
      </c>
      <c r="AB92" s="15">
        <v>28941.85</v>
      </c>
      <c r="AC92" s="15">
        <v>-179.34</v>
      </c>
      <c r="AD92" s="15">
        <v>1470</v>
      </c>
      <c r="AE92" s="15">
        <v>735</v>
      </c>
      <c r="AF92" s="15">
        <v>74845.05</v>
      </c>
      <c r="AG92" s="15">
        <v>1423.45</v>
      </c>
      <c r="AH92" s="15">
        <v>131118.60999999999</v>
      </c>
      <c r="AI92" s="15">
        <v>0</v>
      </c>
      <c r="AJ92" s="15">
        <v>81101.37</v>
      </c>
      <c r="AK92" s="15">
        <v>5475.75</v>
      </c>
      <c r="AL92" s="15">
        <v>0</v>
      </c>
      <c r="AM92" s="42">
        <v>0</v>
      </c>
      <c r="AN92" s="17">
        <v>65048654.476019718</v>
      </c>
      <c r="AO92" s="289">
        <v>1.2704222363886304</v>
      </c>
      <c r="AP92" s="290">
        <v>0</v>
      </c>
      <c r="AQ92" s="291">
        <v>0</v>
      </c>
      <c r="AR92" s="18">
        <v>0</v>
      </c>
      <c r="AS92" s="18">
        <v>0</v>
      </c>
      <c r="AT92" s="5"/>
      <c r="AU92" s="5"/>
      <c r="AV92" s="284">
        <v>94544113</v>
      </c>
      <c r="AW92" s="285">
        <v>8854959.3249999993</v>
      </c>
      <c r="AX92" s="285">
        <v>51243.5</v>
      </c>
      <c r="AY92" s="286">
        <v>140225.57999999999</v>
      </c>
    </row>
    <row r="93" spans="1:51" ht="13.15">
      <c r="A93" s="287" t="s">
        <v>387</v>
      </c>
      <c r="B93" s="287" t="s">
        <v>388</v>
      </c>
      <c r="C93" s="287" t="s">
        <v>41</v>
      </c>
      <c r="D93" s="288" t="s">
        <v>389</v>
      </c>
      <c r="E93" s="288" t="s">
        <v>235</v>
      </c>
      <c r="F93" s="288" t="s">
        <v>236</v>
      </c>
      <c r="G93" s="287" t="s">
        <v>131</v>
      </c>
      <c r="H93" s="283">
        <v>0</v>
      </c>
      <c r="I93" s="283">
        <v>0</v>
      </c>
      <c r="J93" s="29">
        <v>0.4</v>
      </c>
      <c r="K93" s="14">
        <v>3077486.6091292929</v>
      </c>
      <c r="L93" s="15">
        <v>2846675.1134445961</v>
      </c>
      <c r="M93" s="16">
        <v>0.5</v>
      </c>
      <c r="N93" s="15">
        <v>-18192894.307735737</v>
      </c>
      <c r="O93" s="15">
        <v>20866341.200000003</v>
      </c>
      <c r="P93" s="15">
        <v>1256241.3796000001</v>
      </c>
      <c r="Q93" s="15">
        <v>484.40000000000003</v>
      </c>
      <c r="R93" s="15">
        <v>25227.189600000005</v>
      </c>
      <c r="S93" s="15">
        <v>0</v>
      </c>
      <c r="T93" s="15">
        <v>0</v>
      </c>
      <c r="U93" s="15">
        <v>0</v>
      </c>
      <c r="V93" s="15">
        <v>0</v>
      </c>
      <c r="W93" s="15">
        <v>0</v>
      </c>
      <c r="X93" s="15">
        <v>0</v>
      </c>
      <c r="Y93" s="15">
        <v>0</v>
      </c>
      <c r="Z93" s="15">
        <v>0</v>
      </c>
      <c r="AA93" s="15">
        <v>0</v>
      </c>
      <c r="AB93" s="15">
        <v>0</v>
      </c>
      <c r="AC93" s="15">
        <v>0</v>
      </c>
      <c r="AD93" s="15">
        <v>600</v>
      </c>
      <c r="AE93" s="15">
        <v>600</v>
      </c>
      <c r="AF93" s="15">
        <v>10512.400000000001</v>
      </c>
      <c r="AG93" s="15">
        <v>-426</v>
      </c>
      <c r="AH93" s="15">
        <v>71628.800000000003</v>
      </c>
      <c r="AI93" s="15">
        <v>-14887.6</v>
      </c>
      <c r="AJ93" s="15">
        <v>8263.6</v>
      </c>
      <c r="AK93" s="15">
        <v>400</v>
      </c>
      <c r="AL93" s="15">
        <v>0</v>
      </c>
      <c r="AM93" s="42">
        <v>0</v>
      </c>
      <c r="AN93" s="17">
        <v>4032091.0614642659</v>
      </c>
      <c r="AO93" s="289">
        <v>1.3101896364075674</v>
      </c>
      <c r="AP93" s="290">
        <v>0</v>
      </c>
      <c r="AQ93" s="291">
        <v>0</v>
      </c>
      <c r="AR93" s="18">
        <v>477302</v>
      </c>
      <c r="AS93" s="18">
        <v>0</v>
      </c>
      <c r="AT93" s="5"/>
      <c r="AU93" s="5"/>
      <c r="AV93" s="284">
        <v>52165853</v>
      </c>
      <c r="AW93" s="285">
        <v>3140603.449</v>
      </c>
      <c r="AX93" s="285">
        <v>1211</v>
      </c>
      <c r="AY93" s="286">
        <v>63067.974000000009</v>
      </c>
    </row>
    <row r="94" spans="1:51" ht="13.15">
      <c r="A94" s="287" t="s">
        <v>390</v>
      </c>
      <c r="B94" s="287" t="s">
        <v>391</v>
      </c>
      <c r="C94" s="287" t="s">
        <v>41</v>
      </c>
      <c r="D94" s="288" t="s">
        <v>392</v>
      </c>
      <c r="E94" s="288" t="s">
        <v>393</v>
      </c>
      <c r="F94" s="288" t="s">
        <v>189</v>
      </c>
      <c r="G94" s="287" t="s">
        <v>394</v>
      </c>
      <c r="H94" s="283">
        <v>0</v>
      </c>
      <c r="I94" s="283">
        <v>0</v>
      </c>
      <c r="J94" s="29">
        <v>0.4</v>
      </c>
      <c r="K94" s="14">
        <v>3513124.7024344862</v>
      </c>
      <c r="L94" s="15">
        <v>3249640.3497519</v>
      </c>
      <c r="M94" s="16">
        <v>0.5</v>
      </c>
      <c r="N94" s="15">
        <v>-10666942.971590186</v>
      </c>
      <c r="O94" s="15">
        <v>13843087.200000001</v>
      </c>
      <c r="P94" s="15">
        <v>1028218.3568000001</v>
      </c>
      <c r="Q94" s="15">
        <v>8660</v>
      </c>
      <c r="R94" s="15">
        <v>38915.007599999997</v>
      </c>
      <c r="S94" s="15">
        <v>0</v>
      </c>
      <c r="T94" s="15">
        <v>0</v>
      </c>
      <c r="U94" s="15">
        <v>0</v>
      </c>
      <c r="V94" s="15">
        <v>0</v>
      </c>
      <c r="W94" s="15">
        <v>-58.400000000000006</v>
      </c>
      <c r="X94" s="15">
        <v>-1644.8000000000002</v>
      </c>
      <c r="Y94" s="15">
        <v>0</v>
      </c>
      <c r="Z94" s="15">
        <v>0</v>
      </c>
      <c r="AA94" s="15">
        <v>-10</v>
      </c>
      <c r="AB94" s="15">
        <v>0</v>
      </c>
      <c r="AC94" s="15">
        <v>0</v>
      </c>
      <c r="AD94" s="15">
        <v>0</v>
      </c>
      <c r="AE94" s="15">
        <v>0</v>
      </c>
      <c r="AF94" s="15">
        <v>18084</v>
      </c>
      <c r="AG94" s="15">
        <v>-2039.2</v>
      </c>
      <c r="AH94" s="15">
        <v>47606.400000000001</v>
      </c>
      <c r="AI94" s="15">
        <v>-2733.6000000000004</v>
      </c>
      <c r="AJ94" s="15">
        <v>10517.2</v>
      </c>
      <c r="AK94" s="15">
        <v>144.80000000000001</v>
      </c>
      <c r="AL94" s="15">
        <v>0</v>
      </c>
      <c r="AM94" s="42">
        <v>0</v>
      </c>
      <c r="AN94" s="17">
        <v>4321803.9928098163</v>
      </c>
      <c r="AO94" s="289">
        <v>1.2301880402409116</v>
      </c>
      <c r="AP94" s="290">
        <v>0</v>
      </c>
      <c r="AQ94" s="291">
        <v>0</v>
      </c>
      <c r="AR94" s="18">
        <v>404340</v>
      </c>
      <c r="AS94" s="18">
        <v>0</v>
      </c>
      <c r="AT94" s="5"/>
      <c r="AU94" s="5"/>
      <c r="AV94" s="284">
        <v>34607718</v>
      </c>
      <c r="AW94" s="285">
        <v>2570545.892</v>
      </c>
      <c r="AX94" s="285">
        <v>21650</v>
      </c>
      <c r="AY94" s="286">
        <v>97287.518999999986</v>
      </c>
    </row>
    <row r="95" spans="1:51" ht="13.15">
      <c r="A95" s="287" t="s">
        <v>395</v>
      </c>
      <c r="B95" s="287" t="s">
        <v>396</v>
      </c>
      <c r="C95" s="287" t="s">
        <v>41</v>
      </c>
      <c r="D95" s="288" t="s">
        <v>397</v>
      </c>
      <c r="E95" s="288" t="s">
        <v>109</v>
      </c>
      <c r="F95" s="288" t="s">
        <v>110</v>
      </c>
      <c r="G95" s="287" t="s">
        <v>96</v>
      </c>
      <c r="H95" s="283">
        <v>0</v>
      </c>
      <c r="I95" s="283">
        <v>0</v>
      </c>
      <c r="J95" s="29">
        <v>0.4</v>
      </c>
      <c r="K95" s="14">
        <v>2485237.886622922</v>
      </c>
      <c r="L95" s="15">
        <v>2298845.045126203</v>
      </c>
      <c r="M95" s="16">
        <v>0.5</v>
      </c>
      <c r="N95" s="15">
        <v>-19486422.274452571</v>
      </c>
      <c r="O95" s="15">
        <v>23120533.600000001</v>
      </c>
      <c r="P95" s="15">
        <v>946288.0956</v>
      </c>
      <c r="Q95" s="15">
        <v>-776</v>
      </c>
      <c r="R95" s="15">
        <v>6707.0303999999996</v>
      </c>
      <c r="S95" s="15">
        <v>0</v>
      </c>
      <c r="T95" s="15">
        <v>0</v>
      </c>
      <c r="U95" s="15">
        <v>0</v>
      </c>
      <c r="V95" s="15">
        <v>0</v>
      </c>
      <c r="W95" s="15">
        <v>-2.3879999999999999</v>
      </c>
      <c r="X95" s="15">
        <v>0</v>
      </c>
      <c r="Y95" s="15">
        <v>0</v>
      </c>
      <c r="Z95" s="15">
        <v>0</v>
      </c>
      <c r="AA95" s="15">
        <v>0</v>
      </c>
      <c r="AB95" s="15">
        <v>0</v>
      </c>
      <c r="AC95" s="15">
        <v>0</v>
      </c>
      <c r="AD95" s="15">
        <v>0</v>
      </c>
      <c r="AE95" s="15">
        <v>0</v>
      </c>
      <c r="AF95" s="15">
        <v>2665.2000000000003</v>
      </c>
      <c r="AG95" s="15">
        <v>-266</v>
      </c>
      <c r="AH95" s="15">
        <v>20463.2</v>
      </c>
      <c r="AI95" s="15">
        <v>8738.8000000000011</v>
      </c>
      <c r="AJ95" s="15">
        <v>6110.8</v>
      </c>
      <c r="AK95" s="15">
        <v>533.6</v>
      </c>
      <c r="AL95" s="15">
        <v>0</v>
      </c>
      <c r="AM95" s="42">
        <v>0</v>
      </c>
      <c r="AN95" s="17">
        <v>4624573.6635474302</v>
      </c>
      <c r="AO95" s="289">
        <v>1.8608173038242046</v>
      </c>
      <c r="AP95" s="290">
        <v>0</v>
      </c>
      <c r="AQ95" s="291">
        <v>0</v>
      </c>
      <c r="AR95" s="18">
        <v>1069668</v>
      </c>
      <c r="AS95" s="18">
        <v>1069668</v>
      </c>
      <c r="AT95" s="5"/>
      <c r="AU95" s="5"/>
      <c r="AV95" s="284">
        <v>57801334</v>
      </c>
      <c r="AW95" s="285">
        <v>2365720.2390000001</v>
      </c>
      <c r="AX95" s="285">
        <v>-1940</v>
      </c>
      <c r="AY95" s="286">
        <v>16767.575999999997</v>
      </c>
    </row>
    <row r="96" spans="1:51" ht="13.15">
      <c r="A96" s="287" t="s">
        <v>398</v>
      </c>
      <c r="B96" s="287" t="s">
        <v>399</v>
      </c>
      <c r="C96" s="287" t="s">
        <v>41</v>
      </c>
      <c r="D96" s="288" t="s">
        <v>400</v>
      </c>
      <c r="E96" s="288" t="s">
        <v>48</v>
      </c>
      <c r="F96" s="288" t="s">
        <v>43</v>
      </c>
      <c r="G96" s="287" t="s">
        <v>49</v>
      </c>
      <c r="H96" s="283">
        <v>0</v>
      </c>
      <c r="I96" s="283">
        <v>0</v>
      </c>
      <c r="J96" s="29">
        <v>0.4</v>
      </c>
      <c r="K96" s="14">
        <v>1650314.7504379919</v>
      </c>
      <c r="L96" s="15">
        <v>1526541.1441551426</v>
      </c>
      <c r="M96" s="16">
        <v>0.5</v>
      </c>
      <c r="N96" s="15">
        <v>-6608103.0581091987</v>
      </c>
      <c r="O96" s="15">
        <v>8506660.4000000004</v>
      </c>
      <c r="P96" s="15">
        <v>949844.42800000007</v>
      </c>
      <c r="Q96" s="15">
        <v>24606</v>
      </c>
      <c r="R96" s="15">
        <v>51812.815600000002</v>
      </c>
      <c r="S96" s="15">
        <v>0</v>
      </c>
      <c r="T96" s="15">
        <v>0</v>
      </c>
      <c r="U96" s="15">
        <v>0</v>
      </c>
      <c r="V96" s="15">
        <v>0</v>
      </c>
      <c r="W96" s="15">
        <v>0</v>
      </c>
      <c r="X96" s="15">
        <v>0</v>
      </c>
      <c r="Y96" s="15">
        <v>0</v>
      </c>
      <c r="Z96" s="15">
        <v>0</v>
      </c>
      <c r="AA96" s="15">
        <v>0</v>
      </c>
      <c r="AB96" s="15">
        <v>24506</v>
      </c>
      <c r="AC96" s="15">
        <v>85.600000000000009</v>
      </c>
      <c r="AD96" s="15">
        <v>600</v>
      </c>
      <c r="AE96" s="15">
        <v>0</v>
      </c>
      <c r="AF96" s="15">
        <v>5150</v>
      </c>
      <c r="AG96" s="15">
        <v>5563.6</v>
      </c>
      <c r="AH96" s="15">
        <v>16178</v>
      </c>
      <c r="AI96" s="15">
        <v>-4161.2</v>
      </c>
      <c r="AJ96" s="15">
        <v>23418</v>
      </c>
      <c r="AK96" s="15">
        <v>70.8</v>
      </c>
      <c r="AL96" s="15">
        <v>0</v>
      </c>
      <c r="AM96" s="42">
        <v>0</v>
      </c>
      <c r="AN96" s="17">
        <v>2996231.3854908017</v>
      </c>
      <c r="AO96" s="289">
        <v>1.8155514787076859</v>
      </c>
      <c r="AP96" s="290">
        <v>0</v>
      </c>
      <c r="AQ96" s="291">
        <v>0</v>
      </c>
      <c r="AR96" s="18">
        <v>672958</v>
      </c>
      <c r="AS96" s="18">
        <v>0</v>
      </c>
      <c r="AT96" s="5"/>
      <c r="AU96" s="5"/>
      <c r="AV96" s="284">
        <v>21266651</v>
      </c>
      <c r="AW96" s="285">
        <v>2374611.0699999998</v>
      </c>
      <c r="AX96" s="285">
        <v>61515</v>
      </c>
      <c r="AY96" s="286">
        <v>129532.039</v>
      </c>
    </row>
    <row r="97" spans="1:51" ht="13.15">
      <c r="A97" s="287" t="s">
        <v>401</v>
      </c>
      <c r="B97" s="287" t="s">
        <v>402</v>
      </c>
      <c r="C97" s="287" t="s">
        <v>41</v>
      </c>
      <c r="D97" s="288" t="s">
        <v>403</v>
      </c>
      <c r="E97" s="288" t="s">
        <v>404</v>
      </c>
      <c r="F97" s="288" t="s">
        <v>43</v>
      </c>
      <c r="G97" s="287" t="s">
        <v>405</v>
      </c>
      <c r="H97" s="283">
        <v>0</v>
      </c>
      <c r="I97" s="283" t="s">
        <v>24</v>
      </c>
      <c r="J97" s="29">
        <v>0.4</v>
      </c>
      <c r="K97" s="14">
        <v>2239681.7580002383</v>
      </c>
      <c r="L97" s="15">
        <v>2071705.6261502206</v>
      </c>
      <c r="M97" s="16">
        <v>0</v>
      </c>
      <c r="N97" s="15">
        <v>-22228355.555650163</v>
      </c>
      <c r="O97" s="15">
        <v>26572018.800000001</v>
      </c>
      <c r="P97" s="15">
        <v>1031367.388</v>
      </c>
      <c r="Q97" s="15">
        <v>11236.400000000001</v>
      </c>
      <c r="R97" s="15">
        <v>20369.5232</v>
      </c>
      <c r="S97" s="15">
        <v>0</v>
      </c>
      <c r="T97" s="15">
        <v>0</v>
      </c>
      <c r="U97" s="15">
        <v>0</v>
      </c>
      <c r="V97" s="15">
        <v>0</v>
      </c>
      <c r="W97" s="15">
        <v>0</v>
      </c>
      <c r="X97" s="15">
        <v>-880</v>
      </c>
      <c r="Y97" s="15">
        <v>0</v>
      </c>
      <c r="Z97" s="15">
        <v>0</v>
      </c>
      <c r="AA97" s="15">
        <v>0</v>
      </c>
      <c r="AB97" s="15">
        <v>0</v>
      </c>
      <c r="AC97" s="15">
        <v>0</v>
      </c>
      <c r="AD97" s="15">
        <v>0</v>
      </c>
      <c r="AE97" s="15">
        <v>0</v>
      </c>
      <c r="AF97" s="15">
        <v>35841.599999999999</v>
      </c>
      <c r="AG97" s="15">
        <v>715.6</v>
      </c>
      <c r="AH97" s="15">
        <v>159942.80000000002</v>
      </c>
      <c r="AI97" s="15">
        <v>-1359.2</v>
      </c>
      <c r="AJ97" s="15">
        <v>9481.6</v>
      </c>
      <c r="AK97" s="15">
        <v>-398</v>
      </c>
      <c r="AL97" s="15">
        <v>0</v>
      </c>
      <c r="AM97" s="42">
        <v>0</v>
      </c>
      <c r="AN97" s="17">
        <v>5609980.955549838</v>
      </c>
      <c r="AO97" s="289">
        <v>2.5048116481329314</v>
      </c>
      <c r="AP97" s="290">
        <v>0</v>
      </c>
      <c r="AQ97" s="291">
        <v>0</v>
      </c>
      <c r="AR97" s="18">
        <v>0</v>
      </c>
      <c r="AS97" s="18">
        <v>0</v>
      </c>
      <c r="AT97" s="5"/>
      <c r="AU97" s="5"/>
      <c r="AV97" s="284">
        <v>66430047</v>
      </c>
      <c r="AW97" s="285">
        <v>2578418.4699999997</v>
      </c>
      <c r="AX97" s="285">
        <v>28091</v>
      </c>
      <c r="AY97" s="286">
        <v>50923.807999999997</v>
      </c>
    </row>
    <row r="98" spans="1:51" ht="13.15">
      <c r="A98" s="287" t="s">
        <v>406</v>
      </c>
      <c r="B98" s="287" t="s">
        <v>407</v>
      </c>
      <c r="C98" s="287" t="s">
        <v>84</v>
      </c>
      <c r="D98" s="288" t="s">
        <v>408</v>
      </c>
      <c r="E98" s="288" t="s">
        <v>86</v>
      </c>
      <c r="F98" s="288" t="s">
        <v>43</v>
      </c>
      <c r="G98" s="287" t="s">
        <v>87</v>
      </c>
      <c r="H98" s="283">
        <v>0</v>
      </c>
      <c r="I98" s="283" t="s">
        <v>24</v>
      </c>
      <c r="J98" s="29">
        <v>0.3</v>
      </c>
      <c r="K98" s="14">
        <v>71340232.230091929</v>
      </c>
      <c r="L98" s="15">
        <v>65989714.812835038</v>
      </c>
      <c r="M98" s="16">
        <v>0</v>
      </c>
      <c r="N98" s="15">
        <v>37970969.719714619</v>
      </c>
      <c r="O98" s="15">
        <v>33348558.599999998</v>
      </c>
      <c r="P98" s="15">
        <v>1683442.5114</v>
      </c>
      <c r="Q98" s="15">
        <v>7698</v>
      </c>
      <c r="R98" s="15">
        <v>19552.9542</v>
      </c>
      <c r="S98" s="15">
        <v>0</v>
      </c>
      <c r="T98" s="15">
        <v>0</v>
      </c>
      <c r="U98" s="15">
        <v>0</v>
      </c>
      <c r="V98" s="15">
        <v>0</v>
      </c>
      <c r="W98" s="15">
        <v>0</v>
      </c>
      <c r="X98" s="15">
        <v>-479.7</v>
      </c>
      <c r="Y98" s="15">
        <v>0</v>
      </c>
      <c r="Z98" s="15">
        <v>0</v>
      </c>
      <c r="AA98" s="15">
        <v>-1138.8</v>
      </c>
      <c r="AB98" s="15">
        <v>0</v>
      </c>
      <c r="AC98" s="15">
        <v>0</v>
      </c>
      <c r="AD98" s="15">
        <v>450</v>
      </c>
      <c r="AE98" s="15">
        <v>0</v>
      </c>
      <c r="AF98" s="15">
        <v>11363.1</v>
      </c>
      <c r="AG98" s="15">
        <v>-170.1</v>
      </c>
      <c r="AH98" s="15">
        <v>116181.3</v>
      </c>
      <c r="AI98" s="15">
        <v>-8660.6999999999989</v>
      </c>
      <c r="AJ98" s="15">
        <v>11761.199999999999</v>
      </c>
      <c r="AK98" s="15">
        <v>-37.799999999999997</v>
      </c>
      <c r="AL98" s="15">
        <v>0</v>
      </c>
      <c r="AM98" s="42">
        <v>0</v>
      </c>
      <c r="AN98" s="17">
        <v>73159490.28531462</v>
      </c>
      <c r="AO98" s="289">
        <v>1.0255011512908323</v>
      </c>
      <c r="AP98" s="290">
        <v>0</v>
      </c>
      <c r="AQ98" s="291">
        <v>0</v>
      </c>
      <c r="AR98" s="18">
        <v>0</v>
      </c>
      <c r="AS98" s="18">
        <v>0</v>
      </c>
      <c r="AT98" s="5"/>
      <c r="AU98" s="5"/>
      <c r="AV98" s="284">
        <v>111161862</v>
      </c>
      <c r="AW98" s="285">
        <v>5611475.0379999997</v>
      </c>
      <c r="AX98" s="285">
        <v>25660</v>
      </c>
      <c r="AY98" s="286">
        <v>65176.514000000003</v>
      </c>
    </row>
    <row r="99" spans="1:51" ht="13.15">
      <c r="A99" s="287" t="s">
        <v>409</v>
      </c>
      <c r="B99" s="287" t="s">
        <v>410</v>
      </c>
      <c r="C99" s="287" t="s">
        <v>41</v>
      </c>
      <c r="D99" s="288" t="s">
        <v>411</v>
      </c>
      <c r="E99" s="288" t="s">
        <v>103</v>
      </c>
      <c r="F99" s="288" t="s">
        <v>104</v>
      </c>
      <c r="G99" s="287" t="s">
        <v>105</v>
      </c>
      <c r="H99" s="283">
        <v>0</v>
      </c>
      <c r="I99" s="283">
        <v>0</v>
      </c>
      <c r="J99" s="29">
        <v>0.4</v>
      </c>
      <c r="K99" s="14">
        <v>3203467.405557042</v>
      </c>
      <c r="L99" s="15">
        <v>2963207.3501402638</v>
      </c>
      <c r="M99" s="16">
        <v>0.5</v>
      </c>
      <c r="N99" s="15">
        <v>-10466267.881614991</v>
      </c>
      <c r="O99" s="15">
        <v>14912417.600000001</v>
      </c>
      <c r="P99" s="15">
        <v>1532919.9016</v>
      </c>
      <c r="Q99" s="15">
        <v>3074.2000000000003</v>
      </c>
      <c r="R99" s="15">
        <v>29256.347999999998</v>
      </c>
      <c r="S99" s="15">
        <v>0</v>
      </c>
      <c r="T99" s="15">
        <v>0</v>
      </c>
      <c r="U99" s="15">
        <v>0</v>
      </c>
      <c r="V99" s="15">
        <v>0</v>
      </c>
      <c r="W99" s="15">
        <v>0</v>
      </c>
      <c r="X99" s="15">
        <v>0</v>
      </c>
      <c r="Y99" s="15">
        <v>0</v>
      </c>
      <c r="Z99" s="15">
        <v>0</v>
      </c>
      <c r="AA99" s="15">
        <v>0</v>
      </c>
      <c r="AB99" s="15">
        <v>0</v>
      </c>
      <c r="AC99" s="15">
        <v>0</v>
      </c>
      <c r="AD99" s="15">
        <v>0</v>
      </c>
      <c r="AE99" s="15">
        <v>0</v>
      </c>
      <c r="AF99" s="15">
        <v>11327.6</v>
      </c>
      <c r="AG99" s="15">
        <v>165.20000000000002</v>
      </c>
      <c r="AH99" s="15">
        <v>48098</v>
      </c>
      <c r="AI99" s="15">
        <v>-845.2</v>
      </c>
      <c r="AJ99" s="15">
        <v>16032.800000000001</v>
      </c>
      <c r="AK99" s="15">
        <v>84.4</v>
      </c>
      <c r="AL99" s="15">
        <v>0</v>
      </c>
      <c r="AM99" s="42">
        <v>0</v>
      </c>
      <c r="AN99" s="17">
        <v>6086262.9679850107</v>
      </c>
      <c r="AO99" s="289">
        <v>1.8998985154108934</v>
      </c>
      <c r="AP99" s="290">
        <v>0</v>
      </c>
      <c r="AQ99" s="291">
        <v>0</v>
      </c>
      <c r="AR99" s="18">
        <v>1441398</v>
      </c>
      <c r="AS99" s="18">
        <v>0</v>
      </c>
      <c r="AT99" s="5"/>
      <c r="AU99" s="5"/>
      <c r="AV99" s="284">
        <v>37281044</v>
      </c>
      <c r="AW99" s="285">
        <v>3832299.7539999997</v>
      </c>
      <c r="AX99" s="285">
        <v>7685.5</v>
      </c>
      <c r="AY99" s="286">
        <v>73140.87</v>
      </c>
    </row>
    <row r="100" spans="1:51" ht="13.15">
      <c r="A100" s="287" t="s">
        <v>412</v>
      </c>
      <c r="B100" s="287" t="s">
        <v>413</v>
      </c>
      <c r="C100" s="287" t="s">
        <v>41</v>
      </c>
      <c r="D100" s="288" t="s">
        <v>414</v>
      </c>
      <c r="E100" s="288" t="s">
        <v>404</v>
      </c>
      <c r="F100" s="288" t="s">
        <v>43</v>
      </c>
      <c r="G100" s="287" t="s">
        <v>405</v>
      </c>
      <c r="H100" s="283">
        <v>0</v>
      </c>
      <c r="I100" s="283" t="s">
        <v>24</v>
      </c>
      <c r="J100" s="29">
        <v>0.4</v>
      </c>
      <c r="K100" s="14">
        <v>1365662.7494393957</v>
      </c>
      <c r="L100" s="15">
        <v>1263238.0432314412</v>
      </c>
      <c r="M100" s="16">
        <v>0</v>
      </c>
      <c r="N100" s="15">
        <v>-8599014.5962398164</v>
      </c>
      <c r="O100" s="15">
        <v>11823902.4</v>
      </c>
      <c r="P100" s="15">
        <v>553923.74160000007</v>
      </c>
      <c r="Q100" s="15">
        <v>3346</v>
      </c>
      <c r="R100" s="15">
        <v>7929.3832000000002</v>
      </c>
      <c r="S100" s="15">
        <v>0</v>
      </c>
      <c r="T100" s="15">
        <v>0</v>
      </c>
      <c r="U100" s="15">
        <v>0</v>
      </c>
      <c r="V100" s="15">
        <v>0</v>
      </c>
      <c r="W100" s="15">
        <v>0</v>
      </c>
      <c r="X100" s="15">
        <v>0</v>
      </c>
      <c r="Y100" s="15">
        <v>0</v>
      </c>
      <c r="Z100" s="15">
        <v>0</v>
      </c>
      <c r="AA100" s="15">
        <v>0</v>
      </c>
      <c r="AB100" s="15">
        <v>0</v>
      </c>
      <c r="AC100" s="15">
        <v>0</v>
      </c>
      <c r="AD100" s="15">
        <v>0</v>
      </c>
      <c r="AE100" s="15">
        <v>0</v>
      </c>
      <c r="AF100" s="15">
        <v>6375.6</v>
      </c>
      <c r="AG100" s="15">
        <v>-162.29200000000003</v>
      </c>
      <c r="AH100" s="15">
        <v>49598.8</v>
      </c>
      <c r="AI100" s="15">
        <v>0</v>
      </c>
      <c r="AJ100" s="15">
        <v>4898.8</v>
      </c>
      <c r="AK100" s="15">
        <v>-27.6</v>
      </c>
      <c r="AL100" s="15">
        <v>0</v>
      </c>
      <c r="AM100" s="42">
        <v>0</v>
      </c>
      <c r="AN100" s="17">
        <v>3850770.2365601845</v>
      </c>
      <c r="AO100" s="289">
        <v>2.8197080414918871</v>
      </c>
      <c r="AP100" s="290">
        <v>0</v>
      </c>
      <c r="AQ100" s="291">
        <v>0</v>
      </c>
      <c r="AR100" s="18">
        <v>0</v>
      </c>
      <c r="AS100" s="18">
        <v>0</v>
      </c>
      <c r="AT100" s="5"/>
      <c r="AU100" s="5"/>
      <c r="AV100" s="284">
        <v>29559756</v>
      </c>
      <c r="AW100" s="285">
        <v>1384809.3540000001</v>
      </c>
      <c r="AX100" s="285">
        <v>8365</v>
      </c>
      <c r="AY100" s="286">
        <v>19823.457999999999</v>
      </c>
    </row>
    <row r="101" spans="1:51" ht="13.15">
      <c r="A101" s="287" t="s">
        <v>415</v>
      </c>
      <c r="B101" s="287" t="s">
        <v>416</v>
      </c>
      <c r="C101" s="287" t="s">
        <v>41</v>
      </c>
      <c r="D101" s="288" t="s">
        <v>417</v>
      </c>
      <c r="E101" s="288" t="s">
        <v>53</v>
      </c>
      <c r="F101" s="288" t="s">
        <v>54</v>
      </c>
      <c r="G101" s="287" t="s">
        <v>55</v>
      </c>
      <c r="H101" s="283">
        <v>0</v>
      </c>
      <c r="I101" s="283" t="s">
        <v>24</v>
      </c>
      <c r="J101" s="29">
        <v>0.4</v>
      </c>
      <c r="K101" s="14">
        <v>3197550.1136660455</v>
      </c>
      <c r="L101" s="15">
        <v>2957733.8551410921</v>
      </c>
      <c r="M101" s="16">
        <v>0</v>
      </c>
      <c r="N101" s="15">
        <v>-6259298.276684382</v>
      </c>
      <c r="O101" s="15">
        <v>10165505.600000001</v>
      </c>
      <c r="P101" s="15">
        <v>1146274.2836</v>
      </c>
      <c r="Q101" s="15">
        <v>1727.2</v>
      </c>
      <c r="R101" s="15">
        <v>10116.546400000001</v>
      </c>
      <c r="S101" s="15">
        <v>0</v>
      </c>
      <c r="T101" s="15">
        <v>0</v>
      </c>
      <c r="U101" s="15">
        <v>0</v>
      </c>
      <c r="V101" s="15">
        <v>0</v>
      </c>
      <c r="W101" s="15">
        <v>0</v>
      </c>
      <c r="X101" s="15">
        <v>0</v>
      </c>
      <c r="Y101" s="15">
        <v>0</v>
      </c>
      <c r="Z101" s="15">
        <v>0</v>
      </c>
      <c r="AA101" s="15">
        <v>0</v>
      </c>
      <c r="AB101" s="15">
        <v>1779.2</v>
      </c>
      <c r="AC101" s="15">
        <v>498.40000000000003</v>
      </c>
      <c r="AD101" s="15">
        <v>0</v>
      </c>
      <c r="AE101" s="15">
        <v>0</v>
      </c>
      <c r="AF101" s="15">
        <v>8230.4</v>
      </c>
      <c r="AG101" s="15">
        <v>0</v>
      </c>
      <c r="AH101" s="15">
        <v>24948</v>
      </c>
      <c r="AI101" s="15">
        <v>-513.6</v>
      </c>
      <c r="AJ101" s="15">
        <v>18807.600000000002</v>
      </c>
      <c r="AK101" s="15">
        <v>682.80000000000007</v>
      </c>
      <c r="AL101" s="15">
        <v>0</v>
      </c>
      <c r="AM101" s="42">
        <v>0</v>
      </c>
      <c r="AN101" s="17">
        <v>5118758.1533156196</v>
      </c>
      <c r="AO101" s="289">
        <v>1.6008375072648593</v>
      </c>
      <c r="AP101" s="290">
        <v>0</v>
      </c>
      <c r="AQ101" s="291">
        <v>0</v>
      </c>
      <c r="AR101" s="18">
        <v>0</v>
      </c>
      <c r="AS101" s="18">
        <v>0</v>
      </c>
      <c r="AT101" s="5"/>
      <c r="AU101" s="5"/>
      <c r="AV101" s="284">
        <v>25413764</v>
      </c>
      <c r="AW101" s="285">
        <v>2865685.7089999998</v>
      </c>
      <c r="AX101" s="285">
        <v>4318</v>
      </c>
      <c r="AY101" s="286">
        <v>25291.366000000002</v>
      </c>
    </row>
    <row r="102" spans="1:51" ht="13.15">
      <c r="A102" s="287" t="s">
        <v>418</v>
      </c>
      <c r="B102" s="287" t="s">
        <v>419</v>
      </c>
      <c r="C102" s="287" t="s">
        <v>41</v>
      </c>
      <c r="D102" s="288" t="s">
        <v>420</v>
      </c>
      <c r="E102" s="288" t="s">
        <v>365</v>
      </c>
      <c r="F102" s="288" t="s">
        <v>366</v>
      </c>
      <c r="G102" s="287" t="s">
        <v>367</v>
      </c>
      <c r="H102" s="283">
        <v>0</v>
      </c>
      <c r="I102" s="283" t="s">
        <v>24</v>
      </c>
      <c r="J102" s="29">
        <v>0.4</v>
      </c>
      <c r="K102" s="14">
        <v>3972776.5730644665</v>
      </c>
      <c r="L102" s="15">
        <v>3674818.3300846317</v>
      </c>
      <c r="M102" s="16">
        <v>0</v>
      </c>
      <c r="N102" s="15">
        <v>-24571195.002582807</v>
      </c>
      <c r="O102" s="15">
        <v>30594116.400000002</v>
      </c>
      <c r="P102" s="15">
        <v>1187047.4132000001</v>
      </c>
      <c r="Q102" s="15">
        <v>11232.6</v>
      </c>
      <c r="R102" s="15">
        <v>38943.489600000001</v>
      </c>
      <c r="S102" s="15">
        <v>0</v>
      </c>
      <c r="T102" s="15">
        <v>0</v>
      </c>
      <c r="U102" s="15">
        <v>0</v>
      </c>
      <c r="V102" s="15">
        <v>0</v>
      </c>
      <c r="W102" s="15">
        <v>0</v>
      </c>
      <c r="X102" s="15">
        <v>-1246.8000000000002</v>
      </c>
      <c r="Y102" s="15">
        <v>0</v>
      </c>
      <c r="Z102" s="15">
        <v>0</v>
      </c>
      <c r="AA102" s="15">
        <v>0</v>
      </c>
      <c r="AB102" s="15">
        <v>0</v>
      </c>
      <c r="AC102" s="15">
        <v>0</v>
      </c>
      <c r="AD102" s="15">
        <v>600</v>
      </c>
      <c r="AE102" s="15">
        <v>0</v>
      </c>
      <c r="AF102" s="15">
        <v>9705.2000000000007</v>
      </c>
      <c r="AG102" s="15">
        <v>998.80000000000007</v>
      </c>
      <c r="AH102" s="15">
        <v>67212.800000000003</v>
      </c>
      <c r="AI102" s="15">
        <v>1281.2</v>
      </c>
      <c r="AJ102" s="15">
        <v>15698.800000000001</v>
      </c>
      <c r="AK102" s="15">
        <v>1412.4</v>
      </c>
      <c r="AL102" s="15">
        <v>0</v>
      </c>
      <c r="AM102" s="42">
        <v>0</v>
      </c>
      <c r="AN102" s="17">
        <v>7355807.3002171954</v>
      </c>
      <c r="AO102" s="289">
        <v>1.8515532310801894</v>
      </c>
      <c r="AP102" s="290">
        <v>0</v>
      </c>
      <c r="AQ102" s="291">
        <v>0</v>
      </c>
      <c r="AR102" s="18">
        <v>0</v>
      </c>
      <c r="AS102" s="18">
        <v>0</v>
      </c>
      <c r="AT102" s="5"/>
      <c r="AU102" s="5"/>
      <c r="AV102" s="284">
        <v>76485291</v>
      </c>
      <c r="AW102" s="285">
        <v>2967618.5329999998</v>
      </c>
      <c r="AX102" s="285">
        <v>28081.5</v>
      </c>
      <c r="AY102" s="286">
        <v>97358.724000000002</v>
      </c>
    </row>
    <row r="103" spans="1:51" ht="13.15">
      <c r="A103" s="287" t="s">
        <v>421</v>
      </c>
      <c r="B103" s="287" t="s">
        <v>422</v>
      </c>
      <c r="C103" s="287" t="s">
        <v>41</v>
      </c>
      <c r="D103" s="288" t="s">
        <v>423</v>
      </c>
      <c r="E103" s="288" t="s">
        <v>109</v>
      </c>
      <c r="F103" s="288" t="s">
        <v>110</v>
      </c>
      <c r="G103" s="287" t="s">
        <v>96</v>
      </c>
      <c r="H103" s="283">
        <v>0</v>
      </c>
      <c r="I103" s="283">
        <v>0</v>
      </c>
      <c r="J103" s="29">
        <v>0.4</v>
      </c>
      <c r="K103" s="14">
        <v>1855177.6712864994</v>
      </c>
      <c r="L103" s="15">
        <v>1716039.345940012</v>
      </c>
      <c r="M103" s="16">
        <v>0.5</v>
      </c>
      <c r="N103" s="15">
        <v>-14515297.969788555</v>
      </c>
      <c r="O103" s="15">
        <v>15687609.200000001</v>
      </c>
      <c r="P103" s="15">
        <v>986796.21440000006</v>
      </c>
      <c r="Q103" s="15">
        <v>-1796.2</v>
      </c>
      <c r="R103" s="15">
        <v>11142.2112</v>
      </c>
      <c r="S103" s="15">
        <v>0</v>
      </c>
      <c r="T103" s="15">
        <v>0</v>
      </c>
      <c r="U103" s="15">
        <v>0</v>
      </c>
      <c r="V103" s="15">
        <v>0</v>
      </c>
      <c r="W103" s="15">
        <v>0</v>
      </c>
      <c r="X103" s="15">
        <v>0</v>
      </c>
      <c r="Y103" s="15">
        <v>0</v>
      </c>
      <c r="Z103" s="15">
        <v>0</v>
      </c>
      <c r="AA103" s="15">
        <v>0</v>
      </c>
      <c r="AB103" s="15">
        <v>0</v>
      </c>
      <c r="AC103" s="15">
        <v>0</v>
      </c>
      <c r="AD103" s="15">
        <v>0</v>
      </c>
      <c r="AE103" s="15">
        <v>0</v>
      </c>
      <c r="AF103" s="15">
        <v>3759.6000000000004</v>
      </c>
      <c r="AG103" s="15">
        <v>-8.8160000000000007</v>
      </c>
      <c r="AH103" s="15">
        <v>32735.600000000002</v>
      </c>
      <c r="AI103" s="15">
        <v>196.8</v>
      </c>
      <c r="AJ103" s="15">
        <v>5790.4000000000005</v>
      </c>
      <c r="AK103" s="15">
        <v>0</v>
      </c>
      <c r="AL103" s="15">
        <v>0</v>
      </c>
      <c r="AM103" s="42">
        <v>0</v>
      </c>
      <c r="AN103" s="17">
        <v>2210927.0398114454</v>
      </c>
      <c r="AO103" s="289">
        <v>1.1917602685883162</v>
      </c>
      <c r="AP103" s="290">
        <v>0</v>
      </c>
      <c r="AQ103" s="291">
        <v>0</v>
      </c>
      <c r="AR103" s="18">
        <v>177875</v>
      </c>
      <c r="AS103" s="18">
        <v>177875</v>
      </c>
      <c r="AT103" s="5"/>
      <c r="AU103" s="5"/>
      <c r="AV103" s="284">
        <v>39219023</v>
      </c>
      <c r="AW103" s="285">
        <v>2466990.5359999998</v>
      </c>
      <c r="AX103" s="285">
        <v>-4490.5</v>
      </c>
      <c r="AY103" s="286">
        <v>27855.527999999998</v>
      </c>
    </row>
    <row r="104" spans="1:51" ht="13.15">
      <c r="A104" s="287" t="s">
        <v>424</v>
      </c>
      <c r="B104" s="287" t="s">
        <v>425</v>
      </c>
      <c r="C104" s="287" t="s">
        <v>41</v>
      </c>
      <c r="D104" s="288" t="s">
        <v>426</v>
      </c>
      <c r="E104" s="288" t="s">
        <v>226</v>
      </c>
      <c r="F104" s="288" t="s">
        <v>227</v>
      </c>
      <c r="G104" s="287" t="s">
        <v>96</v>
      </c>
      <c r="H104" s="283">
        <v>0</v>
      </c>
      <c r="I104" s="283">
        <v>0</v>
      </c>
      <c r="J104" s="29">
        <v>0.4</v>
      </c>
      <c r="K104" s="14">
        <v>3560924.6760349665</v>
      </c>
      <c r="L104" s="15">
        <v>3293855.325332344</v>
      </c>
      <c r="M104" s="16">
        <v>0.5</v>
      </c>
      <c r="N104" s="15">
        <v>-5797747.5063723093</v>
      </c>
      <c r="O104" s="15">
        <v>9192195.5559999999</v>
      </c>
      <c r="P104" s="15">
        <v>1030550.5336000002</v>
      </c>
      <c r="Q104" s="15">
        <v>-298.8</v>
      </c>
      <c r="R104" s="15">
        <v>19995.912</v>
      </c>
      <c r="S104" s="15">
        <v>0</v>
      </c>
      <c r="T104" s="15">
        <v>0</v>
      </c>
      <c r="U104" s="15">
        <v>0</v>
      </c>
      <c r="V104" s="15">
        <v>0</v>
      </c>
      <c r="W104" s="15">
        <v>0</v>
      </c>
      <c r="X104" s="15">
        <v>0</v>
      </c>
      <c r="Y104" s="15">
        <v>0</v>
      </c>
      <c r="Z104" s="15">
        <v>0</v>
      </c>
      <c r="AA104" s="15">
        <v>0</v>
      </c>
      <c r="AB104" s="15">
        <v>10292</v>
      </c>
      <c r="AC104" s="15">
        <v>311.20000000000005</v>
      </c>
      <c r="AD104" s="15">
        <v>0</v>
      </c>
      <c r="AE104" s="15">
        <v>0</v>
      </c>
      <c r="AF104" s="15">
        <v>8410</v>
      </c>
      <c r="AG104" s="15">
        <v>-1586</v>
      </c>
      <c r="AH104" s="15">
        <v>28926.400000000001</v>
      </c>
      <c r="AI104" s="15">
        <v>-21.200000000000003</v>
      </c>
      <c r="AJ104" s="15">
        <v>6434</v>
      </c>
      <c r="AK104" s="15">
        <v>0</v>
      </c>
      <c r="AL104" s="15">
        <v>0</v>
      </c>
      <c r="AM104" s="42">
        <v>0</v>
      </c>
      <c r="AN104" s="17">
        <v>4497462.0952276904</v>
      </c>
      <c r="AO104" s="289">
        <v>1.263003995983297</v>
      </c>
      <c r="AP104" s="290">
        <v>0</v>
      </c>
      <c r="AQ104" s="291">
        <v>0</v>
      </c>
      <c r="AR104" s="18">
        <v>468269</v>
      </c>
      <c r="AS104" s="18">
        <v>468269</v>
      </c>
      <c r="AT104" s="5"/>
      <c r="AU104" s="5"/>
      <c r="AV104" s="284">
        <v>22980488.890000001</v>
      </c>
      <c r="AW104" s="285">
        <v>2576376.3340000003</v>
      </c>
      <c r="AX104" s="285">
        <v>-747</v>
      </c>
      <c r="AY104" s="286">
        <v>49989.78</v>
      </c>
    </row>
    <row r="105" spans="1:51" ht="13.15">
      <c r="A105" s="287" t="s">
        <v>427</v>
      </c>
      <c r="B105" s="287" t="s">
        <v>428</v>
      </c>
      <c r="C105" s="287" t="s">
        <v>41</v>
      </c>
      <c r="D105" s="288" t="s">
        <v>429</v>
      </c>
      <c r="E105" s="288" t="s">
        <v>80</v>
      </c>
      <c r="F105" s="288" t="s">
        <v>43</v>
      </c>
      <c r="G105" s="287" t="s">
        <v>81</v>
      </c>
      <c r="H105" s="283">
        <v>0</v>
      </c>
      <c r="I105" s="283" t="s">
        <v>24</v>
      </c>
      <c r="J105" s="29">
        <v>0.4</v>
      </c>
      <c r="K105" s="14">
        <v>1927792.4121689587</v>
      </c>
      <c r="L105" s="15">
        <v>1783207.9812562868</v>
      </c>
      <c r="M105" s="16">
        <v>0</v>
      </c>
      <c r="N105" s="15">
        <v>-7490603.7248657048</v>
      </c>
      <c r="O105" s="15">
        <v>9692520.8000000007</v>
      </c>
      <c r="P105" s="15">
        <v>662736.17279999994</v>
      </c>
      <c r="Q105" s="15">
        <v>-163.20000000000002</v>
      </c>
      <c r="R105" s="15">
        <v>6055.1711999999998</v>
      </c>
      <c r="S105" s="15">
        <v>0</v>
      </c>
      <c r="T105" s="15">
        <v>0</v>
      </c>
      <c r="U105" s="15">
        <v>0</v>
      </c>
      <c r="V105" s="15">
        <v>0</v>
      </c>
      <c r="W105" s="15">
        <v>0</v>
      </c>
      <c r="X105" s="15">
        <v>0</v>
      </c>
      <c r="Y105" s="15">
        <v>0</v>
      </c>
      <c r="Z105" s="15">
        <v>0</v>
      </c>
      <c r="AA105" s="15">
        <v>0</v>
      </c>
      <c r="AB105" s="15">
        <v>2174</v>
      </c>
      <c r="AC105" s="15">
        <v>0</v>
      </c>
      <c r="AD105" s="15">
        <v>518.4</v>
      </c>
      <c r="AE105" s="15">
        <v>503.20000000000005</v>
      </c>
      <c r="AF105" s="15">
        <v>6452</v>
      </c>
      <c r="AG105" s="15">
        <v>-1265.2</v>
      </c>
      <c r="AH105" s="15">
        <v>39867.200000000004</v>
      </c>
      <c r="AI105" s="15">
        <v>13378.800000000001</v>
      </c>
      <c r="AJ105" s="15">
        <v>7746.8</v>
      </c>
      <c r="AK105" s="15">
        <v>400</v>
      </c>
      <c r="AL105" s="15">
        <v>0</v>
      </c>
      <c r="AM105" s="42">
        <v>0</v>
      </c>
      <c r="AN105" s="17">
        <v>2940320.419134296</v>
      </c>
      <c r="AO105" s="289">
        <v>1.5252266792699647</v>
      </c>
      <c r="AP105" s="290">
        <v>0</v>
      </c>
      <c r="AQ105" s="291">
        <v>0</v>
      </c>
      <c r="AR105" s="18">
        <v>0</v>
      </c>
      <c r="AS105" s="18">
        <v>0</v>
      </c>
      <c r="AT105" s="5"/>
      <c r="AU105" s="5"/>
      <c r="AV105" s="284">
        <v>24231302</v>
      </c>
      <c r="AW105" s="285">
        <v>1656840.4319999998</v>
      </c>
      <c r="AX105" s="285">
        <v>-408</v>
      </c>
      <c r="AY105" s="286">
        <v>15137.927999999998</v>
      </c>
    </row>
    <row r="106" spans="1:51" ht="13.15">
      <c r="A106" s="287" t="s">
        <v>430</v>
      </c>
      <c r="B106" s="287" t="s">
        <v>431</v>
      </c>
      <c r="C106" s="287" t="s">
        <v>41</v>
      </c>
      <c r="D106" s="288" t="s">
        <v>432</v>
      </c>
      <c r="E106" s="288" t="s">
        <v>258</v>
      </c>
      <c r="F106" s="288" t="s">
        <v>43</v>
      </c>
      <c r="G106" s="287" t="s">
        <v>259</v>
      </c>
      <c r="H106" s="283">
        <v>0</v>
      </c>
      <c r="I106" s="283" t="s">
        <v>24</v>
      </c>
      <c r="J106" s="29">
        <v>0.4</v>
      </c>
      <c r="K106" s="14">
        <v>2493472.8534542173</v>
      </c>
      <c r="L106" s="15">
        <v>2306462.3894451512</v>
      </c>
      <c r="M106" s="16">
        <v>0</v>
      </c>
      <c r="N106" s="15">
        <v>-2557417.5158483661</v>
      </c>
      <c r="O106" s="15">
        <v>5057945.6000000006</v>
      </c>
      <c r="P106" s="15">
        <v>878269.51640000008</v>
      </c>
      <c r="Q106" s="15">
        <v>-4572.6000000000004</v>
      </c>
      <c r="R106" s="15">
        <v>-9158.3492000000006</v>
      </c>
      <c r="S106" s="15">
        <v>0</v>
      </c>
      <c r="T106" s="15">
        <v>0</v>
      </c>
      <c r="U106" s="15">
        <v>0</v>
      </c>
      <c r="V106" s="15">
        <v>0</v>
      </c>
      <c r="W106" s="15">
        <v>0</v>
      </c>
      <c r="X106" s="15">
        <v>0</v>
      </c>
      <c r="Y106" s="15">
        <v>0</v>
      </c>
      <c r="Z106" s="15">
        <v>0</v>
      </c>
      <c r="AA106" s="15">
        <v>0</v>
      </c>
      <c r="AB106" s="15">
        <v>15858.400000000001</v>
      </c>
      <c r="AC106" s="15">
        <v>0</v>
      </c>
      <c r="AD106" s="15">
        <v>312.40000000000003</v>
      </c>
      <c r="AE106" s="15">
        <v>0</v>
      </c>
      <c r="AF106" s="15">
        <v>7046</v>
      </c>
      <c r="AG106" s="15">
        <v>-593.20000000000005</v>
      </c>
      <c r="AH106" s="15">
        <v>32346</v>
      </c>
      <c r="AI106" s="15">
        <v>-5432.8</v>
      </c>
      <c r="AJ106" s="15">
        <v>13110</v>
      </c>
      <c r="AK106" s="15">
        <v>-170</v>
      </c>
      <c r="AL106" s="15">
        <v>0</v>
      </c>
      <c r="AM106" s="42">
        <v>0</v>
      </c>
      <c r="AN106" s="17">
        <v>3427543.4513516342</v>
      </c>
      <c r="AO106" s="289">
        <v>1.3746062832019388</v>
      </c>
      <c r="AP106" s="290">
        <v>0</v>
      </c>
      <c r="AQ106" s="291">
        <v>0</v>
      </c>
      <c r="AR106" s="18">
        <v>0</v>
      </c>
      <c r="AS106" s="18">
        <v>0</v>
      </c>
      <c r="AT106" s="5"/>
      <c r="AU106" s="5"/>
      <c r="AV106" s="284">
        <v>12644864</v>
      </c>
      <c r="AW106" s="285">
        <v>2195673.7910000002</v>
      </c>
      <c r="AX106" s="285">
        <v>-11431.5</v>
      </c>
      <c r="AY106" s="286">
        <v>-22895.873</v>
      </c>
    </row>
    <row r="107" spans="1:51" ht="13.15">
      <c r="A107" s="287" t="s">
        <v>433</v>
      </c>
      <c r="B107" s="287" t="s">
        <v>434</v>
      </c>
      <c r="C107" s="287" t="s">
        <v>41</v>
      </c>
      <c r="D107" s="288" t="s">
        <v>435</v>
      </c>
      <c r="E107" s="288" t="s">
        <v>215</v>
      </c>
      <c r="F107" s="288" t="s">
        <v>141</v>
      </c>
      <c r="G107" s="287" t="s">
        <v>216</v>
      </c>
      <c r="H107" s="283">
        <v>0</v>
      </c>
      <c r="I107" s="283">
        <v>0</v>
      </c>
      <c r="J107" s="29">
        <v>0.4</v>
      </c>
      <c r="K107" s="14">
        <v>1861636.4231695763</v>
      </c>
      <c r="L107" s="15">
        <v>1722013.6914318581</v>
      </c>
      <c r="M107" s="16">
        <v>0.5</v>
      </c>
      <c r="N107" s="15">
        <v>-7792807.3887079004</v>
      </c>
      <c r="O107" s="15">
        <v>9929294</v>
      </c>
      <c r="P107" s="15">
        <v>968444.89400000009</v>
      </c>
      <c r="Q107" s="15">
        <v>1272.4000000000001</v>
      </c>
      <c r="R107" s="15">
        <v>3269.1400000000003</v>
      </c>
      <c r="S107" s="15">
        <v>0</v>
      </c>
      <c r="T107" s="15">
        <v>0</v>
      </c>
      <c r="U107" s="15">
        <v>0</v>
      </c>
      <c r="V107" s="15">
        <v>-434.8</v>
      </c>
      <c r="W107" s="15">
        <v>0</v>
      </c>
      <c r="X107" s="15">
        <v>600</v>
      </c>
      <c r="Y107" s="15">
        <v>0</v>
      </c>
      <c r="Z107" s="15">
        <v>0</v>
      </c>
      <c r="AA107" s="15">
        <v>0</v>
      </c>
      <c r="AB107" s="15">
        <v>1607.6000000000001</v>
      </c>
      <c r="AC107" s="15">
        <v>0</v>
      </c>
      <c r="AD107" s="15">
        <v>0</v>
      </c>
      <c r="AE107" s="15">
        <v>0</v>
      </c>
      <c r="AF107" s="15">
        <v>6945.6</v>
      </c>
      <c r="AG107" s="15">
        <v>-383.6</v>
      </c>
      <c r="AH107" s="15">
        <v>19149.600000000002</v>
      </c>
      <c r="AI107" s="15">
        <v>-158</v>
      </c>
      <c r="AJ107" s="15">
        <v>4924</v>
      </c>
      <c r="AK107" s="15">
        <v>187.20000000000002</v>
      </c>
      <c r="AL107" s="15">
        <v>0</v>
      </c>
      <c r="AM107" s="42">
        <v>0</v>
      </c>
      <c r="AN107" s="17">
        <v>3141910.6452921</v>
      </c>
      <c r="AO107" s="289">
        <v>1.6877144248943949</v>
      </c>
      <c r="AP107" s="290">
        <v>0</v>
      </c>
      <c r="AQ107" s="291">
        <v>0</v>
      </c>
      <c r="AR107" s="18">
        <v>640137</v>
      </c>
      <c r="AS107" s="18">
        <v>0</v>
      </c>
      <c r="AT107" s="5"/>
      <c r="AU107" s="5"/>
      <c r="AV107" s="284">
        <v>24823235</v>
      </c>
      <c r="AW107" s="285">
        <v>2421112.2349999999</v>
      </c>
      <c r="AX107" s="285">
        <v>3181</v>
      </c>
      <c r="AY107" s="286">
        <v>8172.85</v>
      </c>
    </row>
    <row r="108" spans="1:51" ht="13.15">
      <c r="A108" s="287" t="s">
        <v>436</v>
      </c>
      <c r="B108" s="287" t="s">
        <v>437</v>
      </c>
      <c r="C108" s="287" t="s">
        <v>93</v>
      </c>
      <c r="D108" s="288" t="s">
        <v>438</v>
      </c>
      <c r="E108" s="288" t="s">
        <v>43</v>
      </c>
      <c r="F108" s="288" t="s">
        <v>439</v>
      </c>
      <c r="G108" s="287" t="s">
        <v>96</v>
      </c>
      <c r="H108" s="283">
        <v>0</v>
      </c>
      <c r="I108" s="283">
        <v>0</v>
      </c>
      <c r="J108" s="29">
        <v>0.49</v>
      </c>
      <c r="K108" s="14">
        <v>56243033.9970439</v>
      </c>
      <c r="L108" s="15">
        <v>52024806.44726561</v>
      </c>
      <c r="M108" s="16">
        <v>0</v>
      </c>
      <c r="N108" s="15">
        <v>14770482.622087108</v>
      </c>
      <c r="O108" s="15">
        <v>43366771.839999996</v>
      </c>
      <c r="P108" s="15">
        <v>2174754.1864999998</v>
      </c>
      <c r="Q108" s="15">
        <v>2501.94</v>
      </c>
      <c r="R108" s="15">
        <v>17346.18375</v>
      </c>
      <c r="S108" s="15">
        <v>20310.989999999998</v>
      </c>
      <c r="T108" s="15">
        <v>0</v>
      </c>
      <c r="U108" s="15">
        <v>0</v>
      </c>
      <c r="V108" s="15">
        <v>0</v>
      </c>
      <c r="W108" s="15">
        <v>0</v>
      </c>
      <c r="X108" s="15">
        <v>0</v>
      </c>
      <c r="Y108" s="15">
        <v>0</v>
      </c>
      <c r="Z108" s="15">
        <v>0</v>
      </c>
      <c r="AA108" s="15">
        <v>0</v>
      </c>
      <c r="AB108" s="15">
        <v>3231.06</v>
      </c>
      <c r="AC108" s="15">
        <v>0</v>
      </c>
      <c r="AD108" s="15">
        <v>0</v>
      </c>
      <c r="AE108" s="15">
        <v>0</v>
      </c>
      <c r="AF108" s="15">
        <v>20864.689999999999</v>
      </c>
      <c r="AG108" s="15">
        <v>-1689.03</v>
      </c>
      <c r="AH108" s="15">
        <v>85610.84</v>
      </c>
      <c r="AI108" s="15">
        <v>-2589.16</v>
      </c>
      <c r="AJ108" s="15">
        <v>31065.51</v>
      </c>
      <c r="AK108" s="15">
        <v>-91.14</v>
      </c>
      <c r="AL108" s="15">
        <v>0</v>
      </c>
      <c r="AM108" s="42">
        <v>0</v>
      </c>
      <c r="AN108" s="17">
        <v>60488570.532337107</v>
      </c>
      <c r="AO108" s="289">
        <v>1.0754855532067553</v>
      </c>
      <c r="AP108" s="290">
        <v>0</v>
      </c>
      <c r="AQ108" s="291">
        <v>0</v>
      </c>
      <c r="AR108" s="18">
        <v>0</v>
      </c>
      <c r="AS108" s="18">
        <v>0</v>
      </c>
      <c r="AT108" s="5"/>
      <c r="AU108" s="5"/>
      <c r="AV108" s="284">
        <v>88503616</v>
      </c>
      <c r="AW108" s="285">
        <v>4438273.8499999996</v>
      </c>
      <c r="AX108" s="285">
        <v>5106</v>
      </c>
      <c r="AY108" s="286">
        <v>35400.375</v>
      </c>
    </row>
    <row r="109" spans="1:51" ht="13.15">
      <c r="A109" s="287" t="s">
        <v>440</v>
      </c>
      <c r="B109" s="287" t="s">
        <v>441</v>
      </c>
      <c r="C109" s="287" t="s">
        <v>41</v>
      </c>
      <c r="D109" s="288" t="s">
        <v>442</v>
      </c>
      <c r="E109" s="288" t="s">
        <v>62</v>
      </c>
      <c r="F109" s="288" t="s">
        <v>63</v>
      </c>
      <c r="G109" s="287" t="s">
        <v>64</v>
      </c>
      <c r="H109" s="283">
        <v>0</v>
      </c>
      <c r="I109" s="283">
        <v>0</v>
      </c>
      <c r="J109" s="29">
        <v>0.4</v>
      </c>
      <c r="K109" s="14">
        <v>2959305.0302828178</v>
      </c>
      <c r="L109" s="15">
        <v>2737357.1530116065</v>
      </c>
      <c r="M109" s="16">
        <v>0.5</v>
      </c>
      <c r="N109" s="15">
        <v>-5653735.4299378209</v>
      </c>
      <c r="O109" s="15">
        <v>9124068.9079999998</v>
      </c>
      <c r="P109" s="15">
        <v>775476.46863999998</v>
      </c>
      <c r="Q109" s="15">
        <v>507.64200000000005</v>
      </c>
      <c r="R109" s="15">
        <v>12087.762503999998</v>
      </c>
      <c r="S109" s="15">
        <v>0</v>
      </c>
      <c r="T109" s="15">
        <v>0</v>
      </c>
      <c r="U109" s="15">
        <v>0</v>
      </c>
      <c r="V109" s="15">
        <v>0</v>
      </c>
      <c r="W109" s="15">
        <v>0</v>
      </c>
      <c r="X109" s="15">
        <v>0</v>
      </c>
      <c r="Y109" s="15">
        <v>0</v>
      </c>
      <c r="Z109" s="15">
        <v>0</v>
      </c>
      <c r="AA109" s="15">
        <v>-35.580000000000005</v>
      </c>
      <c r="AB109" s="15">
        <v>0</v>
      </c>
      <c r="AC109" s="15">
        <v>0</v>
      </c>
      <c r="AD109" s="15">
        <v>0</v>
      </c>
      <c r="AE109" s="15">
        <v>0</v>
      </c>
      <c r="AF109" s="15">
        <v>6771.5039999999999</v>
      </c>
      <c r="AG109" s="15">
        <v>-145.14000000000001</v>
      </c>
      <c r="AH109" s="15">
        <v>37821.608</v>
      </c>
      <c r="AI109" s="15">
        <v>-1221.6000000000001</v>
      </c>
      <c r="AJ109" s="15">
        <v>12848.384</v>
      </c>
      <c r="AK109" s="15">
        <v>0</v>
      </c>
      <c r="AL109" s="15">
        <v>0</v>
      </c>
      <c r="AM109" s="42">
        <v>0</v>
      </c>
      <c r="AN109" s="17">
        <v>4314444.5272061788</v>
      </c>
      <c r="AO109" s="289">
        <v>1.4579249124561693</v>
      </c>
      <c r="AP109" s="290">
        <v>0</v>
      </c>
      <c r="AQ109" s="291">
        <v>0</v>
      </c>
      <c r="AR109" s="18">
        <v>677570</v>
      </c>
      <c r="AS109" s="18">
        <v>0</v>
      </c>
      <c r="AT109" s="5"/>
      <c r="AU109" s="5"/>
      <c r="AV109" s="284">
        <v>22810172.27</v>
      </c>
      <c r="AW109" s="285">
        <v>1938691.1715999998</v>
      </c>
      <c r="AX109" s="285">
        <v>1269.105</v>
      </c>
      <c r="AY109" s="286">
        <v>30219.406259999996</v>
      </c>
    </row>
    <row r="110" spans="1:51" ht="13.15">
      <c r="A110" s="287" t="s">
        <v>443</v>
      </c>
      <c r="B110" s="287" t="s">
        <v>444</v>
      </c>
      <c r="C110" s="287" t="s">
        <v>41</v>
      </c>
      <c r="D110" s="288" t="s">
        <v>445</v>
      </c>
      <c r="E110" s="288" t="s">
        <v>258</v>
      </c>
      <c r="F110" s="288" t="s">
        <v>43</v>
      </c>
      <c r="G110" s="287" t="s">
        <v>259</v>
      </c>
      <c r="H110" s="283">
        <v>0</v>
      </c>
      <c r="I110" s="283" t="s">
        <v>24</v>
      </c>
      <c r="J110" s="29">
        <v>0.4</v>
      </c>
      <c r="K110" s="14">
        <v>3563468.8976609572</v>
      </c>
      <c r="L110" s="15">
        <v>3296208.7303363858</v>
      </c>
      <c r="M110" s="16">
        <v>0</v>
      </c>
      <c r="N110" s="15">
        <v>-15708659.316654719</v>
      </c>
      <c r="O110" s="15">
        <v>20940938.800000001</v>
      </c>
      <c r="P110" s="15">
        <v>932644.26720000012</v>
      </c>
      <c r="Q110" s="15">
        <v>1058.6000000000001</v>
      </c>
      <c r="R110" s="15">
        <v>8916.7848000000013</v>
      </c>
      <c r="S110" s="15">
        <v>0</v>
      </c>
      <c r="T110" s="15">
        <v>0</v>
      </c>
      <c r="U110" s="15">
        <v>0</v>
      </c>
      <c r="V110" s="15">
        <v>0</v>
      </c>
      <c r="W110" s="15">
        <v>0</v>
      </c>
      <c r="X110" s="15">
        <v>0</v>
      </c>
      <c r="Y110" s="15">
        <v>0</v>
      </c>
      <c r="Z110" s="15">
        <v>0</v>
      </c>
      <c r="AA110" s="15">
        <v>0</v>
      </c>
      <c r="AB110" s="15">
        <v>0</v>
      </c>
      <c r="AC110" s="15">
        <v>0</v>
      </c>
      <c r="AD110" s="15">
        <v>0</v>
      </c>
      <c r="AE110" s="15">
        <v>0</v>
      </c>
      <c r="AF110" s="15">
        <v>1408.8000000000002</v>
      </c>
      <c r="AG110" s="15">
        <v>-805.6</v>
      </c>
      <c r="AH110" s="15">
        <v>18020.8</v>
      </c>
      <c r="AI110" s="15">
        <v>-406.40000000000003</v>
      </c>
      <c r="AJ110" s="15">
        <v>14694.800000000001</v>
      </c>
      <c r="AK110" s="15">
        <v>-420.8</v>
      </c>
      <c r="AL110" s="15">
        <v>0</v>
      </c>
      <c r="AM110" s="42">
        <v>0</v>
      </c>
      <c r="AN110" s="17">
        <v>6207390.7353452807</v>
      </c>
      <c r="AO110" s="289">
        <v>1.7419517087464353</v>
      </c>
      <c r="AP110" s="290">
        <v>0</v>
      </c>
      <c r="AQ110" s="291">
        <v>0</v>
      </c>
      <c r="AR110" s="18">
        <v>0</v>
      </c>
      <c r="AS110" s="18">
        <v>0</v>
      </c>
      <c r="AT110" s="5"/>
      <c r="AU110" s="5"/>
      <c r="AV110" s="284">
        <v>52352347</v>
      </c>
      <c r="AW110" s="285">
        <v>2331610.6680000001</v>
      </c>
      <c r="AX110" s="285">
        <v>2646.5</v>
      </c>
      <c r="AY110" s="286">
        <v>22291.962000000003</v>
      </c>
    </row>
    <row r="111" spans="1:51" ht="13.15">
      <c r="A111" s="287" t="s">
        <v>446</v>
      </c>
      <c r="B111" s="287" t="s">
        <v>447</v>
      </c>
      <c r="C111" s="287" t="s">
        <v>41</v>
      </c>
      <c r="D111" s="288" t="s">
        <v>448</v>
      </c>
      <c r="E111" s="288" t="s">
        <v>109</v>
      </c>
      <c r="F111" s="288" t="s">
        <v>110</v>
      </c>
      <c r="G111" s="287" t="s">
        <v>96</v>
      </c>
      <c r="H111" s="283">
        <v>0</v>
      </c>
      <c r="I111" s="283">
        <v>0</v>
      </c>
      <c r="J111" s="29">
        <v>0.4</v>
      </c>
      <c r="K111" s="14">
        <v>2409552.5613423195</v>
      </c>
      <c r="L111" s="15">
        <v>2228836.1192416456</v>
      </c>
      <c r="M111" s="16">
        <v>0.5</v>
      </c>
      <c r="N111" s="15">
        <v>-3345798.1957402742</v>
      </c>
      <c r="O111" s="15">
        <v>5749279.6000000006</v>
      </c>
      <c r="P111" s="15">
        <v>611984.39760000003</v>
      </c>
      <c r="Q111" s="15">
        <v>4790.6000000000004</v>
      </c>
      <c r="R111" s="15">
        <v>14150.383200000002</v>
      </c>
      <c r="S111" s="15">
        <v>0</v>
      </c>
      <c r="T111" s="15">
        <v>0</v>
      </c>
      <c r="U111" s="15">
        <v>0</v>
      </c>
      <c r="V111" s="15">
        <v>0</v>
      </c>
      <c r="W111" s="15">
        <v>0</v>
      </c>
      <c r="X111" s="15">
        <v>0</v>
      </c>
      <c r="Y111" s="15">
        <v>0</v>
      </c>
      <c r="Z111" s="15">
        <v>0</v>
      </c>
      <c r="AA111" s="15">
        <v>0</v>
      </c>
      <c r="AB111" s="15">
        <v>0</v>
      </c>
      <c r="AC111" s="15">
        <v>0</v>
      </c>
      <c r="AD111" s="15">
        <v>0</v>
      </c>
      <c r="AE111" s="15">
        <v>0</v>
      </c>
      <c r="AF111" s="15">
        <v>1184.8</v>
      </c>
      <c r="AG111" s="15">
        <v>-92</v>
      </c>
      <c r="AH111" s="15">
        <v>20949.2</v>
      </c>
      <c r="AI111" s="15">
        <v>-559.6</v>
      </c>
      <c r="AJ111" s="15">
        <v>8524.8000000000011</v>
      </c>
      <c r="AK111" s="15">
        <v>-814.40000000000009</v>
      </c>
      <c r="AL111" s="15">
        <v>0</v>
      </c>
      <c r="AM111" s="42">
        <v>0</v>
      </c>
      <c r="AN111" s="17">
        <v>3063599.5850597261</v>
      </c>
      <c r="AO111" s="289">
        <v>1.2714392017051699</v>
      </c>
      <c r="AP111" s="290">
        <v>0</v>
      </c>
      <c r="AQ111" s="291">
        <v>0</v>
      </c>
      <c r="AR111" s="18">
        <v>327024</v>
      </c>
      <c r="AS111" s="18">
        <v>327024</v>
      </c>
      <c r="AT111" s="5"/>
      <c r="AU111" s="5"/>
      <c r="AV111" s="284">
        <v>14373199</v>
      </c>
      <c r="AW111" s="285">
        <v>1529960.9939999999</v>
      </c>
      <c r="AX111" s="285">
        <v>11976.5</v>
      </c>
      <c r="AY111" s="286">
        <v>35375.958000000006</v>
      </c>
    </row>
    <row r="112" spans="1:51" ht="13.15">
      <c r="A112" s="287" t="s">
        <v>449</v>
      </c>
      <c r="B112" s="287" t="s">
        <v>450</v>
      </c>
      <c r="C112" s="287" t="s">
        <v>41</v>
      </c>
      <c r="D112" s="288" t="s">
        <v>451</v>
      </c>
      <c r="E112" s="288" t="s">
        <v>68</v>
      </c>
      <c r="F112" s="288" t="s">
        <v>69</v>
      </c>
      <c r="G112" s="287" t="s">
        <v>70</v>
      </c>
      <c r="H112" s="283">
        <v>0</v>
      </c>
      <c r="I112" s="283" t="s">
        <v>24</v>
      </c>
      <c r="J112" s="29">
        <v>0.4</v>
      </c>
      <c r="K112" s="14">
        <v>2851923.6974218916</v>
      </c>
      <c r="L112" s="15">
        <v>2638029.4201152497</v>
      </c>
      <c r="M112" s="16">
        <v>0</v>
      </c>
      <c r="N112" s="15">
        <v>-6083528.196703203</v>
      </c>
      <c r="O112" s="15">
        <v>10085713.600000001</v>
      </c>
      <c r="P112" s="15">
        <v>804879.06199999992</v>
      </c>
      <c r="Q112" s="15">
        <v>9499.6</v>
      </c>
      <c r="R112" s="15">
        <v>25635.989599999997</v>
      </c>
      <c r="S112" s="15">
        <v>0</v>
      </c>
      <c r="T112" s="15">
        <v>0</v>
      </c>
      <c r="U112" s="15">
        <v>0</v>
      </c>
      <c r="V112" s="15">
        <v>0</v>
      </c>
      <c r="W112" s="15">
        <v>0</v>
      </c>
      <c r="X112" s="15">
        <v>-4000</v>
      </c>
      <c r="Y112" s="15">
        <v>0</v>
      </c>
      <c r="Z112" s="15">
        <v>0</v>
      </c>
      <c r="AA112" s="15">
        <v>0</v>
      </c>
      <c r="AB112" s="15">
        <v>2399.6</v>
      </c>
      <c r="AC112" s="15">
        <v>0</v>
      </c>
      <c r="AD112" s="15">
        <v>600</v>
      </c>
      <c r="AE112" s="15">
        <v>0</v>
      </c>
      <c r="AF112" s="15">
        <v>10290.400000000001</v>
      </c>
      <c r="AG112" s="15">
        <v>-381.6</v>
      </c>
      <c r="AH112" s="15">
        <v>23073.600000000002</v>
      </c>
      <c r="AI112" s="15">
        <v>0</v>
      </c>
      <c r="AJ112" s="15">
        <v>13402.800000000001</v>
      </c>
      <c r="AK112" s="15">
        <v>0</v>
      </c>
      <c r="AL112" s="15">
        <v>0</v>
      </c>
      <c r="AM112" s="42">
        <v>0</v>
      </c>
      <c r="AN112" s="17">
        <v>4887584.8548967978</v>
      </c>
      <c r="AO112" s="289">
        <v>1.7137852809018426</v>
      </c>
      <c r="AP112" s="290">
        <v>0</v>
      </c>
      <c r="AQ112" s="291">
        <v>0</v>
      </c>
      <c r="AR112" s="18">
        <v>0</v>
      </c>
      <c r="AS112" s="18">
        <v>0</v>
      </c>
      <c r="AT112" s="5"/>
      <c r="AU112" s="5"/>
      <c r="AV112" s="284">
        <v>25214284</v>
      </c>
      <c r="AW112" s="285">
        <v>2012197.6549999998</v>
      </c>
      <c r="AX112" s="285">
        <v>23749</v>
      </c>
      <c r="AY112" s="286">
        <v>64089.973999999987</v>
      </c>
    </row>
    <row r="113" spans="1:51" ht="13.15">
      <c r="A113" s="287" t="s">
        <v>452</v>
      </c>
      <c r="B113" s="287" t="s">
        <v>453</v>
      </c>
      <c r="C113" s="287" t="s">
        <v>41</v>
      </c>
      <c r="D113" s="288" t="s">
        <v>454</v>
      </c>
      <c r="E113" s="288" t="s">
        <v>178</v>
      </c>
      <c r="F113" s="288" t="s">
        <v>43</v>
      </c>
      <c r="G113" s="287" t="s">
        <v>179</v>
      </c>
      <c r="H113" s="283">
        <v>0</v>
      </c>
      <c r="I113" s="283">
        <v>0</v>
      </c>
      <c r="J113" s="29">
        <v>0.4</v>
      </c>
      <c r="K113" s="14">
        <v>3694442.6683354103</v>
      </c>
      <c r="L113" s="15">
        <v>3417359.4682102548</v>
      </c>
      <c r="M113" s="16">
        <v>0.5</v>
      </c>
      <c r="N113" s="15">
        <v>-8082286.7038848205</v>
      </c>
      <c r="O113" s="15">
        <v>11329400</v>
      </c>
      <c r="P113" s="15">
        <v>1090036.2352</v>
      </c>
      <c r="Q113" s="15">
        <v>10093</v>
      </c>
      <c r="R113" s="15">
        <v>29347.401600000005</v>
      </c>
      <c r="S113" s="15">
        <v>0</v>
      </c>
      <c r="T113" s="15">
        <v>0</v>
      </c>
      <c r="U113" s="15">
        <v>0</v>
      </c>
      <c r="V113" s="15">
        <v>0</v>
      </c>
      <c r="W113" s="15">
        <v>0</v>
      </c>
      <c r="X113" s="15">
        <v>108</v>
      </c>
      <c r="Y113" s="15">
        <v>0</v>
      </c>
      <c r="Z113" s="15">
        <v>0</v>
      </c>
      <c r="AA113" s="15">
        <v>0</v>
      </c>
      <c r="AB113" s="15">
        <v>269.2</v>
      </c>
      <c r="AC113" s="15">
        <v>0</v>
      </c>
      <c r="AD113" s="15">
        <v>0</v>
      </c>
      <c r="AE113" s="15">
        <v>-96.800000000000011</v>
      </c>
      <c r="AF113" s="15">
        <v>7515.2000000000007</v>
      </c>
      <c r="AG113" s="15">
        <v>-1773.2</v>
      </c>
      <c r="AH113" s="15">
        <v>59019.200000000004</v>
      </c>
      <c r="AI113" s="15">
        <v>1528</v>
      </c>
      <c r="AJ113" s="15">
        <v>16770</v>
      </c>
      <c r="AK113" s="15">
        <v>-800</v>
      </c>
      <c r="AL113" s="15">
        <v>0</v>
      </c>
      <c r="AM113" s="42">
        <v>0</v>
      </c>
      <c r="AN113" s="17">
        <v>4459129.5329151796</v>
      </c>
      <c r="AO113" s="289">
        <v>1.2069830102206758</v>
      </c>
      <c r="AP113" s="290">
        <v>0</v>
      </c>
      <c r="AQ113" s="291">
        <v>0</v>
      </c>
      <c r="AR113" s="18">
        <v>382343</v>
      </c>
      <c r="AS113" s="18">
        <v>0</v>
      </c>
      <c r="AT113" s="5"/>
      <c r="AU113" s="5"/>
      <c r="AV113" s="284">
        <v>28323500</v>
      </c>
      <c r="AW113" s="285">
        <v>2725090.588</v>
      </c>
      <c r="AX113" s="285">
        <v>25232.5</v>
      </c>
      <c r="AY113" s="286">
        <v>73368.504000000001</v>
      </c>
    </row>
    <row r="114" spans="1:51" ht="13.15">
      <c r="A114" s="287" t="s">
        <v>455</v>
      </c>
      <c r="B114" s="287" t="s">
        <v>456</v>
      </c>
      <c r="C114" s="287" t="s">
        <v>230</v>
      </c>
      <c r="D114" s="288" t="s">
        <v>457</v>
      </c>
      <c r="E114" s="288" t="s">
        <v>86</v>
      </c>
      <c r="F114" s="288" t="s">
        <v>43</v>
      </c>
      <c r="G114" s="287" t="s">
        <v>87</v>
      </c>
      <c r="H114" s="283">
        <v>0</v>
      </c>
      <c r="I114" s="283" t="s">
        <v>24</v>
      </c>
      <c r="J114" s="29">
        <v>0.3</v>
      </c>
      <c r="K114" s="14">
        <v>80307869.915610328</v>
      </c>
      <c r="L114" s="15">
        <v>74284779.671939552</v>
      </c>
      <c r="M114" s="16">
        <v>0</v>
      </c>
      <c r="N114" s="15">
        <v>58431687.183619842</v>
      </c>
      <c r="O114" s="15">
        <v>27205039.5</v>
      </c>
      <c r="P114" s="15">
        <v>1214673.0482999999</v>
      </c>
      <c r="Q114" s="15">
        <v>-14612.699999999999</v>
      </c>
      <c r="R114" s="15">
        <v>20197.9323</v>
      </c>
      <c r="S114" s="15">
        <v>0</v>
      </c>
      <c r="T114" s="15">
        <v>0</v>
      </c>
      <c r="U114" s="15">
        <v>0</v>
      </c>
      <c r="V114" s="15">
        <v>2561.6999999999998</v>
      </c>
      <c r="W114" s="15">
        <v>9140.1</v>
      </c>
      <c r="X114" s="15">
        <v>1171.2</v>
      </c>
      <c r="Y114" s="15">
        <v>0</v>
      </c>
      <c r="Z114" s="15">
        <v>0</v>
      </c>
      <c r="AA114" s="15">
        <v>0</v>
      </c>
      <c r="AB114" s="15">
        <v>0</v>
      </c>
      <c r="AC114" s="15">
        <v>0</v>
      </c>
      <c r="AD114" s="15">
        <v>0</v>
      </c>
      <c r="AE114" s="15">
        <v>0</v>
      </c>
      <c r="AF114" s="15">
        <v>29190.899999999998</v>
      </c>
      <c r="AG114" s="15">
        <v>3163.7999999999997</v>
      </c>
      <c r="AH114" s="15">
        <v>135118.79999999999</v>
      </c>
      <c r="AI114" s="15">
        <v>-5273.4</v>
      </c>
      <c r="AJ114" s="15">
        <v>19233</v>
      </c>
      <c r="AK114" s="15">
        <v>-163.5</v>
      </c>
      <c r="AL114" s="15">
        <v>0</v>
      </c>
      <c r="AM114" s="42">
        <v>0</v>
      </c>
      <c r="AN114" s="17">
        <v>87051127.564219832</v>
      </c>
      <c r="AO114" s="289">
        <v>1.0839675819529955</v>
      </c>
      <c r="AP114" s="290">
        <v>0</v>
      </c>
      <c r="AQ114" s="291">
        <v>0</v>
      </c>
      <c r="AR114" s="18">
        <v>0</v>
      </c>
      <c r="AS114" s="18">
        <v>0</v>
      </c>
      <c r="AT114" s="5"/>
      <c r="AU114" s="5"/>
      <c r="AV114" s="284">
        <v>90683465</v>
      </c>
      <c r="AW114" s="285">
        <v>4048910.1609999998</v>
      </c>
      <c r="AX114" s="285">
        <v>-48709</v>
      </c>
      <c r="AY114" s="286">
        <v>67326.441000000006</v>
      </c>
    </row>
    <row r="115" spans="1:51" ht="13.15">
      <c r="A115" s="287" t="s">
        <v>458</v>
      </c>
      <c r="B115" s="287" t="s">
        <v>459</v>
      </c>
      <c r="C115" s="287" t="s">
        <v>41</v>
      </c>
      <c r="D115" s="288" t="s">
        <v>460</v>
      </c>
      <c r="E115" s="288" t="s">
        <v>404</v>
      </c>
      <c r="F115" s="288" t="s">
        <v>43</v>
      </c>
      <c r="G115" s="287" t="s">
        <v>405</v>
      </c>
      <c r="H115" s="283">
        <v>0</v>
      </c>
      <c r="I115" s="283" t="s">
        <v>24</v>
      </c>
      <c r="J115" s="29">
        <v>0.4</v>
      </c>
      <c r="K115" s="14">
        <v>2817021.7064043256</v>
      </c>
      <c r="L115" s="15">
        <v>2605745.0784240011</v>
      </c>
      <c r="M115" s="16">
        <v>0</v>
      </c>
      <c r="N115" s="15">
        <v>-30631031.832469769</v>
      </c>
      <c r="O115" s="15">
        <v>38171424.800000004</v>
      </c>
      <c r="P115" s="15">
        <v>1032216.7871999999</v>
      </c>
      <c r="Q115" s="15">
        <v>7901</v>
      </c>
      <c r="R115" s="15">
        <v>29767.175200000001</v>
      </c>
      <c r="S115" s="15">
        <v>0</v>
      </c>
      <c r="T115" s="15">
        <v>0</v>
      </c>
      <c r="U115" s="15">
        <v>0</v>
      </c>
      <c r="V115" s="15">
        <v>0</v>
      </c>
      <c r="W115" s="15">
        <v>0</v>
      </c>
      <c r="X115" s="15">
        <v>-600</v>
      </c>
      <c r="Y115" s="15">
        <v>0</v>
      </c>
      <c r="Z115" s="15">
        <v>0</v>
      </c>
      <c r="AA115" s="15">
        <v>0</v>
      </c>
      <c r="AB115" s="15">
        <v>5218.4000000000005</v>
      </c>
      <c r="AC115" s="15">
        <v>0</v>
      </c>
      <c r="AD115" s="15">
        <v>600</v>
      </c>
      <c r="AE115" s="15">
        <v>0</v>
      </c>
      <c r="AF115" s="15">
        <v>10675.2</v>
      </c>
      <c r="AG115" s="15">
        <v>0</v>
      </c>
      <c r="AH115" s="15">
        <v>97172.800000000003</v>
      </c>
      <c r="AI115" s="15">
        <v>-18747.600000000002</v>
      </c>
      <c r="AJ115" s="15">
        <v>19878.400000000001</v>
      </c>
      <c r="AK115" s="15">
        <v>-633.6</v>
      </c>
      <c r="AL115" s="15">
        <v>0</v>
      </c>
      <c r="AM115" s="42">
        <v>0</v>
      </c>
      <c r="AN115" s="17">
        <v>8723841.5299302358</v>
      </c>
      <c r="AO115" s="289">
        <v>3.0968314905409207</v>
      </c>
      <c r="AP115" s="290">
        <v>0</v>
      </c>
      <c r="AQ115" s="291">
        <v>0</v>
      </c>
      <c r="AR115" s="18">
        <v>0</v>
      </c>
      <c r="AS115" s="18">
        <v>0</v>
      </c>
      <c r="AT115" s="5"/>
      <c r="AU115" s="5"/>
      <c r="AV115" s="284">
        <v>95428562</v>
      </c>
      <c r="AW115" s="285">
        <v>2580541.9679999994</v>
      </c>
      <c r="AX115" s="285">
        <v>19752.5</v>
      </c>
      <c r="AY115" s="286">
        <v>74417.937999999995</v>
      </c>
    </row>
    <row r="116" spans="1:51" ht="13.15">
      <c r="A116" s="287" t="s">
        <v>461</v>
      </c>
      <c r="B116" s="287" t="s">
        <v>462</v>
      </c>
      <c r="C116" s="287" t="s">
        <v>230</v>
      </c>
      <c r="D116" s="288" t="s">
        <v>463</v>
      </c>
      <c r="E116" s="288" t="s">
        <v>86</v>
      </c>
      <c r="F116" s="288" t="s">
        <v>43</v>
      </c>
      <c r="G116" s="287" t="s">
        <v>87</v>
      </c>
      <c r="H116" s="283">
        <v>0</v>
      </c>
      <c r="I116" s="283" t="s">
        <v>24</v>
      </c>
      <c r="J116" s="29">
        <v>0.3</v>
      </c>
      <c r="K116" s="14">
        <v>106808445.09782884</v>
      </c>
      <c r="L116" s="15">
        <v>98797811.715491682</v>
      </c>
      <c r="M116" s="16">
        <v>0</v>
      </c>
      <c r="N116" s="15">
        <v>69764410.285500035</v>
      </c>
      <c r="O116" s="15">
        <v>40394538</v>
      </c>
      <c r="P116" s="15">
        <v>2028531.105</v>
      </c>
      <c r="Q116" s="15">
        <v>17908.05</v>
      </c>
      <c r="R116" s="15">
        <v>59672.160000000003</v>
      </c>
      <c r="S116" s="15">
        <v>0</v>
      </c>
      <c r="T116" s="15">
        <v>0</v>
      </c>
      <c r="U116" s="15">
        <v>0</v>
      </c>
      <c r="V116" s="15">
        <v>0</v>
      </c>
      <c r="W116" s="15">
        <v>0</v>
      </c>
      <c r="X116" s="15">
        <v>0</v>
      </c>
      <c r="Y116" s="15">
        <v>0</v>
      </c>
      <c r="Z116" s="15">
        <v>0</v>
      </c>
      <c r="AA116" s="15">
        <v>0</v>
      </c>
      <c r="AB116" s="15">
        <v>0</v>
      </c>
      <c r="AC116" s="15">
        <v>0</v>
      </c>
      <c r="AD116" s="15">
        <v>12.9</v>
      </c>
      <c r="AE116" s="15">
        <v>0</v>
      </c>
      <c r="AF116" s="15">
        <v>187423.8</v>
      </c>
      <c r="AG116" s="15">
        <v>-23109</v>
      </c>
      <c r="AH116" s="15">
        <v>542707.19999999995</v>
      </c>
      <c r="AI116" s="15">
        <v>0</v>
      </c>
      <c r="AJ116" s="15">
        <v>12927.9</v>
      </c>
      <c r="AK116" s="15">
        <v>4151.0999999999995</v>
      </c>
      <c r="AL116" s="15">
        <v>0</v>
      </c>
      <c r="AM116" s="42">
        <v>0</v>
      </c>
      <c r="AN116" s="17">
        <v>112989173.50050004</v>
      </c>
      <c r="AO116" s="289">
        <v>1.0578674129841521</v>
      </c>
      <c r="AP116" s="290">
        <v>0</v>
      </c>
      <c r="AQ116" s="291">
        <v>0</v>
      </c>
      <c r="AR116" s="18">
        <v>0</v>
      </c>
      <c r="AS116" s="18">
        <v>0</v>
      </c>
      <c r="AT116" s="5"/>
      <c r="AU116" s="5"/>
      <c r="AV116" s="284">
        <v>134648460</v>
      </c>
      <c r="AW116" s="285">
        <v>6761770.3500000006</v>
      </c>
      <c r="AX116" s="285">
        <v>59693.5</v>
      </c>
      <c r="AY116" s="286">
        <v>198907.2</v>
      </c>
    </row>
    <row r="117" spans="1:51" ht="13.15">
      <c r="A117" s="287" t="s">
        <v>464</v>
      </c>
      <c r="B117" s="287" t="s">
        <v>465</v>
      </c>
      <c r="C117" s="287" t="s">
        <v>116</v>
      </c>
      <c r="D117" s="288" t="s">
        <v>466</v>
      </c>
      <c r="E117" s="288" t="s">
        <v>43</v>
      </c>
      <c r="F117" s="288" t="s">
        <v>268</v>
      </c>
      <c r="G117" s="287" t="s">
        <v>467</v>
      </c>
      <c r="H117" s="283">
        <v>0</v>
      </c>
      <c r="I117" s="283" t="s">
        <v>24</v>
      </c>
      <c r="J117" s="29">
        <v>0.49</v>
      </c>
      <c r="K117" s="14">
        <v>34729122.805016711</v>
      </c>
      <c r="L117" s="15">
        <v>32124438.59464046</v>
      </c>
      <c r="M117" s="16">
        <v>0</v>
      </c>
      <c r="N117" s="15">
        <v>12420173.628370883</v>
      </c>
      <c r="O117" s="15">
        <v>25664232.16</v>
      </c>
      <c r="P117" s="15">
        <v>1134953.68</v>
      </c>
      <c r="Q117" s="15">
        <v>0</v>
      </c>
      <c r="R117" s="15">
        <v>0</v>
      </c>
      <c r="S117" s="15">
        <v>11877.6</v>
      </c>
      <c r="T117" s="15">
        <v>0</v>
      </c>
      <c r="U117" s="15">
        <v>11877.6</v>
      </c>
      <c r="V117" s="15">
        <v>0</v>
      </c>
      <c r="W117" s="15">
        <v>0</v>
      </c>
      <c r="X117" s="15">
        <v>0</v>
      </c>
      <c r="Y117" s="15">
        <v>0</v>
      </c>
      <c r="Z117" s="15">
        <v>0</v>
      </c>
      <c r="AA117" s="15">
        <v>0</v>
      </c>
      <c r="AB117" s="15">
        <v>0</v>
      </c>
      <c r="AC117" s="15">
        <v>0</v>
      </c>
      <c r="AD117" s="15">
        <v>0</v>
      </c>
      <c r="AE117" s="15">
        <v>0</v>
      </c>
      <c r="AF117" s="15">
        <v>6877.15</v>
      </c>
      <c r="AG117" s="15">
        <v>0</v>
      </c>
      <c r="AH117" s="15">
        <v>37167.479999999996</v>
      </c>
      <c r="AI117" s="15">
        <v>0</v>
      </c>
      <c r="AJ117" s="15">
        <v>5892.25</v>
      </c>
      <c r="AK117" s="15">
        <v>0</v>
      </c>
      <c r="AL117" s="15">
        <v>0</v>
      </c>
      <c r="AM117" s="42">
        <v>0</v>
      </c>
      <c r="AN117" s="17">
        <v>39269296.348370887</v>
      </c>
      <c r="AO117" s="289">
        <v>1.1307310169866525</v>
      </c>
      <c r="AP117" s="290">
        <v>0</v>
      </c>
      <c r="AQ117" s="291">
        <v>0</v>
      </c>
      <c r="AR117" s="18">
        <v>0</v>
      </c>
      <c r="AS117" s="18">
        <v>0</v>
      </c>
      <c r="AT117" s="5"/>
      <c r="AU117" s="5"/>
      <c r="AV117" s="284">
        <v>52375984</v>
      </c>
      <c r="AW117" s="285">
        <v>2316232</v>
      </c>
      <c r="AX117" s="285">
        <v>0</v>
      </c>
      <c r="AY117" s="286">
        <v>0</v>
      </c>
    </row>
    <row r="118" spans="1:51" ht="13.15">
      <c r="A118" s="287" t="s">
        <v>468</v>
      </c>
      <c r="B118" s="287" t="s">
        <v>469</v>
      </c>
      <c r="C118" s="287" t="s">
        <v>41</v>
      </c>
      <c r="D118" s="288" t="s">
        <v>470</v>
      </c>
      <c r="E118" s="288" t="s">
        <v>316</v>
      </c>
      <c r="F118" s="288" t="s">
        <v>317</v>
      </c>
      <c r="G118" s="287" t="s">
        <v>318</v>
      </c>
      <c r="H118" s="283">
        <v>0</v>
      </c>
      <c r="I118" s="283">
        <v>0</v>
      </c>
      <c r="J118" s="29">
        <v>0.4</v>
      </c>
      <c r="K118" s="14">
        <v>2008133.5329724799</v>
      </c>
      <c r="L118" s="15">
        <v>1857523.517999544</v>
      </c>
      <c r="M118" s="16">
        <v>0.5</v>
      </c>
      <c r="N118" s="15">
        <v>-8730817.5803297628</v>
      </c>
      <c r="O118" s="15">
        <v>10894625.600000001</v>
      </c>
      <c r="P118" s="15">
        <v>1315324.2284000001</v>
      </c>
      <c r="Q118" s="15">
        <v>10387.6</v>
      </c>
      <c r="R118" s="15">
        <v>36428.621600000006</v>
      </c>
      <c r="S118" s="15">
        <v>0</v>
      </c>
      <c r="T118" s="15">
        <v>0</v>
      </c>
      <c r="U118" s="15">
        <v>0</v>
      </c>
      <c r="V118" s="15">
        <v>0</v>
      </c>
      <c r="W118" s="15">
        <v>0</v>
      </c>
      <c r="X118" s="15">
        <v>0</v>
      </c>
      <c r="Y118" s="15">
        <v>0</v>
      </c>
      <c r="Z118" s="15">
        <v>0</v>
      </c>
      <c r="AA118" s="15">
        <v>0</v>
      </c>
      <c r="AB118" s="15">
        <v>22960</v>
      </c>
      <c r="AC118" s="15">
        <v>16.8</v>
      </c>
      <c r="AD118" s="15">
        <v>0</v>
      </c>
      <c r="AE118" s="15">
        <v>0</v>
      </c>
      <c r="AF118" s="15">
        <v>12555.2</v>
      </c>
      <c r="AG118" s="15">
        <v>-2</v>
      </c>
      <c r="AH118" s="15">
        <v>32494</v>
      </c>
      <c r="AI118" s="15">
        <v>-10079.6</v>
      </c>
      <c r="AJ118" s="15">
        <v>29684</v>
      </c>
      <c r="AK118" s="15">
        <v>-382.40000000000003</v>
      </c>
      <c r="AL118" s="15">
        <v>0</v>
      </c>
      <c r="AM118" s="42">
        <v>0</v>
      </c>
      <c r="AN118" s="17">
        <v>3613194.4696702394</v>
      </c>
      <c r="AO118" s="289">
        <v>1.7992799832996742</v>
      </c>
      <c r="AP118" s="290">
        <v>0</v>
      </c>
      <c r="AQ118" s="291">
        <v>0</v>
      </c>
      <c r="AR118" s="18">
        <v>802530</v>
      </c>
      <c r="AS118" s="18">
        <v>0</v>
      </c>
      <c r="AT118" s="5"/>
      <c r="AU118" s="5"/>
      <c r="AV118" s="284">
        <v>27236564</v>
      </c>
      <c r="AW118" s="285">
        <v>3288310.571</v>
      </c>
      <c r="AX118" s="285">
        <v>25969</v>
      </c>
      <c r="AY118" s="286">
        <v>91071.554000000004</v>
      </c>
    </row>
    <row r="119" spans="1:51" ht="13.15">
      <c r="A119" s="287" t="s">
        <v>471</v>
      </c>
      <c r="B119" s="287" t="s">
        <v>472</v>
      </c>
      <c r="C119" s="287" t="s">
        <v>230</v>
      </c>
      <c r="D119" s="288" t="s">
        <v>473</v>
      </c>
      <c r="E119" s="288" t="s">
        <v>86</v>
      </c>
      <c r="F119" s="288" t="s">
        <v>43</v>
      </c>
      <c r="G119" s="287" t="s">
        <v>87</v>
      </c>
      <c r="H119" s="283">
        <v>0</v>
      </c>
      <c r="I119" s="283" t="s">
        <v>24</v>
      </c>
      <c r="J119" s="29">
        <v>0.3</v>
      </c>
      <c r="K119" s="14">
        <v>59500646.416540161</v>
      </c>
      <c r="L119" s="15">
        <v>55038097.93529965</v>
      </c>
      <c r="M119" s="16">
        <v>0</v>
      </c>
      <c r="N119" s="15">
        <v>-15678405.208994327</v>
      </c>
      <c r="O119" s="15">
        <v>70817406.599999994</v>
      </c>
      <c r="P119" s="15">
        <v>1277652.9882</v>
      </c>
      <c r="Q119" s="15">
        <v>7050.45</v>
      </c>
      <c r="R119" s="15">
        <v>32245.701899999996</v>
      </c>
      <c r="S119" s="15">
        <v>0</v>
      </c>
      <c r="T119" s="15">
        <v>0</v>
      </c>
      <c r="U119" s="15">
        <v>0</v>
      </c>
      <c r="V119" s="15">
        <v>0</v>
      </c>
      <c r="W119" s="15">
        <v>-12865.199999999999</v>
      </c>
      <c r="X119" s="15">
        <v>0</v>
      </c>
      <c r="Y119" s="15">
        <v>0</v>
      </c>
      <c r="Z119" s="15">
        <v>0</v>
      </c>
      <c r="AA119" s="15">
        <v>0</v>
      </c>
      <c r="AB119" s="15">
        <v>0</v>
      </c>
      <c r="AC119" s="15">
        <v>0</v>
      </c>
      <c r="AD119" s="15">
        <v>0</v>
      </c>
      <c r="AE119" s="15">
        <v>0</v>
      </c>
      <c r="AF119" s="15">
        <v>14401.8</v>
      </c>
      <c r="AG119" s="15">
        <v>18800.399999999998</v>
      </c>
      <c r="AH119" s="15">
        <v>319644.3</v>
      </c>
      <c r="AI119" s="15">
        <v>58671</v>
      </c>
      <c r="AJ119" s="15">
        <v>7126.2</v>
      </c>
      <c r="AK119" s="15">
        <v>300</v>
      </c>
      <c r="AL119" s="15">
        <v>0</v>
      </c>
      <c r="AM119" s="42">
        <v>0</v>
      </c>
      <c r="AN119" s="17">
        <v>56862029.031105667</v>
      </c>
      <c r="AO119" s="289">
        <v>0.95565397110205175</v>
      </c>
      <c r="AP119" s="290">
        <v>0</v>
      </c>
      <c r="AQ119" s="291">
        <v>0</v>
      </c>
      <c r="AR119" s="18">
        <v>0</v>
      </c>
      <c r="AS119" s="18">
        <v>0</v>
      </c>
      <c r="AT119" s="5"/>
      <c r="AU119" s="5"/>
      <c r="AV119" s="284">
        <v>236058022</v>
      </c>
      <c r="AW119" s="285">
        <v>4258843.2940000007</v>
      </c>
      <c r="AX119" s="285">
        <v>23501.5</v>
      </c>
      <c r="AY119" s="286">
        <v>107485.673</v>
      </c>
    </row>
    <row r="120" spans="1:51" ht="13.15">
      <c r="A120" s="287" t="s">
        <v>474</v>
      </c>
      <c r="B120" s="287" t="s">
        <v>475</v>
      </c>
      <c r="C120" s="287" t="s">
        <v>41</v>
      </c>
      <c r="D120" s="288" t="s">
        <v>476</v>
      </c>
      <c r="E120" s="288" t="s">
        <v>135</v>
      </c>
      <c r="F120" s="288" t="s">
        <v>136</v>
      </c>
      <c r="G120" s="287" t="s">
        <v>137</v>
      </c>
      <c r="H120" s="283">
        <v>0</v>
      </c>
      <c r="I120" s="283">
        <v>0</v>
      </c>
      <c r="J120" s="29">
        <v>0.4</v>
      </c>
      <c r="K120" s="14">
        <v>1703157.8611994472</v>
      </c>
      <c r="L120" s="15">
        <v>1575421.0216094886</v>
      </c>
      <c r="M120" s="16">
        <v>0.5</v>
      </c>
      <c r="N120" s="15">
        <v>-13125199.069925718</v>
      </c>
      <c r="O120" s="15">
        <v>18667373.199999999</v>
      </c>
      <c r="P120" s="15">
        <v>897532.37599999993</v>
      </c>
      <c r="Q120" s="15">
        <v>15877.2</v>
      </c>
      <c r="R120" s="15">
        <v>21859.437600000001</v>
      </c>
      <c r="S120" s="15">
        <v>0</v>
      </c>
      <c r="T120" s="15">
        <v>0</v>
      </c>
      <c r="U120" s="15">
        <v>0</v>
      </c>
      <c r="V120" s="15">
        <v>0</v>
      </c>
      <c r="W120" s="15">
        <v>0</v>
      </c>
      <c r="X120" s="15">
        <v>-1999.6000000000001</v>
      </c>
      <c r="Y120" s="15">
        <v>0</v>
      </c>
      <c r="Z120" s="15">
        <v>0</v>
      </c>
      <c r="AA120" s="15">
        <v>0</v>
      </c>
      <c r="AB120" s="15">
        <v>7878.8</v>
      </c>
      <c r="AC120" s="15">
        <v>0</v>
      </c>
      <c r="AD120" s="15">
        <v>0</v>
      </c>
      <c r="AE120" s="15">
        <v>0</v>
      </c>
      <c r="AF120" s="15">
        <v>19364.400000000001</v>
      </c>
      <c r="AG120" s="15">
        <v>0</v>
      </c>
      <c r="AH120" s="15">
        <v>67537.2</v>
      </c>
      <c r="AI120" s="15">
        <v>-788</v>
      </c>
      <c r="AJ120" s="15">
        <v>15530.800000000001</v>
      </c>
      <c r="AK120" s="15">
        <v>483.20000000000005</v>
      </c>
      <c r="AL120" s="15">
        <v>0</v>
      </c>
      <c r="AM120" s="42">
        <v>0</v>
      </c>
      <c r="AN120" s="17">
        <v>6585449.9436742812</v>
      </c>
      <c r="AO120" s="289">
        <v>3.8666116005456388</v>
      </c>
      <c r="AP120" s="290">
        <v>0</v>
      </c>
      <c r="AQ120" s="291">
        <v>0</v>
      </c>
      <c r="AR120" s="18">
        <v>2441146</v>
      </c>
      <c r="AS120" s="18">
        <v>0</v>
      </c>
      <c r="AT120" s="5"/>
      <c r="AU120" s="5"/>
      <c r="AV120" s="284">
        <v>46668433</v>
      </c>
      <c r="AW120" s="285">
        <v>2243830.9399999995</v>
      </c>
      <c r="AX120" s="285">
        <v>39693</v>
      </c>
      <c r="AY120" s="286">
        <v>54648.593999999997</v>
      </c>
    </row>
    <row r="121" spans="1:51" ht="13.15">
      <c r="A121" s="287" t="s">
        <v>477</v>
      </c>
      <c r="B121" s="287" t="s">
        <v>478</v>
      </c>
      <c r="C121" s="287" t="s">
        <v>84</v>
      </c>
      <c r="D121" s="288" t="s">
        <v>479</v>
      </c>
      <c r="E121" s="288" t="s">
        <v>86</v>
      </c>
      <c r="F121" s="288" t="s">
        <v>43</v>
      </c>
      <c r="G121" s="287" t="s">
        <v>87</v>
      </c>
      <c r="H121" s="283">
        <v>0</v>
      </c>
      <c r="I121" s="283" t="s">
        <v>24</v>
      </c>
      <c r="J121" s="29">
        <v>0.3</v>
      </c>
      <c r="K121" s="14">
        <v>78867416.757366359</v>
      </c>
      <c r="L121" s="15">
        <v>72952360.50056389</v>
      </c>
      <c r="M121" s="16">
        <v>0</v>
      </c>
      <c r="N121" s="15">
        <v>56187739.032973267</v>
      </c>
      <c r="O121" s="15">
        <v>22618688.399999999</v>
      </c>
      <c r="P121" s="15">
        <v>1981640.9273999999</v>
      </c>
      <c r="Q121" s="15">
        <v>2756.4179999999997</v>
      </c>
      <c r="R121" s="15">
        <v>16949.941199999997</v>
      </c>
      <c r="S121" s="15">
        <v>0</v>
      </c>
      <c r="T121" s="15">
        <v>0</v>
      </c>
      <c r="U121" s="15">
        <v>0</v>
      </c>
      <c r="V121" s="15">
        <v>4044</v>
      </c>
      <c r="W121" s="15">
        <v>0</v>
      </c>
      <c r="X121" s="15">
        <v>-2772.9</v>
      </c>
      <c r="Y121" s="15">
        <v>0</v>
      </c>
      <c r="Z121" s="15">
        <v>0</v>
      </c>
      <c r="AA121" s="15">
        <v>0</v>
      </c>
      <c r="AB121" s="15">
        <v>0</v>
      </c>
      <c r="AC121" s="15">
        <v>0</v>
      </c>
      <c r="AD121" s="15">
        <v>0</v>
      </c>
      <c r="AE121" s="15">
        <v>0</v>
      </c>
      <c r="AF121" s="15">
        <v>20269.2</v>
      </c>
      <c r="AG121" s="15">
        <v>-1649.3999999999999</v>
      </c>
      <c r="AH121" s="15">
        <v>170279.1</v>
      </c>
      <c r="AI121" s="15">
        <v>-3689.1</v>
      </c>
      <c r="AJ121" s="15">
        <v>9300</v>
      </c>
      <c r="AK121" s="15">
        <v>-1200</v>
      </c>
      <c r="AL121" s="15">
        <v>0</v>
      </c>
      <c r="AM121" s="42">
        <v>0</v>
      </c>
      <c r="AN121" s="17">
        <v>81002355.619573265</v>
      </c>
      <c r="AO121" s="289">
        <v>1.0270699732536568</v>
      </c>
      <c r="AP121" s="290">
        <v>0</v>
      </c>
      <c r="AQ121" s="291">
        <v>0</v>
      </c>
      <c r="AR121" s="18">
        <v>0</v>
      </c>
      <c r="AS121" s="18">
        <v>0</v>
      </c>
      <c r="AT121" s="5"/>
      <c r="AU121" s="5"/>
      <c r="AV121" s="284">
        <v>75395628</v>
      </c>
      <c r="AW121" s="285">
        <v>6605469.7580000004</v>
      </c>
      <c r="AX121" s="285">
        <v>9188.06</v>
      </c>
      <c r="AY121" s="286">
        <v>56499.803999999996</v>
      </c>
    </row>
    <row r="122" spans="1:51" ht="13.15">
      <c r="A122" s="287" t="s">
        <v>480</v>
      </c>
      <c r="B122" s="287" t="s">
        <v>481</v>
      </c>
      <c r="C122" s="287" t="s">
        <v>41</v>
      </c>
      <c r="D122" s="288" t="s">
        <v>482</v>
      </c>
      <c r="E122" s="288" t="s">
        <v>103</v>
      </c>
      <c r="F122" s="288" t="s">
        <v>104</v>
      </c>
      <c r="G122" s="287" t="s">
        <v>105</v>
      </c>
      <c r="H122" s="283">
        <v>0</v>
      </c>
      <c r="I122" s="283">
        <v>0</v>
      </c>
      <c r="J122" s="29">
        <v>0.4</v>
      </c>
      <c r="K122" s="14">
        <v>2999457.2788052168</v>
      </c>
      <c r="L122" s="15">
        <v>2774497.9828948257</v>
      </c>
      <c r="M122" s="16">
        <v>0.5</v>
      </c>
      <c r="N122" s="15">
        <v>-15175832.164302152</v>
      </c>
      <c r="O122" s="15">
        <v>18249980.400000002</v>
      </c>
      <c r="P122" s="15">
        <v>590755.34960000007</v>
      </c>
      <c r="Q122" s="15">
        <v>451.6</v>
      </c>
      <c r="R122" s="15">
        <v>17180.529600000002</v>
      </c>
      <c r="S122" s="15">
        <v>0</v>
      </c>
      <c r="T122" s="15">
        <v>0</v>
      </c>
      <c r="U122" s="15">
        <v>0</v>
      </c>
      <c r="V122" s="15">
        <v>0</v>
      </c>
      <c r="W122" s="15">
        <v>0</v>
      </c>
      <c r="X122" s="15">
        <v>-600</v>
      </c>
      <c r="Y122" s="15">
        <v>0</v>
      </c>
      <c r="Z122" s="15">
        <v>0</v>
      </c>
      <c r="AA122" s="15">
        <v>0</v>
      </c>
      <c r="AB122" s="15">
        <v>0</v>
      </c>
      <c r="AC122" s="15">
        <v>0</v>
      </c>
      <c r="AD122" s="15">
        <v>0</v>
      </c>
      <c r="AE122" s="15">
        <v>0</v>
      </c>
      <c r="AF122" s="15">
        <v>2520.4</v>
      </c>
      <c r="AG122" s="15">
        <v>-103.60000000000001</v>
      </c>
      <c r="AH122" s="15">
        <v>16064.400000000001</v>
      </c>
      <c r="AI122" s="15">
        <v>-166.4</v>
      </c>
      <c r="AJ122" s="15">
        <v>5354.4000000000005</v>
      </c>
      <c r="AK122" s="15">
        <v>0</v>
      </c>
      <c r="AL122" s="15">
        <v>0</v>
      </c>
      <c r="AM122" s="42">
        <v>0</v>
      </c>
      <c r="AN122" s="17">
        <v>3705604.9148978512</v>
      </c>
      <c r="AO122" s="289">
        <v>1.2354251354344732</v>
      </c>
      <c r="AP122" s="290">
        <v>0</v>
      </c>
      <c r="AQ122" s="291">
        <v>0</v>
      </c>
      <c r="AR122" s="18">
        <v>353074</v>
      </c>
      <c r="AS122" s="18">
        <v>0</v>
      </c>
      <c r="AT122" s="5"/>
      <c r="AU122" s="5"/>
      <c r="AV122" s="284">
        <v>45624951</v>
      </c>
      <c r="AW122" s="285">
        <v>1476888.3740000001</v>
      </c>
      <c r="AX122" s="285">
        <v>1129</v>
      </c>
      <c r="AY122" s="286">
        <v>42951.324000000001</v>
      </c>
    </row>
    <row r="123" spans="1:51" ht="13.15">
      <c r="A123" s="287" t="s">
        <v>483</v>
      </c>
      <c r="B123" s="287" t="s">
        <v>484</v>
      </c>
      <c r="C123" s="287" t="s">
        <v>41</v>
      </c>
      <c r="D123" s="288" t="s">
        <v>485</v>
      </c>
      <c r="E123" s="288" t="s">
        <v>316</v>
      </c>
      <c r="F123" s="288" t="s">
        <v>317</v>
      </c>
      <c r="G123" s="287" t="s">
        <v>171</v>
      </c>
      <c r="H123" s="283">
        <v>0</v>
      </c>
      <c r="I123" s="283" t="s">
        <v>24</v>
      </c>
      <c r="J123" s="29">
        <v>0.4</v>
      </c>
      <c r="K123" s="14">
        <v>3600049.9098769883</v>
      </c>
      <c r="L123" s="15">
        <v>3330046.1666362141</v>
      </c>
      <c r="M123" s="16">
        <v>0</v>
      </c>
      <c r="N123" s="15">
        <v>-21011926.424847752</v>
      </c>
      <c r="O123" s="15">
        <v>24430570.800000001</v>
      </c>
      <c r="P123" s="15">
        <v>2240579.7232000004</v>
      </c>
      <c r="Q123" s="15">
        <v>6398.4000000000005</v>
      </c>
      <c r="R123" s="15">
        <v>43413.531200000005</v>
      </c>
      <c r="S123" s="15">
        <v>91092</v>
      </c>
      <c r="T123" s="15">
        <v>9186.4</v>
      </c>
      <c r="U123" s="15">
        <v>0</v>
      </c>
      <c r="V123" s="15">
        <v>-10352.400000000001</v>
      </c>
      <c r="W123" s="15">
        <v>538</v>
      </c>
      <c r="X123" s="15">
        <v>24.8</v>
      </c>
      <c r="Y123" s="15">
        <v>0</v>
      </c>
      <c r="Z123" s="15">
        <v>0</v>
      </c>
      <c r="AA123" s="15">
        <v>0</v>
      </c>
      <c r="AB123" s="15">
        <v>19886.800000000003</v>
      </c>
      <c r="AC123" s="15">
        <v>1587.6000000000001</v>
      </c>
      <c r="AD123" s="15">
        <v>0</v>
      </c>
      <c r="AE123" s="15">
        <v>0</v>
      </c>
      <c r="AF123" s="15">
        <v>16909.2</v>
      </c>
      <c r="AG123" s="15">
        <v>0</v>
      </c>
      <c r="AH123" s="15">
        <v>71039.600000000006</v>
      </c>
      <c r="AI123" s="15">
        <v>-2656.4</v>
      </c>
      <c r="AJ123" s="15">
        <v>35464</v>
      </c>
      <c r="AK123" s="15">
        <v>335.6</v>
      </c>
      <c r="AL123" s="15">
        <v>0</v>
      </c>
      <c r="AM123" s="42">
        <v>0</v>
      </c>
      <c r="AN123" s="17">
        <v>5942091.2295522504</v>
      </c>
      <c r="AO123" s="289">
        <v>1.6505580140013361</v>
      </c>
      <c r="AP123" s="290">
        <v>0</v>
      </c>
      <c r="AQ123" s="291">
        <v>0</v>
      </c>
      <c r="AR123" s="18">
        <v>0</v>
      </c>
      <c r="AS123" s="18">
        <v>0</v>
      </c>
      <c r="AT123" s="5"/>
      <c r="AU123" s="5"/>
      <c r="AV123" s="284">
        <v>61076427</v>
      </c>
      <c r="AW123" s="285">
        <v>5601449.3080000002</v>
      </c>
      <c r="AX123" s="285">
        <v>15996</v>
      </c>
      <c r="AY123" s="286">
        <v>108533.82800000001</v>
      </c>
    </row>
    <row r="124" spans="1:51" ht="13.15">
      <c r="A124" s="287" t="s">
        <v>486</v>
      </c>
      <c r="B124" s="287" t="s">
        <v>487</v>
      </c>
      <c r="C124" s="287" t="s">
        <v>84</v>
      </c>
      <c r="D124" s="288" t="s">
        <v>488</v>
      </c>
      <c r="E124" s="288" t="s">
        <v>86</v>
      </c>
      <c r="F124" s="288" t="s">
        <v>43</v>
      </c>
      <c r="G124" s="287" t="s">
        <v>87</v>
      </c>
      <c r="H124" s="283">
        <v>0</v>
      </c>
      <c r="I124" s="283" t="s">
        <v>24</v>
      </c>
      <c r="J124" s="29">
        <v>0.3</v>
      </c>
      <c r="K124" s="14">
        <v>38164822.577670321</v>
      </c>
      <c r="L124" s="15">
        <v>35302460.884345047</v>
      </c>
      <c r="M124" s="16">
        <v>0</v>
      </c>
      <c r="N124" s="15">
        <v>21761915.125108916</v>
      </c>
      <c r="O124" s="15">
        <v>15731253</v>
      </c>
      <c r="P124" s="15">
        <v>1350455.8524</v>
      </c>
      <c r="Q124" s="15">
        <v>30359.25</v>
      </c>
      <c r="R124" s="15">
        <v>66244.212899999999</v>
      </c>
      <c r="S124" s="15">
        <v>0</v>
      </c>
      <c r="T124" s="15">
        <v>0</v>
      </c>
      <c r="U124" s="15">
        <v>0</v>
      </c>
      <c r="V124" s="15">
        <v>0</v>
      </c>
      <c r="W124" s="15">
        <v>0</v>
      </c>
      <c r="X124" s="15">
        <v>-633</v>
      </c>
      <c r="Y124" s="15">
        <v>0</v>
      </c>
      <c r="Z124" s="15">
        <v>0</v>
      </c>
      <c r="AA124" s="15">
        <v>0</v>
      </c>
      <c r="AB124" s="15">
        <v>0</v>
      </c>
      <c r="AC124" s="15">
        <v>0</v>
      </c>
      <c r="AD124" s="15">
        <v>0</v>
      </c>
      <c r="AE124" s="15">
        <v>0</v>
      </c>
      <c r="AF124" s="15">
        <v>25056.899999999998</v>
      </c>
      <c r="AG124" s="15">
        <v>-2511.9</v>
      </c>
      <c r="AH124" s="15">
        <v>97904.4</v>
      </c>
      <c r="AI124" s="15">
        <v>-2362.1999999999998</v>
      </c>
      <c r="AJ124" s="15">
        <v>5474.7</v>
      </c>
      <c r="AK124" s="15">
        <v>-5637.5999999999995</v>
      </c>
      <c r="AL124" s="15">
        <v>0</v>
      </c>
      <c r="AM124" s="42">
        <v>0</v>
      </c>
      <c r="AN124" s="17">
        <v>39057518.740408905</v>
      </c>
      <c r="AO124" s="289">
        <v>1.0233905492661948</v>
      </c>
      <c r="AP124" s="290">
        <v>0</v>
      </c>
      <c r="AQ124" s="291">
        <v>0</v>
      </c>
      <c r="AR124" s="18">
        <v>0</v>
      </c>
      <c r="AS124" s="18">
        <v>0</v>
      </c>
      <c r="AT124" s="5"/>
      <c r="AU124" s="5"/>
      <c r="AV124" s="284">
        <v>52437510</v>
      </c>
      <c r="AW124" s="285">
        <v>4501519.5080000004</v>
      </c>
      <c r="AX124" s="285">
        <v>101197.5</v>
      </c>
      <c r="AY124" s="286">
        <v>220814.04300000001</v>
      </c>
    </row>
    <row r="125" spans="1:51" ht="13.15">
      <c r="A125" s="287" t="s">
        <v>489</v>
      </c>
      <c r="B125" s="287" t="s">
        <v>490</v>
      </c>
      <c r="C125" s="287" t="s">
        <v>41</v>
      </c>
      <c r="D125" s="288" t="s">
        <v>491</v>
      </c>
      <c r="E125" s="288" t="s">
        <v>109</v>
      </c>
      <c r="F125" s="288" t="s">
        <v>110</v>
      </c>
      <c r="G125" s="287" t="s">
        <v>96</v>
      </c>
      <c r="H125" s="283">
        <v>0</v>
      </c>
      <c r="I125" s="283">
        <v>0</v>
      </c>
      <c r="J125" s="29">
        <v>0.4</v>
      </c>
      <c r="K125" s="14">
        <v>1329429.3994610438</v>
      </c>
      <c r="L125" s="15">
        <v>1229722.1945014657</v>
      </c>
      <c r="M125" s="16">
        <v>0.5</v>
      </c>
      <c r="N125" s="15">
        <v>-11191092.056996575</v>
      </c>
      <c r="O125" s="15">
        <v>12094439.200000001</v>
      </c>
      <c r="P125" s="15">
        <v>719082.26799999992</v>
      </c>
      <c r="Q125" s="15">
        <v>1931.6000000000001</v>
      </c>
      <c r="R125" s="15">
        <v>19101.157600000002</v>
      </c>
      <c r="S125" s="15">
        <v>0</v>
      </c>
      <c r="T125" s="15">
        <v>0</v>
      </c>
      <c r="U125" s="15">
        <v>0</v>
      </c>
      <c r="V125" s="15">
        <v>0</v>
      </c>
      <c r="W125" s="15">
        <v>0</v>
      </c>
      <c r="X125" s="15">
        <v>-600</v>
      </c>
      <c r="Y125" s="15">
        <v>0</v>
      </c>
      <c r="Z125" s="15">
        <v>0</v>
      </c>
      <c r="AA125" s="15">
        <v>0</v>
      </c>
      <c r="AB125" s="15">
        <v>817.2</v>
      </c>
      <c r="AC125" s="15">
        <v>0</v>
      </c>
      <c r="AD125" s="15">
        <v>0</v>
      </c>
      <c r="AE125" s="15">
        <v>0</v>
      </c>
      <c r="AF125" s="15">
        <v>7387.2000000000007</v>
      </c>
      <c r="AG125" s="15">
        <v>-1100</v>
      </c>
      <c r="AH125" s="15">
        <v>30053.600000000002</v>
      </c>
      <c r="AI125" s="15">
        <v>32245.600000000002</v>
      </c>
      <c r="AJ125" s="15">
        <v>8015.2000000000007</v>
      </c>
      <c r="AK125" s="15">
        <v>800</v>
      </c>
      <c r="AL125" s="15">
        <v>0</v>
      </c>
      <c r="AM125" s="42">
        <v>0</v>
      </c>
      <c r="AN125" s="17">
        <v>1721080.9686034266</v>
      </c>
      <c r="AO125" s="289">
        <v>1.2946012547196264</v>
      </c>
      <c r="AP125" s="290">
        <v>0</v>
      </c>
      <c r="AQ125" s="291">
        <v>0</v>
      </c>
      <c r="AR125" s="18">
        <v>195826</v>
      </c>
      <c r="AS125" s="18">
        <v>195826</v>
      </c>
      <c r="AT125" s="5"/>
      <c r="AU125" s="5"/>
      <c r="AV125" s="284">
        <v>30236098</v>
      </c>
      <c r="AW125" s="285">
        <v>1797705.6699999997</v>
      </c>
      <c r="AX125" s="285">
        <v>4829</v>
      </c>
      <c r="AY125" s="286">
        <v>47752.894</v>
      </c>
    </row>
    <row r="126" spans="1:51" ht="13.15">
      <c r="A126" s="287" t="s">
        <v>492</v>
      </c>
      <c r="B126" s="287" t="s">
        <v>493</v>
      </c>
      <c r="C126" s="287" t="s">
        <v>116</v>
      </c>
      <c r="D126" s="288" t="s">
        <v>494</v>
      </c>
      <c r="E126" s="288" t="s">
        <v>43</v>
      </c>
      <c r="F126" s="288" t="s">
        <v>495</v>
      </c>
      <c r="G126" s="287" t="s">
        <v>96</v>
      </c>
      <c r="H126" s="283">
        <v>0</v>
      </c>
      <c r="I126" s="283">
        <v>0</v>
      </c>
      <c r="J126" s="29">
        <v>0.49</v>
      </c>
      <c r="K126" s="14">
        <v>27406116.734275822</v>
      </c>
      <c r="L126" s="15">
        <v>25350657.979205135</v>
      </c>
      <c r="M126" s="16">
        <v>0</v>
      </c>
      <c r="N126" s="15">
        <v>10124608.92808756</v>
      </c>
      <c r="O126" s="15">
        <v>14657143.619999999</v>
      </c>
      <c r="P126" s="15">
        <v>998624.30906000012</v>
      </c>
      <c r="Q126" s="15">
        <v>4473.7</v>
      </c>
      <c r="R126" s="15">
        <v>23554.301959999997</v>
      </c>
      <c r="S126" s="15">
        <v>0</v>
      </c>
      <c r="T126" s="15">
        <v>0</v>
      </c>
      <c r="U126" s="15">
        <v>0</v>
      </c>
      <c r="V126" s="15">
        <v>0</v>
      </c>
      <c r="W126" s="15">
        <v>0</v>
      </c>
      <c r="X126" s="15">
        <v>-64.19</v>
      </c>
      <c r="Y126" s="15">
        <v>0</v>
      </c>
      <c r="Z126" s="15">
        <v>0</v>
      </c>
      <c r="AA126" s="15">
        <v>0</v>
      </c>
      <c r="AB126" s="15">
        <v>0</v>
      </c>
      <c r="AC126" s="15">
        <v>0</v>
      </c>
      <c r="AD126" s="15">
        <v>91.14</v>
      </c>
      <c r="AE126" s="15">
        <v>0</v>
      </c>
      <c r="AF126" s="15">
        <v>14376.6</v>
      </c>
      <c r="AG126" s="15">
        <v>0</v>
      </c>
      <c r="AH126" s="15">
        <v>26746.649999999998</v>
      </c>
      <c r="AI126" s="15">
        <v>0</v>
      </c>
      <c r="AJ126" s="15">
        <v>11306.26</v>
      </c>
      <c r="AK126" s="15">
        <v>239.12</v>
      </c>
      <c r="AL126" s="15">
        <v>0</v>
      </c>
      <c r="AM126" s="42">
        <v>0</v>
      </c>
      <c r="AN126" s="17">
        <v>25861100.439107556</v>
      </c>
      <c r="AO126" s="289">
        <v>0.94362512901231388</v>
      </c>
      <c r="AP126" s="290">
        <v>0</v>
      </c>
      <c r="AQ126" s="291">
        <v>0</v>
      </c>
      <c r="AR126" s="18">
        <v>0</v>
      </c>
      <c r="AS126" s="18">
        <v>0</v>
      </c>
      <c r="AT126" s="5"/>
      <c r="AU126" s="5"/>
      <c r="AV126" s="284">
        <v>29912538</v>
      </c>
      <c r="AW126" s="285">
        <v>2038008.7940000002</v>
      </c>
      <c r="AX126" s="285">
        <v>9130</v>
      </c>
      <c r="AY126" s="286">
        <v>48070.003999999994</v>
      </c>
    </row>
    <row r="127" spans="1:51" ht="13.15">
      <c r="A127" s="287" t="s">
        <v>496</v>
      </c>
      <c r="B127" s="287" t="s">
        <v>497</v>
      </c>
      <c r="C127" s="287" t="s">
        <v>41</v>
      </c>
      <c r="D127" s="288" t="s">
        <v>498</v>
      </c>
      <c r="E127" s="288" t="s">
        <v>393</v>
      </c>
      <c r="F127" s="288" t="s">
        <v>189</v>
      </c>
      <c r="G127" s="287" t="s">
        <v>394</v>
      </c>
      <c r="H127" s="283">
        <v>0</v>
      </c>
      <c r="I127" s="283">
        <v>0</v>
      </c>
      <c r="J127" s="29">
        <v>0.4</v>
      </c>
      <c r="K127" s="14">
        <v>3674084.9744609832</v>
      </c>
      <c r="L127" s="15">
        <v>3398528.6013764096</v>
      </c>
      <c r="M127" s="16">
        <v>0.5</v>
      </c>
      <c r="N127" s="15">
        <v>-5451611.6756487656</v>
      </c>
      <c r="O127" s="15">
        <v>8317136</v>
      </c>
      <c r="P127" s="15">
        <v>947393.06880000001</v>
      </c>
      <c r="Q127" s="15">
        <v>-3185.8</v>
      </c>
      <c r="R127" s="15">
        <v>-373.39520000000005</v>
      </c>
      <c r="S127" s="15">
        <v>0</v>
      </c>
      <c r="T127" s="15">
        <v>0</v>
      </c>
      <c r="U127" s="15">
        <v>0</v>
      </c>
      <c r="V127" s="15">
        <v>0</v>
      </c>
      <c r="W127" s="15">
        <v>0</v>
      </c>
      <c r="X127" s="15">
        <v>-192</v>
      </c>
      <c r="Y127" s="15">
        <v>0</v>
      </c>
      <c r="Z127" s="15">
        <v>0</v>
      </c>
      <c r="AA127" s="15">
        <v>0</v>
      </c>
      <c r="AB127" s="15">
        <v>0</v>
      </c>
      <c r="AC127" s="15">
        <v>0</v>
      </c>
      <c r="AD127" s="15">
        <v>222</v>
      </c>
      <c r="AE127" s="15">
        <v>0</v>
      </c>
      <c r="AF127" s="15">
        <v>15025.2</v>
      </c>
      <c r="AG127" s="15">
        <v>0</v>
      </c>
      <c r="AH127" s="15">
        <v>44267.200000000004</v>
      </c>
      <c r="AI127" s="15">
        <v>-133.6</v>
      </c>
      <c r="AJ127" s="15">
        <v>14726.800000000001</v>
      </c>
      <c r="AK127" s="15">
        <v>1191.2</v>
      </c>
      <c r="AL127" s="15">
        <v>0</v>
      </c>
      <c r="AM127" s="42">
        <v>0</v>
      </c>
      <c r="AN127" s="17">
        <v>3884464.9979512342</v>
      </c>
      <c r="AO127" s="289">
        <v>1.0572605219946267</v>
      </c>
      <c r="AP127" s="290">
        <v>0</v>
      </c>
      <c r="AQ127" s="291">
        <v>0</v>
      </c>
      <c r="AR127" s="18">
        <v>105190</v>
      </c>
      <c r="AS127" s="18">
        <v>0</v>
      </c>
      <c r="AT127" s="5"/>
      <c r="AU127" s="5"/>
      <c r="AV127" s="284">
        <v>20792840</v>
      </c>
      <c r="AW127" s="285">
        <v>2368482.6719999998</v>
      </c>
      <c r="AX127" s="285">
        <v>-7964.5</v>
      </c>
      <c r="AY127" s="286">
        <v>-933.48800000000006</v>
      </c>
    </row>
    <row r="128" spans="1:51" ht="13.15">
      <c r="A128" s="287" t="s">
        <v>499</v>
      </c>
      <c r="B128" s="287" t="s">
        <v>500</v>
      </c>
      <c r="C128" s="287" t="s">
        <v>41</v>
      </c>
      <c r="D128" s="288" t="s">
        <v>501</v>
      </c>
      <c r="E128" s="288" t="s">
        <v>109</v>
      </c>
      <c r="F128" s="288" t="s">
        <v>110</v>
      </c>
      <c r="G128" s="287" t="s">
        <v>96</v>
      </c>
      <c r="H128" s="283">
        <v>0</v>
      </c>
      <c r="I128" s="283">
        <v>0</v>
      </c>
      <c r="J128" s="29">
        <v>0.4</v>
      </c>
      <c r="K128" s="14">
        <v>3220352.9794458542</v>
      </c>
      <c r="L128" s="15">
        <v>2978826.5059874151</v>
      </c>
      <c r="M128" s="16">
        <v>0.5</v>
      </c>
      <c r="N128" s="15">
        <v>-9349799.6223052479</v>
      </c>
      <c r="O128" s="15">
        <v>13906778</v>
      </c>
      <c r="P128" s="15">
        <v>985481.89199999999</v>
      </c>
      <c r="Q128" s="15">
        <v>708</v>
      </c>
      <c r="R128" s="15">
        <v>15986.472000000002</v>
      </c>
      <c r="S128" s="15">
        <v>0</v>
      </c>
      <c r="T128" s="15">
        <v>0</v>
      </c>
      <c r="U128" s="15">
        <v>0</v>
      </c>
      <c r="V128" s="15">
        <v>0</v>
      </c>
      <c r="W128" s="15">
        <v>0</v>
      </c>
      <c r="X128" s="15">
        <v>0</v>
      </c>
      <c r="Y128" s="15">
        <v>0</v>
      </c>
      <c r="Z128" s="15">
        <v>0</v>
      </c>
      <c r="AA128" s="15">
        <v>0</v>
      </c>
      <c r="AB128" s="15">
        <v>907.2</v>
      </c>
      <c r="AC128" s="15">
        <v>0</v>
      </c>
      <c r="AD128" s="15">
        <v>0</v>
      </c>
      <c r="AE128" s="15">
        <v>0</v>
      </c>
      <c r="AF128" s="15">
        <v>1504</v>
      </c>
      <c r="AG128" s="15">
        <v>0</v>
      </c>
      <c r="AH128" s="15">
        <v>31022.400000000001</v>
      </c>
      <c r="AI128" s="15">
        <v>-1110.8</v>
      </c>
      <c r="AJ128" s="15">
        <v>5462</v>
      </c>
      <c r="AK128" s="15">
        <v>0</v>
      </c>
      <c r="AL128" s="15">
        <v>0</v>
      </c>
      <c r="AM128" s="42">
        <v>0</v>
      </c>
      <c r="AN128" s="17">
        <v>5596939.5416947519</v>
      </c>
      <c r="AO128" s="289">
        <v>1.7379894618439782</v>
      </c>
      <c r="AP128" s="290">
        <v>0</v>
      </c>
      <c r="AQ128" s="291">
        <v>0</v>
      </c>
      <c r="AR128" s="18">
        <v>1188293</v>
      </c>
      <c r="AS128" s="18">
        <v>1188293</v>
      </c>
      <c r="AT128" s="5"/>
      <c r="AU128" s="5"/>
      <c r="AV128" s="284">
        <v>34766945</v>
      </c>
      <c r="AW128" s="285">
        <v>2463704.73</v>
      </c>
      <c r="AX128" s="285">
        <v>1770</v>
      </c>
      <c r="AY128" s="286">
        <v>39966.18</v>
      </c>
    </row>
    <row r="129" spans="1:51" ht="13.15">
      <c r="A129" s="287" t="s">
        <v>502</v>
      </c>
      <c r="B129" s="287" t="s">
        <v>503</v>
      </c>
      <c r="C129" s="287" t="s">
        <v>84</v>
      </c>
      <c r="D129" s="288" t="s">
        <v>504</v>
      </c>
      <c r="E129" s="288" t="s">
        <v>86</v>
      </c>
      <c r="F129" s="288" t="s">
        <v>43</v>
      </c>
      <c r="G129" s="287" t="s">
        <v>87</v>
      </c>
      <c r="H129" s="283">
        <v>0</v>
      </c>
      <c r="I129" s="283" t="s">
        <v>24</v>
      </c>
      <c r="J129" s="29">
        <v>0.3</v>
      </c>
      <c r="K129" s="14">
        <v>33241862.634746637</v>
      </c>
      <c r="L129" s="15">
        <v>30748722.93714064</v>
      </c>
      <c r="M129" s="16">
        <v>0</v>
      </c>
      <c r="N129" s="15">
        <v>9566195.6571302284</v>
      </c>
      <c r="O129" s="15">
        <v>23669631</v>
      </c>
      <c r="P129" s="15">
        <v>1528007.5851</v>
      </c>
      <c r="Q129" s="15">
        <v>8976</v>
      </c>
      <c r="R129" s="15">
        <v>38601.8871</v>
      </c>
      <c r="S129" s="15">
        <v>0</v>
      </c>
      <c r="T129" s="15">
        <v>0</v>
      </c>
      <c r="U129" s="15">
        <v>0</v>
      </c>
      <c r="V129" s="15">
        <v>0</v>
      </c>
      <c r="W129" s="15">
        <v>-7222.1580000000004</v>
      </c>
      <c r="X129" s="15">
        <v>0</v>
      </c>
      <c r="Y129" s="15">
        <v>0</v>
      </c>
      <c r="Z129" s="15">
        <v>0</v>
      </c>
      <c r="AA129" s="15">
        <v>0</v>
      </c>
      <c r="AB129" s="15">
        <v>0</v>
      </c>
      <c r="AC129" s="15">
        <v>0</v>
      </c>
      <c r="AD129" s="15">
        <v>0</v>
      </c>
      <c r="AE129" s="15">
        <v>0</v>
      </c>
      <c r="AF129" s="15">
        <v>34268.699999999997</v>
      </c>
      <c r="AG129" s="15">
        <v>619.79999999999995</v>
      </c>
      <c r="AH129" s="15">
        <v>141340.79999999999</v>
      </c>
      <c r="AI129" s="15">
        <v>-5780.4</v>
      </c>
      <c r="AJ129" s="15">
        <v>6052.5</v>
      </c>
      <c r="AK129" s="15">
        <v>300</v>
      </c>
      <c r="AL129" s="15">
        <v>0</v>
      </c>
      <c r="AM129" s="42">
        <v>0</v>
      </c>
      <c r="AN129" s="17">
        <v>34980991.371330231</v>
      </c>
      <c r="AO129" s="289">
        <v>1.0523174274466118</v>
      </c>
      <c r="AP129" s="290">
        <v>0</v>
      </c>
      <c r="AQ129" s="291">
        <v>0</v>
      </c>
      <c r="AR129" s="18">
        <v>0</v>
      </c>
      <c r="AS129" s="18">
        <v>0</v>
      </c>
      <c r="AT129" s="5"/>
      <c r="AU129" s="5"/>
      <c r="AV129" s="284">
        <v>78898770</v>
      </c>
      <c r="AW129" s="285">
        <v>5093358.6170000006</v>
      </c>
      <c r="AX129" s="285">
        <v>29920</v>
      </c>
      <c r="AY129" s="286">
        <v>128672.95700000001</v>
      </c>
    </row>
    <row r="130" spans="1:51" ht="13.15">
      <c r="A130" s="287" t="s">
        <v>505</v>
      </c>
      <c r="B130" s="287" t="s">
        <v>506</v>
      </c>
      <c r="C130" s="287" t="s">
        <v>116</v>
      </c>
      <c r="D130" s="288" t="s">
        <v>507</v>
      </c>
      <c r="E130" s="288" t="s">
        <v>43</v>
      </c>
      <c r="F130" s="288" t="s">
        <v>203</v>
      </c>
      <c r="G130" s="287" t="s">
        <v>96</v>
      </c>
      <c r="H130" s="283">
        <v>0</v>
      </c>
      <c r="I130" s="283">
        <v>0</v>
      </c>
      <c r="J130" s="29">
        <v>0.49</v>
      </c>
      <c r="K130" s="14">
        <v>31398023.32206469</v>
      </c>
      <c r="L130" s="15">
        <v>29043171.572909839</v>
      </c>
      <c r="M130" s="16">
        <v>0</v>
      </c>
      <c r="N130" s="15">
        <v>9072968.0370861758</v>
      </c>
      <c r="O130" s="15">
        <v>22274374.43</v>
      </c>
      <c r="P130" s="15">
        <v>2859821.0207000002</v>
      </c>
      <c r="Q130" s="15">
        <v>7783.4049999999997</v>
      </c>
      <c r="R130" s="15">
        <v>38792.263650000001</v>
      </c>
      <c r="S130" s="15">
        <v>0</v>
      </c>
      <c r="T130" s="15">
        <v>0</v>
      </c>
      <c r="U130" s="15">
        <v>0</v>
      </c>
      <c r="V130" s="15">
        <v>0</v>
      </c>
      <c r="W130" s="15">
        <v>-594.86</v>
      </c>
      <c r="X130" s="15">
        <v>-2.94</v>
      </c>
      <c r="Y130" s="15">
        <v>0</v>
      </c>
      <c r="Z130" s="15">
        <v>0</v>
      </c>
      <c r="AA130" s="15">
        <v>0</v>
      </c>
      <c r="AB130" s="15">
        <v>39407.269999999997</v>
      </c>
      <c r="AC130" s="15">
        <v>121.03</v>
      </c>
      <c r="AD130" s="15">
        <v>735</v>
      </c>
      <c r="AE130" s="15">
        <v>0</v>
      </c>
      <c r="AF130" s="15">
        <v>61797.33</v>
      </c>
      <c r="AG130" s="15">
        <v>4642.75</v>
      </c>
      <c r="AH130" s="15">
        <v>57010.52</v>
      </c>
      <c r="AI130" s="15">
        <v>37496.269999999997</v>
      </c>
      <c r="AJ130" s="15">
        <v>26241.95</v>
      </c>
      <c r="AK130" s="15">
        <v>2130.0299999999997</v>
      </c>
      <c r="AL130" s="15">
        <v>0</v>
      </c>
      <c r="AM130" s="42">
        <v>0</v>
      </c>
      <c r="AN130" s="17">
        <v>34482723.506436177</v>
      </c>
      <c r="AO130" s="289">
        <v>1.0982450440503921</v>
      </c>
      <c r="AP130" s="290">
        <v>0</v>
      </c>
      <c r="AQ130" s="291">
        <v>0</v>
      </c>
      <c r="AR130" s="18">
        <v>0</v>
      </c>
      <c r="AS130" s="18">
        <v>0</v>
      </c>
      <c r="AT130" s="5"/>
      <c r="AU130" s="5"/>
      <c r="AV130" s="284">
        <v>45457907</v>
      </c>
      <c r="AW130" s="285">
        <v>5836369.4300000006</v>
      </c>
      <c r="AX130" s="285">
        <v>15884.5</v>
      </c>
      <c r="AY130" s="286">
        <v>79167.885000000009</v>
      </c>
    </row>
    <row r="131" spans="1:51" ht="13.15">
      <c r="A131" s="287" t="s">
        <v>508</v>
      </c>
      <c r="B131" s="287" t="s">
        <v>509</v>
      </c>
      <c r="C131" s="287" t="s">
        <v>41</v>
      </c>
      <c r="D131" s="288" t="s">
        <v>510</v>
      </c>
      <c r="E131" s="288" t="s">
        <v>207</v>
      </c>
      <c r="F131" s="288" t="s">
        <v>43</v>
      </c>
      <c r="G131" s="287" t="s">
        <v>208</v>
      </c>
      <c r="H131" s="283">
        <v>0</v>
      </c>
      <c r="I131" s="283">
        <v>0</v>
      </c>
      <c r="J131" s="29">
        <v>0.4</v>
      </c>
      <c r="K131" s="14">
        <v>2619096.7413328849</v>
      </c>
      <c r="L131" s="15">
        <v>2422664.4857329186</v>
      </c>
      <c r="M131" s="16">
        <v>0.5</v>
      </c>
      <c r="N131" s="15">
        <v>-15084191.994101152</v>
      </c>
      <c r="O131" s="15">
        <v>17867108.400000002</v>
      </c>
      <c r="P131" s="15">
        <v>991356.38760000002</v>
      </c>
      <c r="Q131" s="15">
        <v>3625.2000000000003</v>
      </c>
      <c r="R131" s="15">
        <v>26616.3128</v>
      </c>
      <c r="S131" s="15">
        <v>0</v>
      </c>
      <c r="T131" s="15">
        <v>0</v>
      </c>
      <c r="U131" s="15">
        <v>0</v>
      </c>
      <c r="V131" s="15">
        <v>0</v>
      </c>
      <c r="W131" s="15">
        <v>0</v>
      </c>
      <c r="X131" s="15">
        <v>-518</v>
      </c>
      <c r="Y131" s="15">
        <v>0</v>
      </c>
      <c r="Z131" s="15">
        <v>0</v>
      </c>
      <c r="AA131" s="15">
        <v>0</v>
      </c>
      <c r="AB131" s="15">
        <v>0</v>
      </c>
      <c r="AC131" s="15">
        <v>0</v>
      </c>
      <c r="AD131" s="15">
        <v>0</v>
      </c>
      <c r="AE131" s="15">
        <v>0</v>
      </c>
      <c r="AF131" s="15">
        <v>3298.4</v>
      </c>
      <c r="AG131" s="15">
        <v>-2865.2000000000003</v>
      </c>
      <c r="AH131" s="15">
        <v>42180.4</v>
      </c>
      <c r="AI131" s="15">
        <v>-949.6</v>
      </c>
      <c r="AJ131" s="15">
        <v>8975.2000000000007</v>
      </c>
      <c r="AK131" s="15">
        <v>400</v>
      </c>
      <c r="AL131" s="15">
        <v>0</v>
      </c>
      <c r="AM131" s="42">
        <v>0</v>
      </c>
      <c r="AN131" s="17">
        <v>3855035.5062988508</v>
      </c>
      <c r="AO131" s="289">
        <v>1.4718950413175591</v>
      </c>
      <c r="AP131" s="290">
        <v>0</v>
      </c>
      <c r="AQ131" s="291">
        <v>0</v>
      </c>
      <c r="AR131" s="18">
        <v>617969</v>
      </c>
      <c r="AS131" s="18">
        <v>0</v>
      </c>
      <c r="AT131" s="5"/>
      <c r="AU131" s="5"/>
      <c r="AV131" s="284">
        <v>44667771</v>
      </c>
      <c r="AW131" s="285">
        <v>2478390.969</v>
      </c>
      <c r="AX131" s="285">
        <v>9063</v>
      </c>
      <c r="AY131" s="286">
        <v>66540.781999999992</v>
      </c>
    </row>
    <row r="132" spans="1:51" ht="13.15">
      <c r="A132" s="287" t="s">
        <v>511</v>
      </c>
      <c r="B132" s="287" t="s">
        <v>512</v>
      </c>
      <c r="C132" s="287" t="s">
        <v>41</v>
      </c>
      <c r="D132" s="288" t="s">
        <v>513</v>
      </c>
      <c r="E132" s="288" t="s">
        <v>53</v>
      </c>
      <c r="F132" s="288" t="s">
        <v>54</v>
      </c>
      <c r="G132" s="287" t="s">
        <v>55</v>
      </c>
      <c r="H132" s="283">
        <v>0</v>
      </c>
      <c r="I132" s="283" t="s">
        <v>24</v>
      </c>
      <c r="J132" s="29">
        <v>0.4</v>
      </c>
      <c r="K132" s="14">
        <v>2277561.116852304</v>
      </c>
      <c r="L132" s="15">
        <v>2106744.0330883814</v>
      </c>
      <c r="M132" s="16">
        <v>0</v>
      </c>
      <c r="N132" s="15">
        <v>-7933809.198643689</v>
      </c>
      <c r="O132" s="15">
        <v>10282819.200000001</v>
      </c>
      <c r="P132" s="15">
        <v>1151141.9476000001</v>
      </c>
      <c r="Q132" s="15">
        <v>1690</v>
      </c>
      <c r="R132" s="15">
        <v>11607.952800000001</v>
      </c>
      <c r="S132" s="15">
        <v>0</v>
      </c>
      <c r="T132" s="15">
        <v>0</v>
      </c>
      <c r="U132" s="15">
        <v>0</v>
      </c>
      <c r="V132" s="15">
        <v>0</v>
      </c>
      <c r="W132" s="15">
        <v>0</v>
      </c>
      <c r="X132" s="15">
        <v>327.60000000000002</v>
      </c>
      <c r="Y132" s="15">
        <v>0</v>
      </c>
      <c r="Z132" s="15">
        <v>0</v>
      </c>
      <c r="AA132" s="15">
        <v>0</v>
      </c>
      <c r="AB132" s="15">
        <v>3830.8</v>
      </c>
      <c r="AC132" s="15">
        <v>0</v>
      </c>
      <c r="AD132" s="15">
        <v>0</v>
      </c>
      <c r="AE132" s="15">
        <v>-6.4</v>
      </c>
      <c r="AF132" s="15">
        <v>16874.400000000001</v>
      </c>
      <c r="AG132" s="15">
        <v>1390.4</v>
      </c>
      <c r="AH132" s="15">
        <v>60842</v>
      </c>
      <c r="AI132" s="15">
        <v>-1806</v>
      </c>
      <c r="AJ132" s="15">
        <v>24955.600000000002</v>
      </c>
      <c r="AK132" s="15">
        <v>441.20000000000005</v>
      </c>
      <c r="AL132" s="15">
        <v>0</v>
      </c>
      <c r="AM132" s="42">
        <v>0</v>
      </c>
      <c r="AN132" s="17">
        <v>3620299.5017563123</v>
      </c>
      <c r="AO132" s="289">
        <v>1.5895509784430004</v>
      </c>
      <c r="AP132" s="290">
        <v>0</v>
      </c>
      <c r="AQ132" s="291">
        <v>0</v>
      </c>
      <c r="AR132" s="18">
        <v>0</v>
      </c>
      <c r="AS132" s="18">
        <v>0</v>
      </c>
      <c r="AT132" s="5"/>
      <c r="AU132" s="5"/>
      <c r="AV132" s="284">
        <v>25707048</v>
      </c>
      <c r="AW132" s="285">
        <v>2877854.8689999999</v>
      </c>
      <c r="AX132" s="285">
        <v>4225</v>
      </c>
      <c r="AY132" s="286">
        <v>29019.882000000001</v>
      </c>
    </row>
    <row r="133" spans="1:51" ht="13.15">
      <c r="A133" s="287" t="s">
        <v>514</v>
      </c>
      <c r="B133" s="287" t="s">
        <v>515</v>
      </c>
      <c r="C133" s="287" t="s">
        <v>84</v>
      </c>
      <c r="D133" s="288" t="s">
        <v>516</v>
      </c>
      <c r="E133" s="288" t="s">
        <v>86</v>
      </c>
      <c r="F133" s="288" t="s">
        <v>43</v>
      </c>
      <c r="G133" s="287" t="s">
        <v>87</v>
      </c>
      <c r="H133" s="283">
        <v>0</v>
      </c>
      <c r="I133" s="283" t="s">
        <v>24</v>
      </c>
      <c r="J133" s="29">
        <v>0.3</v>
      </c>
      <c r="K133" s="14">
        <v>45423231.924217761</v>
      </c>
      <c r="L133" s="15">
        <v>42016489.52990143</v>
      </c>
      <c r="M133" s="16">
        <v>0</v>
      </c>
      <c r="N133" s="15">
        <v>-51622974.397146873</v>
      </c>
      <c r="O133" s="15">
        <v>109838582.39999999</v>
      </c>
      <c r="P133" s="15">
        <v>1553982.4679999999</v>
      </c>
      <c r="Q133" s="15">
        <v>8180.5499999999993</v>
      </c>
      <c r="R133" s="15">
        <v>66378.004199999996</v>
      </c>
      <c r="S133" s="15">
        <v>0</v>
      </c>
      <c r="T133" s="15">
        <v>0</v>
      </c>
      <c r="U133" s="15">
        <v>0</v>
      </c>
      <c r="V133" s="15">
        <v>0</v>
      </c>
      <c r="W133" s="15">
        <v>-942</v>
      </c>
      <c r="X133" s="15">
        <v>0</v>
      </c>
      <c r="Y133" s="15">
        <v>0</v>
      </c>
      <c r="Z133" s="15">
        <v>0</v>
      </c>
      <c r="AA133" s="15">
        <v>0</v>
      </c>
      <c r="AB133" s="15">
        <v>0</v>
      </c>
      <c r="AC133" s="15">
        <v>0</v>
      </c>
      <c r="AD133" s="15">
        <v>0</v>
      </c>
      <c r="AE133" s="15">
        <v>0</v>
      </c>
      <c r="AF133" s="15">
        <v>10152.299999999999</v>
      </c>
      <c r="AG133" s="15">
        <v>-871.19999999999993</v>
      </c>
      <c r="AH133" s="15">
        <v>121365.59999999999</v>
      </c>
      <c r="AI133" s="15">
        <v>-4037.7</v>
      </c>
      <c r="AJ133" s="15">
        <v>9386.1</v>
      </c>
      <c r="AK133" s="15">
        <v>-322.2</v>
      </c>
      <c r="AL133" s="15">
        <v>0</v>
      </c>
      <c r="AM133" s="42">
        <v>0</v>
      </c>
      <c r="AN133" s="17">
        <v>59978879.925053112</v>
      </c>
      <c r="AO133" s="289">
        <v>1.320445009838124</v>
      </c>
      <c r="AP133" s="290">
        <v>0</v>
      </c>
      <c r="AQ133" s="291">
        <v>0</v>
      </c>
      <c r="AR133" s="18">
        <v>0</v>
      </c>
      <c r="AS133" s="18">
        <v>0</v>
      </c>
      <c r="AT133" s="5"/>
      <c r="AU133" s="5"/>
      <c r="AV133" s="284">
        <v>366128608</v>
      </c>
      <c r="AW133" s="285">
        <v>5179941.5599999996</v>
      </c>
      <c r="AX133" s="285">
        <v>27268.5</v>
      </c>
      <c r="AY133" s="286">
        <v>221260.014</v>
      </c>
    </row>
    <row r="134" spans="1:51" ht="13.15">
      <c r="A134" s="287" t="s">
        <v>517</v>
      </c>
      <c r="B134" s="287" t="s">
        <v>518</v>
      </c>
      <c r="C134" s="287" t="s">
        <v>41</v>
      </c>
      <c r="D134" s="288" t="s">
        <v>519</v>
      </c>
      <c r="E134" s="288" t="s">
        <v>135</v>
      </c>
      <c r="F134" s="288" t="s">
        <v>136</v>
      </c>
      <c r="G134" s="287" t="s">
        <v>137</v>
      </c>
      <c r="H134" s="283">
        <v>0</v>
      </c>
      <c r="I134" s="283">
        <v>0</v>
      </c>
      <c r="J134" s="29">
        <v>0.4</v>
      </c>
      <c r="K134" s="14">
        <v>2499826.6339762509</v>
      </c>
      <c r="L134" s="15">
        <v>2312339.6364280321</v>
      </c>
      <c r="M134" s="16">
        <v>0.5</v>
      </c>
      <c r="N134" s="15">
        <v>-9278266.695669543</v>
      </c>
      <c r="O134" s="15">
        <v>12873128.4</v>
      </c>
      <c r="P134" s="15">
        <v>1108275.1228000002</v>
      </c>
      <c r="Q134" s="15">
        <v>-15653.6</v>
      </c>
      <c r="R134" s="15">
        <v>-36685.283600000002</v>
      </c>
      <c r="S134" s="15">
        <v>12826</v>
      </c>
      <c r="T134" s="15">
        <v>0</v>
      </c>
      <c r="U134" s="15">
        <v>0</v>
      </c>
      <c r="V134" s="15">
        <v>0</v>
      </c>
      <c r="W134" s="15">
        <v>0</v>
      </c>
      <c r="X134" s="15">
        <v>-274</v>
      </c>
      <c r="Y134" s="15">
        <v>0</v>
      </c>
      <c r="Z134" s="15">
        <v>0</v>
      </c>
      <c r="AA134" s="15">
        <v>0</v>
      </c>
      <c r="AB134" s="15">
        <v>1994.4</v>
      </c>
      <c r="AC134" s="15">
        <v>0</v>
      </c>
      <c r="AD134" s="15">
        <v>468.40000000000003</v>
      </c>
      <c r="AE134" s="15">
        <v>0</v>
      </c>
      <c r="AF134" s="15">
        <v>15592.400000000001</v>
      </c>
      <c r="AG134" s="15">
        <v>-1169.2</v>
      </c>
      <c r="AH134" s="15">
        <v>49434</v>
      </c>
      <c r="AI134" s="15">
        <v>-7113.6</v>
      </c>
      <c r="AJ134" s="15">
        <v>18924</v>
      </c>
      <c r="AK134" s="15">
        <v>379.20000000000005</v>
      </c>
      <c r="AL134" s="15">
        <v>0</v>
      </c>
      <c r="AM134" s="42">
        <v>0</v>
      </c>
      <c r="AN134" s="17">
        <v>4741859.5435304577</v>
      </c>
      <c r="AO134" s="289">
        <v>1.8968753589075917</v>
      </c>
      <c r="AP134" s="290">
        <v>0</v>
      </c>
      <c r="AQ134" s="291">
        <v>0</v>
      </c>
      <c r="AR134" s="18">
        <v>1121016</v>
      </c>
      <c r="AS134" s="18">
        <v>0</v>
      </c>
      <c r="AT134" s="5"/>
      <c r="AU134" s="5"/>
      <c r="AV134" s="284">
        <v>32182821</v>
      </c>
      <c r="AW134" s="285">
        <v>2770687.8070000005</v>
      </c>
      <c r="AX134" s="285">
        <v>-39134</v>
      </c>
      <c r="AY134" s="286">
        <v>-91713.209000000003</v>
      </c>
    </row>
    <row r="135" spans="1:51" ht="13.15">
      <c r="A135" s="287" t="s">
        <v>520</v>
      </c>
      <c r="B135" s="287" t="s">
        <v>521</v>
      </c>
      <c r="C135" s="287" t="s">
        <v>41</v>
      </c>
      <c r="D135" s="288" t="s">
        <v>522</v>
      </c>
      <c r="E135" s="288" t="s">
        <v>42</v>
      </c>
      <c r="F135" s="288" t="s">
        <v>43</v>
      </c>
      <c r="G135" s="287" t="s">
        <v>96</v>
      </c>
      <c r="H135" s="283">
        <v>0</v>
      </c>
      <c r="I135" s="283">
        <v>0</v>
      </c>
      <c r="J135" s="29">
        <v>0.4</v>
      </c>
      <c r="K135" s="14">
        <v>1973998.1563034861</v>
      </c>
      <c r="L135" s="15">
        <v>1825948.2945807248</v>
      </c>
      <c r="M135" s="16">
        <v>0.5</v>
      </c>
      <c r="N135" s="15">
        <v>-14565028.673835205</v>
      </c>
      <c r="O135" s="15">
        <v>16661629.200000001</v>
      </c>
      <c r="P135" s="15">
        <v>1517458.0403999998</v>
      </c>
      <c r="Q135" s="15">
        <v>2402</v>
      </c>
      <c r="R135" s="15">
        <v>25984.567199999998</v>
      </c>
      <c r="S135" s="15">
        <v>0</v>
      </c>
      <c r="T135" s="15">
        <v>0</v>
      </c>
      <c r="U135" s="15">
        <v>0</v>
      </c>
      <c r="V135" s="15">
        <v>-116</v>
      </c>
      <c r="W135" s="15">
        <v>0</v>
      </c>
      <c r="X135" s="15">
        <v>0</v>
      </c>
      <c r="Y135" s="15">
        <v>0</v>
      </c>
      <c r="Z135" s="15">
        <v>0</v>
      </c>
      <c r="AA135" s="15">
        <v>0</v>
      </c>
      <c r="AB135" s="15">
        <v>3706.8</v>
      </c>
      <c r="AC135" s="15">
        <v>0</v>
      </c>
      <c r="AD135" s="15">
        <v>222</v>
      </c>
      <c r="AE135" s="15">
        <v>0</v>
      </c>
      <c r="AF135" s="15">
        <v>16147.2</v>
      </c>
      <c r="AG135" s="15">
        <v>-2076.4</v>
      </c>
      <c r="AH135" s="15">
        <v>83554</v>
      </c>
      <c r="AI135" s="15">
        <v>-408.8</v>
      </c>
      <c r="AJ135" s="15">
        <v>19041.2</v>
      </c>
      <c r="AK135" s="15">
        <v>-51.6</v>
      </c>
      <c r="AL135" s="15">
        <v>0</v>
      </c>
      <c r="AM135" s="42">
        <v>0</v>
      </c>
      <c r="AN135" s="17">
        <v>3762463.5337647959</v>
      </c>
      <c r="AO135" s="289">
        <v>1.9060116757203029</v>
      </c>
      <c r="AP135" s="290">
        <v>0</v>
      </c>
      <c r="AQ135" s="291">
        <v>0</v>
      </c>
      <c r="AR135" s="18">
        <v>894233</v>
      </c>
      <c r="AS135" s="18">
        <v>894233</v>
      </c>
      <c r="AT135" s="5"/>
      <c r="AU135" s="5"/>
      <c r="AV135" s="284">
        <v>41654073</v>
      </c>
      <c r="AW135" s="285">
        <v>3793645.1009999993</v>
      </c>
      <c r="AX135" s="285">
        <v>6005</v>
      </c>
      <c r="AY135" s="286">
        <v>64961.417999999991</v>
      </c>
    </row>
    <row r="136" spans="1:51" ht="13.15">
      <c r="A136" s="287" t="s">
        <v>523</v>
      </c>
      <c r="B136" s="287" t="s">
        <v>524</v>
      </c>
      <c r="C136" s="287" t="s">
        <v>84</v>
      </c>
      <c r="D136" s="288" t="s">
        <v>525</v>
      </c>
      <c r="E136" s="288" t="s">
        <v>86</v>
      </c>
      <c r="F136" s="288" t="s">
        <v>43</v>
      </c>
      <c r="G136" s="287" t="s">
        <v>87</v>
      </c>
      <c r="H136" s="283">
        <v>0</v>
      </c>
      <c r="I136" s="283" t="s">
        <v>24</v>
      </c>
      <c r="J136" s="29">
        <v>0.3</v>
      </c>
      <c r="K136" s="14">
        <v>47424003.019805357</v>
      </c>
      <c r="L136" s="15">
        <v>43867202.793319955</v>
      </c>
      <c r="M136" s="16">
        <v>0</v>
      </c>
      <c r="N136" s="15">
        <v>-5512530.6367165875</v>
      </c>
      <c r="O136" s="15">
        <v>58778997.299999997</v>
      </c>
      <c r="P136" s="15">
        <v>1312199.5631999997</v>
      </c>
      <c r="Q136" s="15">
        <v>19088.25</v>
      </c>
      <c r="R136" s="15">
        <v>39679.743599999994</v>
      </c>
      <c r="S136" s="15">
        <v>0</v>
      </c>
      <c r="T136" s="15">
        <v>0</v>
      </c>
      <c r="U136" s="15">
        <v>0</v>
      </c>
      <c r="V136" s="15">
        <v>0</v>
      </c>
      <c r="W136" s="15">
        <v>-369</v>
      </c>
      <c r="X136" s="15">
        <v>-1601.3999999999999</v>
      </c>
      <c r="Y136" s="15">
        <v>0</v>
      </c>
      <c r="Z136" s="15">
        <v>0</v>
      </c>
      <c r="AA136" s="15">
        <v>0</v>
      </c>
      <c r="AB136" s="15">
        <v>0</v>
      </c>
      <c r="AC136" s="15">
        <v>0</v>
      </c>
      <c r="AD136" s="15">
        <v>0</v>
      </c>
      <c r="AE136" s="15">
        <v>0</v>
      </c>
      <c r="AF136" s="15">
        <v>4143.3</v>
      </c>
      <c r="AG136" s="15">
        <v>2009.6999999999998</v>
      </c>
      <c r="AH136" s="15">
        <v>184899.9</v>
      </c>
      <c r="AI136" s="15">
        <v>-11973.3</v>
      </c>
      <c r="AJ136" s="15">
        <v>14414.699999999999</v>
      </c>
      <c r="AK136" s="15">
        <v>-366.59999999999997</v>
      </c>
      <c r="AL136" s="15">
        <v>0</v>
      </c>
      <c r="AM136" s="42">
        <v>0</v>
      </c>
      <c r="AN136" s="17">
        <v>54828591.520083405</v>
      </c>
      <c r="AO136" s="289">
        <v>1.1561358811736269</v>
      </c>
      <c r="AP136" s="290">
        <v>0</v>
      </c>
      <c r="AQ136" s="291">
        <v>0</v>
      </c>
      <c r="AR136" s="18">
        <v>0</v>
      </c>
      <c r="AS136" s="18">
        <v>0</v>
      </c>
      <c r="AT136" s="5"/>
      <c r="AU136" s="5"/>
      <c r="AV136" s="284">
        <v>195929991</v>
      </c>
      <c r="AW136" s="285">
        <v>4373998.5439999998</v>
      </c>
      <c r="AX136" s="285">
        <v>63627.5</v>
      </c>
      <c r="AY136" s="286">
        <v>132265.81199999998</v>
      </c>
    </row>
    <row r="137" spans="1:51" ht="13.15">
      <c r="A137" s="287" t="s">
        <v>526</v>
      </c>
      <c r="B137" s="287" t="s">
        <v>527</v>
      </c>
      <c r="C137" s="287" t="s">
        <v>41</v>
      </c>
      <c r="D137" s="288" t="s">
        <v>528</v>
      </c>
      <c r="E137" s="288" t="s">
        <v>226</v>
      </c>
      <c r="F137" s="288" t="s">
        <v>227</v>
      </c>
      <c r="G137" s="287" t="s">
        <v>96</v>
      </c>
      <c r="H137" s="283">
        <v>0</v>
      </c>
      <c r="I137" s="283">
        <v>0</v>
      </c>
      <c r="J137" s="29">
        <v>0.4</v>
      </c>
      <c r="K137" s="14">
        <v>4409058.6666377503</v>
      </c>
      <c r="L137" s="15">
        <v>4078379.2666399195</v>
      </c>
      <c r="M137" s="16">
        <v>0.5</v>
      </c>
      <c r="N137" s="15">
        <v>-17830444.998042673</v>
      </c>
      <c r="O137" s="15">
        <v>24557588.400000002</v>
      </c>
      <c r="P137" s="15">
        <v>1585981.3751999999</v>
      </c>
      <c r="Q137" s="15">
        <v>-1853</v>
      </c>
      <c r="R137" s="15">
        <v>9093.3720000000012</v>
      </c>
      <c r="S137" s="15">
        <v>0</v>
      </c>
      <c r="T137" s="15">
        <v>0</v>
      </c>
      <c r="U137" s="15">
        <v>0</v>
      </c>
      <c r="V137" s="15">
        <v>0</v>
      </c>
      <c r="W137" s="15">
        <v>0</v>
      </c>
      <c r="X137" s="15">
        <v>0</v>
      </c>
      <c r="Y137" s="15">
        <v>0</v>
      </c>
      <c r="Z137" s="15">
        <v>0</v>
      </c>
      <c r="AA137" s="15">
        <v>0</v>
      </c>
      <c r="AB137" s="15">
        <v>13237.2</v>
      </c>
      <c r="AC137" s="15">
        <v>-858.40000000000009</v>
      </c>
      <c r="AD137" s="15">
        <v>0</v>
      </c>
      <c r="AE137" s="15">
        <v>0</v>
      </c>
      <c r="AF137" s="15">
        <v>11512.400000000001</v>
      </c>
      <c r="AG137" s="15">
        <v>-473.6</v>
      </c>
      <c r="AH137" s="15">
        <v>65512</v>
      </c>
      <c r="AI137" s="15">
        <v>-2176.4</v>
      </c>
      <c r="AJ137" s="15">
        <v>30374.400000000001</v>
      </c>
      <c r="AK137" s="15">
        <v>-38.400000000000006</v>
      </c>
      <c r="AL137" s="15">
        <v>0</v>
      </c>
      <c r="AM137" s="42">
        <v>0</v>
      </c>
      <c r="AN137" s="17">
        <v>8437454.3491573296</v>
      </c>
      <c r="AO137" s="289">
        <v>1.913663434102487</v>
      </c>
      <c r="AP137" s="290">
        <v>0</v>
      </c>
      <c r="AQ137" s="291">
        <v>0</v>
      </c>
      <c r="AR137" s="18">
        <v>2014198</v>
      </c>
      <c r="AS137" s="18">
        <v>2014198</v>
      </c>
      <c r="AT137" s="5"/>
      <c r="AU137" s="5"/>
      <c r="AV137" s="284">
        <v>61393971</v>
      </c>
      <c r="AW137" s="285">
        <v>3964953.4379999996</v>
      </c>
      <c r="AX137" s="285">
        <v>-4632.5</v>
      </c>
      <c r="AY137" s="286">
        <v>22733.43</v>
      </c>
    </row>
    <row r="138" spans="1:51" ht="13.15">
      <c r="A138" s="287" t="s">
        <v>529</v>
      </c>
      <c r="B138" s="287" t="s">
        <v>530</v>
      </c>
      <c r="C138" s="287" t="s">
        <v>41</v>
      </c>
      <c r="D138" s="288" t="s">
        <v>531</v>
      </c>
      <c r="E138" s="288" t="s">
        <v>215</v>
      </c>
      <c r="F138" s="288" t="s">
        <v>141</v>
      </c>
      <c r="G138" s="287" t="s">
        <v>216</v>
      </c>
      <c r="H138" s="283">
        <v>0</v>
      </c>
      <c r="I138" s="283">
        <v>0</v>
      </c>
      <c r="J138" s="29">
        <v>0.4</v>
      </c>
      <c r="K138" s="14">
        <v>3463613.3172502387</v>
      </c>
      <c r="L138" s="15">
        <v>3203842.318456471</v>
      </c>
      <c r="M138" s="16">
        <v>0.5</v>
      </c>
      <c r="N138" s="15">
        <v>-3817977.4667260069</v>
      </c>
      <c r="O138" s="15">
        <v>7259793.6000000006</v>
      </c>
      <c r="P138" s="15">
        <v>1038840.6404000001</v>
      </c>
      <c r="Q138" s="15">
        <v>15729.2</v>
      </c>
      <c r="R138" s="15">
        <v>47697.835600000006</v>
      </c>
      <c r="S138" s="15">
        <v>0</v>
      </c>
      <c r="T138" s="15">
        <v>0</v>
      </c>
      <c r="U138" s="15">
        <v>0</v>
      </c>
      <c r="V138" s="15">
        <v>0</v>
      </c>
      <c r="W138" s="15">
        <v>0</v>
      </c>
      <c r="X138" s="15">
        <v>-947.2</v>
      </c>
      <c r="Y138" s="15">
        <v>0</v>
      </c>
      <c r="Z138" s="15">
        <v>0</v>
      </c>
      <c r="AA138" s="15">
        <v>0</v>
      </c>
      <c r="AB138" s="15">
        <v>0</v>
      </c>
      <c r="AC138" s="15">
        <v>0</v>
      </c>
      <c r="AD138" s="15">
        <v>0</v>
      </c>
      <c r="AE138" s="15">
        <v>0</v>
      </c>
      <c r="AF138" s="15">
        <v>2877.6000000000004</v>
      </c>
      <c r="AG138" s="15">
        <v>0</v>
      </c>
      <c r="AH138" s="15">
        <v>13973.2</v>
      </c>
      <c r="AI138" s="15">
        <v>-110.4</v>
      </c>
      <c r="AJ138" s="15">
        <v>13051.6</v>
      </c>
      <c r="AK138" s="15">
        <v>-312.40000000000003</v>
      </c>
      <c r="AL138" s="15">
        <v>0</v>
      </c>
      <c r="AM138" s="42">
        <v>0</v>
      </c>
      <c r="AN138" s="17">
        <v>4572616.209273994</v>
      </c>
      <c r="AO138" s="289">
        <v>1.3201866924637511</v>
      </c>
      <c r="AP138" s="290">
        <v>0</v>
      </c>
      <c r="AQ138" s="291">
        <v>0</v>
      </c>
      <c r="AR138" s="18">
        <v>554501</v>
      </c>
      <c r="AS138" s="18">
        <v>0</v>
      </c>
      <c r="AT138" s="5"/>
      <c r="AU138" s="5"/>
      <c r="AV138" s="284">
        <v>18149484</v>
      </c>
      <c r="AW138" s="285">
        <v>2597101.6010000003</v>
      </c>
      <c r="AX138" s="285">
        <v>39323</v>
      </c>
      <c r="AY138" s="286">
        <v>119244.58900000001</v>
      </c>
    </row>
    <row r="139" spans="1:51" ht="13.15">
      <c r="A139" s="287" t="s">
        <v>532</v>
      </c>
      <c r="B139" s="287" t="s">
        <v>533</v>
      </c>
      <c r="C139" s="287" t="s">
        <v>41</v>
      </c>
      <c r="D139" s="288" t="s">
        <v>534</v>
      </c>
      <c r="E139" s="288" t="s">
        <v>80</v>
      </c>
      <c r="F139" s="288" t="s">
        <v>43</v>
      </c>
      <c r="G139" s="287" t="s">
        <v>81</v>
      </c>
      <c r="H139" s="283">
        <v>0</v>
      </c>
      <c r="I139" s="283" t="s">
        <v>24</v>
      </c>
      <c r="J139" s="29">
        <v>0.4</v>
      </c>
      <c r="K139" s="14">
        <v>4191325.1441263915</v>
      </c>
      <c r="L139" s="15">
        <v>3876975.7583169122</v>
      </c>
      <c r="M139" s="16">
        <v>0</v>
      </c>
      <c r="N139" s="15">
        <v>-16501112.496104745</v>
      </c>
      <c r="O139" s="15">
        <v>21238194.400000002</v>
      </c>
      <c r="P139" s="15">
        <v>1254545.236</v>
      </c>
      <c r="Q139" s="15">
        <v>2697.2000000000003</v>
      </c>
      <c r="R139" s="15">
        <v>21642.991999999998</v>
      </c>
      <c r="S139" s="15">
        <v>0</v>
      </c>
      <c r="T139" s="15">
        <v>0</v>
      </c>
      <c r="U139" s="15">
        <v>0</v>
      </c>
      <c r="V139" s="15">
        <v>0</v>
      </c>
      <c r="W139" s="15">
        <v>0</v>
      </c>
      <c r="X139" s="15">
        <v>0</v>
      </c>
      <c r="Y139" s="15">
        <v>0</v>
      </c>
      <c r="Z139" s="15">
        <v>0</v>
      </c>
      <c r="AA139" s="15">
        <v>0</v>
      </c>
      <c r="AB139" s="15">
        <v>0</v>
      </c>
      <c r="AC139" s="15">
        <v>0</v>
      </c>
      <c r="AD139" s="15">
        <v>600</v>
      </c>
      <c r="AE139" s="15">
        <v>0</v>
      </c>
      <c r="AF139" s="15">
        <v>1832</v>
      </c>
      <c r="AG139" s="15">
        <v>-12.8</v>
      </c>
      <c r="AH139" s="15">
        <v>42534.8</v>
      </c>
      <c r="AI139" s="15">
        <v>-1241.6000000000001</v>
      </c>
      <c r="AJ139" s="15">
        <v>8889.6</v>
      </c>
      <c r="AK139" s="15">
        <v>-1764.4</v>
      </c>
      <c r="AL139" s="15">
        <v>0</v>
      </c>
      <c r="AM139" s="42">
        <v>0</v>
      </c>
      <c r="AN139" s="17">
        <v>6066804.931895256</v>
      </c>
      <c r="AO139" s="289">
        <v>1.4474670237400005</v>
      </c>
      <c r="AP139" s="290">
        <v>0</v>
      </c>
      <c r="AQ139" s="291">
        <v>0</v>
      </c>
      <c r="AR139" s="18">
        <v>0</v>
      </c>
      <c r="AS139" s="18">
        <v>0</v>
      </c>
      <c r="AT139" s="5"/>
      <c r="AU139" s="5"/>
      <c r="AV139" s="284">
        <v>53095486</v>
      </c>
      <c r="AW139" s="285">
        <v>3136363.09</v>
      </c>
      <c r="AX139" s="285">
        <v>6743</v>
      </c>
      <c r="AY139" s="286">
        <v>54107.479999999996</v>
      </c>
    </row>
    <row r="140" spans="1:51" ht="13.15">
      <c r="A140" s="287" t="s">
        <v>535</v>
      </c>
      <c r="B140" s="287" t="s">
        <v>536</v>
      </c>
      <c r="C140" s="287" t="s">
        <v>304</v>
      </c>
      <c r="D140" s="288" t="s">
        <v>537</v>
      </c>
      <c r="E140" s="288" t="s">
        <v>43</v>
      </c>
      <c r="F140" s="288" t="s">
        <v>43</v>
      </c>
      <c r="G140" s="287" t="s">
        <v>538</v>
      </c>
      <c r="H140" s="283">
        <v>0</v>
      </c>
      <c r="I140" s="283" t="s">
        <v>24</v>
      </c>
      <c r="J140" s="29">
        <v>0.5</v>
      </c>
      <c r="K140" s="14">
        <v>31522290.924271129</v>
      </c>
      <c r="L140" s="15">
        <v>29158119.104950797</v>
      </c>
      <c r="M140" s="16">
        <v>0</v>
      </c>
      <c r="N140" s="15">
        <v>12652099.79022936</v>
      </c>
      <c r="O140" s="15">
        <v>19320626.5</v>
      </c>
      <c r="P140" s="15">
        <v>2662302.4194999998</v>
      </c>
      <c r="Q140" s="15">
        <v>24584.5</v>
      </c>
      <c r="R140" s="15">
        <v>67761.016000000003</v>
      </c>
      <c r="S140" s="15">
        <v>8460</v>
      </c>
      <c r="T140" s="15">
        <v>2213.5</v>
      </c>
      <c r="U140" s="15">
        <v>0</v>
      </c>
      <c r="V140" s="15">
        <v>0</v>
      </c>
      <c r="W140" s="15">
        <v>0</v>
      </c>
      <c r="X140" s="15">
        <v>-188.5</v>
      </c>
      <c r="Y140" s="15">
        <v>0</v>
      </c>
      <c r="Z140" s="15">
        <v>0</v>
      </c>
      <c r="AA140" s="15">
        <v>0</v>
      </c>
      <c r="AB140" s="15">
        <v>390.5</v>
      </c>
      <c r="AC140" s="15">
        <v>0</v>
      </c>
      <c r="AD140" s="15">
        <v>750</v>
      </c>
      <c r="AE140" s="15">
        <v>0</v>
      </c>
      <c r="AF140" s="15">
        <v>13515</v>
      </c>
      <c r="AG140" s="15">
        <v>3433</v>
      </c>
      <c r="AH140" s="15">
        <v>108800.5</v>
      </c>
      <c r="AI140" s="15">
        <v>-4529.5</v>
      </c>
      <c r="AJ140" s="15">
        <v>38604</v>
      </c>
      <c r="AK140" s="15">
        <v>829</v>
      </c>
      <c r="AL140" s="15">
        <v>0</v>
      </c>
      <c r="AM140" s="42">
        <v>0</v>
      </c>
      <c r="AN140" s="17">
        <v>34899651.725729361</v>
      </c>
      <c r="AO140" s="289">
        <v>1.1071419843682038</v>
      </c>
      <c r="AP140" s="290">
        <v>0</v>
      </c>
      <c r="AQ140" s="291">
        <v>0</v>
      </c>
      <c r="AR140" s="18">
        <v>0</v>
      </c>
      <c r="AS140" s="18">
        <v>0</v>
      </c>
      <c r="AT140" s="5"/>
      <c r="AU140" s="5"/>
      <c r="AV140" s="284">
        <v>38641253</v>
      </c>
      <c r="AW140" s="285">
        <v>5324604.8389999997</v>
      </c>
      <c r="AX140" s="285">
        <v>49169</v>
      </c>
      <c r="AY140" s="286">
        <v>135522.03200000001</v>
      </c>
    </row>
    <row r="141" spans="1:51" ht="13.15">
      <c r="A141" s="287" t="s">
        <v>539</v>
      </c>
      <c r="B141" s="287" t="s">
        <v>540</v>
      </c>
      <c r="C141" s="287" t="s">
        <v>304</v>
      </c>
      <c r="D141" s="288" t="s">
        <v>541</v>
      </c>
      <c r="E141" s="288" t="s">
        <v>43</v>
      </c>
      <c r="F141" s="288" t="s">
        <v>43</v>
      </c>
      <c r="G141" s="287" t="s">
        <v>96</v>
      </c>
      <c r="H141" s="283">
        <v>0</v>
      </c>
      <c r="I141" s="283">
        <v>0</v>
      </c>
      <c r="J141" s="29">
        <v>0.5</v>
      </c>
      <c r="K141" s="14">
        <v>1478411.7292601014</v>
      </c>
      <c r="L141" s="15">
        <v>1367530.849565594</v>
      </c>
      <c r="M141" s="16">
        <v>0</v>
      </c>
      <c r="N141" s="15">
        <v>560779.43397311645</v>
      </c>
      <c r="O141" s="15">
        <v>747132</v>
      </c>
      <c r="P141" s="15">
        <v>185562.465</v>
      </c>
      <c r="Q141" s="15">
        <v>0</v>
      </c>
      <c r="R141" s="15">
        <v>0</v>
      </c>
      <c r="S141" s="15">
        <v>0</v>
      </c>
      <c r="T141" s="15">
        <v>0</v>
      </c>
      <c r="U141" s="15">
        <v>0</v>
      </c>
      <c r="V141" s="15">
        <v>0</v>
      </c>
      <c r="W141" s="15">
        <v>0</v>
      </c>
      <c r="X141" s="15">
        <v>957</v>
      </c>
      <c r="Y141" s="15">
        <v>0</v>
      </c>
      <c r="Z141" s="15">
        <v>0</v>
      </c>
      <c r="AA141" s="15">
        <v>0</v>
      </c>
      <c r="AB141" s="15">
        <v>0</v>
      </c>
      <c r="AC141" s="15">
        <v>0</v>
      </c>
      <c r="AD141" s="15">
        <v>0</v>
      </c>
      <c r="AE141" s="15">
        <v>0</v>
      </c>
      <c r="AF141" s="15">
        <v>0</v>
      </c>
      <c r="AG141" s="15">
        <v>0</v>
      </c>
      <c r="AH141" s="15">
        <v>1718</v>
      </c>
      <c r="AI141" s="15">
        <v>3716</v>
      </c>
      <c r="AJ141" s="15">
        <v>2218</v>
      </c>
      <c r="AK141" s="15">
        <v>0</v>
      </c>
      <c r="AL141" s="15">
        <v>0</v>
      </c>
      <c r="AM141" s="42">
        <v>0</v>
      </c>
      <c r="AN141" s="17">
        <v>1502082.8989731164</v>
      </c>
      <c r="AO141" s="289">
        <v>1.0160112161210069</v>
      </c>
      <c r="AP141" s="290">
        <v>0</v>
      </c>
      <c r="AQ141" s="291">
        <v>0</v>
      </c>
      <c r="AR141" s="18">
        <v>0</v>
      </c>
      <c r="AS141" s="18">
        <v>0</v>
      </c>
      <c r="AT141" s="5"/>
      <c r="AU141" s="5"/>
      <c r="AV141" s="284">
        <v>1494264</v>
      </c>
      <c r="AW141" s="285">
        <v>371124.93</v>
      </c>
      <c r="AX141" s="285">
        <v>0</v>
      </c>
      <c r="AY141" s="286">
        <v>0</v>
      </c>
    </row>
    <row r="142" spans="1:51" ht="13.15">
      <c r="A142" s="287" t="s">
        <v>542</v>
      </c>
      <c r="B142" s="287" t="s">
        <v>543</v>
      </c>
      <c r="C142" s="287" t="s">
        <v>230</v>
      </c>
      <c r="D142" s="288" t="s">
        <v>544</v>
      </c>
      <c r="E142" s="288" t="s">
        <v>86</v>
      </c>
      <c r="F142" s="288" t="s">
        <v>43</v>
      </c>
      <c r="G142" s="287" t="s">
        <v>87</v>
      </c>
      <c r="H142" s="283">
        <v>0</v>
      </c>
      <c r="I142" s="283" t="s">
        <v>24</v>
      </c>
      <c r="J142" s="29">
        <v>0.3</v>
      </c>
      <c r="K142" s="14">
        <v>82007676.346452236</v>
      </c>
      <c r="L142" s="15">
        <v>75857100.620468318</v>
      </c>
      <c r="M142" s="16">
        <v>0</v>
      </c>
      <c r="N142" s="15">
        <v>2691430.8645036938</v>
      </c>
      <c r="O142" s="15">
        <v>87850044.299999997</v>
      </c>
      <c r="P142" s="15">
        <v>1433385.7290000001</v>
      </c>
      <c r="Q142" s="15">
        <v>17328.3</v>
      </c>
      <c r="R142" s="15">
        <v>42012.874799999998</v>
      </c>
      <c r="S142" s="15">
        <v>0</v>
      </c>
      <c r="T142" s="15">
        <v>0</v>
      </c>
      <c r="U142" s="15">
        <v>0</v>
      </c>
      <c r="V142" s="15">
        <v>1349.1</v>
      </c>
      <c r="W142" s="15">
        <v>-1040.7</v>
      </c>
      <c r="X142" s="15">
        <v>6823.5</v>
      </c>
      <c r="Y142" s="15">
        <v>0</v>
      </c>
      <c r="Z142" s="15">
        <v>0</v>
      </c>
      <c r="AA142" s="15">
        <v>0</v>
      </c>
      <c r="AB142" s="15">
        <v>0</v>
      </c>
      <c r="AC142" s="15">
        <v>0</v>
      </c>
      <c r="AD142" s="15">
        <v>0</v>
      </c>
      <c r="AE142" s="15">
        <v>0</v>
      </c>
      <c r="AF142" s="15">
        <v>71843.099999999991</v>
      </c>
      <c r="AG142" s="15">
        <v>-642.6</v>
      </c>
      <c r="AH142" s="15">
        <v>726579</v>
      </c>
      <c r="AI142" s="15">
        <v>0</v>
      </c>
      <c r="AJ142" s="15">
        <v>34697.4</v>
      </c>
      <c r="AK142" s="15">
        <v>0</v>
      </c>
      <c r="AL142" s="15">
        <v>0</v>
      </c>
      <c r="AM142" s="42">
        <v>0</v>
      </c>
      <c r="AN142" s="17">
        <v>92873810.868303686</v>
      </c>
      <c r="AO142" s="289">
        <v>1.1325014316458137</v>
      </c>
      <c r="AP142" s="290">
        <v>0</v>
      </c>
      <c r="AQ142" s="291">
        <v>0</v>
      </c>
      <c r="AR142" s="18">
        <v>0</v>
      </c>
      <c r="AS142" s="18">
        <v>0</v>
      </c>
      <c r="AT142" s="5"/>
      <c r="AU142" s="5"/>
      <c r="AV142" s="284">
        <v>292833481</v>
      </c>
      <c r="AW142" s="285">
        <v>4777952.4300000006</v>
      </c>
      <c r="AX142" s="285">
        <v>57761</v>
      </c>
      <c r="AY142" s="286">
        <v>140042.916</v>
      </c>
    </row>
    <row r="143" spans="1:51" ht="13.15">
      <c r="A143" s="287" t="s">
        <v>545</v>
      </c>
      <c r="B143" s="287" t="s">
        <v>546</v>
      </c>
      <c r="C143" s="287" t="s">
        <v>230</v>
      </c>
      <c r="D143" s="288" t="s">
        <v>547</v>
      </c>
      <c r="E143" s="288" t="s">
        <v>86</v>
      </c>
      <c r="F143" s="288" t="s">
        <v>43</v>
      </c>
      <c r="G143" s="287" t="s">
        <v>87</v>
      </c>
      <c r="H143" s="283">
        <v>0</v>
      </c>
      <c r="I143" s="283" t="s">
        <v>24</v>
      </c>
      <c r="J143" s="29">
        <v>0.3</v>
      </c>
      <c r="K143" s="14">
        <v>50721868.363227636</v>
      </c>
      <c r="L143" s="15">
        <v>46917728.235985562</v>
      </c>
      <c r="M143" s="16">
        <v>0</v>
      </c>
      <c r="N143" s="15">
        <v>-51628780.853107616</v>
      </c>
      <c r="O143" s="15">
        <v>100620196.8</v>
      </c>
      <c r="P143" s="15">
        <v>826832.44020000007</v>
      </c>
      <c r="Q143" s="15">
        <v>23692.649999999998</v>
      </c>
      <c r="R143" s="15">
        <v>42134.375400000004</v>
      </c>
      <c r="S143" s="15">
        <v>0</v>
      </c>
      <c r="T143" s="15">
        <v>0</v>
      </c>
      <c r="U143" s="15">
        <v>0</v>
      </c>
      <c r="V143" s="15">
        <v>0</v>
      </c>
      <c r="W143" s="15">
        <v>-501.59999999999997</v>
      </c>
      <c r="X143" s="15">
        <v>-115.19999999999999</v>
      </c>
      <c r="Y143" s="15">
        <v>0</v>
      </c>
      <c r="Z143" s="15">
        <v>0</v>
      </c>
      <c r="AA143" s="15">
        <v>37.799999999999997</v>
      </c>
      <c r="AB143" s="15">
        <v>0</v>
      </c>
      <c r="AC143" s="15">
        <v>0</v>
      </c>
      <c r="AD143" s="15">
        <v>0</v>
      </c>
      <c r="AE143" s="15">
        <v>0</v>
      </c>
      <c r="AF143" s="15">
        <v>18709.5</v>
      </c>
      <c r="AG143" s="15">
        <v>-1133.3999999999999</v>
      </c>
      <c r="AH143" s="15">
        <v>385003.2</v>
      </c>
      <c r="AI143" s="15">
        <v>-17487.599999999999</v>
      </c>
      <c r="AJ143" s="15">
        <v>7772.0999999999995</v>
      </c>
      <c r="AK143" s="15">
        <v>825.3</v>
      </c>
      <c r="AL143" s="15">
        <v>0</v>
      </c>
      <c r="AM143" s="42">
        <v>0</v>
      </c>
      <c r="AN143" s="17">
        <v>50277185.512492381</v>
      </c>
      <c r="AO143" s="289">
        <v>0.99123291658834789</v>
      </c>
      <c r="AP143" s="290">
        <v>0</v>
      </c>
      <c r="AQ143" s="291">
        <v>0</v>
      </c>
      <c r="AR143" s="18">
        <v>0</v>
      </c>
      <c r="AS143" s="18">
        <v>0</v>
      </c>
      <c r="AT143" s="5"/>
      <c r="AU143" s="5"/>
      <c r="AV143" s="284">
        <v>335400656</v>
      </c>
      <c r="AW143" s="285">
        <v>2756108.1340000005</v>
      </c>
      <c r="AX143" s="285">
        <v>78975.5</v>
      </c>
      <c r="AY143" s="286">
        <v>140447.91800000003</v>
      </c>
    </row>
    <row r="144" spans="1:51" ht="13.15">
      <c r="A144" s="287" t="s">
        <v>548</v>
      </c>
      <c r="B144" s="287" t="s">
        <v>549</v>
      </c>
      <c r="C144" s="287" t="s">
        <v>41</v>
      </c>
      <c r="D144" s="288" t="s">
        <v>550</v>
      </c>
      <c r="E144" s="288" t="s">
        <v>300</v>
      </c>
      <c r="F144" s="288" t="s">
        <v>43</v>
      </c>
      <c r="G144" s="287" t="s">
        <v>301</v>
      </c>
      <c r="H144" s="283">
        <v>0</v>
      </c>
      <c r="I144" s="283">
        <v>0</v>
      </c>
      <c r="J144" s="29">
        <v>0.4</v>
      </c>
      <c r="K144" s="14">
        <v>2428221.8301942344</v>
      </c>
      <c r="L144" s="15">
        <v>2246105.192929667</v>
      </c>
      <c r="M144" s="16">
        <v>0.5</v>
      </c>
      <c r="N144" s="15">
        <v>-8298930.3435917525</v>
      </c>
      <c r="O144" s="15">
        <v>12825408.4</v>
      </c>
      <c r="P144" s="15">
        <v>831293.13400000019</v>
      </c>
      <c r="Q144" s="15">
        <v>1659.8000000000002</v>
      </c>
      <c r="R144" s="15">
        <v>15935.566000000003</v>
      </c>
      <c r="S144" s="15">
        <v>0</v>
      </c>
      <c r="T144" s="15">
        <v>0</v>
      </c>
      <c r="U144" s="15">
        <v>0</v>
      </c>
      <c r="V144" s="15">
        <v>0</v>
      </c>
      <c r="W144" s="15">
        <v>0</v>
      </c>
      <c r="X144" s="15">
        <v>0</v>
      </c>
      <c r="Y144" s="15">
        <v>0</v>
      </c>
      <c r="Z144" s="15">
        <v>0</v>
      </c>
      <c r="AA144" s="15">
        <v>0</v>
      </c>
      <c r="AB144" s="15">
        <v>1428</v>
      </c>
      <c r="AC144" s="15">
        <v>-56.400000000000006</v>
      </c>
      <c r="AD144" s="15">
        <v>0</v>
      </c>
      <c r="AE144" s="15">
        <v>0</v>
      </c>
      <c r="AF144" s="15">
        <v>155.60000000000002</v>
      </c>
      <c r="AG144" s="15">
        <v>0</v>
      </c>
      <c r="AH144" s="15">
        <v>14502.800000000001</v>
      </c>
      <c r="AI144" s="15">
        <v>-72.400000000000006</v>
      </c>
      <c r="AJ144" s="15">
        <v>9082.8000000000011</v>
      </c>
      <c r="AK144" s="15">
        <v>108.4</v>
      </c>
      <c r="AL144" s="15">
        <v>0</v>
      </c>
      <c r="AM144" s="42">
        <v>0</v>
      </c>
      <c r="AN144" s="17">
        <v>5400515.3564082477</v>
      </c>
      <c r="AO144" s="289">
        <v>2.2240617760924497</v>
      </c>
      <c r="AP144" s="290">
        <v>0</v>
      </c>
      <c r="AQ144" s="291">
        <v>0</v>
      </c>
      <c r="AR144" s="18">
        <v>1486147</v>
      </c>
      <c r="AS144" s="18">
        <v>0</v>
      </c>
      <c r="AT144" s="5"/>
      <c r="AU144" s="5"/>
      <c r="AV144" s="284">
        <v>32063521</v>
      </c>
      <c r="AW144" s="285">
        <v>2078232.8350000004</v>
      </c>
      <c r="AX144" s="285">
        <v>4149.5</v>
      </c>
      <c r="AY144" s="286">
        <v>39838.915000000001</v>
      </c>
    </row>
    <row r="145" spans="1:51" ht="13.15">
      <c r="A145" s="287" t="s">
        <v>551</v>
      </c>
      <c r="B145" s="287" t="s">
        <v>552</v>
      </c>
      <c r="C145" s="287" t="s">
        <v>41</v>
      </c>
      <c r="D145" s="288" t="s">
        <v>553</v>
      </c>
      <c r="E145" s="288" t="s">
        <v>178</v>
      </c>
      <c r="F145" s="288" t="s">
        <v>43</v>
      </c>
      <c r="G145" s="287" t="s">
        <v>179</v>
      </c>
      <c r="H145" s="283">
        <v>0</v>
      </c>
      <c r="I145" s="283">
        <v>0</v>
      </c>
      <c r="J145" s="29">
        <v>0.4</v>
      </c>
      <c r="K145" s="14">
        <v>5282141.0639152257</v>
      </c>
      <c r="L145" s="15">
        <v>4885980.4841215843</v>
      </c>
      <c r="M145" s="16">
        <v>0.5</v>
      </c>
      <c r="N145" s="15">
        <v>-10969117.960456967</v>
      </c>
      <c r="O145" s="15">
        <v>17233618</v>
      </c>
      <c r="P145" s="15">
        <v>1636326.1532000003</v>
      </c>
      <c r="Q145" s="15">
        <v>8304.2000000000007</v>
      </c>
      <c r="R145" s="15">
        <v>34456.8724</v>
      </c>
      <c r="S145" s="15">
        <v>0</v>
      </c>
      <c r="T145" s="15">
        <v>0</v>
      </c>
      <c r="U145" s="15">
        <v>0</v>
      </c>
      <c r="V145" s="15">
        <v>0</v>
      </c>
      <c r="W145" s="15">
        <v>0</v>
      </c>
      <c r="X145" s="15">
        <v>0</v>
      </c>
      <c r="Y145" s="15">
        <v>0</v>
      </c>
      <c r="Z145" s="15">
        <v>0</v>
      </c>
      <c r="AA145" s="15">
        <v>-8</v>
      </c>
      <c r="AB145" s="15">
        <v>26157.600000000002</v>
      </c>
      <c r="AC145" s="15">
        <v>-146.80000000000001</v>
      </c>
      <c r="AD145" s="15">
        <v>600</v>
      </c>
      <c r="AE145" s="15">
        <v>0</v>
      </c>
      <c r="AF145" s="15">
        <v>27303.200000000001</v>
      </c>
      <c r="AG145" s="15">
        <v>0</v>
      </c>
      <c r="AH145" s="15">
        <v>79830.400000000009</v>
      </c>
      <c r="AI145" s="15">
        <v>-1616.4</v>
      </c>
      <c r="AJ145" s="15">
        <v>19972.800000000003</v>
      </c>
      <c r="AK145" s="15">
        <v>487.6</v>
      </c>
      <c r="AL145" s="15">
        <v>0</v>
      </c>
      <c r="AM145" s="42">
        <v>0</v>
      </c>
      <c r="AN145" s="17">
        <v>8096167.6651430335</v>
      </c>
      <c r="AO145" s="289">
        <v>1.532743553641863</v>
      </c>
      <c r="AP145" s="290">
        <v>0</v>
      </c>
      <c r="AQ145" s="291">
        <v>0</v>
      </c>
      <c r="AR145" s="18">
        <v>1407013</v>
      </c>
      <c r="AS145" s="18">
        <v>0</v>
      </c>
      <c r="AT145" s="5"/>
      <c r="AU145" s="5"/>
      <c r="AV145" s="284">
        <v>43084045</v>
      </c>
      <c r="AW145" s="285">
        <v>4090815.3830000004</v>
      </c>
      <c r="AX145" s="285">
        <v>20760.5</v>
      </c>
      <c r="AY145" s="286">
        <v>86142.180999999997</v>
      </c>
    </row>
    <row r="146" spans="1:51" ht="13.15">
      <c r="A146" s="287" t="s">
        <v>554</v>
      </c>
      <c r="B146" s="287" t="s">
        <v>555</v>
      </c>
      <c r="C146" s="287" t="s">
        <v>116</v>
      </c>
      <c r="D146" s="288" t="s">
        <v>556</v>
      </c>
      <c r="E146" s="288" t="s">
        <v>43</v>
      </c>
      <c r="F146" s="288" t="s">
        <v>386</v>
      </c>
      <c r="G146" s="287" t="s">
        <v>96</v>
      </c>
      <c r="H146" s="283">
        <v>0</v>
      </c>
      <c r="I146" s="283">
        <v>0</v>
      </c>
      <c r="J146" s="29">
        <v>0.49</v>
      </c>
      <c r="K146" s="14">
        <v>78475178.857572436</v>
      </c>
      <c r="L146" s="15">
        <v>72589540.443254501</v>
      </c>
      <c r="M146" s="16">
        <v>0</v>
      </c>
      <c r="N146" s="15">
        <v>38377075.218805194</v>
      </c>
      <c r="O146" s="15">
        <v>35557349.310000002</v>
      </c>
      <c r="P146" s="15">
        <v>3236392.2902500001</v>
      </c>
      <c r="Q146" s="15">
        <v>12875.24</v>
      </c>
      <c r="R146" s="15">
        <v>61451.979960000004</v>
      </c>
      <c r="S146" s="15">
        <v>0</v>
      </c>
      <c r="T146" s="15">
        <v>0</v>
      </c>
      <c r="U146" s="15">
        <v>0</v>
      </c>
      <c r="V146" s="15">
        <v>0</v>
      </c>
      <c r="W146" s="15">
        <v>0</v>
      </c>
      <c r="X146" s="15">
        <v>3628.94</v>
      </c>
      <c r="Y146" s="15">
        <v>0</v>
      </c>
      <c r="Z146" s="15">
        <v>0</v>
      </c>
      <c r="AA146" s="15">
        <v>7598.92</v>
      </c>
      <c r="AB146" s="15">
        <v>0</v>
      </c>
      <c r="AC146" s="15">
        <v>0</v>
      </c>
      <c r="AD146" s="15">
        <v>735</v>
      </c>
      <c r="AE146" s="15">
        <v>0</v>
      </c>
      <c r="AF146" s="15">
        <v>8323.14</v>
      </c>
      <c r="AG146" s="15">
        <v>559.09</v>
      </c>
      <c r="AH146" s="15">
        <v>72822.819999999992</v>
      </c>
      <c r="AI146" s="15">
        <v>-9558.43</v>
      </c>
      <c r="AJ146" s="15">
        <v>31558.94</v>
      </c>
      <c r="AK146" s="15">
        <v>-883.47</v>
      </c>
      <c r="AL146" s="15">
        <v>0</v>
      </c>
      <c r="AM146" s="42">
        <v>0</v>
      </c>
      <c r="AN146" s="17">
        <v>77359928.989015192</v>
      </c>
      <c r="AO146" s="289">
        <v>0.98578850173019228</v>
      </c>
      <c r="AP146" s="290">
        <v>0</v>
      </c>
      <c r="AQ146" s="291">
        <v>0</v>
      </c>
      <c r="AR146" s="18">
        <v>0</v>
      </c>
      <c r="AS146" s="18">
        <v>0</v>
      </c>
      <c r="AT146" s="5"/>
      <c r="AU146" s="5"/>
      <c r="AV146" s="284">
        <v>72566019</v>
      </c>
      <c r="AW146" s="285">
        <v>6604882.2250000006</v>
      </c>
      <c r="AX146" s="285">
        <v>26276</v>
      </c>
      <c r="AY146" s="286">
        <v>125412.20400000001</v>
      </c>
    </row>
    <row r="147" spans="1:51" ht="13.15">
      <c r="A147" s="287" t="s">
        <v>557</v>
      </c>
      <c r="B147" s="287" t="s">
        <v>558</v>
      </c>
      <c r="C147" s="287" t="s">
        <v>84</v>
      </c>
      <c r="D147" s="288" t="s">
        <v>559</v>
      </c>
      <c r="E147" s="288" t="s">
        <v>86</v>
      </c>
      <c r="F147" s="288" t="s">
        <v>43</v>
      </c>
      <c r="G147" s="287" t="s">
        <v>87</v>
      </c>
      <c r="H147" s="283">
        <v>0</v>
      </c>
      <c r="I147" s="283" t="s">
        <v>24</v>
      </c>
      <c r="J147" s="29">
        <v>0.3</v>
      </c>
      <c r="K147" s="14">
        <v>21224846.100272231</v>
      </c>
      <c r="L147" s="15">
        <v>19632982.642751813</v>
      </c>
      <c r="M147" s="16">
        <v>0</v>
      </c>
      <c r="N147" s="15">
        <v>-4153744.7505265605</v>
      </c>
      <c r="O147" s="15">
        <v>25440154.199999999</v>
      </c>
      <c r="P147" s="15">
        <v>951437.68200000003</v>
      </c>
      <c r="Q147" s="15">
        <v>-1801.6499999999999</v>
      </c>
      <c r="R147" s="15">
        <v>14986.799099999998</v>
      </c>
      <c r="S147" s="15">
        <v>0</v>
      </c>
      <c r="T147" s="15">
        <v>0</v>
      </c>
      <c r="U147" s="15">
        <v>0</v>
      </c>
      <c r="V147" s="15">
        <v>-1405.2</v>
      </c>
      <c r="W147" s="15">
        <v>0</v>
      </c>
      <c r="X147" s="15">
        <v>-73.8</v>
      </c>
      <c r="Y147" s="15">
        <v>0</v>
      </c>
      <c r="Z147" s="15">
        <v>0</v>
      </c>
      <c r="AA147" s="15">
        <v>0</v>
      </c>
      <c r="AB147" s="15">
        <v>0</v>
      </c>
      <c r="AC147" s="15">
        <v>0</v>
      </c>
      <c r="AD147" s="15">
        <v>0</v>
      </c>
      <c r="AE147" s="15">
        <v>0</v>
      </c>
      <c r="AF147" s="15">
        <v>6044.0999999999995</v>
      </c>
      <c r="AG147" s="15">
        <v>-1078.8</v>
      </c>
      <c r="AH147" s="15">
        <v>46988.4</v>
      </c>
      <c r="AI147" s="15">
        <v>-3675</v>
      </c>
      <c r="AJ147" s="15">
        <v>12224.699999999999</v>
      </c>
      <c r="AK147" s="15">
        <v>-845.4</v>
      </c>
      <c r="AL147" s="15">
        <v>0</v>
      </c>
      <c r="AM147" s="42">
        <v>0</v>
      </c>
      <c r="AN147" s="17">
        <v>22309211.280573443</v>
      </c>
      <c r="AO147" s="289">
        <v>1.0510894248739595</v>
      </c>
      <c r="AP147" s="290">
        <v>0</v>
      </c>
      <c r="AQ147" s="291">
        <v>0</v>
      </c>
      <c r="AR147" s="18">
        <v>0</v>
      </c>
      <c r="AS147" s="18">
        <v>0</v>
      </c>
      <c r="AT147" s="5"/>
      <c r="AU147" s="5"/>
      <c r="AV147" s="284">
        <v>84800514</v>
      </c>
      <c r="AW147" s="285">
        <v>3171458.9400000004</v>
      </c>
      <c r="AX147" s="285">
        <v>-6005.5</v>
      </c>
      <c r="AY147" s="286">
        <v>49955.996999999996</v>
      </c>
    </row>
    <row r="148" spans="1:51" ht="13.15">
      <c r="A148" s="287" t="s">
        <v>560</v>
      </c>
      <c r="B148" s="287" t="s">
        <v>561</v>
      </c>
      <c r="C148" s="287" t="s">
        <v>93</v>
      </c>
      <c r="D148" s="288" t="s">
        <v>562</v>
      </c>
      <c r="E148" s="288" t="s">
        <v>43</v>
      </c>
      <c r="F148" s="288" t="s">
        <v>170</v>
      </c>
      <c r="G148" s="287" t="s">
        <v>171</v>
      </c>
      <c r="H148" s="283">
        <v>0</v>
      </c>
      <c r="I148" s="283" t="s">
        <v>24</v>
      </c>
      <c r="J148" s="29">
        <v>0.49</v>
      </c>
      <c r="K148" s="14">
        <v>79530576.953997955</v>
      </c>
      <c r="L148" s="15">
        <v>73565783.682448119</v>
      </c>
      <c r="M148" s="16">
        <v>0</v>
      </c>
      <c r="N148" s="15">
        <v>27711427.741280906</v>
      </c>
      <c r="O148" s="15">
        <v>53624251.030000001</v>
      </c>
      <c r="P148" s="15">
        <v>6456697.6399100004</v>
      </c>
      <c r="Q148" s="15">
        <v>22127.91</v>
      </c>
      <c r="R148" s="15">
        <v>119083.55487000001</v>
      </c>
      <c r="S148" s="15">
        <v>0</v>
      </c>
      <c r="T148" s="15">
        <v>0</v>
      </c>
      <c r="U148" s="15">
        <v>0</v>
      </c>
      <c r="V148" s="15">
        <v>0</v>
      </c>
      <c r="W148" s="15">
        <v>0</v>
      </c>
      <c r="X148" s="15">
        <v>-2621.99</v>
      </c>
      <c r="Y148" s="15">
        <v>0</v>
      </c>
      <c r="Z148" s="15">
        <v>0</v>
      </c>
      <c r="AA148" s="15">
        <v>0</v>
      </c>
      <c r="AB148" s="15">
        <v>0</v>
      </c>
      <c r="AC148" s="15">
        <v>0</v>
      </c>
      <c r="AD148" s="15">
        <v>735</v>
      </c>
      <c r="AE148" s="15">
        <v>0</v>
      </c>
      <c r="AF148" s="15">
        <v>29256.92</v>
      </c>
      <c r="AG148" s="15">
        <v>-442.46999999999997</v>
      </c>
      <c r="AH148" s="15">
        <v>79169.789999999994</v>
      </c>
      <c r="AI148" s="15">
        <v>-1398.95</v>
      </c>
      <c r="AJ148" s="15">
        <v>54751.62</v>
      </c>
      <c r="AK148" s="15">
        <v>5372.36</v>
      </c>
      <c r="AL148" s="15">
        <v>0</v>
      </c>
      <c r="AM148" s="42">
        <v>0</v>
      </c>
      <c r="AN148" s="17">
        <v>88098410.156060904</v>
      </c>
      <c r="AO148" s="289">
        <v>1.107730052141062</v>
      </c>
      <c r="AP148" s="290">
        <v>0</v>
      </c>
      <c r="AQ148" s="291">
        <v>0</v>
      </c>
      <c r="AR148" s="18">
        <v>0</v>
      </c>
      <c r="AS148" s="18">
        <v>0</v>
      </c>
      <c r="AT148" s="5"/>
      <c r="AU148" s="5"/>
      <c r="AV148" s="284">
        <v>109437247</v>
      </c>
      <c r="AW148" s="285">
        <v>13176933.959000001</v>
      </c>
      <c r="AX148" s="285">
        <v>45159</v>
      </c>
      <c r="AY148" s="286">
        <v>243027.66300000003</v>
      </c>
    </row>
    <row r="149" spans="1:51" ht="13.15">
      <c r="A149" s="287" t="s">
        <v>563</v>
      </c>
      <c r="B149" s="287" t="s">
        <v>564</v>
      </c>
      <c r="C149" s="287" t="s">
        <v>93</v>
      </c>
      <c r="D149" s="288" t="s">
        <v>565</v>
      </c>
      <c r="E149" s="288" t="s">
        <v>43</v>
      </c>
      <c r="F149" s="288" t="s">
        <v>566</v>
      </c>
      <c r="G149" s="287" t="s">
        <v>96</v>
      </c>
      <c r="H149" s="283">
        <v>0</v>
      </c>
      <c r="I149" s="283" t="s">
        <v>24</v>
      </c>
      <c r="J149" s="29">
        <v>0.49</v>
      </c>
      <c r="K149" s="14">
        <v>60012041.94063022</v>
      </c>
      <c r="L149" s="15">
        <v>55511138.795082957</v>
      </c>
      <c r="M149" s="16">
        <v>0</v>
      </c>
      <c r="N149" s="15">
        <v>39791273.849193886</v>
      </c>
      <c r="O149" s="15">
        <v>22276859.219999999</v>
      </c>
      <c r="P149" s="15">
        <v>1158018.4827400001</v>
      </c>
      <c r="Q149" s="15">
        <v>2039.3799999999999</v>
      </c>
      <c r="R149" s="15">
        <v>25234.531559999999</v>
      </c>
      <c r="S149" s="15">
        <v>0</v>
      </c>
      <c r="T149" s="15">
        <v>0</v>
      </c>
      <c r="U149" s="15">
        <v>0</v>
      </c>
      <c r="V149" s="15">
        <v>0</v>
      </c>
      <c r="W149" s="15">
        <v>-70.56</v>
      </c>
      <c r="X149" s="15">
        <v>0</v>
      </c>
      <c r="Y149" s="15">
        <v>0</v>
      </c>
      <c r="Z149" s="15">
        <v>0</v>
      </c>
      <c r="AA149" s="15">
        <v>0</v>
      </c>
      <c r="AB149" s="15">
        <v>0</v>
      </c>
      <c r="AC149" s="15">
        <v>0</v>
      </c>
      <c r="AD149" s="15">
        <v>0</v>
      </c>
      <c r="AE149" s="15">
        <v>0</v>
      </c>
      <c r="AF149" s="15">
        <v>3619.14</v>
      </c>
      <c r="AG149" s="15">
        <v>-507.64</v>
      </c>
      <c r="AH149" s="15">
        <v>44745.33</v>
      </c>
      <c r="AI149" s="15">
        <v>-1258.32</v>
      </c>
      <c r="AJ149" s="15">
        <v>4900</v>
      </c>
      <c r="AK149" s="15">
        <v>490</v>
      </c>
      <c r="AL149" s="15">
        <v>0</v>
      </c>
      <c r="AM149" s="42">
        <v>0</v>
      </c>
      <c r="AN149" s="17">
        <v>63305343.413493887</v>
      </c>
      <c r="AO149" s="289">
        <v>1.0548773440524106</v>
      </c>
      <c r="AP149" s="290">
        <v>0</v>
      </c>
      <c r="AQ149" s="291">
        <v>0</v>
      </c>
      <c r="AR149" s="18">
        <v>0</v>
      </c>
      <c r="AS149" s="18">
        <v>0</v>
      </c>
      <c r="AT149" s="5"/>
      <c r="AU149" s="5"/>
      <c r="AV149" s="284">
        <v>45462978</v>
      </c>
      <c r="AW149" s="285">
        <v>2363303.0260000001</v>
      </c>
      <c r="AX149" s="285">
        <v>4162</v>
      </c>
      <c r="AY149" s="286">
        <v>51499.044000000002</v>
      </c>
    </row>
    <row r="150" spans="1:51" ht="13.15">
      <c r="A150" s="287" t="s">
        <v>567</v>
      </c>
      <c r="B150" s="287" t="s">
        <v>568</v>
      </c>
      <c r="C150" s="287" t="s">
        <v>230</v>
      </c>
      <c r="D150" s="288" t="s">
        <v>569</v>
      </c>
      <c r="E150" s="288" t="s">
        <v>86</v>
      </c>
      <c r="F150" s="288" t="s">
        <v>43</v>
      </c>
      <c r="G150" s="287" t="s">
        <v>87</v>
      </c>
      <c r="H150" s="283">
        <v>0</v>
      </c>
      <c r="I150" s="283" t="s">
        <v>24</v>
      </c>
      <c r="J150" s="29">
        <v>0.3</v>
      </c>
      <c r="K150" s="14">
        <v>107281307.17345695</v>
      </c>
      <c r="L150" s="15">
        <v>99235209.135447681</v>
      </c>
      <c r="M150" s="16">
        <v>0</v>
      </c>
      <c r="N150" s="15">
        <v>61326242.012699723</v>
      </c>
      <c r="O150" s="15">
        <v>52075441.799999997</v>
      </c>
      <c r="P150" s="15">
        <v>1871930.0807999999</v>
      </c>
      <c r="Q150" s="15">
        <v>2598.15</v>
      </c>
      <c r="R150" s="15">
        <v>8701.3112999999994</v>
      </c>
      <c r="S150" s="15">
        <v>0</v>
      </c>
      <c r="T150" s="15">
        <v>0</v>
      </c>
      <c r="U150" s="15">
        <v>0</v>
      </c>
      <c r="V150" s="15">
        <v>0</v>
      </c>
      <c r="W150" s="15">
        <v>0</v>
      </c>
      <c r="X150" s="15">
        <v>144.29999999999998</v>
      </c>
      <c r="Y150" s="15">
        <v>0</v>
      </c>
      <c r="Z150" s="15">
        <v>0</v>
      </c>
      <c r="AA150" s="15">
        <v>0</v>
      </c>
      <c r="AB150" s="15">
        <v>0</v>
      </c>
      <c r="AC150" s="15">
        <v>0</v>
      </c>
      <c r="AD150" s="15">
        <v>0</v>
      </c>
      <c r="AE150" s="15">
        <v>0</v>
      </c>
      <c r="AF150" s="15">
        <v>104847.59999999999</v>
      </c>
      <c r="AG150" s="15">
        <v>792.6</v>
      </c>
      <c r="AH150" s="15">
        <v>400933.8</v>
      </c>
      <c r="AI150" s="15">
        <v>80604.899999999994</v>
      </c>
      <c r="AJ150" s="15">
        <v>26479.200000000001</v>
      </c>
      <c r="AK150" s="15">
        <v>2165.4</v>
      </c>
      <c r="AL150" s="15">
        <v>0</v>
      </c>
      <c r="AM150" s="42">
        <v>0</v>
      </c>
      <c r="AN150" s="17">
        <v>115900881.15479971</v>
      </c>
      <c r="AO150" s="289">
        <v>1.0803455346363955</v>
      </c>
      <c r="AP150" s="290">
        <v>0</v>
      </c>
      <c r="AQ150" s="291">
        <v>0</v>
      </c>
      <c r="AR150" s="18">
        <v>0</v>
      </c>
      <c r="AS150" s="18">
        <v>0</v>
      </c>
      <c r="AT150" s="5"/>
      <c r="AU150" s="5"/>
      <c r="AV150" s="284">
        <v>173584806</v>
      </c>
      <c r="AW150" s="285">
        <v>6239766.9359999998</v>
      </c>
      <c r="AX150" s="285">
        <v>8660.5</v>
      </c>
      <c r="AY150" s="286">
        <v>29004.370999999999</v>
      </c>
    </row>
    <row r="151" spans="1:51" ht="13.15">
      <c r="A151" s="287" t="s">
        <v>570</v>
      </c>
      <c r="B151" s="287" t="s">
        <v>571</v>
      </c>
      <c r="C151" s="287" t="s">
        <v>41</v>
      </c>
      <c r="D151" s="288" t="s">
        <v>572</v>
      </c>
      <c r="E151" s="288" t="s">
        <v>215</v>
      </c>
      <c r="F151" s="288" t="s">
        <v>141</v>
      </c>
      <c r="G151" s="287" t="s">
        <v>96</v>
      </c>
      <c r="H151" s="283">
        <v>0</v>
      </c>
      <c r="I151" s="283">
        <v>0</v>
      </c>
      <c r="J151" s="29">
        <v>0.4</v>
      </c>
      <c r="K151" s="14">
        <v>5518327.754018995</v>
      </c>
      <c r="L151" s="15">
        <v>5104453.1724675708</v>
      </c>
      <c r="M151" s="16">
        <v>0.5</v>
      </c>
      <c r="N151" s="15">
        <v>-18848052.836798597</v>
      </c>
      <c r="O151" s="15">
        <v>24384178</v>
      </c>
      <c r="P151" s="15">
        <v>1347281.2808000003</v>
      </c>
      <c r="Q151" s="15">
        <v>-8085.6</v>
      </c>
      <c r="R151" s="15">
        <v>6416.1696000000011</v>
      </c>
      <c r="S151" s="15">
        <v>0</v>
      </c>
      <c r="T151" s="15">
        <v>0</v>
      </c>
      <c r="U151" s="15">
        <v>0</v>
      </c>
      <c r="V151" s="15">
        <v>0</v>
      </c>
      <c r="W151" s="15">
        <v>0</v>
      </c>
      <c r="X151" s="15">
        <v>1516</v>
      </c>
      <c r="Y151" s="15">
        <v>0</v>
      </c>
      <c r="Z151" s="15">
        <v>1727.2</v>
      </c>
      <c r="AA151" s="15">
        <v>0</v>
      </c>
      <c r="AB151" s="15">
        <v>10164.400000000001</v>
      </c>
      <c r="AC151" s="15">
        <v>0</v>
      </c>
      <c r="AD151" s="15">
        <v>0</v>
      </c>
      <c r="AE151" s="15">
        <v>0</v>
      </c>
      <c r="AF151" s="15">
        <v>10388.800000000001</v>
      </c>
      <c r="AG151" s="15">
        <v>-1596.4</v>
      </c>
      <c r="AH151" s="15">
        <v>43066</v>
      </c>
      <c r="AI151" s="15">
        <v>0</v>
      </c>
      <c r="AJ151" s="15">
        <v>25687.600000000002</v>
      </c>
      <c r="AK151" s="15">
        <v>2364.8000000000002</v>
      </c>
      <c r="AL151" s="15">
        <v>0</v>
      </c>
      <c r="AM151" s="42">
        <v>0</v>
      </c>
      <c r="AN151" s="17">
        <v>6975055.4136014031</v>
      </c>
      <c r="AO151" s="289">
        <v>1.2639799092254849</v>
      </c>
      <c r="AP151" s="290">
        <v>0</v>
      </c>
      <c r="AQ151" s="291">
        <v>0</v>
      </c>
      <c r="AR151" s="18">
        <v>728364</v>
      </c>
      <c r="AS151" s="18">
        <v>728364</v>
      </c>
      <c r="AT151" s="5"/>
      <c r="AU151" s="5"/>
      <c r="AV151" s="284">
        <v>60960445</v>
      </c>
      <c r="AW151" s="285">
        <v>3368203.2020000005</v>
      </c>
      <c r="AX151" s="285">
        <v>-20214</v>
      </c>
      <c r="AY151" s="286">
        <v>16040.424000000003</v>
      </c>
    </row>
    <row r="152" spans="1:51" ht="13.15">
      <c r="A152" s="287" t="s">
        <v>573</v>
      </c>
      <c r="B152" s="287" t="s">
        <v>574</v>
      </c>
      <c r="C152" s="287" t="s">
        <v>93</v>
      </c>
      <c r="D152" s="288" t="s">
        <v>575</v>
      </c>
      <c r="E152" s="288" t="s">
        <v>43</v>
      </c>
      <c r="F152" s="288" t="s">
        <v>170</v>
      </c>
      <c r="G152" s="287" t="s">
        <v>171</v>
      </c>
      <c r="H152" s="283">
        <v>0</v>
      </c>
      <c r="I152" s="283" t="s">
        <v>24</v>
      </c>
      <c r="J152" s="29">
        <v>0.49</v>
      </c>
      <c r="K152" s="14">
        <v>152401843.70155483</v>
      </c>
      <c r="L152" s="15">
        <v>140971705.42393821</v>
      </c>
      <c r="M152" s="16">
        <v>0</v>
      </c>
      <c r="N152" s="15">
        <v>-13811653.154485969</v>
      </c>
      <c r="O152" s="15">
        <v>176059836.60999998</v>
      </c>
      <c r="P152" s="15">
        <v>10055931.827969998</v>
      </c>
      <c r="Q152" s="15">
        <v>36481.724999999999</v>
      </c>
      <c r="R152" s="15">
        <v>187914.06409999996</v>
      </c>
      <c r="S152" s="15">
        <v>211231.65</v>
      </c>
      <c r="T152" s="15">
        <v>254076.76</v>
      </c>
      <c r="U152" s="15">
        <v>0</v>
      </c>
      <c r="V152" s="15">
        <v>0</v>
      </c>
      <c r="W152" s="15">
        <v>-9429.56</v>
      </c>
      <c r="X152" s="15">
        <v>-6746.8099999999995</v>
      </c>
      <c r="Y152" s="15">
        <v>0</v>
      </c>
      <c r="Z152" s="15">
        <v>-671.79</v>
      </c>
      <c r="AA152" s="15">
        <v>-8346.66</v>
      </c>
      <c r="AB152" s="15">
        <v>4211.55</v>
      </c>
      <c r="AC152" s="15">
        <v>0</v>
      </c>
      <c r="AD152" s="15">
        <v>735</v>
      </c>
      <c r="AE152" s="15">
        <v>0</v>
      </c>
      <c r="AF152" s="15">
        <v>45577.84</v>
      </c>
      <c r="AG152" s="15">
        <v>-1517.04</v>
      </c>
      <c r="AH152" s="15">
        <v>316148</v>
      </c>
      <c r="AI152" s="15">
        <v>-18074.63</v>
      </c>
      <c r="AJ152" s="15">
        <v>104188.7</v>
      </c>
      <c r="AK152" s="15">
        <v>-1291.6399999999999</v>
      </c>
      <c r="AL152" s="15">
        <v>0</v>
      </c>
      <c r="AM152" s="42">
        <v>0</v>
      </c>
      <c r="AN152" s="17">
        <v>173418602.44258401</v>
      </c>
      <c r="AO152" s="289">
        <v>1.1379035727558902</v>
      </c>
      <c r="AP152" s="290">
        <v>0</v>
      </c>
      <c r="AQ152" s="291">
        <v>0</v>
      </c>
      <c r="AR152" s="18">
        <v>0</v>
      </c>
      <c r="AS152" s="18">
        <v>0</v>
      </c>
      <c r="AT152" s="5"/>
      <c r="AU152" s="5"/>
      <c r="AV152" s="284">
        <v>359305789</v>
      </c>
      <c r="AW152" s="285">
        <v>20522309.852999996</v>
      </c>
      <c r="AX152" s="285">
        <v>74452.5</v>
      </c>
      <c r="AY152" s="286">
        <v>383498.08999999991</v>
      </c>
    </row>
    <row r="153" spans="1:51" ht="13.15">
      <c r="A153" s="287" t="s">
        <v>576</v>
      </c>
      <c r="B153" s="287" t="s">
        <v>577</v>
      </c>
      <c r="C153" s="287" t="s">
        <v>116</v>
      </c>
      <c r="D153" s="288" t="s">
        <v>578</v>
      </c>
      <c r="E153" s="288" t="s">
        <v>43</v>
      </c>
      <c r="F153" s="288" t="s">
        <v>136</v>
      </c>
      <c r="G153" s="287" t="s">
        <v>137</v>
      </c>
      <c r="H153" s="283">
        <v>0</v>
      </c>
      <c r="I153" s="283">
        <v>0</v>
      </c>
      <c r="J153" s="29">
        <v>0.49</v>
      </c>
      <c r="K153" s="14">
        <v>97468353.951475456</v>
      </c>
      <c r="L153" s="15">
        <v>90158227.4051148</v>
      </c>
      <c r="M153" s="16">
        <v>0</v>
      </c>
      <c r="N153" s="15">
        <v>44209130.089277811</v>
      </c>
      <c r="O153" s="15">
        <v>52297298.689999998</v>
      </c>
      <c r="P153" s="15">
        <v>4629033.845519999</v>
      </c>
      <c r="Q153" s="15">
        <v>7162.5749999999998</v>
      </c>
      <c r="R153" s="15">
        <v>98986.185759999978</v>
      </c>
      <c r="S153" s="15">
        <v>40672.94</v>
      </c>
      <c r="T153" s="15">
        <v>-6558.65</v>
      </c>
      <c r="U153" s="15">
        <v>0</v>
      </c>
      <c r="V153" s="15">
        <v>0</v>
      </c>
      <c r="W153" s="15">
        <v>5301.8</v>
      </c>
      <c r="X153" s="15">
        <v>-1859.06</v>
      </c>
      <c r="Y153" s="15">
        <v>0</v>
      </c>
      <c r="Z153" s="15">
        <v>0</v>
      </c>
      <c r="AA153" s="15">
        <v>0</v>
      </c>
      <c r="AB153" s="15">
        <v>0</v>
      </c>
      <c r="AC153" s="15">
        <v>0</v>
      </c>
      <c r="AD153" s="15">
        <v>735</v>
      </c>
      <c r="AE153" s="15">
        <v>0</v>
      </c>
      <c r="AF153" s="15">
        <v>61545.96</v>
      </c>
      <c r="AG153" s="15">
        <v>1812.51</v>
      </c>
      <c r="AH153" s="15">
        <v>261326.8</v>
      </c>
      <c r="AI153" s="15">
        <v>-19882.239999999998</v>
      </c>
      <c r="AJ153" s="15">
        <v>33931.03</v>
      </c>
      <c r="AK153" s="15">
        <v>-2354.4499999999998</v>
      </c>
      <c r="AL153" s="15">
        <v>0</v>
      </c>
      <c r="AM153" s="42">
        <v>0</v>
      </c>
      <c r="AN153" s="17">
        <v>101616283.0255578</v>
      </c>
      <c r="AO153" s="289">
        <v>1.0425566751250093</v>
      </c>
      <c r="AP153" s="290">
        <v>0</v>
      </c>
      <c r="AQ153" s="291">
        <v>0</v>
      </c>
      <c r="AR153" s="18">
        <v>0</v>
      </c>
      <c r="AS153" s="18">
        <v>0</v>
      </c>
      <c r="AT153" s="5"/>
      <c r="AU153" s="5"/>
      <c r="AV153" s="284">
        <v>106729181</v>
      </c>
      <c r="AW153" s="285">
        <v>9447007.8479999974</v>
      </c>
      <c r="AX153" s="285">
        <v>14617.5</v>
      </c>
      <c r="AY153" s="286">
        <v>202012.62399999995</v>
      </c>
    </row>
    <row r="154" spans="1:51" ht="13.15">
      <c r="A154" s="287" t="s">
        <v>579</v>
      </c>
      <c r="B154" s="287" t="s">
        <v>580</v>
      </c>
      <c r="C154" s="287" t="s">
        <v>41</v>
      </c>
      <c r="D154" s="288" t="s">
        <v>581</v>
      </c>
      <c r="E154" s="288" t="s">
        <v>393</v>
      </c>
      <c r="F154" s="288" t="s">
        <v>189</v>
      </c>
      <c r="G154" s="287" t="s">
        <v>394</v>
      </c>
      <c r="H154" s="283">
        <v>0</v>
      </c>
      <c r="I154" s="283">
        <v>0</v>
      </c>
      <c r="J154" s="29">
        <v>0.4</v>
      </c>
      <c r="K154" s="14">
        <v>2157462.0211197454</v>
      </c>
      <c r="L154" s="15">
        <v>1995652.3695357647</v>
      </c>
      <c r="M154" s="16">
        <v>0.5</v>
      </c>
      <c r="N154" s="15">
        <v>-7507794.8405545074</v>
      </c>
      <c r="O154" s="15">
        <v>10195013.600000001</v>
      </c>
      <c r="P154" s="15">
        <v>1072859.6384000003</v>
      </c>
      <c r="Q154" s="15">
        <v>0</v>
      </c>
      <c r="R154" s="15">
        <v>0</v>
      </c>
      <c r="S154" s="15">
        <v>0</v>
      </c>
      <c r="T154" s="15">
        <v>0</v>
      </c>
      <c r="U154" s="15">
        <v>0</v>
      </c>
      <c r="V154" s="15">
        <v>0</v>
      </c>
      <c r="W154" s="15">
        <v>0</v>
      </c>
      <c r="X154" s="15">
        <v>0</v>
      </c>
      <c r="Y154" s="15">
        <v>0</v>
      </c>
      <c r="Z154" s="15">
        <v>0</v>
      </c>
      <c r="AA154" s="15">
        <v>0</v>
      </c>
      <c r="AB154" s="15">
        <v>4005.6000000000004</v>
      </c>
      <c r="AC154" s="15">
        <v>0</v>
      </c>
      <c r="AD154" s="15">
        <v>0</v>
      </c>
      <c r="AE154" s="15">
        <v>0</v>
      </c>
      <c r="AF154" s="15">
        <v>8390.8000000000011</v>
      </c>
      <c r="AG154" s="15">
        <v>-6.8000000000000007</v>
      </c>
      <c r="AH154" s="15">
        <v>30759.600000000002</v>
      </c>
      <c r="AI154" s="15">
        <v>-4612</v>
      </c>
      <c r="AJ154" s="15">
        <v>12047.2</v>
      </c>
      <c r="AK154" s="15">
        <v>400</v>
      </c>
      <c r="AL154" s="15">
        <v>0</v>
      </c>
      <c r="AM154" s="42">
        <v>0</v>
      </c>
      <c r="AN154" s="17">
        <v>3811062.7978454945</v>
      </c>
      <c r="AO154" s="289">
        <v>1.7664564940371523</v>
      </c>
      <c r="AP154" s="290">
        <v>0</v>
      </c>
      <c r="AQ154" s="291">
        <v>0</v>
      </c>
      <c r="AR154" s="18">
        <v>826800</v>
      </c>
      <c r="AS154" s="18">
        <v>0</v>
      </c>
      <c r="AT154" s="5"/>
      <c r="AU154" s="5"/>
      <c r="AV154" s="284">
        <v>25487534</v>
      </c>
      <c r="AW154" s="285">
        <v>2682149.0960000004</v>
      </c>
      <c r="AX154" s="285">
        <v>0</v>
      </c>
      <c r="AY154" s="286">
        <v>0</v>
      </c>
    </row>
    <row r="155" spans="1:51" ht="13.15">
      <c r="A155" s="287" t="s">
        <v>582</v>
      </c>
      <c r="B155" s="287" t="s">
        <v>583</v>
      </c>
      <c r="C155" s="287" t="s">
        <v>230</v>
      </c>
      <c r="D155" s="288" t="s">
        <v>584</v>
      </c>
      <c r="E155" s="288" t="s">
        <v>86</v>
      </c>
      <c r="F155" s="288" t="s">
        <v>43</v>
      </c>
      <c r="G155" s="287" t="s">
        <v>87</v>
      </c>
      <c r="H155" s="283">
        <v>0</v>
      </c>
      <c r="I155" s="283" t="s">
        <v>24</v>
      </c>
      <c r="J155" s="29">
        <v>0.3</v>
      </c>
      <c r="K155" s="14">
        <v>91530226.639802799</v>
      </c>
      <c r="L155" s="15">
        <v>84665459.6418176</v>
      </c>
      <c r="M155" s="16">
        <v>0</v>
      </c>
      <c r="N155" s="15">
        <v>72313225.64464502</v>
      </c>
      <c r="O155" s="15">
        <v>19520920.5</v>
      </c>
      <c r="P155" s="15">
        <v>1697079.0767999997</v>
      </c>
      <c r="Q155" s="15">
        <v>8040</v>
      </c>
      <c r="R155" s="15">
        <v>17185.9548</v>
      </c>
      <c r="S155" s="15">
        <v>533.1</v>
      </c>
      <c r="T155" s="15">
        <v>-17.399999999999999</v>
      </c>
      <c r="U155" s="15">
        <v>0</v>
      </c>
      <c r="V155" s="15">
        <v>-2964.6</v>
      </c>
      <c r="W155" s="15">
        <v>0</v>
      </c>
      <c r="X155" s="15">
        <v>124.19999999999999</v>
      </c>
      <c r="Y155" s="15">
        <v>0</v>
      </c>
      <c r="Z155" s="15">
        <v>0</v>
      </c>
      <c r="AA155" s="15">
        <v>0</v>
      </c>
      <c r="AB155" s="15">
        <v>0</v>
      </c>
      <c r="AC155" s="15">
        <v>0</v>
      </c>
      <c r="AD155" s="15">
        <v>0</v>
      </c>
      <c r="AE155" s="15">
        <v>0</v>
      </c>
      <c r="AF155" s="15">
        <v>44562.6</v>
      </c>
      <c r="AG155" s="15">
        <v>736.8</v>
      </c>
      <c r="AH155" s="15">
        <v>103200</v>
      </c>
      <c r="AI155" s="15">
        <v>-1175.3999999999999</v>
      </c>
      <c r="AJ155" s="15">
        <v>13103.699999999999</v>
      </c>
      <c r="AK155" s="15">
        <v>851.4</v>
      </c>
      <c r="AL155" s="15">
        <v>0</v>
      </c>
      <c r="AM155" s="42">
        <v>0</v>
      </c>
      <c r="AN155" s="17">
        <v>93715405.57624501</v>
      </c>
      <c r="AO155" s="289">
        <v>1.0238738503843272</v>
      </c>
      <c r="AP155" s="290">
        <v>0</v>
      </c>
      <c r="AQ155" s="291">
        <v>0</v>
      </c>
      <c r="AR155" s="18">
        <v>0</v>
      </c>
      <c r="AS155" s="18">
        <v>0</v>
      </c>
      <c r="AT155" s="5"/>
      <c r="AU155" s="5"/>
      <c r="AV155" s="284">
        <v>65069735</v>
      </c>
      <c r="AW155" s="285">
        <v>5656930.2559999991</v>
      </c>
      <c r="AX155" s="285">
        <v>26800</v>
      </c>
      <c r="AY155" s="286">
        <v>57286.516000000003</v>
      </c>
    </row>
    <row r="156" spans="1:51" ht="13.15">
      <c r="A156" s="287" t="s">
        <v>585</v>
      </c>
      <c r="B156" s="287" t="s">
        <v>586</v>
      </c>
      <c r="C156" s="287" t="s">
        <v>41</v>
      </c>
      <c r="D156" s="288" t="s">
        <v>587</v>
      </c>
      <c r="E156" s="288" t="s">
        <v>235</v>
      </c>
      <c r="F156" s="288" t="s">
        <v>236</v>
      </c>
      <c r="G156" s="287" t="s">
        <v>131</v>
      </c>
      <c r="H156" s="283">
        <v>0</v>
      </c>
      <c r="I156" s="283">
        <v>0</v>
      </c>
      <c r="J156" s="29">
        <v>0.4</v>
      </c>
      <c r="K156" s="14">
        <v>2036154.5941395685</v>
      </c>
      <c r="L156" s="15">
        <v>1883442.9995791009</v>
      </c>
      <c r="M156" s="16">
        <v>0.5</v>
      </c>
      <c r="N156" s="15">
        <v>-11189162.671740578</v>
      </c>
      <c r="O156" s="15">
        <v>14805242.800000001</v>
      </c>
      <c r="P156" s="15">
        <v>989058.85799999989</v>
      </c>
      <c r="Q156" s="15">
        <v>10494</v>
      </c>
      <c r="R156" s="15">
        <v>23622.8328</v>
      </c>
      <c r="S156" s="15">
        <v>0</v>
      </c>
      <c r="T156" s="15">
        <v>0</v>
      </c>
      <c r="U156" s="15">
        <v>0</v>
      </c>
      <c r="V156" s="15">
        <v>0</v>
      </c>
      <c r="W156" s="15">
        <v>0</v>
      </c>
      <c r="X156" s="15">
        <v>-616</v>
      </c>
      <c r="Y156" s="15">
        <v>0</v>
      </c>
      <c r="Z156" s="15">
        <v>0</v>
      </c>
      <c r="AA156" s="15">
        <v>0</v>
      </c>
      <c r="AB156" s="15">
        <v>1410</v>
      </c>
      <c r="AC156" s="15">
        <v>0</v>
      </c>
      <c r="AD156" s="15">
        <v>0</v>
      </c>
      <c r="AE156" s="15">
        <v>0</v>
      </c>
      <c r="AF156" s="15">
        <v>10355.200000000001</v>
      </c>
      <c r="AG156" s="15">
        <v>-920.80000000000007</v>
      </c>
      <c r="AH156" s="15">
        <v>49490</v>
      </c>
      <c r="AI156" s="15">
        <v>-858</v>
      </c>
      <c r="AJ156" s="15">
        <v>14268.400000000001</v>
      </c>
      <c r="AK156" s="15">
        <v>-1207.6000000000001</v>
      </c>
      <c r="AL156" s="15">
        <v>0</v>
      </c>
      <c r="AM156" s="42">
        <v>0</v>
      </c>
      <c r="AN156" s="17">
        <v>4711177.0190594224</v>
      </c>
      <c r="AO156" s="289">
        <v>2.3137619474567725</v>
      </c>
      <c r="AP156" s="290">
        <v>0</v>
      </c>
      <c r="AQ156" s="291">
        <v>0</v>
      </c>
      <c r="AR156" s="18">
        <v>1337511</v>
      </c>
      <c r="AS156" s="18">
        <v>0</v>
      </c>
      <c r="AT156" s="5"/>
      <c r="AU156" s="5"/>
      <c r="AV156" s="284">
        <v>37013107</v>
      </c>
      <c r="AW156" s="285">
        <v>2472647.1449999996</v>
      </c>
      <c r="AX156" s="285">
        <v>26235</v>
      </c>
      <c r="AY156" s="286">
        <v>59057.081999999995</v>
      </c>
    </row>
    <row r="157" spans="1:51" ht="13.15">
      <c r="A157" s="287" t="s">
        <v>588</v>
      </c>
      <c r="B157" s="287" t="s">
        <v>589</v>
      </c>
      <c r="C157" s="287" t="s">
        <v>41</v>
      </c>
      <c r="D157" s="288" t="s">
        <v>590</v>
      </c>
      <c r="E157" s="288" t="s">
        <v>156</v>
      </c>
      <c r="F157" s="288" t="s">
        <v>43</v>
      </c>
      <c r="G157" s="287" t="s">
        <v>157</v>
      </c>
      <c r="H157" s="283">
        <v>0</v>
      </c>
      <c r="I157" s="283" t="s">
        <v>24</v>
      </c>
      <c r="J157" s="29">
        <v>0.4</v>
      </c>
      <c r="K157" s="14">
        <v>3668958.9921838776</v>
      </c>
      <c r="L157" s="15">
        <v>3393787.0677700872</v>
      </c>
      <c r="M157" s="16">
        <v>0</v>
      </c>
      <c r="N157" s="15">
        <v>-12595311.820247907</v>
      </c>
      <c r="O157" s="15">
        <v>18122299.600000001</v>
      </c>
      <c r="P157" s="15">
        <v>997384.04</v>
      </c>
      <c r="Q157" s="15">
        <v>5484.4000000000005</v>
      </c>
      <c r="R157" s="15">
        <v>31450.999999999996</v>
      </c>
      <c r="S157" s="15">
        <v>18571.2</v>
      </c>
      <c r="T157" s="15">
        <v>0</v>
      </c>
      <c r="U157" s="15">
        <v>0</v>
      </c>
      <c r="V157" s="15">
        <v>-552</v>
      </c>
      <c r="W157" s="15">
        <v>-931.6</v>
      </c>
      <c r="X157" s="15">
        <v>0</v>
      </c>
      <c r="Y157" s="15">
        <v>0</v>
      </c>
      <c r="Z157" s="15">
        <v>0</v>
      </c>
      <c r="AA157" s="15">
        <v>0</v>
      </c>
      <c r="AB157" s="15">
        <v>1293.2</v>
      </c>
      <c r="AC157" s="15">
        <v>0</v>
      </c>
      <c r="AD157" s="15">
        <v>0</v>
      </c>
      <c r="AE157" s="15">
        <v>-1200</v>
      </c>
      <c r="AF157" s="15">
        <v>2589.2000000000003</v>
      </c>
      <c r="AG157" s="15">
        <v>0</v>
      </c>
      <c r="AH157" s="15">
        <v>37576.400000000001</v>
      </c>
      <c r="AI157" s="15">
        <v>33300</v>
      </c>
      <c r="AJ157" s="15">
        <v>9800</v>
      </c>
      <c r="AK157" s="15">
        <v>0</v>
      </c>
      <c r="AL157" s="15">
        <v>0</v>
      </c>
      <c r="AM157" s="42">
        <v>0</v>
      </c>
      <c r="AN157" s="17">
        <v>6661753.6197520951</v>
      </c>
      <c r="AO157" s="289">
        <v>1.8157067533171893</v>
      </c>
      <c r="AP157" s="290">
        <v>0</v>
      </c>
      <c r="AQ157" s="291">
        <v>0</v>
      </c>
      <c r="AR157" s="18">
        <v>0</v>
      </c>
      <c r="AS157" s="18">
        <v>0</v>
      </c>
      <c r="AT157" s="5"/>
      <c r="AU157" s="5"/>
      <c r="AV157" s="284">
        <v>45305749</v>
      </c>
      <c r="AW157" s="285">
        <v>2493460.1</v>
      </c>
      <c r="AX157" s="285">
        <v>13711</v>
      </c>
      <c r="AY157" s="286">
        <v>78627.499999999985</v>
      </c>
    </row>
    <row r="158" spans="1:51" ht="13.15">
      <c r="A158" s="287" t="s">
        <v>591</v>
      </c>
      <c r="B158" s="287" t="s">
        <v>592</v>
      </c>
      <c r="C158" s="287" t="s">
        <v>93</v>
      </c>
      <c r="D158" s="288" t="s">
        <v>593</v>
      </c>
      <c r="E158" s="288" t="s">
        <v>43</v>
      </c>
      <c r="F158" s="288" t="s">
        <v>566</v>
      </c>
      <c r="G158" s="287" t="s">
        <v>96</v>
      </c>
      <c r="H158" s="283">
        <v>0</v>
      </c>
      <c r="I158" s="283" t="s">
        <v>24</v>
      </c>
      <c r="J158" s="29">
        <v>0.49</v>
      </c>
      <c r="K158" s="14">
        <v>169978472.97238585</v>
      </c>
      <c r="L158" s="15">
        <v>157230087.49945691</v>
      </c>
      <c r="M158" s="16">
        <v>0</v>
      </c>
      <c r="N158" s="15">
        <v>75192728.608242288</v>
      </c>
      <c r="O158" s="15">
        <v>93593246.25</v>
      </c>
      <c r="P158" s="15">
        <v>4726918.7503999993</v>
      </c>
      <c r="Q158" s="15">
        <v>37094.224999999999</v>
      </c>
      <c r="R158" s="15">
        <v>154330.34610000002</v>
      </c>
      <c r="S158" s="15">
        <v>0</v>
      </c>
      <c r="T158" s="15">
        <v>0</v>
      </c>
      <c r="U158" s="15">
        <v>0</v>
      </c>
      <c r="V158" s="15">
        <v>313.11</v>
      </c>
      <c r="W158" s="15">
        <v>-667.38</v>
      </c>
      <c r="X158" s="15">
        <v>-5507.5999999999995</v>
      </c>
      <c r="Y158" s="15">
        <v>0</v>
      </c>
      <c r="Z158" s="15">
        <v>0</v>
      </c>
      <c r="AA158" s="15">
        <v>-221.48</v>
      </c>
      <c r="AB158" s="15">
        <v>0</v>
      </c>
      <c r="AC158" s="15">
        <v>0</v>
      </c>
      <c r="AD158" s="15">
        <v>735</v>
      </c>
      <c r="AE158" s="15">
        <v>0</v>
      </c>
      <c r="AF158" s="15">
        <v>43046.99</v>
      </c>
      <c r="AG158" s="15">
        <v>-2478.91</v>
      </c>
      <c r="AH158" s="15">
        <v>231670.53</v>
      </c>
      <c r="AI158" s="15">
        <v>-12870.83</v>
      </c>
      <c r="AJ158" s="15">
        <v>64517.32</v>
      </c>
      <c r="AK158" s="15">
        <v>-120.53999999999999</v>
      </c>
      <c r="AL158" s="15">
        <v>0</v>
      </c>
      <c r="AM158" s="42">
        <v>0</v>
      </c>
      <c r="AN158" s="17">
        <v>174022734.38974229</v>
      </c>
      <c r="AO158" s="289">
        <v>1.0237927859136224</v>
      </c>
      <c r="AP158" s="290">
        <v>0</v>
      </c>
      <c r="AQ158" s="291">
        <v>0</v>
      </c>
      <c r="AR158" s="18">
        <v>0</v>
      </c>
      <c r="AS158" s="18">
        <v>0</v>
      </c>
      <c r="AT158" s="5"/>
      <c r="AU158" s="5"/>
      <c r="AV158" s="284">
        <v>191006625</v>
      </c>
      <c r="AW158" s="285">
        <v>9646772.959999999</v>
      </c>
      <c r="AX158" s="285">
        <v>75702.5</v>
      </c>
      <c r="AY158" s="286">
        <v>314959.89000000007</v>
      </c>
    </row>
    <row r="159" spans="1:51" ht="13.15">
      <c r="A159" s="287" t="s">
        <v>594</v>
      </c>
      <c r="B159" s="287" t="s">
        <v>595</v>
      </c>
      <c r="C159" s="287" t="s">
        <v>116</v>
      </c>
      <c r="D159" s="288" t="s">
        <v>596</v>
      </c>
      <c r="E159" s="288" t="s">
        <v>43</v>
      </c>
      <c r="F159" s="288" t="s">
        <v>123</v>
      </c>
      <c r="G159" s="287" t="s">
        <v>96</v>
      </c>
      <c r="H159" s="283">
        <v>0</v>
      </c>
      <c r="I159" s="283">
        <v>0</v>
      </c>
      <c r="J159" s="29">
        <v>0.49</v>
      </c>
      <c r="K159" s="14">
        <v>46879236.462902129</v>
      </c>
      <c r="L159" s="15">
        <v>43363293.728184469</v>
      </c>
      <c r="M159" s="16">
        <v>0</v>
      </c>
      <c r="N159" s="15">
        <v>13955652.609362688</v>
      </c>
      <c r="O159" s="15">
        <v>30736322.609999999</v>
      </c>
      <c r="P159" s="15">
        <v>2035218.6701</v>
      </c>
      <c r="Q159" s="15">
        <v>26970.825000000001</v>
      </c>
      <c r="R159" s="15">
        <v>62139.02659999999</v>
      </c>
      <c r="S159" s="15">
        <v>1013.81</v>
      </c>
      <c r="T159" s="15">
        <v>0</v>
      </c>
      <c r="U159" s="15">
        <v>0</v>
      </c>
      <c r="V159" s="15">
        <v>0</v>
      </c>
      <c r="W159" s="15">
        <v>0</v>
      </c>
      <c r="X159" s="15">
        <v>0</v>
      </c>
      <c r="Y159" s="15">
        <v>0</v>
      </c>
      <c r="Z159" s="15">
        <v>0</v>
      </c>
      <c r="AA159" s="15">
        <v>0</v>
      </c>
      <c r="AB159" s="15">
        <v>0</v>
      </c>
      <c r="AC159" s="15">
        <v>0</v>
      </c>
      <c r="AD159" s="15">
        <v>735</v>
      </c>
      <c r="AE159" s="15">
        <v>0</v>
      </c>
      <c r="AF159" s="15">
        <v>19333.439999999999</v>
      </c>
      <c r="AG159" s="15">
        <v>-665.91</v>
      </c>
      <c r="AH159" s="15">
        <v>63454.02</v>
      </c>
      <c r="AI159" s="15">
        <v>-947.66</v>
      </c>
      <c r="AJ159" s="15">
        <v>4486.4399999999996</v>
      </c>
      <c r="AK159" s="15">
        <v>37.729999999999997</v>
      </c>
      <c r="AL159" s="15">
        <v>0</v>
      </c>
      <c r="AM159" s="42">
        <v>0</v>
      </c>
      <c r="AN159" s="17">
        <v>46903750.611062706</v>
      </c>
      <c r="AO159" s="289">
        <v>1.0005229212335822</v>
      </c>
      <c r="AP159" s="290">
        <v>0</v>
      </c>
      <c r="AQ159" s="291">
        <v>0</v>
      </c>
      <c r="AR159" s="18">
        <v>0</v>
      </c>
      <c r="AS159" s="18">
        <v>0</v>
      </c>
      <c r="AT159" s="5"/>
      <c r="AU159" s="5"/>
      <c r="AV159" s="284">
        <v>62727189</v>
      </c>
      <c r="AW159" s="285">
        <v>4153507.49</v>
      </c>
      <c r="AX159" s="285">
        <v>55042.5</v>
      </c>
      <c r="AY159" s="286">
        <v>126814.33999999998</v>
      </c>
    </row>
    <row r="160" spans="1:51" ht="13.15">
      <c r="A160" s="287" t="s">
        <v>597</v>
      </c>
      <c r="B160" s="287" t="s">
        <v>598</v>
      </c>
      <c r="C160" s="287" t="s">
        <v>41</v>
      </c>
      <c r="D160" s="288" t="s">
        <v>599</v>
      </c>
      <c r="E160" s="288" t="s">
        <v>68</v>
      </c>
      <c r="F160" s="288" t="s">
        <v>69</v>
      </c>
      <c r="G160" s="287" t="s">
        <v>70</v>
      </c>
      <c r="H160" s="283">
        <v>0</v>
      </c>
      <c r="I160" s="283" t="s">
        <v>24</v>
      </c>
      <c r="J160" s="29">
        <v>0.4</v>
      </c>
      <c r="K160" s="14">
        <v>3135707.016154103</v>
      </c>
      <c r="L160" s="15">
        <v>2900528.9899425455</v>
      </c>
      <c r="M160" s="16">
        <v>0</v>
      </c>
      <c r="N160" s="15">
        <v>-18602194.413172442</v>
      </c>
      <c r="O160" s="15">
        <v>23274955.600000001</v>
      </c>
      <c r="P160" s="15">
        <v>1350479.858</v>
      </c>
      <c r="Q160" s="15">
        <v>15653</v>
      </c>
      <c r="R160" s="15">
        <v>61839.216000000008</v>
      </c>
      <c r="S160" s="15">
        <v>0</v>
      </c>
      <c r="T160" s="15">
        <v>-746.40000000000009</v>
      </c>
      <c r="U160" s="15">
        <v>0</v>
      </c>
      <c r="V160" s="15">
        <v>0</v>
      </c>
      <c r="W160" s="15">
        <v>-1064.8</v>
      </c>
      <c r="X160" s="15">
        <v>-1806.8000000000002</v>
      </c>
      <c r="Y160" s="15">
        <v>0</v>
      </c>
      <c r="Z160" s="15">
        <v>0</v>
      </c>
      <c r="AA160" s="15">
        <v>0</v>
      </c>
      <c r="AB160" s="15">
        <v>0</v>
      </c>
      <c r="AC160" s="15">
        <v>0</v>
      </c>
      <c r="AD160" s="15">
        <v>796</v>
      </c>
      <c r="AE160" s="15">
        <v>0</v>
      </c>
      <c r="AF160" s="15">
        <v>8157.6</v>
      </c>
      <c r="AG160" s="15">
        <v>86.4</v>
      </c>
      <c r="AH160" s="15">
        <v>47924.4</v>
      </c>
      <c r="AI160" s="15">
        <v>950.40000000000009</v>
      </c>
      <c r="AJ160" s="15">
        <v>21921.200000000001</v>
      </c>
      <c r="AK160" s="15">
        <v>-519.6</v>
      </c>
      <c r="AL160" s="15">
        <v>0</v>
      </c>
      <c r="AM160" s="42">
        <v>0</v>
      </c>
      <c r="AN160" s="17">
        <v>6176431.6608275585</v>
      </c>
      <c r="AO160" s="289">
        <v>1.9697094240656636</v>
      </c>
      <c r="AP160" s="290">
        <v>0</v>
      </c>
      <c r="AQ160" s="291">
        <v>0</v>
      </c>
      <c r="AR160" s="18">
        <v>0</v>
      </c>
      <c r="AS160" s="18">
        <v>0</v>
      </c>
      <c r="AT160" s="5"/>
      <c r="AU160" s="5"/>
      <c r="AV160" s="284">
        <v>58187389</v>
      </c>
      <c r="AW160" s="285">
        <v>3376199.645</v>
      </c>
      <c r="AX160" s="285">
        <v>39132.5</v>
      </c>
      <c r="AY160" s="286">
        <v>154598.04</v>
      </c>
    </row>
    <row r="161" spans="1:51" ht="13.15">
      <c r="A161" s="287" t="s">
        <v>600</v>
      </c>
      <c r="B161" s="287" t="s">
        <v>601</v>
      </c>
      <c r="C161" s="287" t="s">
        <v>41</v>
      </c>
      <c r="D161" s="288" t="s">
        <v>602</v>
      </c>
      <c r="E161" s="288" t="s">
        <v>103</v>
      </c>
      <c r="F161" s="288" t="s">
        <v>104</v>
      </c>
      <c r="G161" s="287" t="s">
        <v>105</v>
      </c>
      <c r="H161" s="283">
        <v>0</v>
      </c>
      <c r="I161" s="283">
        <v>0</v>
      </c>
      <c r="J161" s="29">
        <v>0.4</v>
      </c>
      <c r="K161" s="14">
        <v>1474134.6044812668</v>
      </c>
      <c r="L161" s="15">
        <v>1363574.5091451718</v>
      </c>
      <c r="M161" s="16">
        <v>0.5</v>
      </c>
      <c r="N161" s="15">
        <v>-3719310.0800429154</v>
      </c>
      <c r="O161" s="15">
        <v>4990419.8360000001</v>
      </c>
      <c r="P161" s="15">
        <v>831627.33360000013</v>
      </c>
      <c r="Q161" s="15">
        <v>3463.2000000000003</v>
      </c>
      <c r="R161" s="15">
        <v>20039.980800000005</v>
      </c>
      <c r="S161" s="15">
        <v>0</v>
      </c>
      <c r="T161" s="15">
        <v>0</v>
      </c>
      <c r="U161" s="15">
        <v>0</v>
      </c>
      <c r="V161" s="15">
        <v>0</v>
      </c>
      <c r="W161" s="15">
        <v>0</v>
      </c>
      <c r="X161" s="15">
        <v>-95.600000000000009</v>
      </c>
      <c r="Y161" s="15">
        <v>0</v>
      </c>
      <c r="Z161" s="15">
        <v>0</v>
      </c>
      <c r="AA161" s="15">
        <v>0</v>
      </c>
      <c r="AB161" s="15">
        <v>3637.2000000000003</v>
      </c>
      <c r="AC161" s="15">
        <v>0</v>
      </c>
      <c r="AD161" s="15">
        <v>0</v>
      </c>
      <c r="AE161" s="15">
        <v>0</v>
      </c>
      <c r="AF161" s="15">
        <v>4783.2</v>
      </c>
      <c r="AG161" s="15">
        <v>485.6</v>
      </c>
      <c r="AH161" s="15">
        <v>22125.200000000001</v>
      </c>
      <c r="AI161" s="15">
        <v>-3839.6000000000004</v>
      </c>
      <c r="AJ161" s="15">
        <v>14920</v>
      </c>
      <c r="AK161" s="15">
        <v>302.40000000000003</v>
      </c>
      <c r="AL161" s="15">
        <v>0</v>
      </c>
      <c r="AM161" s="42">
        <v>0</v>
      </c>
      <c r="AN161" s="17">
        <v>2168558.6703570848</v>
      </c>
      <c r="AO161" s="289">
        <v>1.471072359175897</v>
      </c>
      <c r="AP161" s="290">
        <v>0</v>
      </c>
      <c r="AQ161" s="291">
        <v>0</v>
      </c>
      <c r="AR161" s="18">
        <v>347212</v>
      </c>
      <c r="AS161" s="18">
        <v>0</v>
      </c>
      <c r="AT161" s="5"/>
      <c r="AU161" s="5"/>
      <c r="AV161" s="284">
        <v>12476049.59</v>
      </c>
      <c r="AW161" s="285">
        <v>2079068.3340000003</v>
      </c>
      <c r="AX161" s="285">
        <v>8658</v>
      </c>
      <c r="AY161" s="286">
        <v>50099.952000000012</v>
      </c>
    </row>
    <row r="162" spans="1:51" ht="13.15">
      <c r="A162" s="287" t="s">
        <v>603</v>
      </c>
      <c r="B162" s="287" t="s">
        <v>604</v>
      </c>
      <c r="C162" s="287" t="s">
        <v>41</v>
      </c>
      <c r="D162" s="288" t="s">
        <v>605</v>
      </c>
      <c r="E162" s="288" t="s">
        <v>202</v>
      </c>
      <c r="F162" s="288" t="s">
        <v>203</v>
      </c>
      <c r="G162" s="287" t="s">
        <v>96</v>
      </c>
      <c r="H162" s="283">
        <v>0</v>
      </c>
      <c r="I162" s="283">
        <v>0</v>
      </c>
      <c r="J162" s="29">
        <v>0.4</v>
      </c>
      <c r="K162" s="14">
        <v>1758758.8168110158</v>
      </c>
      <c r="L162" s="15">
        <v>1626851.9055501898</v>
      </c>
      <c r="M162" s="16">
        <v>0.5</v>
      </c>
      <c r="N162" s="15">
        <v>-4790278.3969638441</v>
      </c>
      <c r="O162" s="15">
        <v>5825465.2000000002</v>
      </c>
      <c r="P162" s="15">
        <v>969248.00840000005</v>
      </c>
      <c r="Q162" s="15">
        <v>10167.6</v>
      </c>
      <c r="R162" s="15">
        <v>30542.254400000002</v>
      </c>
      <c r="S162" s="15">
        <v>0</v>
      </c>
      <c r="T162" s="15">
        <v>0</v>
      </c>
      <c r="U162" s="15">
        <v>0</v>
      </c>
      <c r="V162" s="15">
        <v>0</v>
      </c>
      <c r="W162" s="15">
        <v>0</v>
      </c>
      <c r="X162" s="15">
        <v>-4636</v>
      </c>
      <c r="Y162" s="15">
        <v>0</v>
      </c>
      <c r="Z162" s="15">
        <v>-759.2</v>
      </c>
      <c r="AA162" s="15">
        <v>0</v>
      </c>
      <c r="AB162" s="15">
        <v>15418.800000000001</v>
      </c>
      <c r="AC162" s="15">
        <v>-331.6</v>
      </c>
      <c r="AD162" s="15">
        <v>0</v>
      </c>
      <c r="AE162" s="15">
        <v>0</v>
      </c>
      <c r="AF162" s="15">
        <v>9992.8000000000011</v>
      </c>
      <c r="AG162" s="15">
        <v>107.60000000000001</v>
      </c>
      <c r="AH162" s="15">
        <v>23977.600000000002</v>
      </c>
      <c r="AI162" s="15">
        <v>-316.8</v>
      </c>
      <c r="AJ162" s="15">
        <v>18227.600000000002</v>
      </c>
      <c r="AK162" s="15">
        <v>50.400000000000006</v>
      </c>
      <c r="AL162" s="15">
        <v>0</v>
      </c>
      <c r="AM162" s="42">
        <v>0</v>
      </c>
      <c r="AN162" s="17">
        <v>2106875.8658361565</v>
      </c>
      <c r="AO162" s="289">
        <v>1.1979333639710459</v>
      </c>
      <c r="AP162" s="290">
        <v>0</v>
      </c>
      <c r="AQ162" s="291">
        <v>0</v>
      </c>
      <c r="AR162" s="18">
        <v>174059</v>
      </c>
      <c r="AS162" s="18">
        <v>174059</v>
      </c>
      <c r="AT162" s="5"/>
      <c r="AU162" s="5"/>
      <c r="AV162" s="284">
        <v>14563663</v>
      </c>
      <c r="AW162" s="285">
        <v>2423120.0210000002</v>
      </c>
      <c r="AX162" s="285">
        <v>25419</v>
      </c>
      <c r="AY162" s="286">
        <v>76355.635999999999</v>
      </c>
    </row>
    <row r="163" spans="1:51" ht="13.15">
      <c r="A163" s="287" t="s">
        <v>606</v>
      </c>
      <c r="B163" s="287" t="s">
        <v>607</v>
      </c>
      <c r="C163" s="287" t="s">
        <v>93</v>
      </c>
      <c r="D163" s="288" t="s">
        <v>608</v>
      </c>
      <c r="E163" s="288" t="s">
        <v>43</v>
      </c>
      <c r="F163" s="288" t="s">
        <v>151</v>
      </c>
      <c r="G163" s="287" t="s">
        <v>152</v>
      </c>
      <c r="H163" s="283">
        <v>0</v>
      </c>
      <c r="I163" s="283" t="s">
        <v>24</v>
      </c>
      <c r="J163" s="29">
        <v>0.49</v>
      </c>
      <c r="K163" s="14">
        <v>171960665.75209382</v>
      </c>
      <c r="L163" s="15">
        <v>159063615.82068679</v>
      </c>
      <c r="M163" s="16">
        <v>0</v>
      </c>
      <c r="N163" s="15">
        <v>15261412.592923211</v>
      </c>
      <c r="O163" s="15">
        <v>167851604.54999998</v>
      </c>
      <c r="P163" s="15">
        <v>6806237.5591700003</v>
      </c>
      <c r="Q163" s="15">
        <v>178742.19999999998</v>
      </c>
      <c r="R163" s="15">
        <v>46866.528729999998</v>
      </c>
      <c r="S163" s="15">
        <v>114.66</v>
      </c>
      <c r="T163" s="15">
        <v>1267.6299999999999</v>
      </c>
      <c r="U163" s="15">
        <v>0</v>
      </c>
      <c r="V163" s="15">
        <v>-10518.83</v>
      </c>
      <c r="W163" s="15">
        <v>-9681.91</v>
      </c>
      <c r="X163" s="15">
        <v>0</v>
      </c>
      <c r="Y163" s="15">
        <v>0</v>
      </c>
      <c r="Z163" s="15">
        <v>0</v>
      </c>
      <c r="AA163" s="15">
        <v>0</v>
      </c>
      <c r="AB163" s="15">
        <v>0</v>
      </c>
      <c r="AC163" s="15">
        <v>0</v>
      </c>
      <c r="AD163" s="15">
        <v>0</v>
      </c>
      <c r="AE163" s="15">
        <v>0</v>
      </c>
      <c r="AF163" s="15">
        <v>76748.209999999992</v>
      </c>
      <c r="AG163" s="15">
        <v>1090.25</v>
      </c>
      <c r="AH163" s="15">
        <v>354935.91</v>
      </c>
      <c r="AI163" s="15">
        <v>-10169.949999999999</v>
      </c>
      <c r="AJ163" s="15">
        <v>63326.619999999995</v>
      </c>
      <c r="AK163" s="15">
        <v>-257.74</v>
      </c>
      <c r="AL163" s="15">
        <v>0</v>
      </c>
      <c r="AM163" s="42">
        <v>0</v>
      </c>
      <c r="AN163" s="17">
        <v>190611718.2808232</v>
      </c>
      <c r="AO163" s="289">
        <v>1.1084611556204229</v>
      </c>
      <c r="AP163" s="290">
        <v>0</v>
      </c>
      <c r="AQ163" s="291">
        <v>0</v>
      </c>
      <c r="AR163" s="18">
        <v>0</v>
      </c>
      <c r="AS163" s="18">
        <v>0</v>
      </c>
      <c r="AT163" s="5"/>
      <c r="AU163" s="5"/>
      <c r="AV163" s="284">
        <v>342554295</v>
      </c>
      <c r="AW163" s="285">
        <v>13890280.733000001</v>
      </c>
      <c r="AX163" s="285">
        <v>364780</v>
      </c>
      <c r="AY163" s="286">
        <v>95645.976999999999</v>
      </c>
    </row>
    <row r="164" spans="1:51" ht="13.15">
      <c r="A164" s="287" t="s">
        <v>609</v>
      </c>
      <c r="B164" s="287" t="s">
        <v>610</v>
      </c>
      <c r="C164" s="287" t="s">
        <v>41</v>
      </c>
      <c r="D164" s="288" t="s">
        <v>611</v>
      </c>
      <c r="E164" s="288" t="s">
        <v>62</v>
      </c>
      <c r="F164" s="288" t="s">
        <v>63</v>
      </c>
      <c r="G164" s="287" t="s">
        <v>64</v>
      </c>
      <c r="H164" s="283">
        <v>0</v>
      </c>
      <c r="I164" s="283">
        <v>0</v>
      </c>
      <c r="J164" s="29">
        <v>0.4</v>
      </c>
      <c r="K164" s="14">
        <v>3589922.2579960064</v>
      </c>
      <c r="L164" s="15">
        <v>3320678.0886463062</v>
      </c>
      <c r="M164" s="16">
        <v>0.5</v>
      </c>
      <c r="N164" s="15">
        <v>-7104658.1824319866</v>
      </c>
      <c r="O164" s="15">
        <v>9918386.4000000004</v>
      </c>
      <c r="P164" s="15">
        <v>861664.7300000001</v>
      </c>
      <c r="Q164" s="15">
        <v>6726</v>
      </c>
      <c r="R164" s="15">
        <v>19386.666400000002</v>
      </c>
      <c r="S164" s="15">
        <v>0</v>
      </c>
      <c r="T164" s="15">
        <v>0</v>
      </c>
      <c r="U164" s="15">
        <v>0</v>
      </c>
      <c r="V164" s="15">
        <v>0</v>
      </c>
      <c r="W164" s="15">
        <v>0</v>
      </c>
      <c r="X164" s="15">
        <v>600</v>
      </c>
      <c r="Y164" s="15">
        <v>0</v>
      </c>
      <c r="Z164" s="15">
        <v>0</v>
      </c>
      <c r="AA164" s="15">
        <v>0</v>
      </c>
      <c r="AB164" s="15">
        <v>0</v>
      </c>
      <c r="AC164" s="15">
        <v>0</v>
      </c>
      <c r="AD164" s="15">
        <v>600</v>
      </c>
      <c r="AE164" s="15">
        <v>0</v>
      </c>
      <c r="AF164" s="15">
        <v>2474.4</v>
      </c>
      <c r="AG164" s="15">
        <v>913.6</v>
      </c>
      <c r="AH164" s="15">
        <v>31615.200000000001</v>
      </c>
      <c r="AI164" s="15">
        <v>0</v>
      </c>
      <c r="AJ164" s="15">
        <v>8369.2000000000007</v>
      </c>
      <c r="AK164" s="15">
        <v>18.8</v>
      </c>
      <c r="AL164" s="15">
        <v>0</v>
      </c>
      <c r="AM164" s="42">
        <v>0</v>
      </c>
      <c r="AN164" s="17">
        <v>3746096.813968014</v>
      </c>
      <c r="AO164" s="289">
        <v>1.0435036039078986</v>
      </c>
      <c r="AP164" s="290">
        <v>0</v>
      </c>
      <c r="AQ164" s="291">
        <v>0</v>
      </c>
      <c r="AR164" s="18">
        <v>78087</v>
      </c>
      <c r="AS164" s="18">
        <v>0</v>
      </c>
      <c r="AT164" s="5"/>
      <c r="AU164" s="5"/>
      <c r="AV164" s="284">
        <v>24795966</v>
      </c>
      <c r="AW164" s="285">
        <v>2154161.8250000002</v>
      </c>
      <c r="AX164" s="285">
        <v>16815</v>
      </c>
      <c r="AY164" s="286">
        <v>48466.666000000005</v>
      </c>
    </row>
    <row r="165" spans="1:51" ht="13.15">
      <c r="A165" s="287" t="s">
        <v>612</v>
      </c>
      <c r="B165" s="287" t="s">
        <v>613</v>
      </c>
      <c r="C165" s="287" t="s">
        <v>116</v>
      </c>
      <c r="D165" s="288" t="s">
        <v>614</v>
      </c>
      <c r="E165" s="288" t="s">
        <v>43</v>
      </c>
      <c r="F165" s="288" t="s">
        <v>69</v>
      </c>
      <c r="G165" s="287" t="s">
        <v>70</v>
      </c>
      <c r="H165" s="283">
        <v>0</v>
      </c>
      <c r="I165" s="283" t="s">
        <v>24</v>
      </c>
      <c r="J165" s="29">
        <v>0.49</v>
      </c>
      <c r="K165" s="14">
        <v>46378377.933564626</v>
      </c>
      <c r="L165" s="15">
        <v>42899999.588547282</v>
      </c>
      <c r="M165" s="16">
        <v>0</v>
      </c>
      <c r="N165" s="15">
        <v>4323478.6761539048</v>
      </c>
      <c r="O165" s="15">
        <v>43361266.199999996</v>
      </c>
      <c r="P165" s="15">
        <v>2543558.8864699998</v>
      </c>
      <c r="Q165" s="15">
        <v>8090.6350000000002</v>
      </c>
      <c r="R165" s="15">
        <v>59436.37917</v>
      </c>
      <c r="S165" s="15">
        <v>0</v>
      </c>
      <c r="T165" s="15">
        <v>0</v>
      </c>
      <c r="U165" s="15">
        <v>0</v>
      </c>
      <c r="V165" s="15">
        <v>-122.00999999999999</v>
      </c>
      <c r="W165" s="15">
        <v>0</v>
      </c>
      <c r="X165" s="15">
        <v>686</v>
      </c>
      <c r="Y165" s="15">
        <v>0</v>
      </c>
      <c r="Z165" s="15">
        <v>0</v>
      </c>
      <c r="AA165" s="15">
        <v>0</v>
      </c>
      <c r="AB165" s="15">
        <v>491.46999999999997</v>
      </c>
      <c r="AC165" s="15">
        <v>0</v>
      </c>
      <c r="AD165" s="15">
        <v>735</v>
      </c>
      <c r="AE165" s="15">
        <v>0</v>
      </c>
      <c r="AF165" s="15">
        <v>14516.25</v>
      </c>
      <c r="AG165" s="15">
        <v>-588</v>
      </c>
      <c r="AH165" s="15">
        <v>126920.78</v>
      </c>
      <c r="AI165" s="15">
        <v>2752.33</v>
      </c>
      <c r="AJ165" s="15">
        <v>33804.61</v>
      </c>
      <c r="AK165" s="15">
        <v>495.39</v>
      </c>
      <c r="AL165" s="15">
        <v>0</v>
      </c>
      <c r="AM165" s="42">
        <v>0</v>
      </c>
      <c r="AN165" s="17">
        <v>50475522.596793897</v>
      </c>
      <c r="AO165" s="289">
        <v>1.0883416981313638</v>
      </c>
      <c r="AP165" s="290">
        <v>0</v>
      </c>
      <c r="AQ165" s="291">
        <v>0</v>
      </c>
      <c r="AR165" s="18">
        <v>0</v>
      </c>
      <c r="AS165" s="18">
        <v>0</v>
      </c>
      <c r="AT165" s="5"/>
      <c r="AU165" s="5"/>
      <c r="AV165" s="284">
        <v>88492380</v>
      </c>
      <c r="AW165" s="285">
        <v>5190936.5029999996</v>
      </c>
      <c r="AX165" s="285">
        <v>16511.5</v>
      </c>
      <c r="AY165" s="286">
        <v>121298.73300000001</v>
      </c>
    </row>
    <row r="166" spans="1:51" ht="13.15">
      <c r="A166" s="287" t="s">
        <v>615</v>
      </c>
      <c r="B166" s="287" t="s">
        <v>616</v>
      </c>
      <c r="C166" s="287" t="s">
        <v>41</v>
      </c>
      <c r="D166" s="288" t="s">
        <v>617</v>
      </c>
      <c r="E166" s="288" t="s">
        <v>135</v>
      </c>
      <c r="F166" s="288" t="s">
        <v>136</v>
      </c>
      <c r="G166" s="287" t="s">
        <v>137</v>
      </c>
      <c r="H166" s="283">
        <v>0</v>
      </c>
      <c r="I166" s="283">
        <v>0</v>
      </c>
      <c r="J166" s="29">
        <v>0.4</v>
      </c>
      <c r="K166" s="14">
        <v>1277079.6999504711</v>
      </c>
      <c r="L166" s="15">
        <v>1181298.7224541858</v>
      </c>
      <c r="M166" s="16">
        <v>0.5</v>
      </c>
      <c r="N166" s="15">
        <v>-4168088.6739165005</v>
      </c>
      <c r="O166" s="15">
        <v>5715420.8000000007</v>
      </c>
      <c r="P166" s="15">
        <v>524303.85199999996</v>
      </c>
      <c r="Q166" s="15">
        <v>8327.8000000000011</v>
      </c>
      <c r="R166" s="15">
        <v>11248.932000000001</v>
      </c>
      <c r="S166" s="15">
        <v>0</v>
      </c>
      <c r="T166" s="15">
        <v>0</v>
      </c>
      <c r="U166" s="15">
        <v>0</v>
      </c>
      <c r="V166" s="15">
        <v>0</v>
      </c>
      <c r="W166" s="15">
        <v>0</v>
      </c>
      <c r="X166" s="15">
        <v>-103.2</v>
      </c>
      <c r="Y166" s="15">
        <v>0</v>
      </c>
      <c r="Z166" s="15">
        <v>0</v>
      </c>
      <c r="AA166" s="15">
        <v>0</v>
      </c>
      <c r="AB166" s="15">
        <v>9199.6</v>
      </c>
      <c r="AC166" s="15">
        <v>0</v>
      </c>
      <c r="AD166" s="15">
        <v>378</v>
      </c>
      <c r="AE166" s="15">
        <v>0</v>
      </c>
      <c r="AF166" s="15">
        <v>6317.2000000000007</v>
      </c>
      <c r="AG166" s="15">
        <v>32</v>
      </c>
      <c r="AH166" s="15">
        <v>28229.200000000001</v>
      </c>
      <c r="AI166" s="15">
        <v>-803.2</v>
      </c>
      <c r="AJ166" s="15">
        <v>9964.8000000000011</v>
      </c>
      <c r="AK166" s="15">
        <v>-576.4</v>
      </c>
      <c r="AL166" s="15">
        <v>0</v>
      </c>
      <c r="AM166" s="42">
        <v>0</v>
      </c>
      <c r="AN166" s="17">
        <v>2143850.7100835005</v>
      </c>
      <c r="AO166" s="289">
        <v>1.6787133255400155</v>
      </c>
      <c r="AP166" s="290">
        <v>0</v>
      </c>
      <c r="AQ166" s="291">
        <v>0</v>
      </c>
      <c r="AR166" s="18">
        <v>433386</v>
      </c>
      <c r="AS166" s="18">
        <v>0</v>
      </c>
      <c r="AT166" s="5"/>
      <c r="AU166" s="5"/>
      <c r="AV166" s="284">
        <v>14288552</v>
      </c>
      <c r="AW166" s="285">
        <v>1310759.6299999999</v>
      </c>
      <c r="AX166" s="285">
        <v>20819.5</v>
      </c>
      <c r="AY166" s="286">
        <v>28122.33</v>
      </c>
    </row>
    <row r="167" spans="1:51" ht="13.15">
      <c r="A167" s="287" t="s">
        <v>618</v>
      </c>
      <c r="B167" s="287" t="s">
        <v>619</v>
      </c>
      <c r="C167" s="287" t="s">
        <v>41</v>
      </c>
      <c r="D167" s="288" t="s">
        <v>620</v>
      </c>
      <c r="E167" s="288" t="s">
        <v>621</v>
      </c>
      <c r="F167" s="288" t="s">
        <v>366</v>
      </c>
      <c r="G167" s="287" t="s">
        <v>622</v>
      </c>
      <c r="H167" s="283">
        <v>0</v>
      </c>
      <c r="I167" s="283">
        <v>0</v>
      </c>
      <c r="J167" s="29">
        <v>0.4</v>
      </c>
      <c r="K167" s="14">
        <v>2795759.2875732947</v>
      </c>
      <c r="L167" s="15">
        <v>2586077.3410052978</v>
      </c>
      <c r="M167" s="16">
        <v>0.5</v>
      </c>
      <c r="N167" s="15">
        <v>-10067942.350464046</v>
      </c>
      <c r="O167" s="15">
        <v>14164526</v>
      </c>
      <c r="P167" s="15">
        <v>1446064.3248000001</v>
      </c>
      <c r="Q167" s="15">
        <v>6155</v>
      </c>
      <c r="R167" s="15">
        <v>18152.064000000002</v>
      </c>
      <c r="S167" s="15">
        <v>0</v>
      </c>
      <c r="T167" s="15">
        <v>0</v>
      </c>
      <c r="U167" s="15">
        <v>0</v>
      </c>
      <c r="V167" s="15">
        <v>0</v>
      </c>
      <c r="W167" s="15">
        <v>0</v>
      </c>
      <c r="X167" s="15">
        <v>0</v>
      </c>
      <c r="Y167" s="15">
        <v>0</v>
      </c>
      <c r="Z167" s="15">
        <v>0</v>
      </c>
      <c r="AA167" s="15">
        <v>-3.2</v>
      </c>
      <c r="AB167" s="15">
        <v>8026.4000000000005</v>
      </c>
      <c r="AC167" s="15">
        <v>0</v>
      </c>
      <c r="AD167" s="15">
        <v>0</v>
      </c>
      <c r="AE167" s="15">
        <v>0</v>
      </c>
      <c r="AF167" s="15">
        <v>19252</v>
      </c>
      <c r="AG167" s="15">
        <v>-449.6</v>
      </c>
      <c r="AH167" s="15">
        <v>21588.800000000003</v>
      </c>
      <c r="AI167" s="15">
        <v>3862</v>
      </c>
      <c r="AJ167" s="15">
        <v>19441.2</v>
      </c>
      <c r="AK167" s="15">
        <v>416.40000000000003</v>
      </c>
      <c r="AL167" s="15">
        <v>0</v>
      </c>
      <c r="AM167" s="42">
        <v>0</v>
      </c>
      <c r="AN167" s="17">
        <v>5639089.0383359538</v>
      </c>
      <c r="AO167" s="289">
        <v>2.0170152213750332</v>
      </c>
      <c r="AP167" s="290">
        <v>0</v>
      </c>
      <c r="AQ167" s="291">
        <v>0</v>
      </c>
      <c r="AR167" s="18">
        <v>1421665</v>
      </c>
      <c r="AS167" s="18">
        <v>0</v>
      </c>
      <c r="AT167" s="5"/>
      <c r="AU167" s="5"/>
      <c r="AV167" s="284">
        <v>35411315</v>
      </c>
      <c r="AW167" s="285">
        <v>3615160.8119999999</v>
      </c>
      <c r="AX167" s="285">
        <v>15387.5</v>
      </c>
      <c r="AY167" s="286">
        <v>45380.160000000003</v>
      </c>
    </row>
    <row r="168" spans="1:51" ht="13.15">
      <c r="A168" s="287" t="s">
        <v>623</v>
      </c>
      <c r="B168" s="287" t="s">
        <v>624</v>
      </c>
      <c r="C168" s="287" t="s">
        <v>84</v>
      </c>
      <c r="D168" s="288" t="s">
        <v>625</v>
      </c>
      <c r="E168" s="288" t="s">
        <v>86</v>
      </c>
      <c r="F168" s="288" t="s">
        <v>43</v>
      </c>
      <c r="G168" s="287" t="s">
        <v>87</v>
      </c>
      <c r="H168" s="283">
        <v>0</v>
      </c>
      <c r="I168" s="283" t="s">
        <v>24</v>
      </c>
      <c r="J168" s="29">
        <v>0.3</v>
      </c>
      <c r="K168" s="14">
        <v>34591497.18160145</v>
      </c>
      <c r="L168" s="15">
        <v>31997134.892981343</v>
      </c>
      <c r="M168" s="16">
        <v>0</v>
      </c>
      <c r="N168" s="15">
        <v>9171187.8780371211</v>
      </c>
      <c r="O168" s="15">
        <v>25014180.300000001</v>
      </c>
      <c r="P168" s="15">
        <v>1123857.0893999999</v>
      </c>
      <c r="Q168" s="15">
        <v>-4322.55</v>
      </c>
      <c r="R168" s="15">
        <v>5421.3543</v>
      </c>
      <c r="S168" s="15">
        <v>0</v>
      </c>
      <c r="T168" s="15">
        <v>0</v>
      </c>
      <c r="U168" s="15">
        <v>0</v>
      </c>
      <c r="V168" s="15">
        <v>0</v>
      </c>
      <c r="W168" s="15">
        <v>0</v>
      </c>
      <c r="X168" s="15">
        <v>-713.1</v>
      </c>
      <c r="Y168" s="15">
        <v>0</v>
      </c>
      <c r="Z168" s="15">
        <v>0</v>
      </c>
      <c r="AA168" s="15">
        <v>0</v>
      </c>
      <c r="AB168" s="15">
        <v>0</v>
      </c>
      <c r="AC168" s="15">
        <v>0</v>
      </c>
      <c r="AD168" s="15">
        <v>0</v>
      </c>
      <c r="AE168" s="15">
        <v>0</v>
      </c>
      <c r="AF168" s="15">
        <v>6904.5</v>
      </c>
      <c r="AG168" s="15">
        <v>-5.4510000000000005</v>
      </c>
      <c r="AH168" s="15">
        <v>62685.599999999999</v>
      </c>
      <c r="AI168" s="15">
        <v>-929.09999999999991</v>
      </c>
      <c r="AJ168" s="15">
        <v>5242.8</v>
      </c>
      <c r="AK168" s="15">
        <v>-391.2</v>
      </c>
      <c r="AL168" s="15">
        <v>0</v>
      </c>
      <c r="AM168" s="42">
        <v>0</v>
      </c>
      <c r="AN168" s="17">
        <v>35383118.120737128</v>
      </c>
      <c r="AO168" s="289">
        <v>1.0228848417569139</v>
      </c>
      <c r="AP168" s="290">
        <v>0</v>
      </c>
      <c r="AQ168" s="291">
        <v>0</v>
      </c>
      <c r="AR168" s="18">
        <v>0</v>
      </c>
      <c r="AS168" s="18">
        <v>0</v>
      </c>
      <c r="AT168" s="5"/>
      <c r="AU168" s="5"/>
      <c r="AV168" s="284">
        <v>83380601</v>
      </c>
      <c r="AW168" s="285">
        <v>3746190.298</v>
      </c>
      <c r="AX168" s="285">
        <v>-14408.5</v>
      </c>
      <c r="AY168" s="286">
        <v>18071.181</v>
      </c>
    </row>
    <row r="169" spans="1:51" ht="13.15">
      <c r="A169" s="287" t="s">
        <v>626</v>
      </c>
      <c r="B169" s="287" t="s">
        <v>627</v>
      </c>
      <c r="C169" s="287" t="s">
        <v>41</v>
      </c>
      <c r="D169" s="288" t="s">
        <v>628</v>
      </c>
      <c r="E169" s="288" t="s">
        <v>365</v>
      </c>
      <c r="F169" s="288" t="s">
        <v>366</v>
      </c>
      <c r="G169" s="287" t="s">
        <v>367</v>
      </c>
      <c r="H169" s="283">
        <v>0</v>
      </c>
      <c r="I169" s="283" t="s">
        <v>24</v>
      </c>
      <c r="J169" s="29">
        <v>0.4</v>
      </c>
      <c r="K169" s="14">
        <v>2128810.2448568996</v>
      </c>
      <c r="L169" s="15">
        <v>1969149.4764926322</v>
      </c>
      <c r="M169" s="16">
        <v>0</v>
      </c>
      <c r="N169" s="15">
        <v>-3876869.6110070585</v>
      </c>
      <c r="O169" s="15">
        <v>5683858</v>
      </c>
      <c r="P169" s="15">
        <v>973538.06</v>
      </c>
      <c r="Q169" s="15">
        <v>6162.2000000000007</v>
      </c>
      <c r="R169" s="15">
        <v>22985.952000000005</v>
      </c>
      <c r="S169" s="15">
        <v>200</v>
      </c>
      <c r="T169" s="15">
        <v>0</v>
      </c>
      <c r="U169" s="15">
        <v>0</v>
      </c>
      <c r="V169" s="15">
        <v>0</v>
      </c>
      <c r="W169" s="15">
        <v>0</v>
      </c>
      <c r="X169" s="15">
        <v>0</v>
      </c>
      <c r="Y169" s="15">
        <v>0</v>
      </c>
      <c r="Z169" s="15">
        <v>0</v>
      </c>
      <c r="AA169" s="15">
        <v>0</v>
      </c>
      <c r="AB169" s="15">
        <v>11267.6</v>
      </c>
      <c r="AC169" s="15">
        <v>1147.6000000000001</v>
      </c>
      <c r="AD169" s="15">
        <v>0</v>
      </c>
      <c r="AE169" s="15">
        <v>0</v>
      </c>
      <c r="AF169" s="15">
        <v>10110.400000000001</v>
      </c>
      <c r="AG169" s="15">
        <v>0</v>
      </c>
      <c r="AH169" s="15">
        <v>22339.200000000001</v>
      </c>
      <c r="AI169" s="15">
        <v>417.08400000000006</v>
      </c>
      <c r="AJ169" s="15">
        <v>15024.400000000001</v>
      </c>
      <c r="AK169" s="15">
        <v>277.2</v>
      </c>
      <c r="AL169" s="15">
        <v>0</v>
      </c>
      <c r="AM169" s="42">
        <v>0</v>
      </c>
      <c r="AN169" s="17">
        <v>2870458.0849929419</v>
      </c>
      <c r="AO169" s="289">
        <v>1.348386072421357</v>
      </c>
      <c r="AP169" s="290">
        <v>0</v>
      </c>
      <c r="AQ169" s="291">
        <v>0</v>
      </c>
      <c r="AR169" s="18">
        <v>0</v>
      </c>
      <c r="AS169" s="18">
        <v>0</v>
      </c>
      <c r="AT169" s="5"/>
      <c r="AU169" s="5"/>
      <c r="AV169" s="284">
        <v>14209645</v>
      </c>
      <c r="AW169" s="285">
        <v>2433845.15</v>
      </c>
      <c r="AX169" s="285">
        <v>15405.5</v>
      </c>
      <c r="AY169" s="286">
        <v>57464.880000000012</v>
      </c>
    </row>
    <row r="170" spans="1:51" ht="13.15">
      <c r="A170" s="287" t="s">
        <v>629</v>
      </c>
      <c r="B170" s="287" t="s">
        <v>630</v>
      </c>
      <c r="C170" s="287" t="s">
        <v>41</v>
      </c>
      <c r="D170" s="288" t="s">
        <v>631</v>
      </c>
      <c r="E170" s="288" t="s">
        <v>80</v>
      </c>
      <c r="F170" s="288" t="s">
        <v>43</v>
      </c>
      <c r="G170" s="287" t="s">
        <v>81</v>
      </c>
      <c r="H170" s="283">
        <v>0</v>
      </c>
      <c r="I170" s="283" t="s">
        <v>24</v>
      </c>
      <c r="J170" s="29">
        <v>0.4</v>
      </c>
      <c r="K170" s="14">
        <v>2187604.822500851</v>
      </c>
      <c r="L170" s="15">
        <v>2023534.4608132872</v>
      </c>
      <c r="M170" s="16">
        <v>0</v>
      </c>
      <c r="N170" s="15">
        <v>-6543323.7514287345</v>
      </c>
      <c r="O170" s="15">
        <v>8679709.2000000011</v>
      </c>
      <c r="P170" s="15">
        <v>937342.68600000022</v>
      </c>
      <c r="Q170" s="15">
        <v>10432</v>
      </c>
      <c r="R170" s="15">
        <v>17480.64</v>
      </c>
      <c r="S170" s="15">
        <v>0</v>
      </c>
      <c r="T170" s="15">
        <v>0</v>
      </c>
      <c r="U170" s="15">
        <v>0</v>
      </c>
      <c r="V170" s="15">
        <v>0</v>
      </c>
      <c r="W170" s="15">
        <v>0</v>
      </c>
      <c r="X170" s="15">
        <v>-6</v>
      </c>
      <c r="Y170" s="15">
        <v>0</v>
      </c>
      <c r="Z170" s="15">
        <v>0</v>
      </c>
      <c r="AA170" s="15">
        <v>0</v>
      </c>
      <c r="AB170" s="15">
        <v>22055.200000000001</v>
      </c>
      <c r="AC170" s="15">
        <v>386</v>
      </c>
      <c r="AD170" s="15">
        <v>0</v>
      </c>
      <c r="AE170" s="15">
        <v>0</v>
      </c>
      <c r="AF170" s="15">
        <v>24249.200000000001</v>
      </c>
      <c r="AG170" s="15">
        <v>-667.2</v>
      </c>
      <c r="AH170" s="15">
        <v>47151.600000000006</v>
      </c>
      <c r="AI170" s="15">
        <v>876</v>
      </c>
      <c r="AJ170" s="15">
        <v>15292.800000000001</v>
      </c>
      <c r="AK170" s="15">
        <v>-322</v>
      </c>
      <c r="AL170" s="15">
        <v>0</v>
      </c>
      <c r="AM170" s="42">
        <v>0</v>
      </c>
      <c r="AN170" s="17">
        <v>3210656.374571267</v>
      </c>
      <c r="AO170" s="289">
        <v>1.4676582998664596</v>
      </c>
      <c r="AP170" s="290">
        <v>0</v>
      </c>
      <c r="AQ170" s="291">
        <v>0</v>
      </c>
      <c r="AR170" s="18">
        <v>0</v>
      </c>
      <c r="AS170" s="18">
        <v>0</v>
      </c>
      <c r="AT170" s="5"/>
      <c r="AU170" s="5"/>
      <c r="AV170" s="284">
        <v>21699273</v>
      </c>
      <c r="AW170" s="285">
        <v>2343356.7150000003</v>
      </c>
      <c r="AX170" s="285">
        <v>26080</v>
      </c>
      <c r="AY170" s="286">
        <v>43701.599999999999</v>
      </c>
    </row>
    <row r="171" spans="1:51" ht="13.15">
      <c r="A171" s="287" t="s">
        <v>632</v>
      </c>
      <c r="B171" s="287" t="s">
        <v>633</v>
      </c>
      <c r="C171" s="287" t="s">
        <v>41</v>
      </c>
      <c r="D171" s="288" t="s">
        <v>634</v>
      </c>
      <c r="E171" s="288" t="s">
        <v>42</v>
      </c>
      <c r="F171" s="288" t="s">
        <v>43</v>
      </c>
      <c r="G171" s="287" t="s">
        <v>96</v>
      </c>
      <c r="H171" s="283">
        <v>0</v>
      </c>
      <c r="I171" s="283">
        <v>0</v>
      </c>
      <c r="J171" s="29">
        <v>0.4</v>
      </c>
      <c r="K171" s="14">
        <v>2060703.1919504371</v>
      </c>
      <c r="L171" s="15">
        <v>1906150.4525541544</v>
      </c>
      <c r="M171" s="16">
        <v>0.5</v>
      </c>
      <c r="N171" s="15">
        <v>-15429009.492662046</v>
      </c>
      <c r="O171" s="15">
        <v>17859056.400000002</v>
      </c>
      <c r="P171" s="15">
        <v>1354208.8924</v>
      </c>
      <c r="Q171" s="15">
        <v>8148.2000000000007</v>
      </c>
      <c r="R171" s="15">
        <v>40430.7696</v>
      </c>
      <c r="S171" s="15">
        <v>0</v>
      </c>
      <c r="T171" s="15">
        <v>0</v>
      </c>
      <c r="U171" s="15">
        <v>0</v>
      </c>
      <c r="V171" s="15">
        <v>0</v>
      </c>
      <c r="W171" s="15">
        <v>0</v>
      </c>
      <c r="X171" s="15">
        <v>0</v>
      </c>
      <c r="Y171" s="15">
        <v>0</v>
      </c>
      <c r="Z171" s="15">
        <v>0</v>
      </c>
      <c r="AA171" s="15">
        <v>0</v>
      </c>
      <c r="AB171" s="15">
        <v>2660.4</v>
      </c>
      <c r="AC171" s="15">
        <v>0</v>
      </c>
      <c r="AD171" s="15">
        <v>0</v>
      </c>
      <c r="AE171" s="15">
        <v>0</v>
      </c>
      <c r="AF171" s="15">
        <v>22777.200000000001</v>
      </c>
      <c r="AG171" s="15">
        <v>611.6</v>
      </c>
      <c r="AH171" s="15">
        <v>72064.400000000009</v>
      </c>
      <c r="AI171" s="15">
        <v>33389.599999999999</v>
      </c>
      <c r="AJ171" s="15">
        <v>16044</v>
      </c>
      <c r="AK171" s="15">
        <v>986.40000000000009</v>
      </c>
      <c r="AL171" s="15">
        <v>0</v>
      </c>
      <c r="AM171" s="42">
        <v>0</v>
      </c>
      <c r="AN171" s="17">
        <v>3981368.3693379569</v>
      </c>
      <c r="AO171" s="289">
        <v>1.9320435785658328</v>
      </c>
      <c r="AP171" s="290">
        <v>0</v>
      </c>
      <c r="AQ171" s="291">
        <v>0</v>
      </c>
      <c r="AR171" s="18">
        <v>960333</v>
      </c>
      <c r="AS171" s="18">
        <v>960333</v>
      </c>
      <c r="AT171" s="5"/>
      <c r="AU171" s="5"/>
      <c r="AV171" s="284">
        <v>44647641</v>
      </c>
      <c r="AW171" s="285">
        <v>3385522.2309999997</v>
      </c>
      <c r="AX171" s="285">
        <v>20370.5</v>
      </c>
      <c r="AY171" s="286">
        <v>101076.924</v>
      </c>
    </row>
    <row r="172" spans="1:51" ht="13.15">
      <c r="A172" s="287" t="s">
        <v>635</v>
      </c>
      <c r="B172" s="287" t="s">
        <v>636</v>
      </c>
      <c r="C172" s="287" t="s">
        <v>116</v>
      </c>
      <c r="D172" s="288" t="s">
        <v>637</v>
      </c>
      <c r="E172" s="288" t="s">
        <v>43</v>
      </c>
      <c r="F172" s="288" t="s">
        <v>495</v>
      </c>
      <c r="G172" s="287" t="s">
        <v>96</v>
      </c>
      <c r="H172" s="283">
        <v>0</v>
      </c>
      <c r="I172" s="283">
        <v>0</v>
      </c>
      <c r="J172" s="29">
        <v>0.49</v>
      </c>
      <c r="K172" s="14">
        <v>44265751.656434879</v>
      </c>
      <c r="L172" s="15">
        <v>40945820.282202266</v>
      </c>
      <c r="M172" s="16">
        <v>0</v>
      </c>
      <c r="N172" s="15">
        <v>26259573.542009447</v>
      </c>
      <c r="O172" s="15">
        <v>17677955.399999999</v>
      </c>
      <c r="P172" s="15">
        <v>1242095.97554</v>
      </c>
      <c r="Q172" s="15">
        <v>16766.084999999999</v>
      </c>
      <c r="R172" s="15">
        <v>41977.658100000001</v>
      </c>
      <c r="S172" s="15">
        <v>0</v>
      </c>
      <c r="T172" s="15">
        <v>0</v>
      </c>
      <c r="U172" s="15">
        <v>0</v>
      </c>
      <c r="V172" s="15">
        <v>0</v>
      </c>
      <c r="W172" s="15">
        <v>-2276.0500000000002</v>
      </c>
      <c r="X172" s="15">
        <v>0</v>
      </c>
      <c r="Y172" s="15">
        <v>0</v>
      </c>
      <c r="Z172" s="15">
        <v>0</v>
      </c>
      <c r="AA172" s="15">
        <v>0</v>
      </c>
      <c r="AB172" s="15">
        <v>0</v>
      </c>
      <c r="AC172" s="15">
        <v>0</v>
      </c>
      <c r="AD172" s="15">
        <v>735</v>
      </c>
      <c r="AE172" s="15">
        <v>0</v>
      </c>
      <c r="AF172" s="15">
        <v>4671.17</v>
      </c>
      <c r="AG172" s="15">
        <v>0</v>
      </c>
      <c r="AH172" s="15">
        <v>39310.74</v>
      </c>
      <c r="AI172" s="15">
        <v>-2262.8200000000002</v>
      </c>
      <c r="AJ172" s="15">
        <v>3423.14</v>
      </c>
      <c r="AK172" s="15">
        <v>0</v>
      </c>
      <c r="AL172" s="15">
        <v>0</v>
      </c>
      <c r="AM172" s="42">
        <v>0</v>
      </c>
      <c r="AN172" s="17">
        <v>45281969.840649448</v>
      </c>
      <c r="AO172" s="289">
        <v>1.0229572106241833</v>
      </c>
      <c r="AP172" s="290">
        <v>0</v>
      </c>
      <c r="AQ172" s="291">
        <v>0</v>
      </c>
      <c r="AR172" s="18">
        <v>0</v>
      </c>
      <c r="AS172" s="18">
        <v>0</v>
      </c>
      <c r="AT172" s="5"/>
      <c r="AU172" s="5"/>
      <c r="AV172" s="284">
        <v>36077460</v>
      </c>
      <c r="AW172" s="285">
        <v>2534889.7460000003</v>
      </c>
      <c r="AX172" s="285">
        <v>34216.5</v>
      </c>
      <c r="AY172" s="286">
        <v>85668.69</v>
      </c>
    </row>
    <row r="173" spans="1:51" ht="13.15">
      <c r="A173" s="287" t="s">
        <v>638</v>
      </c>
      <c r="B173" s="287" t="s">
        <v>639</v>
      </c>
      <c r="C173" s="287" t="s">
        <v>116</v>
      </c>
      <c r="D173" s="288" t="s">
        <v>640</v>
      </c>
      <c r="E173" s="288" t="s">
        <v>43</v>
      </c>
      <c r="F173" s="288" t="s">
        <v>75</v>
      </c>
      <c r="G173" s="287" t="s">
        <v>96</v>
      </c>
      <c r="H173" s="283">
        <v>0</v>
      </c>
      <c r="I173" s="283">
        <v>0</v>
      </c>
      <c r="J173" s="29">
        <v>0.49</v>
      </c>
      <c r="K173" s="14">
        <v>44701361.182512544</v>
      </c>
      <c r="L173" s="15">
        <v>41348759.093824103</v>
      </c>
      <c r="M173" s="16">
        <v>0.38142933138965951</v>
      </c>
      <c r="N173" s="15">
        <v>-27564207.498959452</v>
      </c>
      <c r="O173" s="15">
        <v>79129199.870000005</v>
      </c>
      <c r="P173" s="15">
        <v>2612634.8234699997</v>
      </c>
      <c r="Q173" s="15">
        <v>0</v>
      </c>
      <c r="R173" s="15">
        <v>0</v>
      </c>
      <c r="S173" s="15">
        <v>8055.5999999999995</v>
      </c>
      <c r="T173" s="15">
        <v>0</v>
      </c>
      <c r="U173" s="15">
        <v>0</v>
      </c>
      <c r="V173" s="15">
        <v>0</v>
      </c>
      <c r="W173" s="15">
        <v>0</v>
      </c>
      <c r="X173" s="15">
        <v>155.32999999999998</v>
      </c>
      <c r="Y173" s="15">
        <v>0</v>
      </c>
      <c r="Z173" s="15">
        <v>0</v>
      </c>
      <c r="AA173" s="15">
        <v>0</v>
      </c>
      <c r="AB173" s="15">
        <v>6646.8499999999995</v>
      </c>
      <c r="AC173" s="15">
        <v>0</v>
      </c>
      <c r="AD173" s="15">
        <v>116.62</v>
      </c>
      <c r="AE173" s="15">
        <v>0</v>
      </c>
      <c r="AF173" s="15">
        <v>29466.639999999999</v>
      </c>
      <c r="AG173" s="15">
        <v>0</v>
      </c>
      <c r="AH173" s="15">
        <v>178480.05</v>
      </c>
      <c r="AI173" s="15">
        <v>38650.71</v>
      </c>
      <c r="AJ173" s="15">
        <v>22566.95</v>
      </c>
      <c r="AK173" s="15">
        <v>0</v>
      </c>
      <c r="AL173" s="15">
        <v>0</v>
      </c>
      <c r="AM173" s="42">
        <v>0</v>
      </c>
      <c r="AN173" s="17">
        <v>54461765.944510549</v>
      </c>
      <c r="AO173" s="289">
        <v>1.2183469251002661</v>
      </c>
      <c r="AP173" s="290">
        <v>0</v>
      </c>
      <c r="AQ173" s="291">
        <v>0</v>
      </c>
      <c r="AR173" s="18">
        <v>3722905</v>
      </c>
      <c r="AS173" s="18">
        <v>3722905</v>
      </c>
      <c r="AT173" s="5"/>
      <c r="AU173" s="5"/>
      <c r="AV173" s="284">
        <v>161488163</v>
      </c>
      <c r="AW173" s="285">
        <v>5331907.8029999994</v>
      </c>
      <c r="AX173" s="285">
        <v>0</v>
      </c>
      <c r="AY173" s="286">
        <v>0</v>
      </c>
    </row>
    <row r="174" spans="1:51" ht="13.15">
      <c r="A174" s="287" t="s">
        <v>641</v>
      </c>
      <c r="B174" s="287" t="s">
        <v>642</v>
      </c>
      <c r="C174" s="287" t="s">
        <v>41</v>
      </c>
      <c r="D174" s="288" t="s">
        <v>643</v>
      </c>
      <c r="E174" s="288" t="s">
        <v>404</v>
      </c>
      <c r="F174" s="288" t="s">
        <v>43</v>
      </c>
      <c r="G174" s="287" t="s">
        <v>405</v>
      </c>
      <c r="H174" s="283">
        <v>0</v>
      </c>
      <c r="I174" s="283" t="s">
        <v>24</v>
      </c>
      <c r="J174" s="29">
        <v>0.4</v>
      </c>
      <c r="K174" s="14">
        <v>1237236.1774617797</v>
      </c>
      <c r="L174" s="15">
        <v>1144443.4641521464</v>
      </c>
      <c r="M174" s="16">
        <v>0</v>
      </c>
      <c r="N174" s="15">
        <v>-15588132.814255711</v>
      </c>
      <c r="O174" s="15">
        <v>18301716.400000002</v>
      </c>
      <c r="P174" s="15">
        <v>958565.13399999985</v>
      </c>
      <c r="Q174" s="15">
        <v>6244.8</v>
      </c>
      <c r="R174" s="15">
        <v>15499.7024</v>
      </c>
      <c r="S174" s="15">
        <v>0</v>
      </c>
      <c r="T174" s="15">
        <v>0</v>
      </c>
      <c r="U174" s="15">
        <v>0</v>
      </c>
      <c r="V174" s="15">
        <v>0</v>
      </c>
      <c r="W174" s="15">
        <v>0</v>
      </c>
      <c r="X174" s="15">
        <v>0</v>
      </c>
      <c r="Y174" s="15">
        <v>0</v>
      </c>
      <c r="Z174" s="15">
        <v>0</v>
      </c>
      <c r="AA174" s="15">
        <v>0</v>
      </c>
      <c r="AB174" s="15">
        <v>0</v>
      </c>
      <c r="AC174" s="15">
        <v>0</v>
      </c>
      <c r="AD174" s="15">
        <v>0</v>
      </c>
      <c r="AE174" s="15">
        <v>0</v>
      </c>
      <c r="AF174" s="15">
        <v>18782.400000000001</v>
      </c>
      <c r="AG174" s="15">
        <v>8.6959999999999997</v>
      </c>
      <c r="AH174" s="15">
        <v>69599.600000000006</v>
      </c>
      <c r="AI174" s="15">
        <v>-3073.2000000000003</v>
      </c>
      <c r="AJ174" s="15">
        <v>13928.800000000001</v>
      </c>
      <c r="AK174" s="15">
        <v>0</v>
      </c>
      <c r="AL174" s="15">
        <v>0</v>
      </c>
      <c r="AM174" s="42">
        <v>0</v>
      </c>
      <c r="AN174" s="17">
        <v>3793139.5181442909</v>
      </c>
      <c r="AO174" s="289">
        <v>3.0658168482641766</v>
      </c>
      <c r="AP174" s="290">
        <v>0</v>
      </c>
      <c r="AQ174" s="291">
        <v>0</v>
      </c>
      <c r="AR174" s="18">
        <v>0</v>
      </c>
      <c r="AS174" s="18">
        <v>0</v>
      </c>
      <c r="AT174" s="5"/>
      <c r="AU174" s="5"/>
      <c r="AV174" s="284">
        <v>45754291</v>
      </c>
      <c r="AW174" s="285">
        <v>2396412.8349999995</v>
      </c>
      <c r="AX174" s="285">
        <v>15612</v>
      </c>
      <c r="AY174" s="286">
        <v>38749.256000000001</v>
      </c>
    </row>
    <row r="175" spans="1:51" ht="13.15">
      <c r="A175" s="287" t="s">
        <v>644</v>
      </c>
      <c r="B175" s="287" t="s">
        <v>645</v>
      </c>
      <c r="C175" s="287" t="s">
        <v>41</v>
      </c>
      <c r="D175" s="288" t="s">
        <v>646</v>
      </c>
      <c r="E175" s="288" t="s">
        <v>109</v>
      </c>
      <c r="F175" s="288" t="s">
        <v>110</v>
      </c>
      <c r="G175" s="287" t="s">
        <v>96</v>
      </c>
      <c r="H175" s="283">
        <v>0</v>
      </c>
      <c r="I175" s="283">
        <v>0</v>
      </c>
      <c r="J175" s="29">
        <v>0.4</v>
      </c>
      <c r="K175" s="14">
        <v>3845192.2259904305</v>
      </c>
      <c r="L175" s="15">
        <v>3556802.8090411485</v>
      </c>
      <c r="M175" s="16">
        <v>0.5</v>
      </c>
      <c r="N175" s="15">
        <v>-22676098.293009929</v>
      </c>
      <c r="O175" s="15">
        <v>26393968.800000001</v>
      </c>
      <c r="P175" s="15">
        <v>2265177.5299999998</v>
      </c>
      <c r="Q175" s="15">
        <v>11751</v>
      </c>
      <c r="R175" s="15">
        <v>36412.587599999999</v>
      </c>
      <c r="S175" s="15">
        <v>2951.2000000000003</v>
      </c>
      <c r="T175" s="15">
        <v>0</v>
      </c>
      <c r="U175" s="15">
        <v>0</v>
      </c>
      <c r="V175" s="15">
        <v>0</v>
      </c>
      <c r="W175" s="15">
        <v>0</v>
      </c>
      <c r="X175" s="15">
        <v>0</v>
      </c>
      <c r="Y175" s="15">
        <v>0</v>
      </c>
      <c r="Z175" s="15">
        <v>0</v>
      </c>
      <c r="AA175" s="15">
        <v>0</v>
      </c>
      <c r="AB175" s="15">
        <v>4438</v>
      </c>
      <c r="AC175" s="15">
        <v>0</v>
      </c>
      <c r="AD175" s="15">
        <v>0</v>
      </c>
      <c r="AE175" s="15">
        <v>0</v>
      </c>
      <c r="AF175" s="15">
        <v>9291.2000000000007</v>
      </c>
      <c r="AG175" s="15">
        <v>401.6</v>
      </c>
      <c r="AH175" s="15">
        <v>80417.200000000012</v>
      </c>
      <c r="AI175" s="15">
        <v>-2050.4</v>
      </c>
      <c r="AJ175" s="15">
        <v>34112.800000000003</v>
      </c>
      <c r="AK175" s="15">
        <v>1409.2</v>
      </c>
      <c r="AL175" s="15">
        <v>0</v>
      </c>
      <c r="AM175" s="42">
        <v>0</v>
      </c>
      <c r="AN175" s="17">
        <v>6162182.4245900707</v>
      </c>
      <c r="AO175" s="289">
        <v>1.6025681064625679</v>
      </c>
      <c r="AP175" s="290">
        <v>0</v>
      </c>
      <c r="AQ175" s="291">
        <v>0</v>
      </c>
      <c r="AR175" s="18">
        <v>1158495</v>
      </c>
      <c r="AS175" s="18">
        <v>1158495</v>
      </c>
      <c r="AT175" s="5"/>
      <c r="AU175" s="5"/>
      <c r="AV175" s="284">
        <v>65984922</v>
      </c>
      <c r="AW175" s="285">
        <v>5662943.8249999993</v>
      </c>
      <c r="AX175" s="285">
        <v>29377.5</v>
      </c>
      <c r="AY175" s="286">
        <v>91031.468999999997</v>
      </c>
    </row>
    <row r="176" spans="1:51" ht="13.15">
      <c r="A176" s="287" t="s">
        <v>647</v>
      </c>
      <c r="B176" s="287" t="s">
        <v>648</v>
      </c>
      <c r="C176" s="287" t="s">
        <v>41</v>
      </c>
      <c r="D176" s="288" t="s">
        <v>649</v>
      </c>
      <c r="E176" s="288" t="s">
        <v>62</v>
      </c>
      <c r="F176" s="288" t="s">
        <v>63</v>
      </c>
      <c r="G176" s="287" t="s">
        <v>64</v>
      </c>
      <c r="H176" s="283">
        <v>0</v>
      </c>
      <c r="I176" s="283">
        <v>0</v>
      </c>
      <c r="J176" s="29">
        <v>0.4</v>
      </c>
      <c r="K176" s="14">
        <v>3537702.1294663199</v>
      </c>
      <c r="L176" s="15">
        <v>3272374.4697563462</v>
      </c>
      <c r="M176" s="16">
        <v>0.5</v>
      </c>
      <c r="N176" s="15">
        <v>-10954501.748979384</v>
      </c>
      <c r="O176" s="15">
        <v>16609216.4</v>
      </c>
      <c r="P176" s="15">
        <v>1255111.8268000002</v>
      </c>
      <c r="Q176" s="15">
        <v>16983.8</v>
      </c>
      <c r="R176" s="15">
        <v>42340.0452</v>
      </c>
      <c r="S176" s="15">
        <v>0</v>
      </c>
      <c r="T176" s="15">
        <v>0</v>
      </c>
      <c r="U176" s="15">
        <v>0</v>
      </c>
      <c r="V176" s="15">
        <v>0</v>
      </c>
      <c r="W176" s="15">
        <v>0</v>
      </c>
      <c r="X176" s="15">
        <v>0</v>
      </c>
      <c r="Y176" s="15">
        <v>0</v>
      </c>
      <c r="Z176" s="15">
        <v>0</v>
      </c>
      <c r="AA176" s="15">
        <v>0</v>
      </c>
      <c r="AB176" s="15">
        <v>7165.6</v>
      </c>
      <c r="AC176" s="15">
        <v>0</v>
      </c>
      <c r="AD176" s="15">
        <v>600</v>
      </c>
      <c r="AE176" s="15">
        <v>0</v>
      </c>
      <c r="AF176" s="15">
        <v>10906.400000000001</v>
      </c>
      <c r="AG176" s="15">
        <v>0</v>
      </c>
      <c r="AH176" s="15">
        <v>15566.800000000001</v>
      </c>
      <c r="AI176" s="15">
        <v>0</v>
      </c>
      <c r="AJ176" s="15">
        <v>18044.8</v>
      </c>
      <c r="AK176" s="15">
        <v>0</v>
      </c>
      <c r="AL176" s="15">
        <v>0</v>
      </c>
      <c r="AM176" s="42">
        <v>0</v>
      </c>
      <c r="AN176" s="17">
        <v>7021433.9230206152</v>
      </c>
      <c r="AO176" s="289">
        <v>1.9847442396400496</v>
      </c>
      <c r="AP176" s="290">
        <v>0</v>
      </c>
      <c r="AQ176" s="291">
        <v>0</v>
      </c>
      <c r="AR176" s="18">
        <v>1741866</v>
      </c>
      <c r="AS176" s="18">
        <v>0</v>
      </c>
      <c r="AT176" s="5"/>
      <c r="AU176" s="5"/>
      <c r="AV176" s="284">
        <v>41523041</v>
      </c>
      <c r="AW176" s="285">
        <v>3137779.5670000003</v>
      </c>
      <c r="AX176" s="285">
        <v>42459.5</v>
      </c>
      <c r="AY176" s="286">
        <v>105850.113</v>
      </c>
    </row>
    <row r="177" spans="1:51" ht="13.15">
      <c r="A177" s="287" t="s">
        <v>650</v>
      </c>
      <c r="B177" s="287" t="s">
        <v>651</v>
      </c>
      <c r="C177" s="287" t="s">
        <v>93</v>
      </c>
      <c r="D177" s="288" t="s">
        <v>652</v>
      </c>
      <c r="E177" s="288" t="s">
        <v>43</v>
      </c>
      <c r="F177" s="288" t="s">
        <v>439</v>
      </c>
      <c r="G177" s="287" t="s">
        <v>96</v>
      </c>
      <c r="H177" s="283">
        <v>0</v>
      </c>
      <c r="I177" s="283">
        <v>0</v>
      </c>
      <c r="J177" s="29">
        <v>0.49</v>
      </c>
      <c r="K177" s="14">
        <v>86950084.658102393</v>
      </c>
      <c r="L177" s="15">
        <v>80428828.308744714</v>
      </c>
      <c r="M177" s="16">
        <v>0</v>
      </c>
      <c r="N177" s="15">
        <v>16883780.139008537</v>
      </c>
      <c r="O177" s="15">
        <v>65362209.359999999</v>
      </c>
      <c r="P177" s="15">
        <v>3202129.7090999996</v>
      </c>
      <c r="Q177" s="15">
        <v>24650.43</v>
      </c>
      <c r="R177" s="15">
        <v>109680.17311999998</v>
      </c>
      <c r="S177" s="15">
        <v>0</v>
      </c>
      <c r="T177" s="15">
        <v>0</v>
      </c>
      <c r="U177" s="15">
        <v>0</v>
      </c>
      <c r="V177" s="15">
        <v>735</v>
      </c>
      <c r="W177" s="15">
        <v>0</v>
      </c>
      <c r="X177" s="15">
        <v>0</v>
      </c>
      <c r="Y177" s="15">
        <v>0</v>
      </c>
      <c r="Z177" s="15">
        <v>0</v>
      </c>
      <c r="AA177" s="15">
        <v>0</v>
      </c>
      <c r="AB177" s="15">
        <v>0</v>
      </c>
      <c r="AC177" s="15">
        <v>0</v>
      </c>
      <c r="AD177" s="15">
        <v>0</v>
      </c>
      <c r="AE177" s="15">
        <v>0</v>
      </c>
      <c r="AF177" s="15">
        <v>20716.71</v>
      </c>
      <c r="AG177" s="15">
        <v>-2016.35</v>
      </c>
      <c r="AH177" s="15">
        <v>124108.18</v>
      </c>
      <c r="AI177" s="15">
        <v>-15750.07</v>
      </c>
      <c r="AJ177" s="15">
        <v>42101.29</v>
      </c>
      <c r="AK177" s="15">
        <v>-1117.69</v>
      </c>
      <c r="AL177" s="15">
        <v>0</v>
      </c>
      <c r="AM177" s="42">
        <v>0</v>
      </c>
      <c r="AN177" s="17">
        <v>85751226.881228536</v>
      </c>
      <c r="AO177" s="289">
        <v>0.98621211489801419</v>
      </c>
      <c r="AP177" s="290">
        <v>0</v>
      </c>
      <c r="AQ177" s="291">
        <v>0</v>
      </c>
      <c r="AR177" s="18">
        <v>0</v>
      </c>
      <c r="AS177" s="18">
        <v>0</v>
      </c>
      <c r="AT177" s="5"/>
      <c r="AU177" s="5"/>
      <c r="AV177" s="284">
        <v>133392264</v>
      </c>
      <c r="AW177" s="285">
        <v>6534958.5899999989</v>
      </c>
      <c r="AX177" s="285">
        <v>50307</v>
      </c>
      <c r="AY177" s="286">
        <v>223837.08799999996</v>
      </c>
    </row>
    <row r="178" spans="1:51" ht="13.15">
      <c r="A178" s="287" t="s">
        <v>653</v>
      </c>
      <c r="B178" s="287" t="s">
        <v>654</v>
      </c>
      <c r="C178" s="287" t="s">
        <v>41</v>
      </c>
      <c r="D178" s="288" t="s">
        <v>655</v>
      </c>
      <c r="E178" s="288" t="s">
        <v>235</v>
      </c>
      <c r="F178" s="288" t="s">
        <v>236</v>
      </c>
      <c r="G178" s="287" t="s">
        <v>656</v>
      </c>
      <c r="H178" s="283">
        <v>0</v>
      </c>
      <c r="I178" s="283">
        <v>0</v>
      </c>
      <c r="J178" s="29">
        <v>0.4</v>
      </c>
      <c r="K178" s="14">
        <v>3593764.8343544421</v>
      </c>
      <c r="L178" s="15">
        <v>3324232.4717778591</v>
      </c>
      <c r="M178" s="16">
        <v>0.5</v>
      </c>
      <c r="N178" s="15">
        <v>-9005708.7026675791</v>
      </c>
      <c r="O178" s="15">
        <v>13188366.800000001</v>
      </c>
      <c r="P178" s="15">
        <v>1057007.2480000001</v>
      </c>
      <c r="Q178" s="15">
        <v>0</v>
      </c>
      <c r="R178" s="15">
        <v>28974.050000000003</v>
      </c>
      <c r="S178" s="15">
        <v>0</v>
      </c>
      <c r="T178" s="15">
        <v>0</v>
      </c>
      <c r="U178" s="15">
        <v>0</v>
      </c>
      <c r="V178" s="15">
        <v>0</v>
      </c>
      <c r="W178" s="15">
        <v>0</v>
      </c>
      <c r="X178" s="15">
        <v>-247.20000000000002</v>
      </c>
      <c r="Y178" s="15">
        <v>0</v>
      </c>
      <c r="Z178" s="15">
        <v>0</v>
      </c>
      <c r="AA178" s="15">
        <v>0</v>
      </c>
      <c r="AB178" s="15">
        <v>1534</v>
      </c>
      <c r="AC178" s="15">
        <v>0</v>
      </c>
      <c r="AD178" s="15">
        <v>0</v>
      </c>
      <c r="AE178" s="15">
        <v>0</v>
      </c>
      <c r="AF178" s="15">
        <v>8506.4</v>
      </c>
      <c r="AG178" s="15">
        <v>0</v>
      </c>
      <c r="AH178" s="15">
        <v>52450.8</v>
      </c>
      <c r="AI178" s="15">
        <v>0</v>
      </c>
      <c r="AJ178" s="15">
        <v>16713.600000000002</v>
      </c>
      <c r="AK178" s="15">
        <v>247.60000000000002</v>
      </c>
      <c r="AL178" s="15">
        <v>0</v>
      </c>
      <c r="AM178" s="42">
        <v>0</v>
      </c>
      <c r="AN178" s="17">
        <v>5347844.5953324214</v>
      </c>
      <c r="AO178" s="289">
        <v>1.4880897448296919</v>
      </c>
      <c r="AP178" s="290">
        <v>0</v>
      </c>
      <c r="AQ178" s="291">
        <v>0</v>
      </c>
      <c r="AR178" s="18">
        <v>877040</v>
      </c>
      <c r="AS178" s="18">
        <v>0</v>
      </c>
      <c r="AT178" s="5"/>
      <c r="AU178" s="5"/>
      <c r="AV178" s="284">
        <v>32970917</v>
      </c>
      <c r="AW178" s="285">
        <v>2642518.12</v>
      </c>
      <c r="AX178" s="285">
        <v>0</v>
      </c>
      <c r="AY178" s="286">
        <v>72435.125</v>
      </c>
    </row>
    <row r="179" spans="1:51" ht="13.15">
      <c r="A179" s="287" t="s">
        <v>657</v>
      </c>
      <c r="B179" s="287" t="s">
        <v>658</v>
      </c>
      <c r="C179" s="287" t="s">
        <v>84</v>
      </c>
      <c r="D179" s="288" t="s">
        <v>659</v>
      </c>
      <c r="E179" s="288" t="s">
        <v>86</v>
      </c>
      <c r="F179" s="288" t="s">
        <v>43</v>
      </c>
      <c r="G179" s="287" t="s">
        <v>87</v>
      </c>
      <c r="H179" s="283">
        <v>0</v>
      </c>
      <c r="I179" s="283" t="s">
        <v>24</v>
      </c>
      <c r="J179" s="29">
        <v>0.3</v>
      </c>
      <c r="K179" s="14">
        <v>107226168.57440734</v>
      </c>
      <c r="L179" s="15">
        <v>99184205.931326792</v>
      </c>
      <c r="M179" s="16">
        <v>0</v>
      </c>
      <c r="N179" s="15">
        <v>71887527.149559379</v>
      </c>
      <c r="O179" s="15">
        <v>41433564</v>
      </c>
      <c r="P179" s="15">
        <v>2010223.9434</v>
      </c>
      <c r="Q179" s="15">
        <v>23103.149999999998</v>
      </c>
      <c r="R179" s="15">
        <v>64340.748</v>
      </c>
      <c r="S179" s="15">
        <v>0</v>
      </c>
      <c r="T179" s="15">
        <v>0</v>
      </c>
      <c r="U179" s="15">
        <v>0</v>
      </c>
      <c r="V179" s="15">
        <v>0</v>
      </c>
      <c r="W179" s="15">
        <v>0</v>
      </c>
      <c r="X179" s="15">
        <v>0</v>
      </c>
      <c r="Y179" s="15">
        <v>0</v>
      </c>
      <c r="Z179" s="15">
        <v>0</v>
      </c>
      <c r="AA179" s="15">
        <v>-90.3</v>
      </c>
      <c r="AB179" s="15">
        <v>0</v>
      </c>
      <c r="AC179" s="15">
        <v>0</v>
      </c>
      <c r="AD179" s="15">
        <v>0</v>
      </c>
      <c r="AE179" s="15">
        <v>0</v>
      </c>
      <c r="AF179" s="15">
        <v>20026.5</v>
      </c>
      <c r="AG179" s="15">
        <v>-2931.2999999999997</v>
      </c>
      <c r="AH179" s="15">
        <v>201022.8</v>
      </c>
      <c r="AI179" s="15">
        <v>-5121</v>
      </c>
      <c r="AJ179" s="15">
        <v>4425</v>
      </c>
      <c r="AK179" s="15">
        <v>-300</v>
      </c>
      <c r="AL179" s="15">
        <v>0</v>
      </c>
      <c r="AM179" s="42">
        <v>0</v>
      </c>
      <c r="AN179" s="17">
        <v>115635790.69095938</v>
      </c>
      <c r="AO179" s="289">
        <v>1.0784288222582192</v>
      </c>
      <c r="AP179" s="290">
        <v>0</v>
      </c>
      <c r="AQ179" s="291">
        <v>0</v>
      </c>
      <c r="AR179" s="18">
        <v>0</v>
      </c>
      <c r="AS179" s="18">
        <v>0</v>
      </c>
      <c r="AT179" s="5"/>
      <c r="AU179" s="5"/>
      <c r="AV179" s="284">
        <v>138111880</v>
      </c>
      <c r="AW179" s="285">
        <v>6700746.4780000001</v>
      </c>
      <c r="AX179" s="285">
        <v>77010.5</v>
      </c>
      <c r="AY179" s="286">
        <v>214469.16</v>
      </c>
    </row>
    <row r="180" spans="1:51" ht="13.15">
      <c r="A180" s="287" t="s">
        <v>660</v>
      </c>
      <c r="B180" s="287" t="s">
        <v>661</v>
      </c>
      <c r="C180" s="287" t="s">
        <v>41</v>
      </c>
      <c r="D180" s="288" t="s">
        <v>662</v>
      </c>
      <c r="E180" s="288" t="s">
        <v>365</v>
      </c>
      <c r="F180" s="288" t="s">
        <v>366</v>
      </c>
      <c r="G180" s="287" t="s">
        <v>367</v>
      </c>
      <c r="H180" s="283">
        <v>0</v>
      </c>
      <c r="I180" s="283" t="s">
        <v>24</v>
      </c>
      <c r="J180" s="29">
        <v>0.4</v>
      </c>
      <c r="K180" s="14">
        <v>2876867.3291981001</v>
      </c>
      <c r="L180" s="15">
        <v>2661102.2795082428</v>
      </c>
      <c r="M180" s="16">
        <v>0</v>
      </c>
      <c r="N180" s="15">
        <v>-9618628.6449873187</v>
      </c>
      <c r="O180" s="15">
        <v>12349076.800000001</v>
      </c>
      <c r="P180" s="15">
        <v>2012022.0576000002</v>
      </c>
      <c r="Q180" s="15">
        <v>17072.2</v>
      </c>
      <c r="R180" s="15">
        <v>54397.171999999999</v>
      </c>
      <c r="S180" s="15">
        <v>0</v>
      </c>
      <c r="T180" s="15">
        <v>0</v>
      </c>
      <c r="U180" s="15">
        <v>0</v>
      </c>
      <c r="V180" s="15">
        <v>0</v>
      </c>
      <c r="W180" s="15">
        <v>-1324</v>
      </c>
      <c r="X180" s="15">
        <v>0</v>
      </c>
      <c r="Y180" s="15">
        <v>0</v>
      </c>
      <c r="Z180" s="15">
        <v>0</v>
      </c>
      <c r="AA180" s="15">
        <v>-537.6</v>
      </c>
      <c r="AB180" s="15">
        <v>11700.800000000001</v>
      </c>
      <c r="AC180" s="15">
        <v>0</v>
      </c>
      <c r="AD180" s="15">
        <v>1200</v>
      </c>
      <c r="AE180" s="15">
        <v>0</v>
      </c>
      <c r="AF180" s="15">
        <v>8048.4000000000005</v>
      </c>
      <c r="AG180" s="15">
        <v>-755.2</v>
      </c>
      <c r="AH180" s="15">
        <v>45548.800000000003</v>
      </c>
      <c r="AI180" s="15">
        <v>-6679.2000000000007</v>
      </c>
      <c r="AJ180" s="15">
        <v>26968.800000000003</v>
      </c>
      <c r="AK180" s="15">
        <v>-536.4</v>
      </c>
      <c r="AL180" s="15">
        <v>0</v>
      </c>
      <c r="AM180" s="42">
        <v>0</v>
      </c>
      <c r="AN180" s="17">
        <v>4897573.9846126828</v>
      </c>
      <c r="AO180" s="289">
        <v>1.7023982770793382</v>
      </c>
      <c r="AP180" s="290">
        <v>0</v>
      </c>
      <c r="AQ180" s="291">
        <v>0</v>
      </c>
      <c r="AR180" s="18">
        <v>0</v>
      </c>
      <c r="AS180" s="18">
        <v>0</v>
      </c>
      <c r="AT180" s="5"/>
      <c r="AU180" s="5"/>
      <c r="AV180" s="284">
        <v>30872692</v>
      </c>
      <c r="AW180" s="285">
        <v>5030055.1440000003</v>
      </c>
      <c r="AX180" s="285">
        <v>42680.5</v>
      </c>
      <c r="AY180" s="286">
        <v>135992.93</v>
      </c>
    </row>
    <row r="181" spans="1:51" ht="13.15">
      <c r="A181" s="287" t="s">
        <v>663</v>
      </c>
      <c r="B181" s="287" t="s">
        <v>664</v>
      </c>
      <c r="C181" s="287" t="s">
        <v>41</v>
      </c>
      <c r="D181" s="288" t="s">
        <v>665</v>
      </c>
      <c r="E181" s="288" t="s">
        <v>287</v>
      </c>
      <c r="F181" s="288" t="s">
        <v>161</v>
      </c>
      <c r="G181" s="287" t="s">
        <v>96</v>
      </c>
      <c r="H181" s="283">
        <v>0</v>
      </c>
      <c r="I181" s="283">
        <v>0</v>
      </c>
      <c r="J181" s="29">
        <v>0.4</v>
      </c>
      <c r="K181" s="14">
        <v>1596145.3999980732</v>
      </c>
      <c r="L181" s="15">
        <v>1476434.4949982178</v>
      </c>
      <c r="M181" s="16">
        <v>0.5</v>
      </c>
      <c r="N181" s="15">
        <v>-4335880.9530357588</v>
      </c>
      <c r="O181" s="15">
        <v>4849374.8</v>
      </c>
      <c r="P181" s="15">
        <v>883775.57000000007</v>
      </c>
      <c r="Q181" s="15">
        <v>11371.6</v>
      </c>
      <c r="R181" s="15">
        <v>21510.9</v>
      </c>
      <c r="S181" s="15">
        <v>0</v>
      </c>
      <c r="T181" s="15">
        <v>0</v>
      </c>
      <c r="U181" s="15">
        <v>0</v>
      </c>
      <c r="V181" s="15">
        <v>0</v>
      </c>
      <c r="W181" s="15">
        <v>0</v>
      </c>
      <c r="X181" s="15">
        <v>0</v>
      </c>
      <c r="Y181" s="15">
        <v>0</v>
      </c>
      <c r="Z181" s="15">
        <v>0</v>
      </c>
      <c r="AA181" s="15">
        <v>660</v>
      </c>
      <c r="AB181" s="15">
        <v>10540</v>
      </c>
      <c r="AC181" s="15">
        <v>996.40000000000009</v>
      </c>
      <c r="AD181" s="15">
        <v>0</v>
      </c>
      <c r="AE181" s="15">
        <v>0</v>
      </c>
      <c r="AF181" s="15">
        <v>5998.8</v>
      </c>
      <c r="AG181" s="15">
        <v>176</v>
      </c>
      <c r="AH181" s="15">
        <v>26385.200000000001</v>
      </c>
      <c r="AI181" s="15">
        <v>-2457.2000000000003</v>
      </c>
      <c r="AJ181" s="15">
        <v>14764</v>
      </c>
      <c r="AK181" s="15">
        <v>214.8</v>
      </c>
      <c r="AL181" s="15">
        <v>0</v>
      </c>
      <c r="AM181" s="42">
        <v>0</v>
      </c>
      <c r="AN181" s="17">
        <v>1487429.9169642411</v>
      </c>
      <c r="AO181" s="289">
        <v>0.93188873455139898</v>
      </c>
      <c r="AP181" s="290">
        <v>0</v>
      </c>
      <c r="AQ181" s="291">
        <v>0</v>
      </c>
      <c r="AR181" s="18">
        <v>0</v>
      </c>
      <c r="AS181" s="18">
        <v>0</v>
      </c>
      <c r="AT181" s="5"/>
      <c r="AU181" s="5"/>
      <c r="AV181" s="284">
        <v>12123437</v>
      </c>
      <c r="AW181" s="285">
        <v>2209438.9249999998</v>
      </c>
      <c r="AX181" s="285">
        <v>28429</v>
      </c>
      <c r="AY181" s="286">
        <v>53777.25</v>
      </c>
    </row>
    <row r="182" spans="1:51" ht="13.15">
      <c r="A182" s="287" t="s">
        <v>666</v>
      </c>
      <c r="B182" s="287" t="s">
        <v>667</v>
      </c>
      <c r="C182" s="287" t="s">
        <v>41</v>
      </c>
      <c r="D182" s="288" t="s">
        <v>668</v>
      </c>
      <c r="E182" s="288" t="s">
        <v>53</v>
      </c>
      <c r="F182" s="288" t="s">
        <v>54</v>
      </c>
      <c r="G182" s="287" t="s">
        <v>55</v>
      </c>
      <c r="H182" s="283">
        <v>0</v>
      </c>
      <c r="I182" s="283" t="s">
        <v>24</v>
      </c>
      <c r="J182" s="29">
        <v>0.4</v>
      </c>
      <c r="K182" s="14">
        <v>2695228.2714914037</v>
      </c>
      <c r="L182" s="15">
        <v>2493086.1511295484</v>
      </c>
      <c r="M182" s="16">
        <v>0</v>
      </c>
      <c r="N182" s="15">
        <v>-3134190.4420852941</v>
      </c>
      <c r="O182" s="15">
        <v>6795332.8000000007</v>
      </c>
      <c r="P182" s="15">
        <v>818001.73600000003</v>
      </c>
      <c r="Q182" s="15">
        <v>9133.4</v>
      </c>
      <c r="R182" s="15">
        <v>31385.926400000004</v>
      </c>
      <c r="S182" s="15">
        <v>0</v>
      </c>
      <c r="T182" s="15">
        <v>0</v>
      </c>
      <c r="U182" s="15">
        <v>0</v>
      </c>
      <c r="V182" s="15">
        <v>0</v>
      </c>
      <c r="W182" s="15">
        <v>0</v>
      </c>
      <c r="X182" s="15">
        <v>0</v>
      </c>
      <c r="Y182" s="15">
        <v>0</v>
      </c>
      <c r="Z182" s="15">
        <v>0</v>
      </c>
      <c r="AA182" s="15">
        <v>0</v>
      </c>
      <c r="AB182" s="15">
        <v>466</v>
      </c>
      <c r="AC182" s="15">
        <v>0</v>
      </c>
      <c r="AD182" s="15">
        <v>0</v>
      </c>
      <c r="AE182" s="15">
        <v>0</v>
      </c>
      <c r="AF182" s="15">
        <v>9662.8000000000011</v>
      </c>
      <c r="AG182" s="15">
        <v>1389.6000000000001</v>
      </c>
      <c r="AH182" s="15">
        <v>28823.600000000002</v>
      </c>
      <c r="AI182" s="15">
        <v>-6363.2000000000007</v>
      </c>
      <c r="AJ182" s="15">
        <v>19085.600000000002</v>
      </c>
      <c r="AK182" s="15">
        <v>-705.6</v>
      </c>
      <c r="AL182" s="15">
        <v>0</v>
      </c>
      <c r="AM182" s="42">
        <v>0</v>
      </c>
      <c r="AN182" s="17">
        <v>4572022.2203147067</v>
      </c>
      <c r="AO182" s="289">
        <v>1.6963395155337917</v>
      </c>
      <c r="AP182" s="290">
        <v>0</v>
      </c>
      <c r="AQ182" s="291">
        <v>0</v>
      </c>
      <c r="AR182" s="18">
        <v>0</v>
      </c>
      <c r="AS182" s="18">
        <v>0</v>
      </c>
      <c r="AT182" s="5"/>
      <c r="AU182" s="5"/>
      <c r="AV182" s="284">
        <v>16988332</v>
      </c>
      <c r="AW182" s="285">
        <v>2045004.34</v>
      </c>
      <c r="AX182" s="285">
        <v>22833.5</v>
      </c>
      <c r="AY182" s="286">
        <v>78464.816000000006</v>
      </c>
    </row>
    <row r="183" spans="1:51" ht="13.15">
      <c r="A183" s="287" t="s">
        <v>669</v>
      </c>
      <c r="B183" s="287" t="s">
        <v>670</v>
      </c>
      <c r="C183" s="287" t="s">
        <v>116</v>
      </c>
      <c r="D183" s="288" t="s">
        <v>671</v>
      </c>
      <c r="E183" s="288" t="s">
        <v>43</v>
      </c>
      <c r="F183" s="288" t="s">
        <v>386</v>
      </c>
      <c r="G183" s="287" t="s">
        <v>96</v>
      </c>
      <c r="H183" s="283">
        <v>0</v>
      </c>
      <c r="I183" s="283">
        <v>0</v>
      </c>
      <c r="J183" s="29">
        <v>0.49</v>
      </c>
      <c r="K183" s="14">
        <v>38218855.796875253</v>
      </c>
      <c r="L183" s="15">
        <v>35352441.612109609</v>
      </c>
      <c r="M183" s="16">
        <v>0</v>
      </c>
      <c r="N183" s="15">
        <v>8909427.6811127272</v>
      </c>
      <c r="O183" s="15">
        <v>28005852.98</v>
      </c>
      <c r="P183" s="15">
        <v>1656478.2621799998</v>
      </c>
      <c r="Q183" s="15">
        <v>16692.34</v>
      </c>
      <c r="R183" s="15">
        <v>61800.697280000008</v>
      </c>
      <c r="S183" s="15">
        <v>40659.71</v>
      </c>
      <c r="T183" s="15">
        <v>0</v>
      </c>
      <c r="U183" s="15">
        <v>0</v>
      </c>
      <c r="V183" s="15">
        <v>0</v>
      </c>
      <c r="W183" s="15">
        <v>1596.42</v>
      </c>
      <c r="X183" s="15">
        <v>-610.04999999999995</v>
      </c>
      <c r="Y183" s="15">
        <v>0</v>
      </c>
      <c r="Z183" s="15">
        <v>-853.58</v>
      </c>
      <c r="AA183" s="15">
        <v>0</v>
      </c>
      <c r="AB183" s="15">
        <v>282.24</v>
      </c>
      <c r="AC183" s="15">
        <v>0</v>
      </c>
      <c r="AD183" s="15">
        <v>735</v>
      </c>
      <c r="AE183" s="15">
        <v>0</v>
      </c>
      <c r="AF183" s="15">
        <v>8764.6299999999992</v>
      </c>
      <c r="AG183" s="15">
        <v>-345.45</v>
      </c>
      <c r="AH183" s="15">
        <v>57330.979999999996</v>
      </c>
      <c r="AI183" s="15">
        <v>-920.71</v>
      </c>
      <c r="AJ183" s="15">
        <v>20397.23</v>
      </c>
      <c r="AK183" s="15">
        <v>-1263.22</v>
      </c>
      <c r="AL183" s="15">
        <v>0</v>
      </c>
      <c r="AM183" s="42">
        <v>0</v>
      </c>
      <c r="AN183" s="17">
        <v>38776025.16057273</v>
      </c>
      <c r="AO183" s="289">
        <v>1.0145783894384151</v>
      </c>
      <c r="AP183" s="290">
        <v>0</v>
      </c>
      <c r="AQ183" s="291">
        <v>0</v>
      </c>
      <c r="AR183" s="18">
        <v>0</v>
      </c>
      <c r="AS183" s="18">
        <v>0</v>
      </c>
      <c r="AT183" s="5"/>
      <c r="AU183" s="5"/>
      <c r="AV183" s="284">
        <v>57154802</v>
      </c>
      <c r="AW183" s="285">
        <v>3380567.8819999998</v>
      </c>
      <c r="AX183" s="285">
        <v>34066</v>
      </c>
      <c r="AY183" s="286">
        <v>126123.87200000002</v>
      </c>
    </row>
    <row r="184" spans="1:51" ht="13.15">
      <c r="A184" s="287" t="s">
        <v>672</v>
      </c>
      <c r="B184" s="287" t="s">
        <v>673</v>
      </c>
      <c r="C184" s="287" t="s">
        <v>41</v>
      </c>
      <c r="D184" s="288" t="s">
        <v>674</v>
      </c>
      <c r="E184" s="288" t="s">
        <v>207</v>
      </c>
      <c r="F184" s="288" t="s">
        <v>43</v>
      </c>
      <c r="G184" s="287" t="s">
        <v>208</v>
      </c>
      <c r="H184" s="283">
        <v>0</v>
      </c>
      <c r="I184" s="283">
        <v>0</v>
      </c>
      <c r="J184" s="29">
        <v>0.4</v>
      </c>
      <c r="K184" s="14">
        <v>2622158.3016541484</v>
      </c>
      <c r="L184" s="15">
        <v>2425496.4290300873</v>
      </c>
      <c r="M184" s="16">
        <v>0.5</v>
      </c>
      <c r="N184" s="15">
        <v>-12480334.43991141</v>
      </c>
      <c r="O184" s="15">
        <v>14658058</v>
      </c>
      <c r="P184" s="15">
        <v>1433070.6088</v>
      </c>
      <c r="Q184" s="15">
        <v>13366.400000000001</v>
      </c>
      <c r="R184" s="15">
        <v>63011.516400000008</v>
      </c>
      <c r="S184" s="15">
        <v>0</v>
      </c>
      <c r="T184" s="15">
        <v>0</v>
      </c>
      <c r="U184" s="15">
        <v>0</v>
      </c>
      <c r="V184" s="15">
        <v>0</v>
      </c>
      <c r="W184" s="15">
        <v>0</v>
      </c>
      <c r="X184" s="15">
        <v>0</v>
      </c>
      <c r="Y184" s="15">
        <v>0</v>
      </c>
      <c r="Z184" s="15">
        <v>0</v>
      </c>
      <c r="AA184" s="15">
        <v>0</v>
      </c>
      <c r="AB184" s="15">
        <v>468.40000000000003</v>
      </c>
      <c r="AC184" s="15">
        <v>-1204.4000000000001</v>
      </c>
      <c r="AD184" s="15">
        <v>0</v>
      </c>
      <c r="AE184" s="15">
        <v>0</v>
      </c>
      <c r="AF184" s="15">
        <v>7198.4000000000005</v>
      </c>
      <c r="AG184" s="15">
        <v>223.20000000000002</v>
      </c>
      <c r="AH184" s="15">
        <v>60294</v>
      </c>
      <c r="AI184" s="15">
        <v>-709.2</v>
      </c>
      <c r="AJ184" s="15">
        <v>13370</v>
      </c>
      <c r="AK184" s="15">
        <v>-400</v>
      </c>
      <c r="AL184" s="15">
        <v>0</v>
      </c>
      <c r="AM184" s="42">
        <v>0</v>
      </c>
      <c r="AN184" s="17">
        <v>3766412.4852885897</v>
      </c>
      <c r="AO184" s="289">
        <v>1.4363787582590288</v>
      </c>
      <c r="AP184" s="290">
        <v>0</v>
      </c>
      <c r="AQ184" s="291">
        <v>0</v>
      </c>
      <c r="AR184" s="18">
        <v>572127</v>
      </c>
      <c r="AS184" s="18">
        <v>0</v>
      </c>
      <c r="AT184" s="5"/>
      <c r="AU184" s="5"/>
      <c r="AV184" s="284">
        <v>36645145</v>
      </c>
      <c r="AW184" s="285">
        <v>3582676.5219999999</v>
      </c>
      <c r="AX184" s="285">
        <v>33416</v>
      </c>
      <c r="AY184" s="286">
        <v>157528.791</v>
      </c>
    </row>
    <row r="185" spans="1:51" ht="13.15">
      <c r="A185" s="287" t="s">
        <v>675</v>
      </c>
      <c r="B185" s="287" t="s">
        <v>676</v>
      </c>
      <c r="C185" s="287" t="s">
        <v>41</v>
      </c>
      <c r="D185" s="288" t="s">
        <v>677</v>
      </c>
      <c r="E185" s="288" t="s">
        <v>156</v>
      </c>
      <c r="F185" s="288" t="s">
        <v>43</v>
      </c>
      <c r="G185" s="287" t="s">
        <v>157</v>
      </c>
      <c r="H185" s="283">
        <v>0</v>
      </c>
      <c r="I185" s="283" t="s">
        <v>24</v>
      </c>
      <c r="J185" s="29">
        <v>0.4</v>
      </c>
      <c r="K185" s="14">
        <v>2995161.1096121497</v>
      </c>
      <c r="L185" s="15">
        <v>2770524.0263912384</v>
      </c>
      <c r="M185" s="16">
        <v>0</v>
      </c>
      <c r="N185" s="15">
        <v>-6265645.0679311249</v>
      </c>
      <c r="O185" s="15">
        <v>11839041.200000001</v>
      </c>
      <c r="P185" s="15">
        <v>1024560.7120000001</v>
      </c>
      <c r="Q185" s="15">
        <v>3300.8</v>
      </c>
      <c r="R185" s="15">
        <v>17835.339200000002</v>
      </c>
      <c r="S185" s="15">
        <v>43573.600000000006</v>
      </c>
      <c r="T185" s="15">
        <v>0</v>
      </c>
      <c r="U185" s="15">
        <v>0</v>
      </c>
      <c r="V185" s="15">
        <v>0</v>
      </c>
      <c r="W185" s="15">
        <v>0</v>
      </c>
      <c r="X185" s="15">
        <v>0</v>
      </c>
      <c r="Y185" s="15">
        <v>0</v>
      </c>
      <c r="Z185" s="15">
        <v>0</v>
      </c>
      <c r="AA185" s="15">
        <v>0</v>
      </c>
      <c r="AB185" s="15">
        <v>2510.4</v>
      </c>
      <c r="AC185" s="15">
        <v>-330.40000000000003</v>
      </c>
      <c r="AD185" s="15">
        <v>0</v>
      </c>
      <c r="AE185" s="15">
        <v>0</v>
      </c>
      <c r="AF185" s="15">
        <v>9454</v>
      </c>
      <c r="AG185" s="15">
        <v>-846</v>
      </c>
      <c r="AH185" s="15">
        <v>36226.800000000003</v>
      </c>
      <c r="AI185" s="15">
        <v>26062.800000000003</v>
      </c>
      <c r="AJ185" s="15">
        <v>9200</v>
      </c>
      <c r="AK185" s="15">
        <v>0</v>
      </c>
      <c r="AL185" s="15">
        <v>0</v>
      </c>
      <c r="AM185" s="42">
        <v>0</v>
      </c>
      <c r="AN185" s="17">
        <v>6744944.1832688758</v>
      </c>
      <c r="AO185" s="289">
        <v>2.251947036045181</v>
      </c>
      <c r="AP185" s="290">
        <v>0</v>
      </c>
      <c r="AQ185" s="291">
        <v>0</v>
      </c>
      <c r="AR185" s="18">
        <v>0</v>
      </c>
      <c r="AS185" s="18">
        <v>0</v>
      </c>
      <c r="AT185" s="5"/>
      <c r="AU185" s="5"/>
      <c r="AV185" s="284">
        <v>29597603</v>
      </c>
      <c r="AW185" s="285">
        <v>2561401.7799999998</v>
      </c>
      <c r="AX185" s="285">
        <v>8252</v>
      </c>
      <c r="AY185" s="286">
        <v>44588.348000000005</v>
      </c>
    </row>
    <row r="186" spans="1:51" ht="13.15">
      <c r="A186" s="287" t="s">
        <v>678</v>
      </c>
      <c r="B186" s="287" t="s">
        <v>679</v>
      </c>
      <c r="C186" s="287" t="s">
        <v>116</v>
      </c>
      <c r="D186" s="288" t="s">
        <v>680</v>
      </c>
      <c r="E186" s="288" t="s">
        <v>43</v>
      </c>
      <c r="F186" s="288" t="s">
        <v>386</v>
      </c>
      <c r="G186" s="287" t="s">
        <v>157</v>
      </c>
      <c r="H186" s="283">
        <v>0</v>
      </c>
      <c r="I186" s="283" t="s">
        <v>24</v>
      </c>
      <c r="J186" s="29">
        <v>0.49</v>
      </c>
      <c r="K186" s="14">
        <v>31907983.629189663</v>
      </c>
      <c r="L186" s="15">
        <v>29514884.85700044</v>
      </c>
      <c r="M186" s="16">
        <v>0</v>
      </c>
      <c r="N186" s="15">
        <v>-3604368.092085538</v>
      </c>
      <c r="O186" s="15">
        <v>40131764.890000001</v>
      </c>
      <c r="P186" s="15">
        <v>1840349.9918999998</v>
      </c>
      <c r="Q186" s="15">
        <v>15769.18</v>
      </c>
      <c r="R186" s="15">
        <v>57305.318699999996</v>
      </c>
      <c r="S186" s="15">
        <v>0</v>
      </c>
      <c r="T186" s="15">
        <v>0</v>
      </c>
      <c r="U186" s="15">
        <v>0</v>
      </c>
      <c r="V186" s="15">
        <v>0</v>
      </c>
      <c r="W186" s="15">
        <v>-403.76</v>
      </c>
      <c r="X186" s="15">
        <v>445.40999999999997</v>
      </c>
      <c r="Y186" s="15">
        <v>0</v>
      </c>
      <c r="Z186" s="15">
        <v>-2703.33</v>
      </c>
      <c r="AA186" s="15">
        <v>0</v>
      </c>
      <c r="AB186" s="15">
        <v>6142.15</v>
      </c>
      <c r="AC186" s="15">
        <v>0</v>
      </c>
      <c r="AD186" s="15">
        <v>783.51</v>
      </c>
      <c r="AE186" s="15">
        <v>0</v>
      </c>
      <c r="AF186" s="15">
        <v>14393.26</v>
      </c>
      <c r="AG186" s="15">
        <v>1250.48</v>
      </c>
      <c r="AH186" s="15">
        <v>64285.06</v>
      </c>
      <c r="AI186" s="15">
        <v>-999.6</v>
      </c>
      <c r="AJ186" s="15">
        <v>26556.53</v>
      </c>
      <c r="AK186" s="15">
        <v>-428.26</v>
      </c>
      <c r="AL186" s="15">
        <v>0</v>
      </c>
      <c r="AM186" s="42">
        <v>0</v>
      </c>
      <c r="AN186" s="17">
        <v>38550142.738514461</v>
      </c>
      <c r="AO186" s="289">
        <v>1.2081660560728287</v>
      </c>
      <c r="AP186" s="290">
        <v>0</v>
      </c>
      <c r="AQ186" s="291">
        <v>0</v>
      </c>
      <c r="AR186" s="18">
        <v>0</v>
      </c>
      <c r="AS186" s="18">
        <v>0</v>
      </c>
      <c r="AT186" s="5"/>
      <c r="AU186" s="5"/>
      <c r="AV186" s="284">
        <v>81901561</v>
      </c>
      <c r="AW186" s="285">
        <v>3755816.3099999996</v>
      </c>
      <c r="AX186" s="285">
        <v>32182</v>
      </c>
      <c r="AY186" s="286">
        <v>116949.62999999999</v>
      </c>
    </row>
    <row r="187" spans="1:51" ht="13.15">
      <c r="A187" s="287" t="s">
        <v>681</v>
      </c>
      <c r="B187" s="287" t="s">
        <v>682</v>
      </c>
      <c r="C187" s="287" t="s">
        <v>41</v>
      </c>
      <c r="D187" s="288" t="s">
        <v>683</v>
      </c>
      <c r="E187" s="288" t="s">
        <v>178</v>
      </c>
      <c r="F187" s="288" t="s">
        <v>43</v>
      </c>
      <c r="G187" s="287" t="s">
        <v>179</v>
      </c>
      <c r="H187" s="283">
        <v>0</v>
      </c>
      <c r="I187" s="283">
        <v>0</v>
      </c>
      <c r="J187" s="29">
        <v>0.4</v>
      </c>
      <c r="K187" s="14">
        <v>3102421.4292324656</v>
      </c>
      <c r="L187" s="15">
        <v>2869739.8220400307</v>
      </c>
      <c r="M187" s="16">
        <v>0.5</v>
      </c>
      <c r="N187" s="15">
        <v>-7688099.3032516604</v>
      </c>
      <c r="O187" s="15">
        <v>10612407.200000001</v>
      </c>
      <c r="P187" s="15">
        <v>1807900.4468</v>
      </c>
      <c r="Q187" s="15">
        <v>14454.800000000001</v>
      </c>
      <c r="R187" s="15">
        <v>42165.396000000001</v>
      </c>
      <c r="S187" s="15">
        <v>0</v>
      </c>
      <c r="T187" s="15">
        <v>0</v>
      </c>
      <c r="U187" s="15">
        <v>0</v>
      </c>
      <c r="V187" s="15">
        <v>0</v>
      </c>
      <c r="W187" s="15">
        <v>-408.40000000000003</v>
      </c>
      <c r="X187" s="15">
        <v>-972.40000000000009</v>
      </c>
      <c r="Y187" s="15">
        <v>0</v>
      </c>
      <c r="Z187" s="15">
        <v>-96.800000000000011</v>
      </c>
      <c r="AA187" s="15">
        <v>-1239.2</v>
      </c>
      <c r="AB187" s="15">
        <v>31367.200000000001</v>
      </c>
      <c r="AC187" s="15">
        <v>500</v>
      </c>
      <c r="AD187" s="15">
        <v>600</v>
      </c>
      <c r="AE187" s="15">
        <v>0</v>
      </c>
      <c r="AF187" s="15">
        <v>35120.800000000003</v>
      </c>
      <c r="AG187" s="15">
        <v>-1204.8</v>
      </c>
      <c r="AH187" s="15">
        <v>112870</v>
      </c>
      <c r="AI187" s="15">
        <v>-9232.8000000000011</v>
      </c>
      <c r="AJ187" s="15">
        <v>22853.600000000002</v>
      </c>
      <c r="AK187" s="15">
        <v>-640</v>
      </c>
      <c r="AL187" s="15">
        <v>0</v>
      </c>
      <c r="AM187" s="42">
        <v>0</v>
      </c>
      <c r="AN187" s="17">
        <v>4978345.7395483404</v>
      </c>
      <c r="AO187" s="289">
        <v>1.6046645670507684</v>
      </c>
      <c r="AP187" s="290">
        <v>0</v>
      </c>
      <c r="AQ187" s="291">
        <v>0</v>
      </c>
      <c r="AR187" s="18">
        <v>937962</v>
      </c>
      <c r="AS187" s="18">
        <v>0</v>
      </c>
      <c r="AT187" s="5"/>
      <c r="AU187" s="5"/>
      <c r="AV187" s="284">
        <v>26531018</v>
      </c>
      <c r="AW187" s="285">
        <v>4519751.1169999996</v>
      </c>
      <c r="AX187" s="285">
        <v>36137</v>
      </c>
      <c r="AY187" s="286">
        <v>105413.48999999999</v>
      </c>
    </row>
    <row r="188" spans="1:51" ht="13.15">
      <c r="A188" s="287" t="s">
        <v>684</v>
      </c>
      <c r="B188" s="287" t="s">
        <v>685</v>
      </c>
      <c r="C188" s="287" t="s">
        <v>116</v>
      </c>
      <c r="D188" s="288" t="s">
        <v>686</v>
      </c>
      <c r="E188" s="288" t="s">
        <v>43</v>
      </c>
      <c r="F188" s="288" t="s">
        <v>119</v>
      </c>
      <c r="G188" s="287" t="s">
        <v>96</v>
      </c>
      <c r="H188" s="283">
        <v>0</v>
      </c>
      <c r="I188" s="283">
        <v>0</v>
      </c>
      <c r="J188" s="29">
        <v>0.49</v>
      </c>
      <c r="K188" s="14">
        <v>30572867.7120286</v>
      </c>
      <c r="L188" s="15">
        <v>28279902.633626457</v>
      </c>
      <c r="M188" s="16">
        <v>0</v>
      </c>
      <c r="N188" s="15">
        <v>2551066.6532032285</v>
      </c>
      <c r="O188" s="15">
        <v>28372574.859999999</v>
      </c>
      <c r="P188" s="15">
        <v>2395487.2834199998</v>
      </c>
      <c r="Q188" s="15">
        <v>19269.25</v>
      </c>
      <c r="R188" s="15">
        <v>83061.714959999998</v>
      </c>
      <c r="S188" s="15">
        <v>1725.29</v>
      </c>
      <c r="T188" s="15">
        <v>0</v>
      </c>
      <c r="U188" s="15">
        <v>0</v>
      </c>
      <c r="V188" s="15">
        <v>0</v>
      </c>
      <c r="W188" s="15">
        <v>0</v>
      </c>
      <c r="X188" s="15">
        <v>264.11</v>
      </c>
      <c r="Y188" s="15">
        <v>0</v>
      </c>
      <c r="Z188" s="15">
        <v>0</v>
      </c>
      <c r="AA188" s="15">
        <v>0</v>
      </c>
      <c r="AB188" s="15">
        <v>4599.63</v>
      </c>
      <c r="AC188" s="15">
        <v>0</v>
      </c>
      <c r="AD188" s="15">
        <v>735</v>
      </c>
      <c r="AE188" s="15">
        <v>0</v>
      </c>
      <c r="AF188" s="15">
        <v>12879.16</v>
      </c>
      <c r="AG188" s="15">
        <v>-126.91</v>
      </c>
      <c r="AH188" s="15">
        <v>62314.28</v>
      </c>
      <c r="AI188" s="15">
        <v>-1085.8399999999999</v>
      </c>
      <c r="AJ188" s="15">
        <v>27267.03</v>
      </c>
      <c r="AK188" s="15">
        <v>-564.97</v>
      </c>
      <c r="AL188" s="15">
        <v>0</v>
      </c>
      <c r="AM188" s="42">
        <v>0</v>
      </c>
      <c r="AN188" s="17">
        <v>33529466.541583225</v>
      </c>
      <c r="AO188" s="289">
        <v>1.0967066242330739</v>
      </c>
      <c r="AP188" s="290">
        <v>0</v>
      </c>
      <c r="AQ188" s="291">
        <v>0</v>
      </c>
      <c r="AR188" s="18">
        <v>0</v>
      </c>
      <c r="AS188" s="18">
        <v>0</v>
      </c>
      <c r="AT188" s="5"/>
      <c r="AU188" s="5"/>
      <c r="AV188" s="284">
        <v>57903214</v>
      </c>
      <c r="AW188" s="285">
        <v>4888749.5579999993</v>
      </c>
      <c r="AX188" s="285">
        <v>39325</v>
      </c>
      <c r="AY188" s="286">
        <v>169513.704</v>
      </c>
    </row>
    <row r="189" spans="1:51" ht="13.15">
      <c r="A189" s="287" t="s">
        <v>687</v>
      </c>
      <c r="B189" s="287" t="s">
        <v>688</v>
      </c>
      <c r="C189" s="287" t="s">
        <v>93</v>
      </c>
      <c r="D189" s="288" t="s">
        <v>689</v>
      </c>
      <c r="E189" s="288" t="s">
        <v>43</v>
      </c>
      <c r="F189" s="288" t="s">
        <v>439</v>
      </c>
      <c r="G189" s="287" t="s">
        <v>96</v>
      </c>
      <c r="H189" s="283">
        <v>0</v>
      </c>
      <c r="I189" s="283">
        <v>0</v>
      </c>
      <c r="J189" s="29">
        <v>0.49</v>
      </c>
      <c r="K189" s="14">
        <v>46462191.878410339</v>
      </c>
      <c r="L189" s="15">
        <v>42977527.487529568</v>
      </c>
      <c r="M189" s="16">
        <v>0</v>
      </c>
      <c r="N189" s="15">
        <v>19724271.234399937</v>
      </c>
      <c r="O189" s="15">
        <v>26937885.73</v>
      </c>
      <c r="P189" s="15">
        <v>2152755.6610000003</v>
      </c>
      <c r="Q189" s="15">
        <v>8779.33</v>
      </c>
      <c r="R189" s="15">
        <v>65363.138400000003</v>
      </c>
      <c r="S189" s="15">
        <v>41264.370000000003</v>
      </c>
      <c r="T189" s="15">
        <v>24358.880000000001</v>
      </c>
      <c r="U189" s="15">
        <v>0</v>
      </c>
      <c r="V189" s="15">
        <v>0</v>
      </c>
      <c r="W189" s="15">
        <v>-1210.79</v>
      </c>
      <c r="X189" s="15">
        <v>-514.01</v>
      </c>
      <c r="Y189" s="15">
        <v>0</v>
      </c>
      <c r="Z189" s="15">
        <v>0</v>
      </c>
      <c r="AA189" s="15">
        <v>0</v>
      </c>
      <c r="AB189" s="15">
        <v>0</v>
      </c>
      <c r="AC189" s="15">
        <v>0</v>
      </c>
      <c r="AD189" s="15">
        <v>0</v>
      </c>
      <c r="AE189" s="15">
        <v>0</v>
      </c>
      <c r="AF189" s="15">
        <v>14511.35</v>
      </c>
      <c r="AG189" s="15">
        <v>-45.08</v>
      </c>
      <c r="AH189" s="15">
        <v>69250.720000000001</v>
      </c>
      <c r="AI189" s="15">
        <v>-4068.47</v>
      </c>
      <c r="AJ189" s="15">
        <v>34968.36</v>
      </c>
      <c r="AK189" s="15">
        <v>-355.74</v>
      </c>
      <c r="AL189" s="15">
        <v>0</v>
      </c>
      <c r="AM189" s="42">
        <v>0</v>
      </c>
      <c r="AN189" s="17">
        <v>49067214.683799937</v>
      </c>
      <c r="AO189" s="289">
        <v>1.0560675831266599</v>
      </c>
      <c r="AP189" s="290">
        <v>0</v>
      </c>
      <c r="AQ189" s="291">
        <v>0</v>
      </c>
      <c r="AR189" s="18">
        <v>0</v>
      </c>
      <c r="AS189" s="18">
        <v>0</v>
      </c>
      <c r="AT189" s="5"/>
      <c r="AU189" s="5"/>
      <c r="AV189" s="284">
        <v>54975277</v>
      </c>
      <c r="AW189" s="285">
        <v>4393378.9000000004</v>
      </c>
      <c r="AX189" s="285">
        <v>17917</v>
      </c>
      <c r="AY189" s="286">
        <v>133394.16</v>
      </c>
    </row>
    <row r="190" spans="1:51" ht="13.15">
      <c r="A190" s="287" t="s">
        <v>690</v>
      </c>
      <c r="B190" s="287" t="s">
        <v>691</v>
      </c>
      <c r="C190" s="287" t="s">
        <v>41</v>
      </c>
      <c r="D190" s="288" t="s">
        <v>692</v>
      </c>
      <c r="E190" s="288" t="s">
        <v>693</v>
      </c>
      <c r="F190" s="288" t="s">
        <v>43</v>
      </c>
      <c r="G190" s="287" t="s">
        <v>312</v>
      </c>
      <c r="H190" s="283">
        <v>0</v>
      </c>
      <c r="I190" s="283">
        <v>0</v>
      </c>
      <c r="J190" s="29">
        <v>0.4</v>
      </c>
      <c r="K190" s="14">
        <v>1848486.4259493104</v>
      </c>
      <c r="L190" s="15">
        <v>1709849.9440031121</v>
      </c>
      <c r="M190" s="16">
        <v>0.5</v>
      </c>
      <c r="N190" s="15">
        <v>-14760923.811340297</v>
      </c>
      <c r="O190" s="15">
        <v>21466154.800000001</v>
      </c>
      <c r="P190" s="15">
        <v>685772.12200000009</v>
      </c>
      <c r="Q190" s="15">
        <v>229.8</v>
      </c>
      <c r="R190" s="15">
        <v>7219.4240000000009</v>
      </c>
      <c r="S190" s="15">
        <v>0</v>
      </c>
      <c r="T190" s="15">
        <v>0</v>
      </c>
      <c r="U190" s="15">
        <v>0</v>
      </c>
      <c r="V190" s="15">
        <v>0</v>
      </c>
      <c r="W190" s="15">
        <v>0</v>
      </c>
      <c r="X190" s="15">
        <v>921.2</v>
      </c>
      <c r="Y190" s="15">
        <v>0</v>
      </c>
      <c r="Z190" s="15">
        <v>0</v>
      </c>
      <c r="AA190" s="15">
        <v>0</v>
      </c>
      <c r="AB190" s="15">
        <v>4208</v>
      </c>
      <c r="AC190" s="15">
        <v>0</v>
      </c>
      <c r="AD190" s="15">
        <v>0</v>
      </c>
      <c r="AE190" s="15">
        <v>0</v>
      </c>
      <c r="AF190" s="15">
        <v>4304.7879999999996</v>
      </c>
      <c r="AG190" s="15">
        <v>1377.2</v>
      </c>
      <c r="AH190" s="15">
        <v>27447.376000000004</v>
      </c>
      <c r="AI190" s="15">
        <v>16146</v>
      </c>
      <c r="AJ190" s="15">
        <v>17282.192000000003</v>
      </c>
      <c r="AK190" s="15">
        <v>-843.6</v>
      </c>
      <c r="AL190" s="15">
        <v>0</v>
      </c>
      <c r="AM190" s="42">
        <v>0</v>
      </c>
      <c r="AN190" s="17">
        <v>7469295.4906597044</v>
      </c>
      <c r="AO190" s="289">
        <v>4.0407629646637879</v>
      </c>
      <c r="AP190" s="290">
        <v>0</v>
      </c>
      <c r="AQ190" s="291">
        <v>0</v>
      </c>
      <c r="AR190" s="18">
        <v>2810405</v>
      </c>
      <c r="AS190" s="18">
        <v>0</v>
      </c>
      <c r="AT190" s="5"/>
      <c r="AU190" s="5"/>
      <c r="AV190" s="284">
        <v>53665387</v>
      </c>
      <c r="AW190" s="285">
        <v>1714430.3050000002</v>
      </c>
      <c r="AX190" s="285">
        <v>574.5</v>
      </c>
      <c r="AY190" s="286">
        <v>18048.560000000001</v>
      </c>
    </row>
    <row r="191" spans="1:51" ht="13.15">
      <c r="A191" s="287" t="s">
        <v>694</v>
      </c>
      <c r="B191" s="287" t="s">
        <v>695</v>
      </c>
      <c r="C191" s="287" t="s">
        <v>41</v>
      </c>
      <c r="D191" s="288" t="s">
        <v>696</v>
      </c>
      <c r="E191" s="288" t="s">
        <v>135</v>
      </c>
      <c r="F191" s="288" t="s">
        <v>136</v>
      </c>
      <c r="G191" s="287" t="s">
        <v>137</v>
      </c>
      <c r="H191" s="283">
        <v>0</v>
      </c>
      <c r="I191" s="283">
        <v>0</v>
      </c>
      <c r="J191" s="29">
        <v>0.4</v>
      </c>
      <c r="K191" s="14">
        <v>2312096.8018756998</v>
      </c>
      <c r="L191" s="15">
        <v>2138689.5417350223</v>
      </c>
      <c r="M191" s="16">
        <v>0.5</v>
      </c>
      <c r="N191" s="15">
        <v>-17523525.409042716</v>
      </c>
      <c r="O191" s="15">
        <v>24014282.800000001</v>
      </c>
      <c r="P191" s="15">
        <v>925302.38320000016</v>
      </c>
      <c r="Q191" s="15">
        <v>8923.8979999999992</v>
      </c>
      <c r="R191" s="15">
        <v>21616.452000000001</v>
      </c>
      <c r="S191" s="15">
        <v>0</v>
      </c>
      <c r="T191" s="15">
        <v>0</v>
      </c>
      <c r="U191" s="15">
        <v>0</v>
      </c>
      <c r="V191" s="15">
        <v>0</v>
      </c>
      <c r="W191" s="15">
        <v>0</v>
      </c>
      <c r="X191" s="15">
        <v>-961.2</v>
      </c>
      <c r="Y191" s="15">
        <v>0</v>
      </c>
      <c r="Z191" s="15">
        <v>0</v>
      </c>
      <c r="AA191" s="15">
        <v>0</v>
      </c>
      <c r="AB191" s="15">
        <v>3028.8</v>
      </c>
      <c r="AC191" s="15">
        <v>0</v>
      </c>
      <c r="AD191" s="15">
        <v>600</v>
      </c>
      <c r="AE191" s="15">
        <v>0</v>
      </c>
      <c r="AF191" s="15">
        <v>9465.2000000000007</v>
      </c>
      <c r="AG191" s="15">
        <v>528.12</v>
      </c>
      <c r="AH191" s="15">
        <v>52906</v>
      </c>
      <c r="AI191" s="15">
        <v>1491.6000000000001</v>
      </c>
      <c r="AJ191" s="15">
        <v>11707.6</v>
      </c>
      <c r="AK191" s="15">
        <v>172</v>
      </c>
      <c r="AL191" s="15">
        <v>0</v>
      </c>
      <c r="AM191" s="42">
        <v>0</v>
      </c>
      <c r="AN191" s="17">
        <v>7525538.2441572845</v>
      </c>
      <c r="AO191" s="289">
        <v>3.2548543114856416</v>
      </c>
      <c r="AP191" s="290">
        <v>0</v>
      </c>
      <c r="AQ191" s="291">
        <v>0</v>
      </c>
      <c r="AR191" s="18">
        <v>2606721</v>
      </c>
      <c r="AS191" s="18">
        <v>0</v>
      </c>
      <c r="AT191" s="5"/>
      <c r="AU191" s="5"/>
      <c r="AV191" s="284">
        <v>60035707</v>
      </c>
      <c r="AW191" s="285">
        <v>2313255.9580000001</v>
      </c>
      <c r="AX191" s="285">
        <v>22309.744999999999</v>
      </c>
      <c r="AY191" s="286">
        <v>54041.13</v>
      </c>
    </row>
    <row r="192" spans="1:51" ht="13.15">
      <c r="A192" s="287" t="s">
        <v>697</v>
      </c>
      <c r="B192" s="287" t="s">
        <v>698</v>
      </c>
      <c r="C192" s="287" t="s">
        <v>41</v>
      </c>
      <c r="D192" s="288" t="s">
        <v>699</v>
      </c>
      <c r="E192" s="288" t="s">
        <v>300</v>
      </c>
      <c r="F192" s="288" t="s">
        <v>43</v>
      </c>
      <c r="G192" s="287" t="s">
        <v>96</v>
      </c>
      <c r="H192" s="283">
        <v>0</v>
      </c>
      <c r="I192" s="283">
        <v>0</v>
      </c>
      <c r="J192" s="29">
        <v>0.4</v>
      </c>
      <c r="K192" s="14">
        <v>6571569.1499681659</v>
      </c>
      <c r="L192" s="15">
        <v>6078701.4637205536</v>
      </c>
      <c r="M192" s="16">
        <v>0.5</v>
      </c>
      <c r="N192" s="15">
        <v>-29994984.239630431</v>
      </c>
      <c r="O192" s="15">
        <v>39150899.600000001</v>
      </c>
      <c r="P192" s="15">
        <v>1740541.2024000001</v>
      </c>
      <c r="Q192" s="15">
        <v>-2748</v>
      </c>
      <c r="R192" s="15">
        <v>54634.2304</v>
      </c>
      <c r="S192" s="15">
        <v>0</v>
      </c>
      <c r="T192" s="15">
        <v>0</v>
      </c>
      <c r="U192" s="15">
        <v>0</v>
      </c>
      <c r="V192" s="15">
        <v>0</v>
      </c>
      <c r="W192" s="15">
        <v>384.8</v>
      </c>
      <c r="X192" s="15">
        <v>0</v>
      </c>
      <c r="Y192" s="15">
        <v>0</v>
      </c>
      <c r="Z192" s="15">
        <v>0</v>
      </c>
      <c r="AA192" s="15">
        <v>0</v>
      </c>
      <c r="AB192" s="15">
        <v>0</v>
      </c>
      <c r="AC192" s="15">
        <v>0</v>
      </c>
      <c r="AD192" s="15">
        <v>176</v>
      </c>
      <c r="AE192" s="15">
        <v>0</v>
      </c>
      <c r="AF192" s="15">
        <v>2684</v>
      </c>
      <c r="AG192" s="15">
        <v>-306</v>
      </c>
      <c r="AH192" s="15">
        <v>25251.600000000002</v>
      </c>
      <c r="AI192" s="15">
        <v>-618.40000000000009</v>
      </c>
      <c r="AJ192" s="15">
        <v>16514.8</v>
      </c>
      <c r="AK192" s="15">
        <v>-650.80000000000007</v>
      </c>
      <c r="AL192" s="15">
        <v>0</v>
      </c>
      <c r="AM192" s="42">
        <v>0</v>
      </c>
      <c r="AN192" s="17">
        <v>10991778.793169571</v>
      </c>
      <c r="AO192" s="289">
        <v>1.672626208798673</v>
      </c>
      <c r="AP192" s="290">
        <v>0</v>
      </c>
      <c r="AQ192" s="291">
        <v>0</v>
      </c>
      <c r="AR192" s="18">
        <v>2210105</v>
      </c>
      <c r="AS192" s="18">
        <v>2210105</v>
      </c>
      <c r="AT192" s="5"/>
      <c r="AU192" s="5"/>
      <c r="AV192" s="284">
        <v>97877249</v>
      </c>
      <c r="AW192" s="285">
        <v>4351353.0060000001</v>
      </c>
      <c r="AX192" s="285">
        <v>-6870</v>
      </c>
      <c r="AY192" s="286">
        <v>136585.576</v>
      </c>
    </row>
    <row r="193" spans="1:51" ht="13.15">
      <c r="A193" s="287" t="s">
        <v>700</v>
      </c>
      <c r="B193" s="287" t="s">
        <v>701</v>
      </c>
      <c r="C193" s="287" t="s">
        <v>304</v>
      </c>
      <c r="D193" s="288" t="s">
        <v>702</v>
      </c>
      <c r="E193" s="288" t="s">
        <v>43</v>
      </c>
      <c r="F193" s="288" t="s">
        <v>43</v>
      </c>
      <c r="G193" s="287" t="s">
        <v>96</v>
      </c>
      <c r="H193" s="283">
        <v>0</v>
      </c>
      <c r="I193" s="283">
        <v>0</v>
      </c>
      <c r="J193" s="29">
        <v>0.5</v>
      </c>
      <c r="K193" s="14">
        <v>66290533.097351827</v>
      </c>
      <c r="L193" s="15">
        <v>61318743.115050443</v>
      </c>
      <c r="M193" s="16">
        <v>0</v>
      </c>
      <c r="N193" s="15">
        <v>26486317.230947122</v>
      </c>
      <c r="O193" s="15">
        <v>38287874</v>
      </c>
      <c r="P193" s="15">
        <v>4422363.3995000003</v>
      </c>
      <c r="Q193" s="15">
        <v>20909.5</v>
      </c>
      <c r="R193" s="15">
        <v>75090.829500000007</v>
      </c>
      <c r="S193" s="15">
        <v>87418</v>
      </c>
      <c r="T193" s="15">
        <v>14347.5</v>
      </c>
      <c r="U193" s="15">
        <v>0</v>
      </c>
      <c r="V193" s="15">
        <v>0</v>
      </c>
      <c r="W193" s="15">
        <v>1919</v>
      </c>
      <c r="X193" s="15">
        <v>-2989</v>
      </c>
      <c r="Y193" s="15">
        <v>10298</v>
      </c>
      <c r="Z193" s="15">
        <v>-1878.5</v>
      </c>
      <c r="AA193" s="15">
        <v>0</v>
      </c>
      <c r="AB193" s="15">
        <v>41304</v>
      </c>
      <c r="AC193" s="15">
        <v>-6</v>
      </c>
      <c r="AD193" s="15">
        <v>750</v>
      </c>
      <c r="AE193" s="15">
        <v>0</v>
      </c>
      <c r="AF193" s="15">
        <v>52331.5</v>
      </c>
      <c r="AG193" s="15">
        <v>519</v>
      </c>
      <c r="AH193" s="15">
        <v>223188.5</v>
      </c>
      <c r="AI193" s="15">
        <v>-8841</v>
      </c>
      <c r="AJ193" s="15">
        <v>92111.5</v>
      </c>
      <c r="AK193" s="15">
        <v>1756</v>
      </c>
      <c r="AL193" s="15">
        <v>0</v>
      </c>
      <c r="AM193" s="42">
        <v>0</v>
      </c>
      <c r="AN193" s="17">
        <v>69804783.459947124</v>
      </c>
      <c r="AO193" s="289">
        <v>1.0530128541496928</v>
      </c>
      <c r="AP193" s="290">
        <v>0</v>
      </c>
      <c r="AQ193" s="291">
        <v>0</v>
      </c>
      <c r="AR193" s="18">
        <v>0</v>
      </c>
      <c r="AS193" s="18">
        <v>0</v>
      </c>
      <c r="AT193" s="5"/>
      <c r="AU193" s="5"/>
      <c r="AV193" s="284">
        <v>76575748</v>
      </c>
      <c r="AW193" s="285">
        <v>8844726.7990000006</v>
      </c>
      <c r="AX193" s="285">
        <v>41819</v>
      </c>
      <c r="AY193" s="286">
        <v>150181.65900000001</v>
      </c>
    </row>
    <row r="194" spans="1:51" ht="13.15">
      <c r="A194" s="287" t="s">
        <v>703</v>
      </c>
      <c r="B194" s="287" t="s">
        <v>704</v>
      </c>
      <c r="C194" s="287" t="s">
        <v>41</v>
      </c>
      <c r="D194" s="288" t="s">
        <v>705</v>
      </c>
      <c r="E194" s="288" t="s">
        <v>178</v>
      </c>
      <c r="F194" s="288" t="s">
        <v>43</v>
      </c>
      <c r="G194" s="287" t="s">
        <v>179</v>
      </c>
      <c r="H194" s="283">
        <v>0</v>
      </c>
      <c r="I194" s="283">
        <v>0</v>
      </c>
      <c r="J194" s="29">
        <v>0.4</v>
      </c>
      <c r="K194" s="14">
        <v>5758636.8501220131</v>
      </c>
      <c r="L194" s="15">
        <v>5326739.086362862</v>
      </c>
      <c r="M194" s="16">
        <v>0.5</v>
      </c>
      <c r="N194" s="15">
        <v>-25496520.377721742</v>
      </c>
      <c r="O194" s="15">
        <v>30931064.800000001</v>
      </c>
      <c r="P194" s="15">
        <v>1777322.298</v>
      </c>
      <c r="Q194" s="15">
        <v>6451.6</v>
      </c>
      <c r="R194" s="15">
        <v>39513.78</v>
      </c>
      <c r="S194" s="15">
        <v>0</v>
      </c>
      <c r="T194" s="15">
        <v>0</v>
      </c>
      <c r="U194" s="15">
        <v>0</v>
      </c>
      <c r="V194" s="15">
        <v>0</v>
      </c>
      <c r="W194" s="15">
        <v>30678.800000000003</v>
      </c>
      <c r="X194" s="15">
        <v>0</v>
      </c>
      <c r="Y194" s="15">
        <v>0</v>
      </c>
      <c r="Z194" s="15">
        <v>0</v>
      </c>
      <c r="AA194" s="15">
        <v>0</v>
      </c>
      <c r="AB194" s="15">
        <v>0</v>
      </c>
      <c r="AC194" s="15">
        <v>0</v>
      </c>
      <c r="AD194" s="15">
        <v>0</v>
      </c>
      <c r="AE194" s="15">
        <v>0</v>
      </c>
      <c r="AF194" s="15">
        <v>8385.2000000000007</v>
      </c>
      <c r="AG194" s="15">
        <v>-874</v>
      </c>
      <c r="AH194" s="15">
        <v>89731.200000000012</v>
      </c>
      <c r="AI194" s="15">
        <v>-3009.2000000000003</v>
      </c>
      <c r="AJ194" s="15">
        <v>31173.600000000002</v>
      </c>
      <c r="AK194" s="15">
        <v>152.4</v>
      </c>
      <c r="AL194" s="15">
        <v>0</v>
      </c>
      <c r="AM194" s="42">
        <v>0</v>
      </c>
      <c r="AN194" s="17">
        <v>7414070.1002782593</v>
      </c>
      <c r="AO194" s="289">
        <v>1.2874696379093902</v>
      </c>
      <c r="AP194" s="290">
        <v>0</v>
      </c>
      <c r="AQ194" s="291">
        <v>0</v>
      </c>
      <c r="AR194" s="18">
        <v>827717</v>
      </c>
      <c r="AS194" s="18">
        <v>0</v>
      </c>
      <c r="AT194" s="5"/>
      <c r="AU194" s="5"/>
      <c r="AV194" s="284">
        <v>77327662</v>
      </c>
      <c r="AW194" s="285">
        <v>4443305.7449999992</v>
      </c>
      <c r="AX194" s="285">
        <v>16129</v>
      </c>
      <c r="AY194" s="286">
        <v>98784.45</v>
      </c>
    </row>
    <row r="195" spans="1:51" ht="13.15">
      <c r="A195" s="287" t="s">
        <v>706</v>
      </c>
      <c r="B195" s="287" t="s">
        <v>707</v>
      </c>
      <c r="C195" s="287" t="s">
        <v>116</v>
      </c>
      <c r="D195" s="288" t="s">
        <v>708</v>
      </c>
      <c r="E195" s="288" t="s">
        <v>43</v>
      </c>
      <c r="F195" s="288" t="s">
        <v>63</v>
      </c>
      <c r="G195" s="287" t="s">
        <v>96</v>
      </c>
      <c r="H195" s="283">
        <v>0</v>
      </c>
      <c r="I195" s="283">
        <v>0</v>
      </c>
      <c r="J195" s="29">
        <v>0.49</v>
      </c>
      <c r="K195" s="14">
        <v>92901233.198376745</v>
      </c>
      <c r="L195" s="15">
        <v>85933640.708498493</v>
      </c>
      <c r="M195" s="16">
        <v>0</v>
      </c>
      <c r="N195" s="15">
        <v>27495221.400977489</v>
      </c>
      <c r="O195" s="15">
        <v>71465753.239999995</v>
      </c>
      <c r="P195" s="15">
        <v>2960998.7118600002</v>
      </c>
      <c r="Q195" s="15">
        <v>7193.69</v>
      </c>
      <c r="R195" s="15">
        <v>57529.043880000005</v>
      </c>
      <c r="S195" s="15">
        <v>0</v>
      </c>
      <c r="T195" s="15">
        <v>0</v>
      </c>
      <c r="U195" s="15">
        <v>0</v>
      </c>
      <c r="V195" s="15">
        <v>0</v>
      </c>
      <c r="W195" s="15">
        <v>0</v>
      </c>
      <c r="X195" s="15">
        <v>-3423.63</v>
      </c>
      <c r="Y195" s="15">
        <v>0</v>
      </c>
      <c r="Z195" s="15">
        <v>0</v>
      </c>
      <c r="AA195" s="15">
        <v>0</v>
      </c>
      <c r="AB195" s="15">
        <v>0</v>
      </c>
      <c r="AC195" s="15">
        <v>0</v>
      </c>
      <c r="AD195" s="15">
        <v>313.60000000000002</v>
      </c>
      <c r="AE195" s="15">
        <v>0</v>
      </c>
      <c r="AF195" s="15">
        <v>37530.57</v>
      </c>
      <c r="AG195" s="15">
        <v>-5156.2699999999995</v>
      </c>
      <c r="AH195" s="15">
        <v>0</v>
      </c>
      <c r="AI195" s="15">
        <v>-15018.01</v>
      </c>
      <c r="AJ195" s="15">
        <v>32273.85</v>
      </c>
      <c r="AK195" s="15">
        <v>-816.34</v>
      </c>
      <c r="AL195" s="15">
        <v>0</v>
      </c>
      <c r="AM195" s="42">
        <v>0</v>
      </c>
      <c r="AN195" s="17">
        <v>102032399.85671748</v>
      </c>
      <c r="AO195" s="289">
        <v>1.0982889714589954</v>
      </c>
      <c r="AP195" s="290">
        <v>0</v>
      </c>
      <c r="AQ195" s="291">
        <v>0</v>
      </c>
      <c r="AR195" s="18">
        <v>0</v>
      </c>
      <c r="AS195" s="18">
        <v>0</v>
      </c>
      <c r="AT195" s="5"/>
      <c r="AU195" s="5"/>
      <c r="AV195" s="284">
        <v>145848476</v>
      </c>
      <c r="AW195" s="285">
        <v>6042854.5140000004</v>
      </c>
      <c r="AX195" s="285">
        <v>14681</v>
      </c>
      <c r="AY195" s="286">
        <v>117406.21200000001</v>
      </c>
    </row>
    <row r="196" spans="1:51" ht="13.15">
      <c r="A196" s="287" t="s">
        <v>709</v>
      </c>
      <c r="B196" s="287" t="s">
        <v>710</v>
      </c>
      <c r="C196" s="287" t="s">
        <v>41</v>
      </c>
      <c r="D196" s="288" t="s">
        <v>711</v>
      </c>
      <c r="E196" s="288" t="s">
        <v>693</v>
      </c>
      <c r="F196" s="288" t="s">
        <v>43</v>
      </c>
      <c r="G196" s="287" t="s">
        <v>312</v>
      </c>
      <c r="H196" s="283">
        <v>0</v>
      </c>
      <c r="I196" s="283">
        <v>0</v>
      </c>
      <c r="J196" s="29">
        <v>0.4</v>
      </c>
      <c r="K196" s="14">
        <v>3551156.2333132401</v>
      </c>
      <c r="L196" s="15">
        <v>3284819.5158147472</v>
      </c>
      <c r="M196" s="16">
        <v>0.5</v>
      </c>
      <c r="N196" s="15">
        <v>-9056023.2369711157</v>
      </c>
      <c r="O196" s="15">
        <v>14149724.4</v>
      </c>
      <c r="P196" s="15">
        <v>1072751.368</v>
      </c>
      <c r="Q196" s="15">
        <v>-682.2</v>
      </c>
      <c r="R196" s="15">
        <v>8659.9464000000007</v>
      </c>
      <c r="S196" s="15">
        <v>0</v>
      </c>
      <c r="T196" s="15">
        <v>0</v>
      </c>
      <c r="U196" s="15">
        <v>0</v>
      </c>
      <c r="V196" s="15">
        <v>-8782.8000000000011</v>
      </c>
      <c r="W196" s="15">
        <v>0</v>
      </c>
      <c r="X196" s="15">
        <v>0</v>
      </c>
      <c r="Y196" s="15">
        <v>0</v>
      </c>
      <c r="Z196" s="15">
        <v>0</v>
      </c>
      <c r="AA196" s="15">
        <v>0</v>
      </c>
      <c r="AB196" s="15">
        <v>0</v>
      </c>
      <c r="AC196" s="15">
        <v>0</v>
      </c>
      <c r="AD196" s="15">
        <v>0</v>
      </c>
      <c r="AE196" s="15">
        <v>0</v>
      </c>
      <c r="AF196" s="15">
        <v>4340.4000000000005</v>
      </c>
      <c r="AG196" s="15">
        <v>0</v>
      </c>
      <c r="AH196" s="15">
        <v>25677.200000000001</v>
      </c>
      <c r="AI196" s="15">
        <v>-1903.6000000000001</v>
      </c>
      <c r="AJ196" s="15">
        <v>8836</v>
      </c>
      <c r="AK196" s="15">
        <v>87.600000000000009</v>
      </c>
      <c r="AL196" s="15">
        <v>0</v>
      </c>
      <c r="AM196" s="42">
        <v>0</v>
      </c>
      <c r="AN196" s="17">
        <v>6202685.0774288839</v>
      </c>
      <c r="AO196" s="289">
        <v>1.7466663446800139</v>
      </c>
      <c r="AP196" s="290">
        <v>0</v>
      </c>
      <c r="AQ196" s="291">
        <v>0</v>
      </c>
      <c r="AR196" s="18">
        <v>1325764</v>
      </c>
      <c r="AS196" s="18">
        <v>0</v>
      </c>
      <c r="AT196" s="5"/>
      <c r="AU196" s="5"/>
      <c r="AV196" s="284">
        <v>35374311</v>
      </c>
      <c r="AW196" s="285">
        <v>2681878.42</v>
      </c>
      <c r="AX196" s="285">
        <v>-1705.5</v>
      </c>
      <c r="AY196" s="286">
        <v>21649.866000000002</v>
      </c>
    </row>
    <row r="197" spans="1:51" ht="13.15">
      <c r="A197" s="287" t="s">
        <v>712</v>
      </c>
      <c r="B197" s="287" t="s">
        <v>713</v>
      </c>
      <c r="C197" s="287" t="s">
        <v>41</v>
      </c>
      <c r="D197" s="288" t="s">
        <v>714</v>
      </c>
      <c r="E197" s="288" t="s">
        <v>135</v>
      </c>
      <c r="F197" s="288" t="s">
        <v>136</v>
      </c>
      <c r="G197" s="287" t="s">
        <v>137</v>
      </c>
      <c r="H197" s="283">
        <v>0</v>
      </c>
      <c r="I197" s="283">
        <v>0</v>
      </c>
      <c r="J197" s="29">
        <v>0.4</v>
      </c>
      <c r="K197" s="14">
        <v>1483548.6358818747</v>
      </c>
      <c r="L197" s="15">
        <v>1372282.4881907341</v>
      </c>
      <c r="M197" s="16">
        <v>0.5</v>
      </c>
      <c r="N197" s="15">
        <v>-3618045.9063258846</v>
      </c>
      <c r="O197" s="15">
        <v>4722314.8</v>
      </c>
      <c r="P197" s="15">
        <v>549641.56599999999</v>
      </c>
      <c r="Q197" s="15">
        <v>255.20000000000002</v>
      </c>
      <c r="R197" s="15">
        <v>9176.1659999999993</v>
      </c>
      <c r="S197" s="15">
        <v>0</v>
      </c>
      <c r="T197" s="15">
        <v>0</v>
      </c>
      <c r="U197" s="15">
        <v>0</v>
      </c>
      <c r="V197" s="15">
        <v>0</v>
      </c>
      <c r="W197" s="15">
        <v>0</v>
      </c>
      <c r="X197" s="15">
        <v>-600</v>
      </c>
      <c r="Y197" s="15">
        <v>0</v>
      </c>
      <c r="Z197" s="15">
        <v>0</v>
      </c>
      <c r="AA197" s="15">
        <v>0</v>
      </c>
      <c r="AB197" s="15">
        <v>0</v>
      </c>
      <c r="AC197" s="15">
        <v>0</v>
      </c>
      <c r="AD197" s="15">
        <v>0</v>
      </c>
      <c r="AE197" s="15">
        <v>0</v>
      </c>
      <c r="AF197" s="15">
        <v>874.80000000000007</v>
      </c>
      <c r="AG197" s="15">
        <v>0</v>
      </c>
      <c r="AH197" s="15">
        <v>19152.400000000001</v>
      </c>
      <c r="AI197" s="15">
        <v>761.2</v>
      </c>
      <c r="AJ197" s="15">
        <v>3600</v>
      </c>
      <c r="AK197" s="15">
        <v>0</v>
      </c>
      <c r="AL197" s="15">
        <v>0</v>
      </c>
      <c r="AM197" s="42">
        <v>0</v>
      </c>
      <c r="AN197" s="17">
        <v>1687130.2256741151</v>
      </c>
      <c r="AO197" s="289">
        <v>1.137226097526101</v>
      </c>
      <c r="AP197" s="290">
        <v>0</v>
      </c>
      <c r="AQ197" s="291">
        <v>0</v>
      </c>
      <c r="AR197" s="18">
        <v>101791</v>
      </c>
      <c r="AS197" s="18">
        <v>0</v>
      </c>
      <c r="AT197" s="5"/>
      <c r="AU197" s="5"/>
      <c r="AV197" s="284">
        <v>11805787</v>
      </c>
      <c r="AW197" s="285">
        <v>1374103.9149999998</v>
      </c>
      <c r="AX197" s="285">
        <v>638</v>
      </c>
      <c r="AY197" s="286">
        <v>22940.414999999997</v>
      </c>
    </row>
    <row r="198" spans="1:51" ht="13.15">
      <c r="A198" s="287" t="s">
        <v>715</v>
      </c>
      <c r="B198" s="287" t="s">
        <v>716</v>
      </c>
      <c r="C198" s="287" t="s">
        <v>93</v>
      </c>
      <c r="D198" s="288" t="s">
        <v>717</v>
      </c>
      <c r="E198" s="288" t="s">
        <v>43</v>
      </c>
      <c r="F198" s="288" t="s">
        <v>151</v>
      </c>
      <c r="G198" s="287" t="s">
        <v>152</v>
      </c>
      <c r="H198" s="283">
        <v>0</v>
      </c>
      <c r="I198" s="283" t="s">
        <v>24</v>
      </c>
      <c r="J198" s="29">
        <v>0.49</v>
      </c>
      <c r="K198" s="14">
        <v>62325189.793292642</v>
      </c>
      <c r="L198" s="15">
        <v>57650800.558795698</v>
      </c>
      <c r="M198" s="16">
        <v>0</v>
      </c>
      <c r="N198" s="15">
        <v>35110188.723825946</v>
      </c>
      <c r="O198" s="15">
        <v>26848361.259999998</v>
      </c>
      <c r="P198" s="15">
        <v>3273057.1796999997</v>
      </c>
      <c r="Q198" s="15">
        <v>24625.439999999999</v>
      </c>
      <c r="R198" s="15">
        <v>55471.51163400001</v>
      </c>
      <c r="S198" s="15">
        <v>0</v>
      </c>
      <c r="T198" s="15">
        <v>0</v>
      </c>
      <c r="U198" s="15">
        <v>0</v>
      </c>
      <c r="V198" s="15">
        <v>-1202.46</v>
      </c>
      <c r="W198" s="15">
        <v>0</v>
      </c>
      <c r="X198" s="15">
        <v>-749.21</v>
      </c>
      <c r="Y198" s="15">
        <v>0</v>
      </c>
      <c r="Z198" s="15">
        <v>0</v>
      </c>
      <c r="AA198" s="15">
        <v>0</v>
      </c>
      <c r="AB198" s="15">
        <v>0</v>
      </c>
      <c r="AC198" s="15">
        <v>0</v>
      </c>
      <c r="AD198" s="15">
        <v>0</v>
      </c>
      <c r="AE198" s="15">
        <v>0</v>
      </c>
      <c r="AF198" s="15">
        <v>8045.8</v>
      </c>
      <c r="AG198" s="15">
        <v>1046.1500000000001</v>
      </c>
      <c r="AH198" s="15">
        <v>83505.8</v>
      </c>
      <c r="AI198" s="15">
        <v>10867.71</v>
      </c>
      <c r="AJ198" s="15">
        <v>37042.53</v>
      </c>
      <c r="AK198" s="15">
        <v>-891.31</v>
      </c>
      <c r="AL198" s="15">
        <v>0</v>
      </c>
      <c r="AM198" s="42">
        <v>0</v>
      </c>
      <c r="AN198" s="17">
        <v>65449369.125159942</v>
      </c>
      <c r="AO198" s="289">
        <v>1.0501270728934631</v>
      </c>
      <c r="AP198" s="290">
        <v>0</v>
      </c>
      <c r="AQ198" s="291">
        <v>0</v>
      </c>
      <c r="AR198" s="18">
        <v>0</v>
      </c>
      <c r="AS198" s="18">
        <v>0</v>
      </c>
      <c r="AT198" s="5"/>
      <c r="AU198" s="5"/>
      <c r="AV198" s="284">
        <v>54792574</v>
      </c>
      <c r="AW198" s="285">
        <v>6679708.5299999993</v>
      </c>
      <c r="AX198" s="285">
        <v>50256</v>
      </c>
      <c r="AY198" s="286">
        <v>113207.16660000003</v>
      </c>
    </row>
    <row r="199" spans="1:51" ht="13.15">
      <c r="A199" s="287" t="s">
        <v>718</v>
      </c>
      <c r="B199" s="287" t="s">
        <v>719</v>
      </c>
      <c r="C199" s="287" t="s">
        <v>41</v>
      </c>
      <c r="D199" s="288" t="s">
        <v>720</v>
      </c>
      <c r="E199" s="288" t="s">
        <v>263</v>
      </c>
      <c r="F199" s="288" t="s">
        <v>43</v>
      </c>
      <c r="G199" s="287" t="s">
        <v>96</v>
      </c>
      <c r="H199" s="283">
        <v>0</v>
      </c>
      <c r="I199" s="283">
        <v>0</v>
      </c>
      <c r="J199" s="29">
        <v>0.4</v>
      </c>
      <c r="K199" s="14">
        <v>6021475.063731716</v>
      </c>
      <c r="L199" s="15">
        <v>5569864.4339518379</v>
      </c>
      <c r="M199" s="16">
        <v>0.5</v>
      </c>
      <c r="N199" s="15">
        <v>-29239904.985121477</v>
      </c>
      <c r="O199" s="15">
        <v>42138745.200000003</v>
      </c>
      <c r="P199" s="15">
        <v>795511.304</v>
      </c>
      <c r="Q199" s="15">
        <v>4268</v>
      </c>
      <c r="R199" s="15">
        <v>17308.125200000002</v>
      </c>
      <c r="S199" s="15">
        <v>0</v>
      </c>
      <c r="T199" s="15">
        <v>0</v>
      </c>
      <c r="U199" s="15">
        <v>0</v>
      </c>
      <c r="V199" s="15">
        <v>0</v>
      </c>
      <c r="W199" s="15">
        <v>0</v>
      </c>
      <c r="X199" s="15">
        <v>0</v>
      </c>
      <c r="Y199" s="15">
        <v>0</v>
      </c>
      <c r="Z199" s="15">
        <v>0</v>
      </c>
      <c r="AA199" s="15">
        <v>0</v>
      </c>
      <c r="AB199" s="15">
        <v>0</v>
      </c>
      <c r="AC199" s="15">
        <v>0</v>
      </c>
      <c r="AD199" s="15">
        <v>600</v>
      </c>
      <c r="AE199" s="15">
        <v>0</v>
      </c>
      <c r="AF199" s="15">
        <v>2099.2000000000003</v>
      </c>
      <c r="AG199" s="15">
        <v>0</v>
      </c>
      <c r="AH199" s="15">
        <v>92309.6</v>
      </c>
      <c r="AI199" s="15">
        <v>0</v>
      </c>
      <c r="AJ199" s="15">
        <v>30974.400000000001</v>
      </c>
      <c r="AK199" s="15">
        <v>-287.60000000000002</v>
      </c>
      <c r="AL199" s="15">
        <v>0</v>
      </c>
      <c r="AM199" s="42">
        <v>0</v>
      </c>
      <c r="AN199" s="17">
        <v>13841623.244078524</v>
      </c>
      <c r="AO199" s="289">
        <v>2.2987097177315872</v>
      </c>
      <c r="AP199" s="290">
        <v>0</v>
      </c>
      <c r="AQ199" s="291">
        <v>0</v>
      </c>
      <c r="AR199" s="18">
        <v>3910074</v>
      </c>
      <c r="AS199" s="18">
        <v>3910074</v>
      </c>
      <c r="AT199" s="5"/>
      <c r="AU199" s="5"/>
      <c r="AV199" s="284">
        <v>105346863</v>
      </c>
      <c r="AW199" s="285">
        <v>1988778.26</v>
      </c>
      <c r="AX199" s="285">
        <v>10670</v>
      </c>
      <c r="AY199" s="286">
        <v>43270.313000000002</v>
      </c>
    </row>
    <row r="200" spans="1:51" ht="13.15">
      <c r="A200" s="287" t="s">
        <v>721</v>
      </c>
      <c r="B200" s="287" t="s">
        <v>722</v>
      </c>
      <c r="C200" s="287" t="s">
        <v>41</v>
      </c>
      <c r="D200" s="288" t="s">
        <v>723</v>
      </c>
      <c r="E200" s="288" t="s">
        <v>215</v>
      </c>
      <c r="F200" s="288" t="s">
        <v>141</v>
      </c>
      <c r="G200" s="287" t="s">
        <v>216</v>
      </c>
      <c r="H200" s="283">
        <v>0</v>
      </c>
      <c r="I200" s="283">
        <v>0</v>
      </c>
      <c r="J200" s="29">
        <v>0.4</v>
      </c>
      <c r="K200" s="14">
        <v>3916365.6670591519</v>
      </c>
      <c r="L200" s="15">
        <v>3622638.2420297158</v>
      </c>
      <c r="M200" s="16">
        <v>0.45423799423206235</v>
      </c>
      <c r="N200" s="15">
        <v>-3259592.738431389</v>
      </c>
      <c r="O200" s="15">
        <v>6964238</v>
      </c>
      <c r="P200" s="15">
        <v>962260.68640000001</v>
      </c>
      <c r="Q200" s="15">
        <v>-1731.4</v>
      </c>
      <c r="R200" s="15">
        <v>5569.4712000000009</v>
      </c>
      <c r="S200" s="15">
        <v>0</v>
      </c>
      <c r="T200" s="15">
        <v>0</v>
      </c>
      <c r="U200" s="15">
        <v>0</v>
      </c>
      <c r="V200" s="15">
        <v>0</v>
      </c>
      <c r="W200" s="15">
        <v>0</v>
      </c>
      <c r="X200" s="15">
        <v>0</v>
      </c>
      <c r="Y200" s="15">
        <v>0</v>
      </c>
      <c r="Z200" s="15">
        <v>0</v>
      </c>
      <c r="AA200" s="15">
        <v>0</v>
      </c>
      <c r="AB200" s="15">
        <v>0</v>
      </c>
      <c r="AC200" s="15">
        <v>0</v>
      </c>
      <c r="AD200" s="15">
        <v>0</v>
      </c>
      <c r="AE200" s="15">
        <v>0</v>
      </c>
      <c r="AF200" s="15">
        <v>4064.4</v>
      </c>
      <c r="AG200" s="15">
        <v>0</v>
      </c>
      <c r="AH200" s="15">
        <v>18252.8</v>
      </c>
      <c r="AI200" s="15">
        <v>0</v>
      </c>
      <c r="AJ200" s="15">
        <v>6872.4000000000005</v>
      </c>
      <c r="AK200" s="15">
        <v>0</v>
      </c>
      <c r="AL200" s="15">
        <v>0</v>
      </c>
      <c r="AM200" s="42">
        <v>0</v>
      </c>
      <c r="AN200" s="17">
        <v>4699933.6191686103</v>
      </c>
      <c r="AO200" s="289">
        <v>1.2000752786442053</v>
      </c>
      <c r="AP200" s="290">
        <v>0</v>
      </c>
      <c r="AQ200" s="291">
        <v>0</v>
      </c>
      <c r="AR200" s="18">
        <v>355926</v>
      </c>
      <c r="AS200" s="18">
        <v>0</v>
      </c>
      <c r="AT200" s="5"/>
      <c r="AU200" s="5"/>
      <c r="AV200" s="284">
        <v>17410595</v>
      </c>
      <c r="AW200" s="285">
        <v>2405651.716</v>
      </c>
      <c r="AX200" s="285">
        <v>-4328.5</v>
      </c>
      <c r="AY200" s="286">
        <v>13923.678000000002</v>
      </c>
    </row>
    <row r="201" spans="1:51" ht="13.15">
      <c r="A201" s="287" t="s">
        <v>724</v>
      </c>
      <c r="B201" s="287" t="s">
        <v>725</v>
      </c>
      <c r="C201" s="287" t="s">
        <v>116</v>
      </c>
      <c r="D201" s="288" t="s">
        <v>726</v>
      </c>
      <c r="E201" s="288" t="s">
        <v>43</v>
      </c>
      <c r="F201" s="288" t="s">
        <v>227</v>
      </c>
      <c r="G201" s="287" t="s">
        <v>96</v>
      </c>
      <c r="H201" s="283">
        <v>0</v>
      </c>
      <c r="I201" s="283">
        <v>0</v>
      </c>
      <c r="J201" s="29">
        <v>0.49</v>
      </c>
      <c r="K201" s="14">
        <v>40411518.841697007</v>
      </c>
      <c r="L201" s="15">
        <v>37380654.928569734</v>
      </c>
      <c r="M201" s="16">
        <v>5.5394419855965271E-2</v>
      </c>
      <c r="N201" s="15">
        <v>-2369849.5507808365</v>
      </c>
      <c r="O201" s="15">
        <v>45118391.990000002</v>
      </c>
      <c r="P201" s="15">
        <v>2280479.11784</v>
      </c>
      <c r="Q201" s="15">
        <v>13836.865</v>
      </c>
      <c r="R201" s="15">
        <v>76042.736909999992</v>
      </c>
      <c r="S201" s="15">
        <v>0</v>
      </c>
      <c r="T201" s="15">
        <v>0</v>
      </c>
      <c r="U201" s="15">
        <v>0</v>
      </c>
      <c r="V201" s="15">
        <v>0</v>
      </c>
      <c r="W201" s="15">
        <v>0</v>
      </c>
      <c r="X201" s="15">
        <v>-2113.37</v>
      </c>
      <c r="Y201" s="15">
        <v>0</v>
      </c>
      <c r="Z201" s="15">
        <v>0</v>
      </c>
      <c r="AA201" s="15">
        <v>0</v>
      </c>
      <c r="AB201" s="15">
        <v>6467.51</v>
      </c>
      <c r="AC201" s="15">
        <v>0</v>
      </c>
      <c r="AD201" s="15">
        <v>0</v>
      </c>
      <c r="AE201" s="15">
        <v>0</v>
      </c>
      <c r="AF201" s="15">
        <v>5532.0999999999995</v>
      </c>
      <c r="AG201" s="15">
        <v>-664.93</v>
      </c>
      <c r="AH201" s="15">
        <v>56958.09</v>
      </c>
      <c r="AI201" s="15">
        <v>-632.59</v>
      </c>
      <c r="AJ201" s="15">
        <v>13356.42</v>
      </c>
      <c r="AK201" s="15">
        <v>189.14</v>
      </c>
      <c r="AL201" s="15">
        <v>0</v>
      </c>
      <c r="AM201" s="42">
        <v>0</v>
      </c>
      <c r="AN201" s="17">
        <v>45197993.528969161</v>
      </c>
      <c r="AO201" s="289">
        <v>1.1184433256770696</v>
      </c>
      <c r="AP201" s="290">
        <v>0</v>
      </c>
      <c r="AQ201" s="291">
        <v>0</v>
      </c>
      <c r="AR201" s="18">
        <v>265144</v>
      </c>
      <c r="AS201" s="18">
        <v>265144</v>
      </c>
      <c r="AT201" s="5"/>
      <c r="AU201" s="5"/>
      <c r="AV201" s="284">
        <v>92078351</v>
      </c>
      <c r="AW201" s="285">
        <v>4654039.0159999998</v>
      </c>
      <c r="AX201" s="285">
        <v>28238.5</v>
      </c>
      <c r="AY201" s="286">
        <v>155189.25899999999</v>
      </c>
    </row>
    <row r="202" spans="1:51" ht="13.15">
      <c r="A202" s="287" t="s">
        <v>727</v>
      </c>
      <c r="B202" s="287" t="s">
        <v>728</v>
      </c>
      <c r="C202" s="287" t="s">
        <v>116</v>
      </c>
      <c r="D202" s="288" t="s">
        <v>729</v>
      </c>
      <c r="E202" s="288" t="s">
        <v>43</v>
      </c>
      <c r="F202" s="288" t="s">
        <v>366</v>
      </c>
      <c r="G202" s="287" t="s">
        <v>367</v>
      </c>
      <c r="H202" s="283">
        <v>0</v>
      </c>
      <c r="I202" s="283" t="s">
        <v>24</v>
      </c>
      <c r="J202" s="29">
        <v>0.49</v>
      </c>
      <c r="K202" s="14">
        <v>56113653.0262089</v>
      </c>
      <c r="L202" s="15">
        <v>51905129.049243234</v>
      </c>
      <c r="M202" s="16">
        <v>0</v>
      </c>
      <c r="N202" s="15">
        <v>14270590.939838467</v>
      </c>
      <c r="O202" s="15">
        <v>42450627.659999996</v>
      </c>
      <c r="P202" s="15">
        <v>2845696.5452999999</v>
      </c>
      <c r="Q202" s="15">
        <v>7104.7550000000001</v>
      </c>
      <c r="R202" s="15">
        <v>26767.482839999997</v>
      </c>
      <c r="S202" s="15">
        <v>54186.65</v>
      </c>
      <c r="T202" s="15">
        <v>-847.69999999999993</v>
      </c>
      <c r="U202" s="15">
        <v>0</v>
      </c>
      <c r="V202" s="15">
        <v>0</v>
      </c>
      <c r="W202" s="15">
        <v>0</v>
      </c>
      <c r="X202" s="15">
        <v>0</v>
      </c>
      <c r="Y202" s="15">
        <v>0</v>
      </c>
      <c r="Z202" s="15">
        <v>0</v>
      </c>
      <c r="AA202" s="15">
        <v>0</v>
      </c>
      <c r="AB202" s="15">
        <v>0</v>
      </c>
      <c r="AC202" s="15">
        <v>0</v>
      </c>
      <c r="AD202" s="15">
        <v>735</v>
      </c>
      <c r="AE202" s="15">
        <v>0</v>
      </c>
      <c r="AF202" s="15">
        <v>9347.24</v>
      </c>
      <c r="AG202" s="15">
        <v>0</v>
      </c>
      <c r="AH202" s="15">
        <v>103565.91</v>
      </c>
      <c r="AI202" s="15">
        <v>0</v>
      </c>
      <c r="AJ202" s="15">
        <v>33692.89</v>
      </c>
      <c r="AK202" s="15">
        <v>0</v>
      </c>
      <c r="AL202" s="15">
        <v>0</v>
      </c>
      <c r="AM202" s="42">
        <v>0</v>
      </c>
      <c r="AN202" s="17">
        <v>59801467.372978464</v>
      </c>
      <c r="AO202" s="289">
        <v>1.065720446769828</v>
      </c>
      <c r="AP202" s="290">
        <v>0</v>
      </c>
      <c r="AQ202" s="291">
        <v>0</v>
      </c>
      <c r="AR202" s="18">
        <v>0</v>
      </c>
      <c r="AS202" s="18">
        <v>0</v>
      </c>
      <c r="AT202" s="5"/>
      <c r="AU202" s="5"/>
      <c r="AV202" s="284">
        <v>86633934</v>
      </c>
      <c r="AW202" s="285">
        <v>5807543.9699999997</v>
      </c>
      <c r="AX202" s="285">
        <v>14499.5</v>
      </c>
      <c r="AY202" s="286">
        <v>54627.515999999996</v>
      </c>
    </row>
    <row r="203" spans="1:51" ht="13.15">
      <c r="A203" s="287" t="s">
        <v>730</v>
      </c>
      <c r="B203" s="287" t="s">
        <v>731</v>
      </c>
      <c r="C203" s="287" t="s">
        <v>116</v>
      </c>
      <c r="D203" s="288" t="s">
        <v>732</v>
      </c>
      <c r="E203" s="288" t="s">
        <v>43</v>
      </c>
      <c r="F203" s="288" t="s">
        <v>161</v>
      </c>
      <c r="G203" s="287" t="s">
        <v>96</v>
      </c>
      <c r="H203" s="283">
        <v>0</v>
      </c>
      <c r="I203" s="283">
        <v>0</v>
      </c>
      <c r="J203" s="29">
        <v>0.49</v>
      </c>
      <c r="K203" s="14">
        <v>16690115.145903913</v>
      </c>
      <c r="L203" s="15">
        <v>15438356.509961121</v>
      </c>
      <c r="M203" s="16">
        <v>0.44341370713377326</v>
      </c>
      <c r="N203" s="15">
        <v>-13296457.508763069</v>
      </c>
      <c r="O203" s="15">
        <v>27239186.73</v>
      </c>
      <c r="P203" s="15">
        <v>2100514.1527299997</v>
      </c>
      <c r="Q203" s="15">
        <v>17240.404999999999</v>
      </c>
      <c r="R203" s="15">
        <v>75192.725579999998</v>
      </c>
      <c r="S203" s="15">
        <v>0</v>
      </c>
      <c r="T203" s="15">
        <v>0</v>
      </c>
      <c r="U203" s="15">
        <v>0</v>
      </c>
      <c r="V203" s="15">
        <v>0</v>
      </c>
      <c r="W203" s="15">
        <v>-122.99</v>
      </c>
      <c r="X203" s="15">
        <v>0</v>
      </c>
      <c r="Y203" s="15">
        <v>0</v>
      </c>
      <c r="Z203" s="15">
        <v>0</v>
      </c>
      <c r="AA203" s="15">
        <v>0</v>
      </c>
      <c r="AB203" s="15">
        <v>0</v>
      </c>
      <c r="AC203" s="15">
        <v>0</v>
      </c>
      <c r="AD203" s="15">
        <v>0</v>
      </c>
      <c r="AE203" s="15">
        <v>0</v>
      </c>
      <c r="AF203" s="15">
        <v>7230.44</v>
      </c>
      <c r="AG203" s="15">
        <v>-718.83</v>
      </c>
      <c r="AH203" s="15">
        <v>71591.94</v>
      </c>
      <c r="AI203" s="15">
        <v>-3523.59</v>
      </c>
      <c r="AJ203" s="15">
        <v>19951.82</v>
      </c>
      <c r="AK203" s="15">
        <v>577.22</v>
      </c>
      <c r="AL203" s="15">
        <v>0</v>
      </c>
      <c r="AM203" s="42">
        <v>0</v>
      </c>
      <c r="AN203" s="17">
        <v>16230662.514546929</v>
      </c>
      <c r="AO203" s="289">
        <v>0.97247157210477708</v>
      </c>
      <c r="AP203" s="290">
        <v>0</v>
      </c>
      <c r="AQ203" s="291">
        <v>0</v>
      </c>
      <c r="AR203" s="18">
        <v>0</v>
      </c>
      <c r="AS203" s="18">
        <v>0</v>
      </c>
      <c r="AT203" s="5"/>
      <c r="AU203" s="5"/>
      <c r="AV203" s="284">
        <v>55590177</v>
      </c>
      <c r="AW203" s="285">
        <v>4286763.5769999996</v>
      </c>
      <c r="AX203" s="285">
        <v>35184.5</v>
      </c>
      <c r="AY203" s="286">
        <v>153454.54199999999</v>
      </c>
    </row>
    <row r="204" spans="1:51" ht="13.15">
      <c r="A204" s="287" t="s">
        <v>733</v>
      </c>
      <c r="B204" s="287" t="s">
        <v>734</v>
      </c>
      <c r="C204" s="287" t="s">
        <v>116</v>
      </c>
      <c r="D204" s="288" t="s">
        <v>735</v>
      </c>
      <c r="E204" s="288" t="s">
        <v>43</v>
      </c>
      <c r="F204" s="288" t="s">
        <v>110</v>
      </c>
      <c r="G204" s="287" t="s">
        <v>538</v>
      </c>
      <c r="H204" s="283">
        <v>0</v>
      </c>
      <c r="I204" s="283" t="s">
        <v>24</v>
      </c>
      <c r="J204" s="29">
        <v>0.49</v>
      </c>
      <c r="K204" s="14">
        <v>46673476.255896203</v>
      </c>
      <c r="L204" s="15">
        <v>43172965.536703989</v>
      </c>
      <c r="M204" s="16">
        <v>0</v>
      </c>
      <c r="N204" s="15">
        <v>6687711.8357999371</v>
      </c>
      <c r="O204" s="15">
        <v>43975559.109999999</v>
      </c>
      <c r="P204" s="15">
        <v>2218055.9637599997</v>
      </c>
      <c r="Q204" s="15">
        <v>5434.59</v>
      </c>
      <c r="R204" s="15">
        <v>2058.7203</v>
      </c>
      <c r="S204" s="15">
        <v>0</v>
      </c>
      <c r="T204" s="15">
        <v>0</v>
      </c>
      <c r="U204" s="15">
        <v>0</v>
      </c>
      <c r="V204" s="15">
        <v>0</v>
      </c>
      <c r="W204" s="15">
        <v>0</v>
      </c>
      <c r="X204" s="15">
        <v>-2267.23</v>
      </c>
      <c r="Y204" s="15">
        <v>0</v>
      </c>
      <c r="Z204" s="15">
        <v>0</v>
      </c>
      <c r="AA204" s="15">
        <v>0</v>
      </c>
      <c r="AB204" s="15">
        <v>0</v>
      </c>
      <c r="AC204" s="15">
        <v>0</v>
      </c>
      <c r="AD204" s="15">
        <v>0</v>
      </c>
      <c r="AE204" s="15">
        <v>-98.49</v>
      </c>
      <c r="AF204" s="15">
        <v>7212.3099999999995</v>
      </c>
      <c r="AG204" s="15">
        <v>0</v>
      </c>
      <c r="AH204" s="15">
        <v>114548.77</v>
      </c>
      <c r="AI204" s="15">
        <v>0</v>
      </c>
      <c r="AJ204" s="15">
        <v>24837.119999999999</v>
      </c>
      <c r="AK204" s="15">
        <v>0</v>
      </c>
      <c r="AL204" s="15">
        <v>0</v>
      </c>
      <c r="AM204" s="42">
        <v>0</v>
      </c>
      <c r="AN204" s="17">
        <v>53033052.699859932</v>
      </c>
      <c r="AO204" s="289">
        <v>1.1362567555306176</v>
      </c>
      <c r="AP204" s="290">
        <v>0</v>
      </c>
      <c r="AQ204" s="291">
        <v>0</v>
      </c>
      <c r="AR204" s="18">
        <v>0</v>
      </c>
      <c r="AS204" s="18">
        <v>0</v>
      </c>
      <c r="AT204" s="5"/>
      <c r="AU204" s="5"/>
      <c r="AV204" s="284">
        <v>89746039</v>
      </c>
      <c r="AW204" s="285">
        <v>4526644.8239999991</v>
      </c>
      <c r="AX204" s="285">
        <v>11091</v>
      </c>
      <c r="AY204" s="286">
        <v>4201.47</v>
      </c>
    </row>
    <row r="205" spans="1:51" ht="13.15">
      <c r="A205" s="287" t="s">
        <v>736</v>
      </c>
      <c r="B205" s="287" t="s">
        <v>737</v>
      </c>
      <c r="C205" s="287" t="s">
        <v>41</v>
      </c>
      <c r="D205" s="288" t="s">
        <v>738</v>
      </c>
      <c r="E205" s="288" t="s">
        <v>215</v>
      </c>
      <c r="F205" s="288" t="s">
        <v>141</v>
      </c>
      <c r="G205" s="287" t="s">
        <v>96</v>
      </c>
      <c r="H205" s="283">
        <v>0</v>
      </c>
      <c r="I205" s="283">
        <v>0</v>
      </c>
      <c r="J205" s="29">
        <v>0.4</v>
      </c>
      <c r="K205" s="14">
        <v>5347897.2963405801</v>
      </c>
      <c r="L205" s="15">
        <v>4946804.9991150368</v>
      </c>
      <c r="M205" s="16">
        <v>0.5</v>
      </c>
      <c r="N205" s="15">
        <v>-17452569.256777439</v>
      </c>
      <c r="O205" s="15">
        <v>21001998.800000001</v>
      </c>
      <c r="P205" s="15">
        <v>1570200.2500000002</v>
      </c>
      <c r="Q205" s="15">
        <v>-13843.800000000001</v>
      </c>
      <c r="R205" s="15">
        <v>55236.94400000001</v>
      </c>
      <c r="S205" s="15">
        <v>0</v>
      </c>
      <c r="T205" s="15">
        <v>0</v>
      </c>
      <c r="U205" s="15">
        <v>0</v>
      </c>
      <c r="V205" s="15">
        <v>0</v>
      </c>
      <c r="W205" s="15">
        <v>0</v>
      </c>
      <c r="X205" s="15">
        <v>0</v>
      </c>
      <c r="Y205" s="15">
        <v>0</v>
      </c>
      <c r="Z205" s="15">
        <v>0</v>
      </c>
      <c r="AA205" s="15">
        <v>0</v>
      </c>
      <c r="AB205" s="15">
        <v>1986</v>
      </c>
      <c r="AC205" s="15">
        <v>0</v>
      </c>
      <c r="AD205" s="15">
        <v>0</v>
      </c>
      <c r="AE205" s="15">
        <v>0</v>
      </c>
      <c r="AF205" s="15">
        <v>1374</v>
      </c>
      <c r="AG205" s="15">
        <v>0</v>
      </c>
      <c r="AH205" s="15">
        <v>16556.151999999998</v>
      </c>
      <c r="AI205" s="15">
        <v>-12</v>
      </c>
      <c r="AJ205" s="15">
        <v>14457.2</v>
      </c>
      <c r="AK205" s="15">
        <v>1548.4</v>
      </c>
      <c r="AL205" s="15">
        <v>0</v>
      </c>
      <c r="AM205" s="42">
        <v>0</v>
      </c>
      <c r="AN205" s="17">
        <v>5196932.6892225621</v>
      </c>
      <c r="AO205" s="289">
        <v>0.97177122170589947</v>
      </c>
      <c r="AP205" s="290">
        <v>0</v>
      </c>
      <c r="AQ205" s="291">
        <v>0</v>
      </c>
      <c r="AR205" s="18">
        <v>0</v>
      </c>
      <c r="AS205" s="18">
        <v>0</v>
      </c>
      <c r="AT205" s="5"/>
      <c r="AU205" s="5"/>
      <c r="AV205" s="284">
        <v>52504997</v>
      </c>
      <c r="AW205" s="285">
        <v>3925500.6250000005</v>
      </c>
      <c r="AX205" s="285">
        <v>-34609.5</v>
      </c>
      <c r="AY205" s="286">
        <v>138092.36000000002</v>
      </c>
    </row>
    <row r="206" spans="1:51" ht="13.15">
      <c r="A206" s="287" t="s">
        <v>739</v>
      </c>
      <c r="B206" s="287" t="s">
        <v>740</v>
      </c>
      <c r="C206" s="287" t="s">
        <v>41</v>
      </c>
      <c r="D206" s="288" t="s">
        <v>741</v>
      </c>
      <c r="E206" s="288" t="s">
        <v>287</v>
      </c>
      <c r="F206" s="288" t="s">
        <v>161</v>
      </c>
      <c r="G206" s="287" t="s">
        <v>96</v>
      </c>
      <c r="H206" s="283">
        <v>0</v>
      </c>
      <c r="I206" s="283">
        <v>0</v>
      </c>
      <c r="J206" s="29">
        <v>0.4</v>
      </c>
      <c r="K206" s="14">
        <v>1111721.6121154556</v>
      </c>
      <c r="L206" s="15">
        <v>1028342.4912067965</v>
      </c>
      <c r="M206" s="16">
        <v>0.5</v>
      </c>
      <c r="N206" s="15">
        <v>-6281423.9913918395</v>
      </c>
      <c r="O206" s="15">
        <v>5621206.8000000007</v>
      </c>
      <c r="P206" s="15">
        <v>761679.3899999999</v>
      </c>
      <c r="Q206" s="15">
        <v>9384.2000000000007</v>
      </c>
      <c r="R206" s="15">
        <v>26697.324000000004</v>
      </c>
      <c r="S206" s="15">
        <v>0</v>
      </c>
      <c r="T206" s="15">
        <v>0</v>
      </c>
      <c r="U206" s="15">
        <v>0</v>
      </c>
      <c r="V206" s="15">
        <v>0</v>
      </c>
      <c r="W206" s="15">
        <v>0</v>
      </c>
      <c r="X206" s="15">
        <v>0</v>
      </c>
      <c r="Y206" s="15">
        <v>0</v>
      </c>
      <c r="Z206" s="15">
        <v>0</v>
      </c>
      <c r="AA206" s="15">
        <v>0</v>
      </c>
      <c r="AB206" s="15">
        <v>2252.8000000000002</v>
      </c>
      <c r="AC206" s="15">
        <v>0</v>
      </c>
      <c r="AD206" s="15">
        <v>0</v>
      </c>
      <c r="AE206" s="15">
        <v>0</v>
      </c>
      <c r="AF206" s="15">
        <v>7948.4000000000005</v>
      </c>
      <c r="AG206" s="15">
        <v>-840</v>
      </c>
      <c r="AH206" s="15">
        <v>42360.4</v>
      </c>
      <c r="AI206" s="15">
        <v>-2342</v>
      </c>
      <c r="AJ206" s="15">
        <v>17985.600000000002</v>
      </c>
      <c r="AK206" s="15">
        <v>-66.8</v>
      </c>
      <c r="AL206" s="15">
        <v>0</v>
      </c>
      <c r="AM206" s="42">
        <v>0</v>
      </c>
      <c r="AN206" s="17">
        <v>204842.12260816118</v>
      </c>
      <c r="AO206" s="289">
        <v>0.18425667035326801</v>
      </c>
      <c r="AP206" s="290">
        <v>823500.36859863531</v>
      </c>
      <c r="AQ206" s="291">
        <v>823500</v>
      </c>
      <c r="AR206" s="18">
        <v>0</v>
      </c>
      <c r="AS206" s="18">
        <v>0</v>
      </c>
      <c r="AT206" s="5"/>
      <c r="AU206" s="5"/>
      <c r="AV206" s="284">
        <v>14053017</v>
      </c>
      <c r="AW206" s="285">
        <v>1904198.4749999996</v>
      </c>
      <c r="AX206" s="285">
        <v>23460.5</v>
      </c>
      <c r="AY206" s="286">
        <v>66743.310000000012</v>
      </c>
    </row>
    <row r="207" spans="1:51" ht="13.15">
      <c r="A207" s="287" t="s">
        <v>742</v>
      </c>
      <c r="B207" s="287" t="s">
        <v>743</v>
      </c>
      <c r="C207" s="287" t="s">
        <v>116</v>
      </c>
      <c r="D207" s="288" t="s">
        <v>744</v>
      </c>
      <c r="E207" s="288" t="s">
        <v>43</v>
      </c>
      <c r="F207" s="288" t="s">
        <v>165</v>
      </c>
      <c r="G207" s="287" t="s">
        <v>166</v>
      </c>
      <c r="H207" s="283">
        <v>0</v>
      </c>
      <c r="I207" s="283" t="s">
        <v>24</v>
      </c>
      <c r="J207" s="29">
        <v>0.49</v>
      </c>
      <c r="K207" s="14">
        <v>29526238.158345751</v>
      </c>
      <c r="L207" s="15">
        <v>27311770.296469823</v>
      </c>
      <c r="M207" s="16">
        <v>0</v>
      </c>
      <c r="N207" s="15">
        <v>-28270286.113626525</v>
      </c>
      <c r="O207" s="15">
        <v>68756666.230000004</v>
      </c>
      <c r="P207" s="15">
        <v>1390885.4134</v>
      </c>
      <c r="Q207" s="15">
        <v>8317.26</v>
      </c>
      <c r="R207" s="15">
        <v>38081.231999999996</v>
      </c>
      <c r="S207" s="15">
        <v>0</v>
      </c>
      <c r="T207" s="15">
        <v>0</v>
      </c>
      <c r="U207" s="15">
        <v>0</v>
      </c>
      <c r="V207" s="15">
        <v>0</v>
      </c>
      <c r="W207" s="15">
        <v>0</v>
      </c>
      <c r="X207" s="15">
        <v>-735</v>
      </c>
      <c r="Y207" s="15">
        <v>0</v>
      </c>
      <c r="Z207" s="15">
        <v>0</v>
      </c>
      <c r="AA207" s="15">
        <v>0</v>
      </c>
      <c r="AB207" s="15">
        <v>0</v>
      </c>
      <c r="AC207" s="15">
        <v>0</v>
      </c>
      <c r="AD207" s="15">
        <v>0</v>
      </c>
      <c r="AE207" s="15">
        <v>0</v>
      </c>
      <c r="AF207" s="15">
        <v>26538.399999999998</v>
      </c>
      <c r="AG207" s="15">
        <v>184.24</v>
      </c>
      <c r="AH207" s="15">
        <v>250159.21</v>
      </c>
      <c r="AI207" s="15">
        <v>-14739.199999999999</v>
      </c>
      <c r="AJ207" s="15">
        <v>11820.27</v>
      </c>
      <c r="AK207" s="15">
        <v>-6.8599999999999994</v>
      </c>
      <c r="AL207" s="15">
        <v>0</v>
      </c>
      <c r="AM207" s="42">
        <v>0</v>
      </c>
      <c r="AN207" s="17">
        <v>42196885.081773482</v>
      </c>
      <c r="AO207" s="289">
        <v>1.4291317727465496</v>
      </c>
      <c r="AP207" s="290">
        <v>0</v>
      </c>
      <c r="AQ207" s="291">
        <v>0</v>
      </c>
      <c r="AR207" s="18">
        <v>0</v>
      </c>
      <c r="AS207" s="18">
        <v>0</v>
      </c>
      <c r="AT207" s="5"/>
      <c r="AU207" s="5"/>
      <c r="AV207" s="284">
        <v>140319727</v>
      </c>
      <c r="AW207" s="285">
        <v>2838541.66</v>
      </c>
      <c r="AX207" s="285">
        <v>16974</v>
      </c>
      <c r="AY207" s="286">
        <v>77716.799999999988</v>
      </c>
    </row>
    <row r="208" spans="1:51" ht="13.15">
      <c r="A208" s="287" t="s">
        <v>745</v>
      </c>
      <c r="B208" s="287" t="s">
        <v>746</v>
      </c>
      <c r="C208" s="287" t="s">
        <v>84</v>
      </c>
      <c r="D208" s="288" t="s">
        <v>747</v>
      </c>
      <c r="E208" s="288" t="s">
        <v>86</v>
      </c>
      <c r="F208" s="288" t="s">
        <v>43</v>
      </c>
      <c r="G208" s="287" t="s">
        <v>87</v>
      </c>
      <c r="H208" s="283">
        <v>0</v>
      </c>
      <c r="I208" s="283" t="s">
        <v>24</v>
      </c>
      <c r="J208" s="29">
        <v>0.3</v>
      </c>
      <c r="K208" s="14">
        <v>51405214.63715215</v>
      </c>
      <c r="L208" s="15">
        <v>47549823.539365739</v>
      </c>
      <c r="M208" s="16">
        <v>0</v>
      </c>
      <c r="N208" s="15">
        <v>32750486.772495043</v>
      </c>
      <c r="O208" s="15">
        <v>17091180.300000001</v>
      </c>
      <c r="P208" s="15">
        <v>1630535.9115000002</v>
      </c>
      <c r="Q208" s="15">
        <v>24885.75</v>
      </c>
      <c r="R208" s="15">
        <v>70225.993199999997</v>
      </c>
      <c r="S208" s="15">
        <v>0</v>
      </c>
      <c r="T208" s="15">
        <v>0</v>
      </c>
      <c r="U208" s="15">
        <v>0</v>
      </c>
      <c r="V208" s="15">
        <v>0</v>
      </c>
      <c r="W208" s="15">
        <v>1003.8</v>
      </c>
      <c r="X208" s="15">
        <v>-1712.7</v>
      </c>
      <c r="Y208" s="15">
        <v>0</v>
      </c>
      <c r="Z208" s="15">
        <v>0</v>
      </c>
      <c r="AA208" s="15">
        <v>0</v>
      </c>
      <c r="AB208" s="15">
        <v>0</v>
      </c>
      <c r="AC208" s="15">
        <v>0</v>
      </c>
      <c r="AD208" s="15">
        <v>0</v>
      </c>
      <c r="AE208" s="15">
        <v>0</v>
      </c>
      <c r="AF208" s="15">
        <v>40741.799999999996</v>
      </c>
      <c r="AG208" s="15">
        <v>-2782.7999999999997</v>
      </c>
      <c r="AH208" s="15">
        <v>131449.19999999998</v>
      </c>
      <c r="AI208" s="15">
        <v>-23595.899999999998</v>
      </c>
      <c r="AJ208" s="15">
        <v>5989.2</v>
      </c>
      <c r="AK208" s="15">
        <v>-300</v>
      </c>
      <c r="AL208" s="15">
        <v>0</v>
      </c>
      <c r="AM208" s="42">
        <v>0</v>
      </c>
      <c r="AN208" s="17">
        <v>51718107.327195041</v>
      </c>
      <c r="AO208" s="289">
        <v>1.0060867889036447</v>
      </c>
      <c r="AP208" s="290">
        <v>0</v>
      </c>
      <c r="AQ208" s="291">
        <v>0</v>
      </c>
      <c r="AR208" s="18">
        <v>0</v>
      </c>
      <c r="AS208" s="18">
        <v>0</v>
      </c>
      <c r="AT208" s="5"/>
      <c r="AU208" s="5"/>
      <c r="AV208" s="284">
        <v>56970601</v>
      </c>
      <c r="AW208" s="285">
        <v>5435119.705000001</v>
      </c>
      <c r="AX208" s="285">
        <v>82952.5</v>
      </c>
      <c r="AY208" s="286">
        <v>234086.644</v>
      </c>
    </row>
    <row r="209" spans="1:51" ht="13.15">
      <c r="A209" s="287" t="s">
        <v>748</v>
      </c>
      <c r="B209" s="287" t="s">
        <v>749</v>
      </c>
      <c r="C209" s="287" t="s">
        <v>116</v>
      </c>
      <c r="D209" s="288" t="s">
        <v>750</v>
      </c>
      <c r="E209" s="288" t="s">
        <v>43</v>
      </c>
      <c r="F209" s="288" t="s">
        <v>495</v>
      </c>
      <c r="G209" s="287" t="s">
        <v>96</v>
      </c>
      <c r="H209" s="283">
        <v>0</v>
      </c>
      <c r="I209" s="283">
        <v>0</v>
      </c>
      <c r="J209" s="29">
        <v>0.49</v>
      </c>
      <c r="K209" s="14">
        <v>34682861.278267965</v>
      </c>
      <c r="L209" s="15">
        <v>32081646.682397868</v>
      </c>
      <c r="M209" s="16">
        <v>0</v>
      </c>
      <c r="N209" s="15">
        <v>14171449.830096453</v>
      </c>
      <c r="O209" s="15">
        <v>17077405.52</v>
      </c>
      <c r="P209" s="15">
        <v>1266108.82244</v>
      </c>
      <c r="Q209" s="15">
        <v>5787.6350000000002</v>
      </c>
      <c r="R209" s="15">
        <v>30443.685299999997</v>
      </c>
      <c r="S209" s="15">
        <v>0</v>
      </c>
      <c r="T209" s="15">
        <v>0</v>
      </c>
      <c r="U209" s="15">
        <v>0</v>
      </c>
      <c r="V209" s="15">
        <v>0</v>
      </c>
      <c r="W209" s="15">
        <v>0</v>
      </c>
      <c r="X209" s="15">
        <v>0</v>
      </c>
      <c r="Y209" s="15">
        <v>0</v>
      </c>
      <c r="Z209" s="15">
        <v>0</v>
      </c>
      <c r="AA209" s="15">
        <v>0</v>
      </c>
      <c r="AB209" s="15">
        <v>0</v>
      </c>
      <c r="AC209" s="15">
        <v>116.62</v>
      </c>
      <c r="AD209" s="15">
        <v>0</v>
      </c>
      <c r="AE209" s="15">
        <v>0</v>
      </c>
      <c r="AF209" s="15">
        <v>5588.45</v>
      </c>
      <c r="AG209" s="15">
        <v>0</v>
      </c>
      <c r="AH209" s="15">
        <v>42964.67</v>
      </c>
      <c r="AI209" s="15">
        <v>-926.1</v>
      </c>
      <c r="AJ209" s="15">
        <v>16888.829999999998</v>
      </c>
      <c r="AK209" s="15">
        <v>1116.71</v>
      </c>
      <c r="AL209" s="15">
        <v>0</v>
      </c>
      <c r="AM209" s="42">
        <v>0</v>
      </c>
      <c r="AN209" s="17">
        <v>32616944.672836453</v>
      </c>
      <c r="AO209" s="289">
        <v>0.9404340781212881</v>
      </c>
      <c r="AP209" s="290">
        <v>0</v>
      </c>
      <c r="AQ209" s="291">
        <v>0</v>
      </c>
      <c r="AR209" s="18">
        <v>0</v>
      </c>
      <c r="AS209" s="18">
        <v>0</v>
      </c>
      <c r="AT209" s="5"/>
      <c r="AU209" s="5"/>
      <c r="AV209" s="284">
        <v>34851848</v>
      </c>
      <c r="AW209" s="285">
        <v>2583895.5559999999</v>
      </c>
      <c r="AX209" s="285">
        <v>11811.5</v>
      </c>
      <c r="AY209" s="286">
        <v>62129.969999999994</v>
      </c>
    </row>
    <row r="210" spans="1:51" ht="13.15">
      <c r="A210" s="287" t="s">
        <v>751</v>
      </c>
      <c r="B210" s="287" t="s">
        <v>752</v>
      </c>
      <c r="C210" s="287" t="s">
        <v>41</v>
      </c>
      <c r="D210" s="288" t="s">
        <v>753</v>
      </c>
      <c r="E210" s="288" t="s">
        <v>202</v>
      </c>
      <c r="F210" s="288" t="s">
        <v>203</v>
      </c>
      <c r="G210" s="287" t="s">
        <v>131</v>
      </c>
      <c r="H210" s="283">
        <v>0</v>
      </c>
      <c r="I210" s="283">
        <v>0</v>
      </c>
      <c r="J210" s="29">
        <v>0.4</v>
      </c>
      <c r="K210" s="14">
        <v>2122371.3357536532</v>
      </c>
      <c r="L210" s="15">
        <v>1963193.4855721293</v>
      </c>
      <c r="M210" s="16">
        <v>0.5</v>
      </c>
      <c r="N210" s="15">
        <v>-10771892.880595112</v>
      </c>
      <c r="O210" s="15">
        <v>12805302.4</v>
      </c>
      <c r="P210" s="15">
        <v>797617.78720000002</v>
      </c>
      <c r="Q210" s="15">
        <v>6027.6</v>
      </c>
      <c r="R210" s="15">
        <v>39925.896399999998</v>
      </c>
      <c r="S210" s="15">
        <v>0</v>
      </c>
      <c r="T210" s="15">
        <v>0</v>
      </c>
      <c r="U210" s="15">
        <v>0</v>
      </c>
      <c r="V210" s="15">
        <v>54</v>
      </c>
      <c r="W210" s="15">
        <v>0</v>
      </c>
      <c r="X210" s="15">
        <v>0</v>
      </c>
      <c r="Y210" s="15">
        <v>0</v>
      </c>
      <c r="Z210" s="15">
        <v>0</v>
      </c>
      <c r="AA210" s="15">
        <v>0</v>
      </c>
      <c r="AB210" s="15">
        <v>650.80000000000007</v>
      </c>
      <c r="AC210" s="15">
        <v>0</v>
      </c>
      <c r="AD210" s="15">
        <v>976.40000000000009</v>
      </c>
      <c r="AE210" s="15">
        <v>0</v>
      </c>
      <c r="AF210" s="15">
        <v>2752</v>
      </c>
      <c r="AG210" s="15">
        <v>-49.2</v>
      </c>
      <c r="AH210" s="15">
        <v>3093.6000000000004</v>
      </c>
      <c r="AI210" s="15">
        <v>-272</v>
      </c>
      <c r="AJ210" s="15">
        <v>7457.6</v>
      </c>
      <c r="AK210" s="15">
        <v>-566.4</v>
      </c>
      <c r="AL210" s="15">
        <v>0</v>
      </c>
      <c r="AM210" s="42">
        <v>0</v>
      </c>
      <c r="AN210" s="17">
        <v>2891077.6030048882</v>
      </c>
      <c r="AO210" s="289">
        <v>1.3621921641616346</v>
      </c>
      <c r="AP210" s="290">
        <v>0</v>
      </c>
      <c r="AQ210" s="291">
        <v>0</v>
      </c>
      <c r="AR210" s="18">
        <v>384353</v>
      </c>
      <c r="AS210" s="18">
        <v>0</v>
      </c>
      <c r="AT210" s="5"/>
      <c r="AU210" s="5"/>
      <c r="AV210" s="284">
        <v>32013256</v>
      </c>
      <c r="AW210" s="285">
        <v>1994044.4679999999</v>
      </c>
      <c r="AX210" s="285">
        <v>15069</v>
      </c>
      <c r="AY210" s="286">
        <v>99814.740999999995</v>
      </c>
    </row>
    <row r="211" spans="1:51" ht="13.15">
      <c r="A211" s="287" t="s">
        <v>754</v>
      </c>
      <c r="B211" s="287" t="s">
        <v>755</v>
      </c>
      <c r="C211" s="287" t="s">
        <v>41</v>
      </c>
      <c r="D211" s="288" t="s">
        <v>756</v>
      </c>
      <c r="E211" s="288" t="s">
        <v>404</v>
      </c>
      <c r="F211" s="288" t="s">
        <v>43</v>
      </c>
      <c r="G211" s="287" t="s">
        <v>405</v>
      </c>
      <c r="H211" s="283">
        <v>0</v>
      </c>
      <c r="I211" s="283" t="s">
        <v>24</v>
      </c>
      <c r="J211" s="29">
        <v>0.4</v>
      </c>
      <c r="K211" s="14">
        <v>2294726.7955904985</v>
      </c>
      <c r="L211" s="15">
        <v>2122622.2859212114</v>
      </c>
      <c r="M211" s="16">
        <v>0</v>
      </c>
      <c r="N211" s="15">
        <v>-18752189.364617918</v>
      </c>
      <c r="O211" s="15">
        <v>22277454.400000002</v>
      </c>
      <c r="P211" s="15">
        <v>1055214.8636</v>
      </c>
      <c r="Q211" s="15">
        <v>0</v>
      </c>
      <c r="R211" s="15">
        <v>0</v>
      </c>
      <c r="S211" s="15">
        <v>0</v>
      </c>
      <c r="T211" s="15">
        <v>0</v>
      </c>
      <c r="U211" s="15">
        <v>0</v>
      </c>
      <c r="V211" s="15">
        <v>4428.8</v>
      </c>
      <c r="W211" s="15">
        <v>0</v>
      </c>
      <c r="X211" s="15">
        <v>0</v>
      </c>
      <c r="Y211" s="15">
        <v>0</v>
      </c>
      <c r="Z211" s="15">
        <v>0</v>
      </c>
      <c r="AA211" s="15">
        <v>-6</v>
      </c>
      <c r="AB211" s="15">
        <v>0</v>
      </c>
      <c r="AC211" s="15">
        <v>0</v>
      </c>
      <c r="AD211" s="15">
        <v>0</v>
      </c>
      <c r="AE211" s="15">
        <v>0</v>
      </c>
      <c r="AF211" s="15">
        <v>9472.8000000000011</v>
      </c>
      <c r="AG211" s="15">
        <v>0</v>
      </c>
      <c r="AH211" s="15">
        <v>75442</v>
      </c>
      <c r="AI211" s="15">
        <v>-1587.6000000000001</v>
      </c>
      <c r="AJ211" s="15">
        <v>9038</v>
      </c>
      <c r="AK211" s="15">
        <v>0</v>
      </c>
      <c r="AL211" s="15">
        <v>0</v>
      </c>
      <c r="AM211" s="42">
        <v>0</v>
      </c>
      <c r="AN211" s="17">
        <v>4677267.8989820844</v>
      </c>
      <c r="AO211" s="289">
        <v>2.038267870480194</v>
      </c>
      <c r="AP211" s="290">
        <v>0</v>
      </c>
      <c r="AQ211" s="291">
        <v>0</v>
      </c>
      <c r="AR211" s="18">
        <v>0</v>
      </c>
      <c r="AS211" s="18">
        <v>0</v>
      </c>
      <c r="AT211" s="5"/>
      <c r="AU211" s="5"/>
      <c r="AV211" s="284">
        <v>55693636</v>
      </c>
      <c r="AW211" s="285">
        <v>2638037.159</v>
      </c>
      <c r="AX211" s="285">
        <v>0</v>
      </c>
      <c r="AY211" s="286">
        <v>0</v>
      </c>
    </row>
    <row r="212" spans="1:51" ht="13.15">
      <c r="A212" s="287" t="s">
        <v>757</v>
      </c>
      <c r="B212" s="287" t="s">
        <v>758</v>
      </c>
      <c r="C212" s="287" t="s">
        <v>41</v>
      </c>
      <c r="D212" s="288" t="s">
        <v>759</v>
      </c>
      <c r="E212" s="288" t="s">
        <v>215</v>
      </c>
      <c r="F212" s="288" t="s">
        <v>141</v>
      </c>
      <c r="G212" s="287" t="s">
        <v>216</v>
      </c>
      <c r="H212" s="283">
        <v>0</v>
      </c>
      <c r="I212" s="283">
        <v>0</v>
      </c>
      <c r="J212" s="29">
        <v>0.4</v>
      </c>
      <c r="K212" s="14">
        <v>1302823.1529576909</v>
      </c>
      <c r="L212" s="15">
        <v>1205111.4164858642</v>
      </c>
      <c r="M212" s="16">
        <v>0.5</v>
      </c>
      <c r="N212" s="15">
        <v>-4147261.6158854202</v>
      </c>
      <c r="O212" s="15">
        <v>6016405.2000000002</v>
      </c>
      <c r="P212" s="15">
        <v>836999.80640000012</v>
      </c>
      <c r="Q212" s="15">
        <v>1563</v>
      </c>
      <c r="R212" s="15">
        <v>6254.3488000000007</v>
      </c>
      <c r="S212" s="15">
        <v>0</v>
      </c>
      <c r="T212" s="15">
        <v>2379.6</v>
      </c>
      <c r="U212" s="15">
        <v>0</v>
      </c>
      <c r="V212" s="15">
        <v>17.600000000000001</v>
      </c>
      <c r="W212" s="15">
        <v>0</v>
      </c>
      <c r="X212" s="15">
        <v>0</v>
      </c>
      <c r="Y212" s="15">
        <v>0</v>
      </c>
      <c r="Z212" s="15">
        <v>0</v>
      </c>
      <c r="AA212" s="15">
        <v>104.80000000000001</v>
      </c>
      <c r="AB212" s="15">
        <v>8062</v>
      </c>
      <c r="AC212" s="15">
        <v>-202.23600000000008</v>
      </c>
      <c r="AD212" s="15">
        <v>0</v>
      </c>
      <c r="AE212" s="15">
        <v>0</v>
      </c>
      <c r="AF212" s="15">
        <v>5532.4000000000005</v>
      </c>
      <c r="AG212" s="15">
        <v>353.6</v>
      </c>
      <c r="AH212" s="15">
        <v>18221.600000000002</v>
      </c>
      <c r="AI212" s="15">
        <v>11.600000000000001</v>
      </c>
      <c r="AJ212" s="15">
        <v>17984.8</v>
      </c>
      <c r="AK212" s="15">
        <v>185.20000000000002</v>
      </c>
      <c r="AL212" s="15">
        <v>0</v>
      </c>
      <c r="AM212" s="42">
        <v>0</v>
      </c>
      <c r="AN212" s="17">
        <v>2766611.70331458</v>
      </c>
      <c r="AO212" s="289">
        <v>2.1235512256853677</v>
      </c>
      <c r="AP212" s="290">
        <v>0</v>
      </c>
      <c r="AQ212" s="291">
        <v>0</v>
      </c>
      <c r="AR212" s="18">
        <v>731894</v>
      </c>
      <c r="AS212" s="18">
        <v>0</v>
      </c>
      <c r="AT212" s="5"/>
      <c r="AU212" s="5"/>
      <c r="AV212" s="284">
        <v>15041013</v>
      </c>
      <c r="AW212" s="285">
        <v>2092499.5160000003</v>
      </c>
      <c r="AX212" s="285">
        <v>3907.5</v>
      </c>
      <c r="AY212" s="286">
        <v>15635.872000000001</v>
      </c>
    </row>
    <row r="213" spans="1:51" ht="13.15">
      <c r="A213" s="287" t="s">
        <v>760</v>
      </c>
      <c r="B213" s="287" t="s">
        <v>761</v>
      </c>
      <c r="C213" s="287" t="s">
        <v>84</v>
      </c>
      <c r="D213" s="288" t="s">
        <v>762</v>
      </c>
      <c r="E213" s="288" t="s">
        <v>86</v>
      </c>
      <c r="F213" s="288" t="s">
        <v>43</v>
      </c>
      <c r="G213" s="287" t="s">
        <v>87</v>
      </c>
      <c r="H213" s="283">
        <v>0</v>
      </c>
      <c r="I213" s="283" t="s">
        <v>24</v>
      </c>
      <c r="J213" s="29">
        <v>0.3</v>
      </c>
      <c r="K213" s="14">
        <v>21714303.706927136</v>
      </c>
      <c r="L213" s="15">
        <v>20085730.928907603</v>
      </c>
      <c r="M213" s="16">
        <v>0</v>
      </c>
      <c r="N213" s="15">
        <v>-4768138.0807418684</v>
      </c>
      <c r="O213" s="15">
        <v>27381190.800000001</v>
      </c>
      <c r="P213" s="15">
        <v>1187618.4804</v>
      </c>
      <c r="Q213" s="15">
        <v>0</v>
      </c>
      <c r="R213" s="15">
        <v>0</v>
      </c>
      <c r="S213" s="15">
        <v>0</v>
      </c>
      <c r="T213" s="15">
        <v>0</v>
      </c>
      <c r="U213" s="15">
        <v>0</v>
      </c>
      <c r="V213" s="15">
        <v>0</v>
      </c>
      <c r="W213" s="15">
        <v>0</v>
      </c>
      <c r="X213" s="15">
        <v>-1371</v>
      </c>
      <c r="Y213" s="15">
        <v>0</v>
      </c>
      <c r="Z213" s="15">
        <v>0</v>
      </c>
      <c r="AA213" s="15">
        <v>0</v>
      </c>
      <c r="AB213" s="15">
        <v>0</v>
      </c>
      <c r="AC213" s="15">
        <v>0</v>
      </c>
      <c r="AD213" s="15">
        <v>0</v>
      </c>
      <c r="AE213" s="15">
        <v>0</v>
      </c>
      <c r="AF213" s="15">
        <v>6710.4</v>
      </c>
      <c r="AG213" s="15">
        <v>242.1</v>
      </c>
      <c r="AH213" s="15">
        <v>89079.3</v>
      </c>
      <c r="AI213" s="15">
        <v>0</v>
      </c>
      <c r="AJ213" s="15">
        <v>13119.6</v>
      </c>
      <c r="AK213" s="15">
        <v>1457.3999999999999</v>
      </c>
      <c r="AL213" s="15">
        <v>0</v>
      </c>
      <c r="AM213" s="42">
        <v>0</v>
      </c>
      <c r="AN213" s="17">
        <v>23909908.999658134</v>
      </c>
      <c r="AO213" s="289">
        <v>1.1011133178555743</v>
      </c>
      <c r="AP213" s="290">
        <v>0</v>
      </c>
      <c r="AQ213" s="291">
        <v>0</v>
      </c>
      <c r="AR213" s="18">
        <v>0</v>
      </c>
      <c r="AS213" s="18">
        <v>0</v>
      </c>
      <c r="AT213" s="5"/>
      <c r="AU213" s="5"/>
      <c r="AV213" s="284">
        <v>91270636</v>
      </c>
      <c r="AW213" s="285">
        <v>3958728.2680000002</v>
      </c>
      <c r="AX213" s="285">
        <v>0</v>
      </c>
      <c r="AY213" s="286">
        <v>0</v>
      </c>
    </row>
    <row r="214" spans="1:51" ht="13.15">
      <c r="A214" s="287" t="s">
        <v>763</v>
      </c>
      <c r="B214" s="287" t="s">
        <v>764</v>
      </c>
      <c r="C214" s="287" t="s">
        <v>41</v>
      </c>
      <c r="D214" s="288" t="s">
        <v>765</v>
      </c>
      <c r="E214" s="288" t="s">
        <v>316</v>
      </c>
      <c r="F214" s="288" t="s">
        <v>317</v>
      </c>
      <c r="G214" s="287" t="s">
        <v>318</v>
      </c>
      <c r="H214" s="283">
        <v>0</v>
      </c>
      <c r="I214" s="283">
        <v>0</v>
      </c>
      <c r="J214" s="29">
        <v>0.4</v>
      </c>
      <c r="K214" s="14">
        <v>1446976.8121104608</v>
      </c>
      <c r="L214" s="15">
        <v>1338453.5512021764</v>
      </c>
      <c r="M214" s="16">
        <v>0.5</v>
      </c>
      <c r="N214" s="15">
        <v>-3714266.6526038805</v>
      </c>
      <c r="O214" s="15">
        <v>4717757.2</v>
      </c>
      <c r="P214" s="15">
        <v>774076.62800000003</v>
      </c>
      <c r="Q214" s="15">
        <v>14496.6</v>
      </c>
      <c r="R214" s="15">
        <v>24370.944</v>
      </c>
      <c r="S214" s="15">
        <v>0</v>
      </c>
      <c r="T214" s="15">
        <v>0</v>
      </c>
      <c r="U214" s="15">
        <v>0</v>
      </c>
      <c r="V214" s="15">
        <v>0</v>
      </c>
      <c r="W214" s="15">
        <v>0</v>
      </c>
      <c r="X214" s="15">
        <v>0</v>
      </c>
      <c r="Y214" s="15">
        <v>0</v>
      </c>
      <c r="Z214" s="15">
        <v>0</v>
      </c>
      <c r="AA214" s="15">
        <v>0</v>
      </c>
      <c r="AB214" s="15">
        <v>17488.8</v>
      </c>
      <c r="AC214" s="15">
        <v>-412.40000000000003</v>
      </c>
      <c r="AD214" s="15">
        <v>0</v>
      </c>
      <c r="AE214" s="15">
        <v>0</v>
      </c>
      <c r="AF214" s="15">
        <v>16031.2</v>
      </c>
      <c r="AG214" s="15">
        <v>-1356</v>
      </c>
      <c r="AH214" s="15">
        <v>43243.200000000004</v>
      </c>
      <c r="AI214" s="15">
        <v>-9908</v>
      </c>
      <c r="AJ214" s="15">
        <v>19858</v>
      </c>
      <c r="AK214" s="15">
        <v>466.8</v>
      </c>
      <c r="AL214" s="15">
        <v>0</v>
      </c>
      <c r="AM214" s="42">
        <v>0</v>
      </c>
      <c r="AN214" s="17">
        <v>1901846.3193961198</v>
      </c>
      <c r="AO214" s="289">
        <v>1.3143585325477452</v>
      </c>
      <c r="AP214" s="290">
        <v>0</v>
      </c>
      <c r="AQ214" s="291">
        <v>0</v>
      </c>
      <c r="AR214" s="18">
        <v>227435</v>
      </c>
      <c r="AS214" s="18">
        <v>0</v>
      </c>
      <c r="AT214" s="5"/>
      <c r="AU214" s="5"/>
      <c r="AV214" s="284">
        <v>11794393</v>
      </c>
      <c r="AW214" s="285">
        <v>1935191.57</v>
      </c>
      <c r="AX214" s="285">
        <v>36241.5</v>
      </c>
      <c r="AY214" s="286">
        <v>60927.359999999993</v>
      </c>
    </row>
    <row r="215" spans="1:51" ht="13.15">
      <c r="A215" s="287" t="s">
        <v>766</v>
      </c>
      <c r="B215" s="287" t="s">
        <v>767</v>
      </c>
      <c r="C215" s="287" t="s">
        <v>93</v>
      </c>
      <c r="D215" s="288" t="s">
        <v>768</v>
      </c>
      <c r="E215" s="288" t="s">
        <v>43</v>
      </c>
      <c r="F215" s="288" t="s">
        <v>151</v>
      </c>
      <c r="G215" s="287" t="s">
        <v>152</v>
      </c>
      <c r="H215" s="283">
        <v>0</v>
      </c>
      <c r="I215" s="283" t="s">
        <v>24</v>
      </c>
      <c r="J215" s="29">
        <v>0.49</v>
      </c>
      <c r="K215" s="14">
        <v>59021332.910555825</v>
      </c>
      <c r="L215" s="15">
        <v>54594732.94226414</v>
      </c>
      <c r="M215" s="16">
        <v>0</v>
      </c>
      <c r="N215" s="15">
        <v>30951453.30626817</v>
      </c>
      <c r="O215" s="15">
        <v>29674072.189999998</v>
      </c>
      <c r="P215" s="15">
        <v>2843478.7852099999</v>
      </c>
      <c r="Q215" s="15">
        <v>3190.145</v>
      </c>
      <c r="R215" s="15">
        <v>32915.953840000002</v>
      </c>
      <c r="S215" s="15">
        <v>151148.34</v>
      </c>
      <c r="T215" s="15">
        <v>10830.47</v>
      </c>
      <c r="U215" s="15">
        <v>0</v>
      </c>
      <c r="V215" s="15">
        <v>0</v>
      </c>
      <c r="W215" s="15">
        <v>0</v>
      </c>
      <c r="X215" s="15">
        <v>0</v>
      </c>
      <c r="Y215" s="15">
        <v>0</v>
      </c>
      <c r="Z215" s="15">
        <v>0</v>
      </c>
      <c r="AA215" s="15">
        <v>0</v>
      </c>
      <c r="AB215" s="15">
        <v>0</v>
      </c>
      <c r="AC215" s="15">
        <v>0</v>
      </c>
      <c r="AD215" s="15">
        <v>0</v>
      </c>
      <c r="AE215" s="15">
        <v>0</v>
      </c>
      <c r="AF215" s="15">
        <v>18853.239999999998</v>
      </c>
      <c r="AG215" s="15">
        <v>2216.7599999999998</v>
      </c>
      <c r="AH215" s="15">
        <v>65342.97</v>
      </c>
      <c r="AI215" s="15">
        <v>-3773.98</v>
      </c>
      <c r="AJ215" s="15">
        <v>29221.149999999998</v>
      </c>
      <c r="AK215" s="15">
        <v>590.45000000000005</v>
      </c>
      <c r="AL215" s="15">
        <v>0</v>
      </c>
      <c r="AM215" s="42">
        <v>0</v>
      </c>
      <c r="AN215" s="17">
        <v>63779539.780318178</v>
      </c>
      <c r="AO215" s="289">
        <v>1.0806184244766752</v>
      </c>
      <c r="AP215" s="290">
        <v>0</v>
      </c>
      <c r="AQ215" s="291">
        <v>0</v>
      </c>
      <c r="AR215" s="18">
        <v>0</v>
      </c>
      <c r="AS215" s="18">
        <v>0</v>
      </c>
      <c r="AT215" s="5"/>
      <c r="AU215" s="5"/>
      <c r="AV215" s="284">
        <v>60559331</v>
      </c>
      <c r="AW215" s="285">
        <v>5803017.9289999995</v>
      </c>
      <c r="AX215" s="285">
        <v>6510.5</v>
      </c>
      <c r="AY215" s="286">
        <v>67175.416000000012</v>
      </c>
    </row>
    <row r="216" spans="1:51" ht="13.15">
      <c r="A216" s="287" t="s">
        <v>769</v>
      </c>
      <c r="B216" s="287" t="s">
        <v>770</v>
      </c>
      <c r="C216" s="287" t="s">
        <v>41</v>
      </c>
      <c r="D216" s="288" t="s">
        <v>771</v>
      </c>
      <c r="E216" s="288" t="s">
        <v>103</v>
      </c>
      <c r="F216" s="288" t="s">
        <v>104</v>
      </c>
      <c r="G216" s="287" t="s">
        <v>105</v>
      </c>
      <c r="H216" s="283">
        <v>0</v>
      </c>
      <c r="I216" s="283">
        <v>0</v>
      </c>
      <c r="J216" s="29">
        <v>0.4</v>
      </c>
      <c r="K216" s="14">
        <v>1671635.0600042364</v>
      </c>
      <c r="L216" s="15">
        <v>1546262.4305039188</v>
      </c>
      <c r="M216" s="16">
        <v>0.5</v>
      </c>
      <c r="N216" s="15">
        <v>-4962304.4852504348</v>
      </c>
      <c r="O216" s="15">
        <v>6382668.8560000006</v>
      </c>
      <c r="P216" s="15">
        <v>1028456.5639999999</v>
      </c>
      <c r="Q216" s="15">
        <v>3641.8</v>
      </c>
      <c r="R216" s="15">
        <v>30759.855200000002</v>
      </c>
      <c r="S216" s="15">
        <v>0</v>
      </c>
      <c r="T216" s="15">
        <v>0</v>
      </c>
      <c r="U216" s="15">
        <v>0</v>
      </c>
      <c r="V216" s="15">
        <v>0</v>
      </c>
      <c r="W216" s="15">
        <v>0</v>
      </c>
      <c r="X216" s="15">
        <v>0</v>
      </c>
      <c r="Y216" s="15">
        <v>0</v>
      </c>
      <c r="Z216" s="15">
        <v>0</v>
      </c>
      <c r="AA216" s="15">
        <v>0</v>
      </c>
      <c r="AB216" s="15">
        <v>0</v>
      </c>
      <c r="AC216" s="15">
        <v>0</v>
      </c>
      <c r="AD216" s="15">
        <v>0</v>
      </c>
      <c r="AE216" s="15">
        <v>0</v>
      </c>
      <c r="AF216" s="15">
        <v>2032.8000000000002</v>
      </c>
      <c r="AG216" s="15">
        <v>-566.4</v>
      </c>
      <c r="AH216" s="15">
        <v>22826</v>
      </c>
      <c r="AI216" s="15">
        <v>-1226</v>
      </c>
      <c r="AJ216" s="15">
        <v>5416.8</v>
      </c>
      <c r="AK216" s="15">
        <v>82</v>
      </c>
      <c r="AL216" s="15">
        <v>0</v>
      </c>
      <c r="AM216" s="42">
        <v>0</v>
      </c>
      <c r="AN216" s="17">
        <v>2511787.7899495657</v>
      </c>
      <c r="AO216" s="289">
        <v>1.5025933889800087</v>
      </c>
      <c r="AP216" s="290">
        <v>0</v>
      </c>
      <c r="AQ216" s="291">
        <v>0</v>
      </c>
      <c r="AR216" s="18">
        <v>420076</v>
      </c>
      <c r="AS216" s="18">
        <v>0</v>
      </c>
      <c r="AT216" s="5"/>
      <c r="AU216" s="5"/>
      <c r="AV216" s="284">
        <v>15956672.140000001</v>
      </c>
      <c r="AW216" s="285">
        <v>2571141.4099999997</v>
      </c>
      <c r="AX216" s="285">
        <v>9104.5</v>
      </c>
      <c r="AY216" s="286">
        <v>76899.638000000006</v>
      </c>
    </row>
    <row r="217" spans="1:51" ht="13.15">
      <c r="A217" s="287" t="s">
        <v>772</v>
      </c>
      <c r="B217" s="287" t="s">
        <v>773</v>
      </c>
      <c r="C217" s="287" t="s">
        <v>41</v>
      </c>
      <c r="D217" s="288" t="s">
        <v>774</v>
      </c>
      <c r="E217" s="288" t="s">
        <v>215</v>
      </c>
      <c r="F217" s="288" t="s">
        <v>141</v>
      </c>
      <c r="G217" s="287" t="s">
        <v>216</v>
      </c>
      <c r="H217" s="283">
        <v>0</v>
      </c>
      <c r="I217" s="283">
        <v>0</v>
      </c>
      <c r="J217" s="29">
        <v>0.4</v>
      </c>
      <c r="K217" s="14">
        <v>2096568.6192340676</v>
      </c>
      <c r="L217" s="15">
        <v>1939325.9727915127</v>
      </c>
      <c r="M217" s="16">
        <v>0.5</v>
      </c>
      <c r="N217" s="15">
        <v>-2610198.8740561795</v>
      </c>
      <c r="O217" s="15">
        <v>5046578</v>
      </c>
      <c r="P217" s="15">
        <v>826271.00520000013</v>
      </c>
      <c r="Q217" s="15">
        <v>1809.6000000000001</v>
      </c>
      <c r="R217" s="15">
        <v>18062.528400000003</v>
      </c>
      <c r="S217" s="15">
        <v>0</v>
      </c>
      <c r="T217" s="15">
        <v>0</v>
      </c>
      <c r="U217" s="15">
        <v>0</v>
      </c>
      <c r="V217" s="15">
        <v>0</v>
      </c>
      <c r="W217" s="15">
        <v>0</v>
      </c>
      <c r="X217" s="15">
        <v>0</v>
      </c>
      <c r="Y217" s="15">
        <v>0</v>
      </c>
      <c r="Z217" s="15">
        <v>0</v>
      </c>
      <c r="AA217" s="15">
        <v>0</v>
      </c>
      <c r="AB217" s="15">
        <v>400.8</v>
      </c>
      <c r="AC217" s="15">
        <v>0</v>
      </c>
      <c r="AD217" s="15">
        <v>0</v>
      </c>
      <c r="AE217" s="15">
        <v>0</v>
      </c>
      <c r="AF217" s="15">
        <v>2241.6</v>
      </c>
      <c r="AG217" s="15">
        <v>-16.8</v>
      </c>
      <c r="AH217" s="15">
        <v>9784.4</v>
      </c>
      <c r="AI217" s="15">
        <v>-2349.2000000000003</v>
      </c>
      <c r="AJ217" s="15">
        <v>10222.400000000001</v>
      </c>
      <c r="AK217" s="15">
        <v>667.2</v>
      </c>
      <c r="AL217" s="15">
        <v>0</v>
      </c>
      <c r="AM217" s="42">
        <v>0</v>
      </c>
      <c r="AN217" s="17">
        <v>3303472.6595438207</v>
      </c>
      <c r="AO217" s="289">
        <v>1.5756568276552128</v>
      </c>
      <c r="AP217" s="290">
        <v>0</v>
      </c>
      <c r="AQ217" s="291">
        <v>0</v>
      </c>
      <c r="AR217" s="18">
        <v>603452</v>
      </c>
      <c r="AS217" s="18">
        <v>0</v>
      </c>
      <c r="AT217" s="5"/>
      <c r="AU217" s="5"/>
      <c r="AV217" s="284">
        <v>12616445</v>
      </c>
      <c r="AW217" s="285">
        <v>2065677.5130000003</v>
      </c>
      <c r="AX217" s="285">
        <v>4524</v>
      </c>
      <c r="AY217" s="286">
        <v>45156.321000000004</v>
      </c>
    </row>
    <row r="218" spans="1:51" ht="13.15">
      <c r="A218" s="287" t="s">
        <v>775</v>
      </c>
      <c r="B218" s="287" t="s">
        <v>776</v>
      </c>
      <c r="C218" s="287" t="s">
        <v>41</v>
      </c>
      <c r="D218" s="288" t="s">
        <v>777</v>
      </c>
      <c r="E218" s="288" t="s">
        <v>393</v>
      </c>
      <c r="F218" s="288" t="s">
        <v>189</v>
      </c>
      <c r="G218" s="287" t="s">
        <v>394</v>
      </c>
      <c r="H218" s="283">
        <v>0</v>
      </c>
      <c r="I218" s="283">
        <v>0</v>
      </c>
      <c r="J218" s="29">
        <v>0.4</v>
      </c>
      <c r="K218" s="14">
        <v>2284959.0496508763</v>
      </c>
      <c r="L218" s="15">
        <v>2113587.1209270605</v>
      </c>
      <c r="M218" s="16">
        <v>0.5</v>
      </c>
      <c r="N218" s="15">
        <v>-4925790.3857881799</v>
      </c>
      <c r="O218" s="15">
        <v>7209055.2960000001</v>
      </c>
      <c r="P218" s="15">
        <v>1281361.0636000002</v>
      </c>
      <c r="Q218" s="15">
        <v>7145</v>
      </c>
      <c r="R218" s="15">
        <v>23090.560000000001</v>
      </c>
      <c r="S218" s="15">
        <v>0</v>
      </c>
      <c r="T218" s="15">
        <v>0</v>
      </c>
      <c r="U218" s="15">
        <v>0</v>
      </c>
      <c r="V218" s="15">
        <v>0</v>
      </c>
      <c r="W218" s="15">
        <v>0</v>
      </c>
      <c r="X218" s="15">
        <v>376</v>
      </c>
      <c r="Y218" s="15">
        <v>0</v>
      </c>
      <c r="Z218" s="15">
        <v>0</v>
      </c>
      <c r="AA218" s="15">
        <v>104.4</v>
      </c>
      <c r="AB218" s="15">
        <v>14214.800000000001</v>
      </c>
      <c r="AC218" s="15">
        <v>-232.8</v>
      </c>
      <c r="AD218" s="15">
        <v>0</v>
      </c>
      <c r="AE218" s="15">
        <v>0</v>
      </c>
      <c r="AF218" s="15">
        <v>17741.2</v>
      </c>
      <c r="AG218" s="15">
        <v>0</v>
      </c>
      <c r="AH218" s="15">
        <v>25992</v>
      </c>
      <c r="AI218" s="15">
        <v>-1905.6000000000001</v>
      </c>
      <c r="AJ218" s="15">
        <v>13702.400000000001</v>
      </c>
      <c r="AK218" s="15">
        <v>800</v>
      </c>
      <c r="AL218" s="15">
        <v>0</v>
      </c>
      <c r="AM218" s="42">
        <v>0</v>
      </c>
      <c r="AN218" s="17">
        <v>3665653.9338118201</v>
      </c>
      <c r="AO218" s="289">
        <v>1.6042536667656706</v>
      </c>
      <c r="AP218" s="290">
        <v>0</v>
      </c>
      <c r="AQ218" s="291">
        <v>0</v>
      </c>
      <c r="AR218" s="18">
        <v>690347</v>
      </c>
      <c r="AS218" s="18">
        <v>0</v>
      </c>
      <c r="AT218" s="5"/>
      <c r="AU218" s="5"/>
      <c r="AV218" s="284">
        <v>18022638.239999998</v>
      </c>
      <c r="AW218" s="285">
        <v>3203402.6590000005</v>
      </c>
      <c r="AX218" s="285">
        <v>17862.5</v>
      </c>
      <c r="AY218" s="286">
        <v>57726.400000000001</v>
      </c>
    </row>
    <row r="219" spans="1:51" ht="13.15">
      <c r="A219" s="287" t="s">
        <v>778</v>
      </c>
      <c r="B219" s="287" t="s">
        <v>779</v>
      </c>
      <c r="C219" s="287" t="s">
        <v>93</v>
      </c>
      <c r="D219" s="288" t="s">
        <v>780</v>
      </c>
      <c r="E219" s="288" t="s">
        <v>43</v>
      </c>
      <c r="F219" s="288" t="s">
        <v>95</v>
      </c>
      <c r="G219" s="287" t="s">
        <v>96</v>
      </c>
      <c r="H219" s="283">
        <v>0</v>
      </c>
      <c r="I219" s="283">
        <v>0</v>
      </c>
      <c r="J219" s="29">
        <v>0.49</v>
      </c>
      <c r="K219" s="14">
        <v>61755323.925419971</v>
      </c>
      <c r="L219" s="15">
        <v>57123674.631013475</v>
      </c>
      <c r="M219" s="16">
        <v>0</v>
      </c>
      <c r="N219" s="15">
        <v>28295189.075411323</v>
      </c>
      <c r="O219" s="15">
        <v>35313427.799999997</v>
      </c>
      <c r="P219" s="15">
        <v>2838088.9866000004</v>
      </c>
      <c r="Q219" s="15">
        <v>-2312.5549999999998</v>
      </c>
      <c r="R219" s="15">
        <v>45403.743000000002</v>
      </c>
      <c r="S219" s="15">
        <v>41535.339999999997</v>
      </c>
      <c r="T219" s="15">
        <v>0</v>
      </c>
      <c r="U219" s="15">
        <v>0</v>
      </c>
      <c r="V219" s="15">
        <v>0</v>
      </c>
      <c r="W219" s="15">
        <v>0</v>
      </c>
      <c r="X219" s="15">
        <v>0</v>
      </c>
      <c r="Y219" s="15">
        <v>0</v>
      </c>
      <c r="Z219" s="15">
        <v>0</v>
      </c>
      <c r="AA219" s="15">
        <v>0</v>
      </c>
      <c r="AB219" s="15">
        <v>6870.29</v>
      </c>
      <c r="AC219" s="15">
        <v>0</v>
      </c>
      <c r="AD219" s="15">
        <v>0</v>
      </c>
      <c r="AE219" s="15">
        <v>0</v>
      </c>
      <c r="AF219" s="15">
        <v>12599.86</v>
      </c>
      <c r="AG219" s="15">
        <v>2056.04</v>
      </c>
      <c r="AH219" s="15">
        <v>17112.759999999998</v>
      </c>
      <c r="AI219" s="15">
        <v>103698.20999999999</v>
      </c>
      <c r="AJ219" s="15">
        <v>29679.3</v>
      </c>
      <c r="AK219" s="15">
        <v>21.56</v>
      </c>
      <c r="AL219" s="15">
        <v>0</v>
      </c>
      <c r="AM219" s="42">
        <v>0</v>
      </c>
      <c r="AN219" s="17">
        <v>66703370.410011321</v>
      </c>
      <c r="AO219" s="289">
        <v>1.0801233994103401</v>
      </c>
      <c r="AP219" s="290">
        <v>0</v>
      </c>
      <c r="AQ219" s="291">
        <v>0</v>
      </c>
      <c r="AR219" s="18">
        <v>0</v>
      </c>
      <c r="AS219" s="18">
        <v>0</v>
      </c>
      <c r="AT219" s="5"/>
      <c r="AU219" s="5"/>
      <c r="AV219" s="284">
        <v>72068220</v>
      </c>
      <c r="AW219" s="285">
        <v>5792018.3400000008</v>
      </c>
      <c r="AX219" s="285">
        <v>-4719.5</v>
      </c>
      <c r="AY219" s="286">
        <v>92660.700000000012</v>
      </c>
    </row>
    <row r="220" spans="1:51" ht="13.15">
      <c r="A220" s="287" t="s">
        <v>781</v>
      </c>
      <c r="B220" s="287" t="s">
        <v>782</v>
      </c>
      <c r="C220" s="287" t="s">
        <v>41</v>
      </c>
      <c r="D220" s="288" t="s">
        <v>783</v>
      </c>
      <c r="E220" s="288" t="s">
        <v>693</v>
      </c>
      <c r="F220" s="288" t="s">
        <v>43</v>
      </c>
      <c r="G220" s="287" t="s">
        <v>312</v>
      </c>
      <c r="H220" s="283">
        <v>0</v>
      </c>
      <c r="I220" s="283">
        <v>0</v>
      </c>
      <c r="J220" s="29">
        <v>0.4</v>
      </c>
      <c r="K220" s="14">
        <v>2322429.6496113329</v>
      </c>
      <c r="L220" s="15">
        <v>2148247.425890483</v>
      </c>
      <c r="M220" s="16">
        <v>0.5</v>
      </c>
      <c r="N220" s="15">
        <v>-12767130.408910489</v>
      </c>
      <c r="O220" s="15">
        <v>19953609.600000001</v>
      </c>
      <c r="P220" s="15">
        <v>959547.48</v>
      </c>
      <c r="Q220" s="15">
        <v>0</v>
      </c>
      <c r="R220" s="15">
        <v>0</v>
      </c>
      <c r="S220" s="15">
        <v>0</v>
      </c>
      <c r="T220" s="15">
        <v>0</v>
      </c>
      <c r="U220" s="15">
        <v>0</v>
      </c>
      <c r="V220" s="15">
        <v>-124</v>
      </c>
      <c r="W220" s="15">
        <v>0</v>
      </c>
      <c r="X220" s="15">
        <v>0</v>
      </c>
      <c r="Y220" s="15">
        <v>0</v>
      </c>
      <c r="Z220" s="15">
        <v>0</v>
      </c>
      <c r="AA220" s="15">
        <v>0</v>
      </c>
      <c r="AB220" s="15">
        <v>3214.8</v>
      </c>
      <c r="AC220" s="15">
        <v>0</v>
      </c>
      <c r="AD220" s="15">
        <v>0</v>
      </c>
      <c r="AE220" s="15">
        <v>0</v>
      </c>
      <c r="AF220" s="15">
        <v>7825.6</v>
      </c>
      <c r="AG220" s="15">
        <v>0</v>
      </c>
      <c r="AH220" s="15">
        <v>52914</v>
      </c>
      <c r="AI220" s="15">
        <v>8764.8000000000011</v>
      </c>
      <c r="AJ220" s="15">
        <v>17243.600000000002</v>
      </c>
      <c r="AK220" s="15">
        <v>-428.40000000000003</v>
      </c>
      <c r="AL220" s="15">
        <v>0</v>
      </c>
      <c r="AM220" s="42">
        <v>0</v>
      </c>
      <c r="AN220" s="17">
        <v>8235437.0710895136</v>
      </c>
      <c r="AO220" s="289">
        <v>3.5460437186838982</v>
      </c>
      <c r="AP220" s="290">
        <v>0</v>
      </c>
      <c r="AQ220" s="291">
        <v>0</v>
      </c>
      <c r="AR220" s="18">
        <v>2956504</v>
      </c>
      <c r="AS220" s="18">
        <v>0</v>
      </c>
      <c r="AT220" s="5"/>
      <c r="AU220" s="5"/>
      <c r="AV220" s="284">
        <v>49884024</v>
      </c>
      <c r="AW220" s="285">
        <v>2398868.6999999997</v>
      </c>
      <c r="AX220" s="285">
        <v>0</v>
      </c>
      <c r="AY220" s="286">
        <v>0</v>
      </c>
    </row>
    <row r="221" spans="1:51" ht="13.15">
      <c r="A221" s="287" t="s">
        <v>784</v>
      </c>
      <c r="B221" s="287" t="s">
        <v>785</v>
      </c>
      <c r="C221" s="287" t="s">
        <v>41</v>
      </c>
      <c r="D221" s="288" t="s">
        <v>786</v>
      </c>
      <c r="E221" s="288" t="s">
        <v>404</v>
      </c>
      <c r="F221" s="288" t="s">
        <v>43</v>
      </c>
      <c r="G221" s="287" t="s">
        <v>405</v>
      </c>
      <c r="H221" s="283">
        <v>0</v>
      </c>
      <c r="I221" s="283" t="s">
        <v>24</v>
      </c>
      <c r="J221" s="29">
        <v>0.4</v>
      </c>
      <c r="K221" s="14">
        <v>1782927.393214701</v>
      </c>
      <c r="L221" s="15">
        <v>1649207.8387235985</v>
      </c>
      <c r="M221" s="16">
        <v>0</v>
      </c>
      <c r="N221" s="15">
        <v>-19141340.60251062</v>
      </c>
      <c r="O221" s="15">
        <v>28365890.800000001</v>
      </c>
      <c r="P221" s="15">
        <v>701457.60440000007</v>
      </c>
      <c r="Q221" s="15">
        <v>0</v>
      </c>
      <c r="R221" s="15">
        <v>0</v>
      </c>
      <c r="S221" s="15">
        <v>0</v>
      </c>
      <c r="T221" s="15">
        <v>0</v>
      </c>
      <c r="U221" s="15">
        <v>0</v>
      </c>
      <c r="V221" s="15">
        <v>0</v>
      </c>
      <c r="W221" s="15">
        <v>0</v>
      </c>
      <c r="X221" s="15">
        <v>0</v>
      </c>
      <c r="Y221" s="15">
        <v>0</v>
      </c>
      <c r="Z221" s="15">
        <v>0</v>
      </c>
      <c r="AA221" s="15">
        <v>0</v>
      </c>
      <c r="AB221" s="15">
        <v>0</v>
      </c>
      <c r="AC221" s="15">
        <v>0</v>
      </c>
      <c r="AD221" s="15">
        <v>0</v>
      </c>
      <c r="AE221" s="15">
        <v>0</v>
      </c>
      <c r="AF221" s="15">
        <v>10146</v>
      </c>
      <c r="AG221" s="15">
        <v>-780</v>
      </c>
      <c r="AH221" s="15">
        <v>25337.200000000001</v>
      </c>
      <c r="AI221" s="15">
        <v>-58.400000000000006</v>
      </c>
      <c r="AJ221" s="15">
        <v>7184.4000000000005</v>
      </c>
      <c r="AK221" s="15">
        <v>202.8</v>
      </c>
      <c r="AL221" s="15">
        <v>0</v>
      </c>
      <c r="AM221" s="42">
        <v>0</v>
      </c>
      <c r="AN221" s="17">
        <v>9968039.8018893804</v>
      </c>
      <c r="AO221" s="289">
        <v>5.590827669048565</v>
      </c>
      <c r="AP221" s="290">
        <v>0</v>
      </c>
      <c r="AQ221" s="291">
        <v>0</v>
      </c>
      <c r="AR221" s="18">
        <v>0</v>
      </c>
      <c r="AS221" s="18">
        <v>0</v>
      </c>
      <c r="AT221" s="5"/>
      <c r="AU221" s="5"/>
      <c r="AV221" s="284">
        <v>70914727</v>
      </c>
      <c r="AW221" s="285">
        <v>1753644.0110000002</v>
      </c>
      <c r="AX221" s="285">
        <v>0</v>
      </c>
      <c r="AY221" s="286">
        <v>0</v>
      </c>
    </row>
    <row r="222" spans="1:51" ht="13.15">
      <c r="A222" s="287" t="s">
        <v>787</v>
      </c>
      <c r="B222" s="287" t="s">
        <v>788</v>
      </c>
      <c r="C222" s="287" t="s">
        <v>41</v>
      </c>
      <c r="D222" s="288" t="s">
        <v>789</v>
      </c>
      <c r="E222" s="288" t="s">
        <v>62</v>
      </c>
      <c r="F222" s="288" t="s">
        <v>63</v>
      </c>
      <c r="G222" s="287" t="s">
        <v>64</v>
      </c>
      <c r="H222" s="283">
        <v>0</v>
      </c>
      <c r="I222" s="283">
        <v>0</v>
      </c>
      <c r="J222" s="29">
        <v>0.4</v>
      </c>
      <c r="K222" s="14">
        <v>2293537.3233547742</v>
      </c>
      <c r="L222" s="15">
        <v>2121522.0241031661</v>
      </c>
      <c r="M222" s="16">
        <v>0.5</v>
      </c>
      <c r="N222" s="15">
        <v>-7855776.5733290128</v>
      </c>
      <c r="O222" s="15">
        <v>10578558.800000001</v>
      </c>
      <c r="P222" s="15">
        <v>865514.99400000006</v>
      </c>
      <c r="Q222" s="15">
        <v>1372.8000000000002</v>
      </c>
      <c r="R222" s="15">
        <v>12422.529600000002</v>
      </c>
      <c r="S222" s="15">
        <v>886.80000000000007</v>
      </c>
      <c r="T222" s="15">
        <v>0</v>
      </c>
      <c r="U222" s="15">
        <v>0</v>
      </c>
      <c r="V222" s="15">
        <v>0</v>
      </c>
      <c r="W222" s="15">
        <v>-1774.8000000000002</v>
      </c>
      <c r="X222" s="15">
        <v>0</v>
      </c>
      <c r="Y222" s="15">
        <v>0</v>
      </c>
      <c r="Z222" s="15">
        <v>0</v>
      </c>
      <c r="AA222" s="15">
        <v>0</v>
      </c>
      <c r="AB222" s="15">
        <v>2500.4</v>
      </c>
      <c r="AC222" s="15">
        <v>-109.60000000000001</v>
      </c>
      <c r="AD222" s="15">
        <v>0</v>
      </c>
      <c r="AE222" s="15">
        <v>0</v>
      </c>
      <c r="AF222" s="15">
        <v>13124.800000000001</v>
      </c>
      <c r="AG222" s="15">
        <v>-916</v>
      </c>
      <c r="AH222" s="15">
        <v>51788</v>
      </c>
      <c r="AI222" s="15">
        <v>-4365.6000000000004</v>
      </c>
      <c r="AJ222" s="15">
        <v>12250</v>
      </c>
      <c r="AK222" s="15">
        <v>345.6</v>
      </c>
      <c r="AL222" s="15">
        <v>0</v>
      </c>
      <c r="AM222" s="42">
        <v>0</v>
      </c>
      <c r="AN222" s="17">
        <v>3675822.1502709873</v>
      </c>
      <c r="AO222" s="289">
        <v>1.6026868683760223</v>
      </c>
      <c r="AP222" s="290">
        <v>0</v>
      </c>
      <c r="AQ222" s="291">
        <v>0</v>
      </c>
      <c r="AR222" s="18">
        <v>691142</v>
      </c>
      <c r="AS222" s="18">
        <v>0</v>
      </c>
      <c r="AT222" s="5"/>
      <c r="AU222" s="5"/>
      <c r="AV222" s="284">
        <v>26446397</v>
      </c>
      <c r="AW222" s="285">
        <v>2163787.4849999999</v>
      </c>
      <c r="AX222" s="285">
        <v>3432</v>
      </c>
      <c r="AY222" s="286">
        <v>31056.324000000004</v>
      </c>
    </row>
    <row r="223" spans="1:51" ht="13.15">
      <c r="A223" s="287" t="s">
        <v>790</v>
      </c>
      <c r="B223" s="287" t="s">
        <v>791</v>
      </c>
      <c r="C223" s="287" t="s">
        <v>41</v>
      </c>
      <c r="D223" s="288" t="s">
        <v>792</v>
      </c>
      <c r="E223" s="288" t="s">
        <v>109</v>
      </c>
      <c r="F223" s="288" t="s">
        <v>110</v>
      </c>
      <c r="G223" s="287" t="s">
        <v>96</v>
      </c>
      <c r="H223" s="283">
        <v>0</v>
      </c>
      <c r="I223" s="283">
        <v>0</v>
      </c>
      <c r="J223" s="29">
        <v>0.4</v>
      </c>
      <c r="K223" s="14">
        <v>2290279.3335916707</v>
      </c>
      <c r="L223" s="15">
        <v>2118508.3835722953</v>
      </c>
      <c r="M223" s="16">
        <v>0.5</v>
      </c>
      <c r="N223" s="15">
        <v>-15709956.033095298</v>
      </c>
      <c r="O223" s="15">
        <v>19246170</v>
      </c>
      <c r="P223" s="15">
        <v>693105.30440000002</v>
      </c>
      <c r="Q223" s="15">
        <v>2144.2000000000003</v>
      </c>
      <c r="R223" s="15">
        <v>11267.3416</v>
      </c>
      <c r="S223" s="15">
        <v>0</v>
      </c>
      <c r="T223" s="15">
        <v>0</v>
      </c>
      <c r="U223" s="15">
        <v>0</v>
      </c>
      <c r="V223" s="15">
        <v>0</v>
      </c>
      <c r="W223" s="15">
        <v>0</v>
      </c>
      <c r="X223" s="15">
        <v>-84</v>
      </c>
      <c r="Y223" s="15">
        <v>0</v>
      </c>
      <c r="Z223" s="15">
        <v>0</v>
      </c>
      <c r="AA223" s="15">
        <v>0</v>
      </c>
      <c r="AB223" s="15">
        <v>0</v>
      </c>
      <c r="AC223" s="15">
        <v>0</v>
      </c>
      <c r="AD223" s="15">
        <v>0</v>
      </c>
      <c r="AE223" s="15">
        <v>0</v>
      </c>
      <c r="AF223" s="15">
        <v>14486.400000000001</v>
      </c>
      <c r="AG223" s="15">
        <v>-56.400000000000006</v>
      </c>
      <c r="AH223" s="15">
        <v>59981.600000000006</v>
      </c>
      <c r="AI223" s="15">
        <v>-50.176000000000002</v>
      </c>
      <c r="AJ223" s="15">
        <v>7668</v>
      </c>
      <c r="AK223" s="15">
        <v>400</v>
      </c>
      <c r="AL223" s="15">
        <v>0</v>
      </c>
      <c r="AM223" s="42">
        <v>0</v>
      </c>
      <c r="AN223" s="17">
        <v>4325076.2369047012</v>
      </c>
      <c r="AO223" s="289">
        <v>1.8884492268993291</v>
      </c>
      <c r="AP223" s="290">
        <v>0</v>
      </c>
      <c r="AQ223" s="291">
        <v>0</v>
      </c>
      <c r="AR223" s="18">
        <v>1017398</v>
      </c>
      <c r="AS223" s="18">
        <v>1017398</v>
      </c>
      <c r="AT223" s="5"/>
      <c r="AU223" s="5"/>
      <c r="AV223" s="284">
        <v>48115425</v>
      </c>
      <c r="AW223" s="285">
        <v>1732763.2609999999</v>
      </c>
      <c r="AX223" s="285">
        <v>5360.5</v>
      </c>
      <c r="AY223" s="286">
        <v>28168.353999999999</v>
      </c>
    </row>
    <row r="224" spans="1:51" ht="13.15">
      <c r="A224" s="287" t="s">
        <v>793</v>
      </c>
      <c r="B224" s="287" t="s">
        <v>794</v>
      </c>
      <c r="C224" s="287" t="s">
        <v>116</v>
      </c>
      <c r="D224" s="288" t="s">
        <v>795</v>
      </c>
      <c r="E224" s="288" t="s">
        <v>43</v>
      </c>
      <c r="F224" s="288" t="s">
        <v>136</v>
      </c>
      <c r="G224" s="287" t="s">
        <v>96</v>
      </c>
      <c r="H224" s="283">
        <v>0</v>
      </c>
      <c r="I224" s="283">
        <v>0</v>
      </c>
      <c r="J224" s="29">
        <v>0.49</v>
      </c>
      <c r="K224" s="14">
        <v>4284844.9384874199</v>
      </c>
      <c r="L224" s="15">
        <v>3963481.5681008636</v>
      </c>
      <c r="M224" s="16">
        <v>0.18920061567160273</v>
      </c>
      <c r="N224" s="15">
        <v>-999871.46225241851</v>
      </c>
      <c r="O224" s="15">
        <v>5501969.8999999994</v>
      </c>
      <c r="P224" s="15">
        <v>593345.40804000001</v>
      </c>
      <c r="Q224" s="15">
        <v>8035.2649999999994</v>
      </c>
      <c r="R224" s="15">
        <v>12779.356800000001</v>
      </c>
      <c r="S224" s="15">
        <v>0</v>
      </c>
      <c r="T224" s="15">
        <v>0</v>
      </c>
      <c r="U224" s="15">
        <v>0</v>
      </c>
      <c r="V224" s="15">
        <v>0</v>
      </c>
      <c r="W224" s="15">
        <v>0</v>
      </c>
      <c r="X224" s="15">
        <v>0</v>
      </c>
      <c r="Y224" s="15">
        <v>0</v>
      </c>
      <c r="Z224" s="15">
        <v>0</v>
      </c>
      <c r="AA224" s="15">
        <v>0</v>
      </c>
      <c r="AB224" s="15">
        <v>0</v>
      </c>
      <c r="AC224" s="15">
        <v>0</v>
      </c>
      <c r="AD224" s="15">
        <v>0</v>
      </c>
      <c r="AE224" s="15">
        <v>0</v>
      </c>
      <c r="AF224" s="15">
        <v>9183.58</v>
      </c>
      <c r="AG224" s="15">
        <v>0</v>
      </c>
      <c r="AH224" s="15">
        <v>45569.51</v>
      </c>
      <c r="AI224" s="15">
        <v>862.89</v>
      </c>
      <c r="AJ224" s="15">
        <v>12409.74</v>
      </c>
      <c r="AK224" s="15">
        <v>-490</v>
      </c>
      <c r="AL224" s="15">
        <v>0</v>
      </c>
      <c r="AM224" s="42">
        <v>0</v>
      </c>
      <c r="AN224" s="17">
        <v>5183794.1875875806</v>
      </c>
      <c r="AO224" s="289">
        <v>1.2097973817035013</v>
      </c>
      <c r="AP224" s="290">
        <v>0</v>
      </c>
      <c r="AQ224" s="291">
        <v>0</v>
      </c>
      <c r="AR224" s="18">
        <v>170082</v>
      </c>
      <c r="AS224" s="18">
        <v>170082</v>
      </c>
      <c r="AT224" s="5"/>
      <c r="AU224" s="5"/>
      <c r="AV224" s="284">
        <v>11228510</v>
      </c>
      <c r="AW224" s="285">
        <v>1210908.996</v>
      </c>
      <c r="AX224" s="285">
        <v>16398.5</v>
      </c>
      <c r="AY224" s="286">
        <v>26080.320000000003</v>
      </c>
    </row>
    <row r="225" spans="1:51" ht="13.15">
      <c r="A225" s="287" t="s">
        <v>796</v>
      </c>
      <c r="B225" s="287" t="s">
        <v>797</v>
      </c>
      <c r="C225" s="287" t="s">
        <v>41</v>
      </c>
      <c r="D225" s="288" t="s">
        <v>798</v>
      </c>
      <c r="E225" s="288" t="s">
        <v>316</v>
      </c>
      <c r="F225" s="288" t="s">
        <v>317</v>
      </c>
      <c r="G225" s="287" t="s">
        <v>318</v>
      </c>
      <c r="H225" s="283">
        <v>0</v>
      </c>
      <c r="I225" s="283">
        <v>0</v>
      </c>
      <c r="J225" s="29">
        <v>0.4</v>
      </c>
      <c r="K225" s="14">
        <v>1576242.3726874923</v>
      </c>
      <c r="L225" s="15">
        <v>1458024.1947359305</v>
      </c>
      <c r="M225" s="16">
        <v>0.5</v>
      </c>
      <c r="N225" s="15">
        <v>-5503373.9792281315</v>
      </c>
      <c r="O225" s="15">
        <v>7033295.2000000002</v>
      </c>
      <c r="P225" s="15">
        <v>931213.9600000002</v>
      </c>
      <c r="Q225" s="15">
        <v>5459.2000000000007</v>
      </c>
      <c r="R225" s="15">
        <v>9508.0500000000011</v>
      </c>
      <c r="S225" s="15">
        <v>0</v>
      </c>
      <c r="T225" s="15">
        <v>0</v>
      </c>
      <c r="U225" s="15">
        <v>0</v>
      </c>
      <c r="V225" s="15">
        <v>0</v>
      </c>
      <c r="W225" s="15">
        <v>0</v>
      </c>
      <c r="X225" s="15">
        <v>-1000</v>
      </c>
      <c r="Y225" s="15">
        <v>0</v>
      </c>
      <c r="Z225" s="15">
        <v>0</v>
      </c>
      <c r="AA225" s="15">
        <v>0</v>
      </c>
      <c r="AB225" s="15">
        <v>14028.800000000001</v>
      </c>
      <c r="AC225" s="15">
        <v>-695.2</v>
      </c>
      <c r="AD225" s="15">
        <v>600</v>
      </c>
      <c r="AE225" s="15">
        <v>0</v>
      </c>
      <c r="AF225" s="15">
        <v>12689.2</v>
      </c>
      <c r="AG225" s="15">
        <v>0</v>
      </c>
      <c r="AH225" s="15">
        <v>42141.600000000006</v>
      </c>
      <c r="AI225" s="15">
        <v>2.4000000000000004</v>
      </c>
      <c r="AJ225" s="15">
        <v>19964.800000000003</v>
      </c>
      <c r="AK225" s="15">
        <v>0</v>
      </c>
      <c r="AL225" s="15">
        <v>0</v>
      </c>
      <c r="AM225" s="42">
        <v>0</v>
      </c>
      <c r="AN225" s="17">
        <v>2563834.0307718688</v>
      </c>
      <c r="AO225" s="289">
        <v>1.6265480964076187</v>
      </c>
      <c r="AP225" s="290">
        <v>0</v>
      </c>
      <c r="AQ225" s="291">
        <v>0</v>
      </c>
      <c r="AR225" s="18">
        <v>493796</v>
      </c>
      <c r="AS225" s="18">
        <v>0</v>
      </c>
      <c r="AT225" s="5"/>
      <c r="AU225" s="5"/>
      <c r="AV225" s="284">
        <v>17583238</v>
      </c>
      <c r="AW225" s="285">
        <v>2328034.9000000004</v>
      </c>
      <c r="AX225" s="285">
        <v>13648</v>
      </c>
      <c r="AY225" s="286">
        <v>23770.125</v>
      </c>
    </row>
    <row r="226" spans="1:51" ht="13.15">
      <c r="A226" s="287" t="s">
        <v>799</v>
      </c>
      <c r="B226" s="287" t="s">
        <v>800</v>
      </c>
      <c r="C226" s="287" t="s">
        <v>93</v>
      </c>
      <c r="D226" s="288" t="s">
        <v>801</v>
      </c>
      <c r="E226" s="288" t="s">
        <v>43</v>
      </c>
      <c r="F226" s="288" t="s">
        <v>151</v>
      </c>
      <c r="G226" s="287" t="s">
        <v>152</v>
      </c>
      <c r="H226" s="283">
        <v>0</v>
      </c>
      <c r="I226" s="283" t="s">
        <v>24</v>
      </c>
      <c r="J226" s="29">
        <v>0.49</v>
      </c>
      <c r="K226" s="14">
        <v>69866961.862866014</v>
      </c>
      <c r="L226" s="15">
        <v>64626939.723151065</v>
      </c>
      <c r="M226" s="16">
        <v>0</v>
      </c>
      <c r="N226" s="15">
        <v>32805801.705207549</v>
      </c>
      <c r="O226" s="15">
        <v>44127158.740000002</v>
      </c>
      <c r="P226" s="15">
        <v>2894391.9270000001</v>
      </c>
      <c r="Q226" s="15">
        <v>93535.854999999996</v>
      </c>
      <c r="R226" s="15">
        <v>195216.26655999999</v>
      </c>
      <c r="S226" s="15">
        <v>0</v>
      </c>
      <c r="T226" s="15">
        <v>0</v>
      </c>
      <c r="U226" s="15">
        <v>0</v>
      </c>
      <c r="V226" s="15">
        <v>-250.39</v>
      </c>
      <c r="W226" s="15">
        <v>0</v>
      </c>
      <c r="X226" s="15">
        <v>-5017.6000000000004</v>
      </c>
      <c r="Y226" s="15">
        <v>0</v>
      </c>
      <c r="Z226" s="15">
        <v>0</v>
      </c>
      <c r="AA226" s="15">
        <v>0</v>
      </c>
      <c r="AB226" s="15">
        <v>0</v>
      </c>
      <c r="AC226" s="15">
        <v>0</v>
      </c>
      <c r="AD226" s="15">
        <v>0</v>
      </c>
      <c r="AE226" s="15">
        <v>0</v>
      </c>
      <c r="AF226" s="15">
        <v>3857.77</v>
      </c>
      <c r="AG226" s="15">
        <v>0</v>
      </c>
      <c r="AH226" s="15">
        <v>60395.93</v>
      </c>
      <c r="AI226" s="15">
        <v>-4246.34</v>
      </c>
      <c r="AJ226" s="15">
        <v>22594.880000000001</v>
      </c>
      <c r="AK226" s="15">
        <v>-734.51</v>
      </c>
      <c r="AL226" s="15">
        <v>0</v>
      </c>
      <c r="AM226" s="42">
        <v>0</v>
      </c>
      <c r="AN226" s="17">
        <v>80192704.233767554</v>
      </c>
      <c r="AO226" s="289">
        <v>1.1477914896481227</v>
      </c>
      <c r="AP226" s="290">
        <v>0</v>
      </c>
      <c r="AQ226" s="291">
        <v>0</v>
      </c>
      <c r="AR226" s="18">
        <v>0</v>
      </c>
      <c r="AS226" s="18">
        <v>0</v>
      </c>
      <c r="AT226" s="5"/>
      <c r="AU226" s="5"/>
      <c r="AV226" s="284">
        <v>90055426</v>
      </c>
      <c r="AW226" s="285">
        <v>5906922.3000000007</v>
      </c>
      <c r="AX226" s="285">
        <v>190889.5</v>
      </c>
      <c r="AY226" s="286">
        <v>398400.54399999999</v>
      </c>
    </row>
    <row r="227" spans="1:51" ht="13.15">
      <c r="A227" s="287" t="s">
        <v>802</v>
      </c>
      <c r="B227" s="287" t="s">
        <v>803</v>
      </c>
      <c r="C227" s="287" t="s">
        <v>93</v>
      </c>
      <c r="D227" s="288" t="s">
        <v>804</v>
      </c>
      <c r="E227" s="288" t="s">
        <v>43</v>
      </c>
      <c r="F227" s="288" t="s">
        <v>130</v>
      </c>
      <c r="G227" s="287" t="s">
        <v>96</v>
      </c>
      <c r="H227" s="283">
        <v>0</v>
      </c>
      <c r="I227" s="283" t="s">
        <v>24</v>
      </c>
      <c r="J227" s="29">
        <v>0.49</v>
      </c>
      <c r="K227" s="14">
        <v>97886303.67701079</v>
      </c>
      <c r="L227" s="15">
        <v>90544830.901234984</v>
      </c>
      <c r="M227" s="16">
        <v>0</v>
      </c>
      <c r="N227" s="15">
        <v>52950027.766561717</v>
      </c>
      <c r="O227" s="15">
        <v>47543190.799999997</v>
      </c>
      <c r="P227" s="15">
        <v>4583275.62476</v>
      </c>
      <c r="Q227" s="15">
        <v>18956.14</v>
      </c>
      <c r="R227" s="15">
        <v>117578.50419000001</v>
      </c>
      <c r="S227" s="15">
        <v>0</v>
      </c>
      <c r="T227" s="15">
        <v>0</v>
      </c>
      <c r="U227" s="15">
        <v>0</v>
      </c>
      <c r="V227" s="15">
        <v>0</v>
      </c>
      <c r="W227" s="15">
        <v>-9387.91</v>
      </c>
      <c r="X227" s="15">
        <v>-1356.32</v>
      </c>
      <c r="Y227" s="15">
        <v>0</v>
      </c>
      <c r="Z227" s="15">
        <v>0</v>
      </c>
      <c r="AA227" s="15">
        <v>0</v>
      </c>
      <c r="AB227" s="15">
        <v>0</v>
      </c>
      <c r="AC227" s="15">
        <v>0</v>
      </c>
      <c r="AD227" s="15">
        <v>735</v>
      </c>
      <c r="AE227" s="15">
        <v>0</v>
      </c>
      <c r="AF227" s="15">
        <v>19085.5</v>
      </c>
      <c r="AG227" s="15">
        <v>-1560.16</v>
      </c>
      <c r="AH227" s="15">
        <v>76135.709999999992</v>
      </c>
      <c r="AI227" s="15">
        <v>-8508.36</v>
      </c>
      <c r="AJ227" s="15">
        <v>18712.61</v>
      </c>
      <c r="AK227" s="15">
        <v>-1098.0899999999999</v>
      </c>
      <c r="AL227" s="15">
        <v>0</v>
      </c>
      <c r="AM227" s="42">
        <v>0</v>
      </c>
      <c r="AN227" s="17">
        <v>105305786.81551172</v>
      </c>
      <c r="AO227" s="289">
        <v>1.0757969487026757</v>
      </c>
      <c r="AP227" s="290">
        <v>0</v>
      </c>
      <c r="AQ227" s="291">
        <v>0</v>
      </c>
      <c r="AR227" s="18">
        <v>0</v>
      </c>
      <c r="AS227" s="18">
        <v>0</v>
      </c>
      <c r="AT227" s="5"/>
      <c r="AU227" s="5"/>
      <c r="AV227" s="284">
        <v>97026920</v>
      </c>
      <c r="AW227" s="285">
        <v>9353623.7239999995</v>
      </c>
      <c r="AX227" s="285">
        <v>38686</v>
      </c>
      <c r="AY227" s="286">
        <v>239956.13100000002</v>
      </c>
    </row>
    <row r="228" spans="1:51" ht="13.15">
      <c r="A228" s="287" t="s">
        <v>805</v>
      </c>
      <c r="B228" s="287" t="s">
        <v>806</v>
      </c>
      <c r="C228" s="287" t="s">
        <v>41</v>
      </c>
      <c r="D228" s="288" t="s">
        <v>807</v>
      </c>
      <c r="E228" s="288" t="s">
        <v>316</v>
      </c>
      <c r="F228" s="288" t="s">
        <v>317</v>
      </c>
      <c r="G228" s="287" t="s">
        <v>318</v>
      </c>
      <c r="H228" s="283">
        <v>0</v>
      </c>
      <c r="I228" s="283">
        <v>0</v>
      </c>
      <c r="J228" s="29">
        <v>0.4</v>
      </c>
      <c r="K228" s="14">
        <v>4122871.6159918336</v>
      </c>
      <c r="L228" s="15">
        <v>3813656.2447924465</v>
      </c>
      <c r="M228" s="16">
        <v>0.5</v>
      </c>
      <c r="N228" s="15">
        <v>-10099582.905151464</v>
      </c>
      <c r="O228" s="15">
        <v>14453382.800000001</v>
      </c>
      <c r="P228" s="15">
        <v>2198371.0888</v>
      </c>
      <c r="Q228" s="15">
        <v>15114.400000000001</v>
      </c>
      <c r="R228" s="15">
        <v>51924.057600000007</v>
      </c>
      <c r="S228" s="15">
        <v>0</v>
      </c>
      <c r="T228" s="15">
        <v>0</v>
      </c>
      <c r="U228" s="15">
        <v>0</v>
      </c>
      <c r="V228" s="15">
        <v>0</v>
      </c>
      <c r="W228" s="15">
        <v>0</v>
      </c>
      <c r="X228" s="15">
        <v>-2403.6</v>
      </c>
      <c r="Y228" s="15">
        <v>0</v>
      </c>
      <c r="Z228" s="15">
        <v>0</v>
      </c>
      <c r="AA228" s="15">
        <v>0</v>
      </c>
      <c r="AB228" s="15">
        <v>11485.6</v>
      </c>
      <c r="AC228" s="15">
        <v>0</v>
      </c>
      <c r="AD228" s="15">
        <v>222</v>
      </c>
      <c r="AE228" s="15">
        <v>0</v>
      </c>
      <c r="AF228" s="15">
        <v>28803.200000000001</v>
      </c>
      <c r="AG228" s="15">
        <v>-1358.8000000000002</v>
      </c>
      <c r="AH228" s="15">
        <v>106727.6</v>
      </c>
      <c r="AI228" s="15">
        <v>-20061.2</v>
      </c>
      <c r="AJ228" s="15">
        <v>33380.400000000001</v>
      </c>
      <c r="AK228" s="15">
        <v>-405.6</v>
      </c>
      <c r="AL228" s="15">
        <v>0</v>
      </c>
      <c r="AM228" s="42">
        <v>0</v>
      </c>
      <c r="AN228" s="17">
        <v>6775599.0412485367</v>
      </c>
      <c r="AO228" s="289">
        <v>1.6434174217230726</v>
      </c>
      <c r="AP228" s="290">
        <v>0</v>
      </c>
      <c r="AQ228" s="291">
        <v>0</v>
      </c>
      <c r="AR228" s="18">
        <v>1326364</v>
      </c>
      <c r="AS228" s="18">
        <v>0</v>
      </c>
      <c r="AT228" s="5"/>
      <c r="AU228" s="5"/>
      <c r="AV228" s="284">
        <v>36133457</v>
      </c>
      <c r="AW228" s="285">
        <v>5495927.7220000001</v>
      </c>
      <c r="AX228" s="285">
        <v>37786</v>
      </c>
      <c r="AY228" s="286">
        <v>129810.14400000001</v>
      </c>
    </row>
    <row r="229" spans="1:51" ht="13.15">
      <c r="A229" s="287" t="s">
        <v>808</v>
      </c>
      <c r="B229" s="287" t="s">
        <v>809</v>
      </c>
      <c r="C229" s="287" t="s">
        <v>41</v>
      </c>
      <c r="D229" s="288" t="s">
        <v>810</v>
      </c>
      <c r="E229" s="288" t="s">
        <v>621</v>
      </c>
      <c r="F229" s="288" t="s">
        <v>366</v>
      </c>
      <c r="G229" s="287" t="s">
        <v>622</v>
      </c>
      <c r="H229" s="283">
        <v>0</v>
      </c>
      <c r="I229" s="283">
        <v>0</v>
      </c>
      <c r="J229" s="29">
        <v>0.4</v>
      </c>
      <c r="K229" s="14">
        <v>3417584.3605619604</v>
      </c>
      <c r="L229" s="15">
        <v>3161265.5335198133</v>
      </c>
      <c r="M229" s="16">
        <v>0.5</v>
      </c>
      <c r="N229" s="15">
        <v>-10541871.275043759</v>
      </c>
      <c r="O229" s="15">
        <v>16078178.800000001</v>
      </c>
      <c r="P229" s="15">
        <v>1276543.3944000001</v>
      </c>
      <c r="Q229" s="15">
        <v>5650</v>
      </c>
      <c r="R229" s="15">
        <v>29658.302400000004</v>
      </c>
      <c r="S229" s="15">
        <v>0</v>
      </c>
      <c r="T229" s="15">
        <v>0</v>
      </c>
      <c r="U229" s="15">
        <v>0</v>
      </c>
      <c r="V229" s="15">
        <v>0</v>
      </c>
      <c r="W229" s="15">
        <v>0</v>
      </c>
      <c r="X229" s="15">
        <v>0</v>
      </c>
      <c r="Y229" s="15">
        <v>0</v>
      </c>
      <c r="Z229" s="15">
        <v>0</v>
      </c>
      <c r="AA229" s="15">
        <v>0</v>
      </c>
      <c r="AB229" s="15">
        <v>22367.200000000001</v>
      </c>
      <c r="AC229" s="15">
        <v>1974.8000000000002</v>
      </c>
      <c r="AD229" s="15">
        <v>0</v>
      </c>
      <c r="AE229" s="15">
        <v>0</v>
      </c>
      <c r="AF229" s="15">
        <v>19094.400000000001</v>
      </c>
      <c r="AG229" s="15">
        <v>773.2</v>
      </c>
      <c r="AH229" s="15">
        <v>58707.200000000004</v>
      </c>
      <c r="AI229" s="15">
        <v>-3877.2000000000003</v>
      </c>
      <c r="AJ229" s="15">
        <v>20380.400000000001</v>
      </c>
      <c r="AK229" s="15">
        <v>-167.60000000000002</v>
      </c>
      <c r="AL229" s="15">
        <v>0</v>
      </c>
      <c r="AM229" s="42">
        <v>0</v>
      </c>
      <c r="AN229" s="17">
        <v>6967411.6217562426</v>
      </c>
      <c r="AO229" s="289">
        <v>2.0386948460317091</v>
      </c>
      <c r="AP229" s="290">
        <v>0</v>
      </c>
      <c r="AQ229" s="291">
        <v>0</v>
      </c>
      <c r="AR229" s="18">
        <v>1774914</v>
      </c>
      <c r="AS229" s="18">
        <v>0</v>
      </c>
      <c r="AT229" s="5"/>
      <c r="AU229" s="5"/>
      <c r="AV229" s="284">
        <v>40195447</v>
      </c>
      <c r="AW229" s="285">
        <v>3191358.486</v>
      </c>
      <c r="AX229" s="285">
        <v>14125</v>
      </c>
      <c r="AY229" s="286">
        <v>74145.756000000008</v>
      </c>
    </row>
    <row r="230" spans="1:51" ht="13.15">
      <c r="A230" s="287" t="s">
        <v>811</v>
      </c>
      <c r="B230" s="287" t="s">
        <v>812</v>
      </c>
      <c r="C230" s="287" t="s">
        <v>93</v>
      </c>
      <c r="D230" s="288" t="s">
        <v>813</v>
      </c>
      <c r="E230" s="288" t="s">
        <v>43</v>
      </c>
      <c r="F230" s="288" t="s">
        <v>566</v>
      </c>
      <c r="G230" s="287" t="s">
        <v>96</v>
      </c>
      <c r="H230" s="283">
        <v>0</v>
      </c>
      <c r="I230" s="283" t="s">
        <v>24</v>
      </c>
      <c r="J230" s="29">
        <v>0.49</v>
      </c>
      <c r="K230" s="14">
        <v>62466965.012151279</v>
      </c>
      <c r="L230" s="15">
        <v>57781942.636239938</v>
      </c>
      <c r="M230" s="16">
        <v>0</v>
      </c>
      <c r="N230" s="15">
        <v>28707242.171999659</v>
      </c>
      <c r="O230" s="15">
        <v>32727077.949999999</v>
      </c>
      <c r="P230" s="15">
        <v>3046667.3556899996</v>
      </c>
      <c r="Q230" s="15">
        <v>7448.2449999999999</v>
      </c>
      <c r="R230" s="15">
        <v>55911.514190000002</v>
      </c>
      <c r="S230" s="15">
        <v>0</v>
      </c>
      <c r="T230" s="15">
        <v>0</v>
      </c>
      <c r="U230" s="15">
        <v>0</v>
      </c>
      <c r="V230" s="15">
        <v>0</v>
      </c>
      <c r="W230" s="15">
        <v>0</v>
      </c>
      <c r="X230" s="15">
        <v>0</v>
      </c>
      <c r="Y230" s="15">
        <v>0</v>
      </c>
      <c r="Z230" s="15">
        <v>0</v>
      </c>
      <c r="AA230" s="15">
        <v>0</v>
      </c>
      <c r="AB230" s="15">
        <v>210.7</v>
      </c>
      <c r="AC230" s="15">
        <v>190.60999999999999</v>
      </c>
      <c r="AD230" s="15">
        <v>1165.71</v>
      </c>
      <c r="AE230" s="15">
        <v>0</v>
      </c>
      <c r="AF230" s="15">
        <v>18008.48</v>
      </c>
      <c r="AG230" s="15">
        <v>-204.32999999999998</v>
      </c>
      <c r="AH230" s="15">
        <v>131313.63</v>
      </c>
      <c r="AI230" s="15">
        <v>-6770.33</v>
      </c>
      <c r="AJ230" s="15">
        <v>22545.39</v>
      </c>
      <c r="AK230" s="15">
        <v>157.29</v>
      </c>
      <c r="AL230" s="15">
        <v>0</v>
      </c>
      <c r="AM230" s="42">
        <v>0</v>
      </c>
      <c r="AN230" s="17">
        <v>64710964.38687966</v>
      </c>
      <c r="AO230" s="289">
        <v>1.0359229774376244</v>
      </c>
      <c r="AP230" s="290">
        <v>0</v>
      </c>
      <c r="AQ230" s="291">
        <v>0</v>
      </c>
      <c r="AR230" s="18">
        <v>0</v>
      </c>
      <c r="AS230" s="18">
        <v>0</v>
      </c>
      <c r="AT230" s="5"/>
      <c r="AU230" s="5"/>
      <c r="AV230" s="284">
        <v>66789955</v>
      </c>
      <c r="AW230" s="285">
        <v>6217688.4809999997</v>
      </c>
      <c r="AX230" s="285">
        <v>15200.5</v>
      </c>
      <c r="AY230" s="286">
        <v>114105.13100000001</v>
      </c>
    </row>
    <row r="231" spans="1:51" ht="13.15">
      <c r="A231" s="287" t="s">
        <v>814</v>
      </c>
      <c r="B231" s="287" t="s">
        <v>815</v>
      </c>
      <c r="C231" s="287" t="s">
        <v>41</v>
      </c>
      <c r="D231" s="288" t="s">
        <v>816</v>
      </c>
      <c r="E231" s="288" t="s">
        <v>316</v>
      </c>
      <c r="F231" s="288" t="s">
        <v>317</v>
      </c>
      <c r="G231" s="287" t="s">
        <v>96</v>
      </c>
      <c r="H231" s="283">
        <v>0</v>
      </c>
      <c r="I231" s="283">
        <v>0</v>
      </c>
      <c r="J231" s="29">
        <v>0.4</v>
      </c>
      <c r="K231" s="14">
        <v>2365116.5913667912</v>
      </c>
      <c r="L231" s="15">
        <v>2187732.8470142819</v>
      </c>
      <c r="M231" s="16">
        <v>0.5</v>
      </c>
      <c r="N231" s="15">
        <v>-12957082.528558807</v>
      </c>
      <c r="O231" s="15">
        <v>11124296</v>
      </c>
      <c r="P231" s="15">
        <v>826675.10200000007</v>
      </c>
      <c r="Q231" s="15">
        <v>4939.4000000000005</v>
      </c>
      <c r="R231" s="15">
        <v>31157.362000000005</v>
      </c>
      <c r="S231" s="15">
        <v>28488.400000000001</v>
      </c>
      <c r="T231" s="15">
        <v>0</v>
      </c>
      <c r="U231" s="15">
        <v>0</v>
      </c>
      <c r="V231" s="15">
        <v>0</v>
      </c>
      <c r="W231" s="15">
        <v>0</v>
      </c>
      <c r="X231" s="15">
        <v>0</v>
      </c>
      <c r="Y231" s="15">
        <v>0</v>
      </c>
      <c r="Z231" s="15">
        <v>0</v>
      </c>
      <c r="AA231" s="15">
        <v>0</v>
      </c>
      <c r="AB231" s="15">
        <v>4932.4000000000005</v>
      </c>
      <c r="AC231" s="15">
        <v>0</v>
      </c>
      <c r="AD231" s="15">
        <v>600</v>
      </c>
      <c r="AE231" s="15">
        <v>0</v>
      </c>
      <c r="AF231" s="15">
        <v>10716.800000000001</v>
      </c>
      <c r="AG231" s="15">
        <v>-178</v>
      </c>
      <c r="AH231" s="15">
        <v>32784</v>
      </c>
      <c r="AI231" s="15">
        <v>-2840.8</v>
      </c>
      <c r="AJ231" s="15">
        <v>17876</v>
      </c>
      <c r="AK231" s="15">
        <v>-400</v>
      </c>
      <c r="AL231" s="15">
        <v>0</v>
      </c>
      <c r="AM231" s="42">
        <v>0</v>
      </c>
      <c r="AN231" s="17">
        <v>-878035.86455880734</v>
      </c>
      <c r="AO231" s="289">
        <v>-0.37124422016395986</v>
      </c>
      <c r="AP231" s="290">
        <v>3065768.7115730895</v>
      </c>
      <c r="AQ231" s="291">
        <v>3065769</v>
      </c>
      <c r="AR231" s="18">
        <v>0</v>
      </c>
      <c r="AS231" s="18">
        <v>0</v>
      </c>
      <c r="AT231" s="5"/>
      <c r="AU231" s="5"/>
      <c r="AV231" s="284">
        <v>27810740</v>
      </c>
      <c r="AW231" s="285">
        <v>2066687.7550000001</v>
      </c>
      <c r="AX231" s="285">
        <v>12348.5</v>
      </c>
      <c r="AY231" s="286">
        <v>77893.405000000013</v>
      </c>
    </row>
    <row r="232" spans="1:51" ht="13.15">
      <c r="A232" s="287" t="s">
        <v>817</v>
      </c>
      <c r="B232" s="287" t="s">
        <v>818</v>
      </c>
      <c r="C232" s="287" t="s">
        <v>41</v>
      </c>
      <c r="D232" s="288" t="s">
        <v>819</v>
      </c>
      <c r="E232" s="288" t="s">
        <v>68</v>
      </c>
      <c r="F232" s="288" t="s">
        <v>69</v>
      </c>
      <c r="G232" s="287" t="s">
        <v>70</v>
      </c>
      <c r="H232" s="283">
        <v>0</v>
      </c>
      <c r="I232" s="283" t="s">
        <v>24</v>
      </c>
      <c r="J232" s="29">
        <v>0.4</v>
      </c>
      <c r="K232" s="14">
        <v>2216508.4428466987</v>
      </c>
      <c r="L232" s="15">
        <v>2050270.3096331963</v>
      </c>
      <c r="M232" s="16">
        <v>0</v>
      </c>
      <c r="N232" s="15">
        <v>-12121162.692526946</v>
      </c>
      <c r="O232" s="15">
        <v>14299430.4</v>
      </c>
      <c r="P232" s="15">
        <v>1223758.9804</v>
      </c>
      <c r="Q232" s="15">
        <v>-4706.4000000000005</v>
      </c>
      <c r="R232" s="15">
        <v>12659.401852000001</v>
      </c>
      <c r="S232" s="15">
        <v>0</v>
      </c>
      <c r="T232" s="15">
        <v>0</v>
      </c>
      <c r="U232" s="15">
        <v>0</v>
      </c>
      <c r="V232" s="15">
        <v>0</v>
      </c>
      <c r="W232" s="15">
        <v>0</v>
      </c>
      <c r="X232" s="15">
        <v>-686.80000000000007</v>
      </c>
      <c r="Y232" s="15">
        <v>0</v>
      </c>
      <c r="Z232" s="15">
        <v>0</v>
      </c>
      <c r="AA232" s="15">
        <v>0</v>
      </c>
      <c r="AB232" s="15">
        <v>5084.8</v>
      </c>
      <c r="AC232" s="15">
        <v>0</v>
      </c>
      <c r="AD232" s="15">
        <v>600</v>
      </c>
      <c r="AE232" s="15">
        <v>0</v>
      </c>
      <c r="AF232" s="15">
        <v>11883.2</v>
      </c>
      <c r="AG232" s="15">
        <v>881.2</v>
      </c>
      <c r="AH232" s="15">
        <v>49194.8</v>
      </c>
      <c r="AI232" s="15">
        <v>-760.80000000000007</v>
      </c>
      <c r="AJ232" s="15">
        <v>24447.600000000002</v>
      </c>
      <c r="AK232" s="15">
        <v>298</v>
      </c>
      <c r="AL232" s="15">
        <v>0</v>
      </c>
      <c r="AM232" s="42">
        <v>0</v>
      </c>
      <c r="AN232" s="17">
        <v>3500921.6897250544</v>
      </c>
      <c r="AO232" s="289">
        <v>1.579475909971614</v>
      </c>
      <c r="AP232" s="290">
        <v>0</v>
      </c>
      <c r="AQ232" s="291">
        <v>0</v>
      </c>
      <c r="AR232" s="18">
        <v>0</v>
      </c>
      <c r="AS232" s="18">
        <v>0</v>
      </c>
      <c r="AT232" s="5"/>
      <c r="AU232" s="5"/>
      <c r="AV232" s="284">
        <v>35748576</v>
      </c>
      <c r="AW232" s="285">
        <v>3059397.4509999999</v>
      </c>
      <c r="AX232" s="285">
        <v>-11766</v>
      </c>
      <c r="AY232" s="286">
        <v>31648.504629999999</v>
      </c>
    </row>
    <row r="233" spans="1:51" ht="13.15">
      <c r="A233" s="287" t="s">
        <v>820</v>
      </c>
      <c r="B233" s="287" t="s">
        <v>821</v>
      </c>
      <c r="C233" s="287" t="s">
        <v>93</v>
      </c>
      <c r="D233" s="288" t="s">
        <v>822</v>
      </c>
      <c r="E233" s="288" t="s">
        <v>43</v>
      </c>
      <c r="F233" s="288" t="s">
        <v>95</v>
      </c>
      <c r="G233" s="287" t="s">
        <v>96</v>
      </c>
      <c r="H233" s="283">
        <v>0</v>
      </c>
      <c r="I233" s="283">
        <v>0</v>
      </c>
      <c r="J233" s="29">
        <v>0.49</v>
      </c>
      <c r="K233" s="14">
        <v>139261066.5296787</v>
      </c>
      <c r="L233" s="15">
        <v>128816486.5399528</v>
      </c>
      <c r="M233" s="16">
        <v>0</v>
      </c>
      <c r="N233" s="15">
        <v>41576435.769564882</v>
      </c>
      <c r="O233" s="15">
        <v>105883877.05</v>
      </c>
      <c r="P233" s="15">
        <v>6224731.3473800002</v>
      </c>
      <c r="Q233" s="15">
        <v>56592.06</v>
      </c>
      <c r="R233" s="15">
        <v>117780.99424</v>
      </c>
      <c r="S233" s="15">
        <v>58383.5</v>
      </c>
      <c r="T233" s="15">
        <v>6032.39</v>
      </c>
      <c r="U233" s="15">
        <v>0</v>
      </c>
      <c r="V233" s="15">
        <v>0</v>
      </c>
      <c r="W233" s="15">
        <v>0</v>
      </c>
      <c r="X233" s="15">
        <v>79.87</v>
      </c>
      <c r="Y233" s="15">
        <v>0</v>
      </c>
      <c r="Z233" s="15">
        <v>0</v>
      </c>
      <c r="AA233" s="15">
        <v>-12855.64</v>
      </c>
      <c r="AB233" s="15">
        <v>0</v>
      </c>
      <c r="AC233" s="15">
        <v>0</v>
      </c>
      <c r="AD233" s="15">
        <v>0</v>
      </c>
      <c r="AE233" s="15">
        <v>0</v>
      </c>
      <c r="AF233" s="15">
        <v>29323.07</v>
      </c>
      <c r="AG233" s="15">
        <v>-1996.75</v>
      </c>
      <c r="AH233" s="15">
        <v>153829.62</v>
      </c>
      <c r="AI233" s="15">
        <v>10451.699999999999</v>
      </c>
      <c r="AJ233" s="15">
        <v>75899.039999999994</v>
      </c>
      <c r="AK233" s="15">
        <v>9454.06</v>
      </c>
      <c r="AL233" s="15">
        <v>0</v>
      </c>
      <c r="AM233" s="42">
        <v>0</v>
      </c>
      <c r="AN233" s="17">
        <v>154188018.08118486</v>
      </c>
      <c r="AO233" s="289">
        <v>1.1071868248856547</v>
      </c>
      <c r="AP233" s="290">
        <v>0</v>
      </c>
      <c r="AQ233" s="291">
        <v>0</v>
      </c>
      <c r="AR233" s="18">
        <v>0</v>
      </c>
      <c r="AS233" s="18">
        <v>0</v>
      </c>
      <c r="AT233" s="5"/>
      <c r="AU233" s="5"/>
      <c r="AV233" s="284">
        <v>216089545</v>
      </c>
      <c r="AW233" s="285">
        <v>12703533.362</v>
      </c>
      <c r="AX233" s="285">
        <v>115494</v>
      </c>
      <c r="AY233" s="286">
        <v>240369.37600000002</v>
      </c>
    </row>
    <row r="234" spans="1:51" ht="13.15">
      <c r="A234" s="287" t="s">
        <v>823</v>
      </c>
      <c r="B234" s="287" t="s">
        <v>824</v>
      </c>
      <c r="C234" s="287" t="s">
        <v>41</v>
      </c>
      <c r="D234" s="288" t="s">
        <v>825</v>
      </c>
      <c r="E234" s="288" t="s">
        <v>68</v>
      </c>
      <c r="F234" s="288" t="s">
        <v>69</v>
      </c>
      <c r="G234" s="287" t="s">
        <v>70</v>
      </c>
      <c r="H234" s="283">
        <v>0</v>
      </c>
      <c r="I234" s="283" t="s">
        <v>24</v>
      </c>
      <c r="J234" s="29">
        <v>0.4</v>
      </c>
      <c r="K234" s="14">
        <v>3590428.1587354196</v>
      </c>
      <c r="L234" s="15">
        <v>3321146.0468302635</v>
      </c>
      <c r="M234" s="16">
        <v>0</v>
      </c>
      <c r="N234" s="15">
        <v>-5968239.6954383506</v>
      </c>
      <c r="O234" s="15">
        <v>11542518.4</v>
      </c>
      <c r="P234" s="15">
        <v>1138356.0848000001</v>
      </c>
      <c r="Q234" s="15">
        <v>-6288.2000000000007</v>
      </c>
      <c r="R234" s="15">
        <v>-2680.5704000000005</v>
      </c>
      <c r="S234" s="15">
        <v>2366.4</v>
      </c>
      <c r="T234" s="15">
        <v>0</v>
      </c>
      <c r="U234" s="15">
        <v>0</v>
      </c>
      <c r="V234" s="15">
        <v>0</v>
      </c>
      <c r="W234" s="15">
        <v>0</v>
      </c>
      <c r="X234" s="15">
        <v>554</v>
      </c>
      <c r="Y234" s="15">
        <v>0</v>
      </c>
      <c r="Z234" s="15">
        <v>0</v>
      </c>
      <c r="AA234" s="15">
        <v>0</v>
      </c>
      <c r="AB234" s="15">
        <v>8062.4000000000005</v>
      </c>
      <c r="AC234" s="15">
        <v>0</v>
      </c>
      <c r="AD234" s="15">
        <v>100.4</v>
      </c>
      <c r="AE234" s="15">
        <v>0</v>
      </c>
      <c r="AF234" s="15">
        <v>12783.2</v>
      </c>
      <c r="AG234" s="15">
        <v>0</v>
      </c>
      <c r="AH234" s="15">
        <v>26400</v>
      </c>
      <c r="AI234" s="15">
        <v>-638.80000000000007</v>
      </c>
      <c r="AJ234" s="15">
        <v>19492.8</v>
      </c>
      <c r="AK234" s="15">
        <v>348.40000000000003</v>
      </c>
      <c r="AL234" s="15">
        <v>0</v>
      </c>
      <c r="AM234" s="42">
        <v>0</v>
      </c>
      <c r="AN234" s="17">
        <v>6773134.8189616511</v>
      </c>
      <c r="AO234" s="289">
        <v>1.886442095348096</v>
      </c>
      <c r="AP234" s="290">
        <v>0</v>
      </c>
      <c r="AQ234" s="291">
        <v>0</v>
      </c>
      <c r="AR234" s="18">
        <v>0</v>
      </c>
      <c r="AS234" s="18">
        <v>0</v>
      </c>
      <c r="AT234" s="5"/>
      <c r="AU234" s="5"/>
      <c r="AV234" s="284">
        <v>28856296</v>
      </c>
      <c r="AW234" s="285">
        <v>2845890.2119999998</v>
      </c>
      <c r="AX234" s="285">
        <v>-15720.5</v>
      </c>
      <c r="AY234" s="286">
        <v>-6701.4260000000013</v>
      </c>
    </row>
    <row r="235" spans="1:51" ht="13.15">
      <c r="A235" s="287" t="s">
        <v>826</v>
      </c>
      <c r="B235" s="287" t="s">
        <v>827</v>
      </c>
      <c r="C235" s="287" t="s">
        <v>116</v>
      </c>
      <c r="D235" s="288" t="s">
        <v>828</v>
      </c>
      <c r="E235" s="288" t="s">
        <v>43</v>
      </c>
      <c r="F235" s="288" t="s">
        <v>829</v>
      </c>
      <c r="G235" s="287" t="s">
        <v>96</v>
      </c>
      <c r="H235" s="283">
        <v>0</v>
      </c>
      <c r="I235" s="283">
        <v>0</v>
      </c>
      <c r="J235" s="29">
        <v>0.49</v>
      </c>
      <c r="K235" s="14">
        <v>49134875.596063472</v>
      </c>
      <c r="L235" s="15">
        <v>45449759.926358715</v>
      </c>
      <c r="M235" s="16">
        <v>0</v>
      </c>
      <c r="N235" s="15">
        <v>9649309.7655900326</v>
      </c>
      <c r="O235" s="15">
        <v>39300353.960000001</v>
      </c>
      <c r="P235" s="15">
        <v>4545056.80174</v>
      </c>
      <c r="Q235" s="15">
        <v>20352.64</v>
      </c>
      <c r="R235" s="15">
        <v>75793.674320000006</v>
      </c>
      <c r="S235" s="15">
        <v>18746.419999999998</v>
      </c>
      <c r="T235" s="15">
        <v>13378.96</v>
      </c>
      <c r="U235" s="15">
        <v>0</v>
      </c>
      <c r="V235" s="15">
        <v>0</v>
      </c>
      <c r="W235" s="15">
        <v>0</v>
      </c>
      <c r="X235" s="15">
        <v>0</v>
      </c>
      <c r="Y235" s="15">
        <v>0</v>
      </c>
      <c r="Z235" s="15">
        <v>0</v>
      </c>
      <c r="AA235" s="15">
        <v>0</v>
      </c>
      <c r="AB235" s="15">
        <v>16160.69</v>
      </c>
      <c r="AC235" s="15">
        <v>-16.169999999999998</v>
      </c>
      <c r="AD235" s="15">
        <v>1834.56</v>
      </c>
      <c r="AE235" s="15">
        <v>2205</v>
      </c>
      <c r="AF235" s="15">
        <v>92013.18</v>
      </c>
      <c r="AG235" s="15">
        <v>760.97</v>
      </c>
      <c r="AH235" s="15">
        <v>312829.23</v>
      </c>
      <c r="AI235" s="15">
        <v>-1815.45</v>
      </c>
      <c r="AJ235" s="15">
        <v>90594.63</v>
      </c>
      <c r="AK235" s="15">
        <v>2454.41</v>
      </c>
      <c r="AL235" s="15">
        <v>0</v>
      </c>
      <c r="AM235" s="42">
        <v>0</v>
      </c>
      <c r="AN235" s="17">
        <v>54140013.271650031</v>
      </c>
      <c r="AO235" s="289">
        <v>1.1018652762395018</v>
      </c>
      <c r="AP235" s="290">
        <v>0</v>
      </c>
      <c r="AQ235" s="291">
        <v>0</v>
      </c>
      <c r="AR235" s="18">
        <v>0</v>
      </c>
      <c r="AS235" s="18">
        <v>0</v>
      </c>
      <c r="AT235" s="5"/>
      <c r="AU235" s="5"/>
      <c r="AV235" s="284">
        <v>80204804</v>
      </c>
      <c r="AW235" s="285">
        <v>9275626.1260000002</v>
      </c>
      <c r="AX235" s="285">
        <v>41536</v>
      </c>
      <c r="AY235" s="286">
        <v>154680.96800000002</v>
      </c>
    </row>
    <row r="236" spans="1:51" ht="13.15">
      <c r="A236" s="287" t="s">
        <v>830</v>
      </c>
      <c r="B236" s="287" t="s">
        <v>831</v>
      </c>
      <c r="C236" s="287" t="s">
        <v>116</v>
      </c>
      <c r="D236" s="288" t="s">
        <v>832</v>
      </c>
      <c r="E236" s="288" t="s">
        <v>43</v>
      </c>
      <c r="F236" s="288" t="s">
        <v>165</v>
      </c>
      <c r="G236" s="287" t="s">
        <v>166</v>
      </c>
      <c r="H236" s="283">
        <v>0</v>
      </c>
      <c r="I236" s="283" t="s">
        <v>24</v>
      </c>
      <c r="J236" s="29">
        <v>0.49</v>
      </c>
      <c r="K236" s="14">
        <v>29128451.358262017</v>
      </c>
      <c r="L236" s="15">
        <v>26943817.506392367</v>
      </c>
      <c r="M236" s="16">
        <v>0</v>
      </c>
      <c r="N236" s="15">
        <v>-18944378.282898471</v>
      </c>
      <c r="O236" s="15">
        <v>50023781.5</v>
      </c>
      <c r="P236" s="15">
        <v>1177217.0619999999</v>
      </c>
      <c r="Q236" s="15">
        <v>9737.77</v>
      </c>
      <c r="R236" s="15">
        <v>32703.156640000001</v>
      </c>
      <c r="S236" s="15">
        <v>0</v>
      </c>
      <c r="T236" s="15">
        <v>0</v>
      </c>
      <c r="U236" s="15">
        <v>0</v>
      </c>
      <c r="V236" s="15">
        <v>0</v>
      </c>
      <c r="W236" s="15">
        <v>0</v>
      </c>
      <c r="X236" s="15">
        <v>0</v>
      </c>
      <c r="Y236" s="15">
        <v>0</v>
      </c>
      <c r="Z236" s="15">
        <v>0</v>
      </c>
      <c r="AA236" s="15">
        <v>0</v>
      </c>
      <c r="AB236" s="15">
        <v>0</v>
      </c>
      <c r="AC236" s="15">
        <v>0</v>
      </c>
      <c r="AD236" s="15">
        <v>428.75</v>
      </c>
      <c r="AE236" s="15">
        <v>735</v>
      </c>
      <c r="AF236" s="15">
        <v>10329.69</v>
      </c>
      <c r="AG236" s="15">
        <v>4.9000000000000004</v>
      </c>
      <c r="AH236" s="15">
        <v>63940.1</v>
      </c>
      <c r="AI236" s="15">
        <v>-675.71</v>
      </c>
      <c r="AJ236" s="15">
        <v>5758.97</v>
      </c>
      <c r="AK236" s="15">
        <v>0</v>
      </c>
      <c r="AL236" s="15">
        <v>0</v>
      </c>
      <c r="AM236" s="42">
        <v>0</v>
      </c>
      <c r="AN236" s="17">
        <v>32379582.905741528</v>
      </c>
      <c r="AO236" s="289">
        <v>1.1116136078603216</v>
      </c>
      <c r="AP236" s="290">
        <v>0</v>
      </c>
      <c r="AQ236" s="291">
        <v>0</v>
      </c>
      <c r="AR236" s="18">
        <v>0</v>
      </c>
      <c r="AS236" s="18">
        <v>0</v>
      </c>
      <c r="AT236" s="5"/>
      <c r="AU236" s="5"/>
      <c r="AV236" s="284">
        <v>102089350</v>
      </c>
      <c r="AW236" s="285">
        <v>2402483.7999999998</v>
      </c>
      <c r="AX236" s="285">
        <v>19873</v>
      </c>
      <c r="AY236" s="286">
        <v>66741.135999999999</v>
      </c>
    </row>
    <row r="237" spans="1:51" ht="13.15">
      <c r="A237" s="287" t="s">
        <v>833</v>
      </c>
      <c r="B237" s="287" t="s">
        <v>834</v>
      </c>
      <c r="C237" s="287" t="s">
        <v>93</v>
      </c>
      <c r="D237" s="288" t="s">
        <v>835</v>
      </c>
      <c r="E237" s="288" t="s">
        <v>43</v>
      </c>
      <c r="F237" s="288" t="s">
        <v>130</v>
      </c>
      <c r="G237" s="287" t="s">
        <v>131</v>
      </c>
      <c r="H237" s="283">
        <v>0</v>
      </c>
      <c r="I237" s="283" t="s">
        <v>24</v>
      </c>
      <c r="J237" s="29">
        <v>0.49</v>
      </c>
      <c r="K237" s="14">
        <v>29062874.905731998</v>
      </c>
      <c r="L237" s="15">
        <v>26883159.2878021</v>
      </c>
      <c r="M237" s="16">
        <v>0</v>
      </c>
      <c r="N237" s="15">
        <v>-20639901.005129252</v>
      </c>
      <c r="O237" s="15">
        <v>56379726.829999998</v>
      </c>
      <c r="P237" s="15">
        <v>1511351.9124199999</v>
      </c>
      <c r="Q237" s="15">
        <v>1981.56</v>
      </c>
      <c r="R237" s="15">
        <v>15812.985999999999</v>
      </c>
      <c r="S237" s="15">
        <v>0</v>
      </c>
      <c r="T237" s="15">
        <v>0</v>
      </c>
      <c r="U237" s="15">
        <v>0</v>
      </c>
      <c r="V237" s="15">
        <v>-1238.23</v>
      </c>
      <c r="W237" s="15">
        <v>0</v>
      </c>
      <c r="X237" s="15">
        <v>-1492.05</v>
      </c>
      <c r="Y237" s="15">
        <v>0</v>
      </c>
      <c r="Z237" s="15">
        <v>0</v>
      </c>
      <c r="AA237" s="15">
        <v>0</v>
      </c>
      <c r="AB237" s="15">
        <v>581.14</v>
      </c>
      <c r="AC237" s="15">
        <v>0</v>
      </c>
      <c r="AD237" s="15">
        <v>0</v>
      </c>
      <c r="AE237" s="15">
        <v>0</v>
      </c>
      <c r="AF237" s="15">
        <v>9254.14</v>
      </c>
      <c r="AG237" s="15">
        <v>0</v>
      </c>
      <c r="AH237" s="15">
        <v>54164.6</v>
      </c>
      <c r="AI237" s="15">
        <v>0</v>
      </c>
      <c r="AJ237" s="15">
        <v>9652.51</v>
      </c>
      <c r="AK237" s="15">
        <v>0</v>
      </c>
      <c r="AL237" s="15">
        <v>0</v>
      </c>
      <c r="AM237" s="42">
        <v>0</v>
      </c>
      <c r="AN237" s="17">
        <v>37339894.393290751</v>
      </c>
      <c r="AO237" s="289">
        <v>1.2847969966634751</v>
      </c>
      <c r="AP237" s="290">
        <v>0</v>
      </c>
      <c r="AQ237" s="291">
        <v>0</v>
      </c>
      <c r="AR237" s="18">
        <v>0</v>
      </c>
      <c r="AS237" s="18">
        <v>0</v>
      </c>
      <c r="AT237" s="5"/>
      <c r="AU237" s="5"/>
      <c r="AV237" s="284">
        <v>115060667</v>
      </c>
      <c r="AW237" s="285">
        <v>3084391.6579999998</v>
      </c>
      <c r="AX237" s="285">
        <v>4044</v>
      </c>
      <c r="AY237" s="286">
        <v>32271.399999999998</v>
      </c>
    </row>
    <row r="238" spans="1:51" ht="13.15">
      <c r="A238" s="287" t="s">
        <v>836</v>
      </c>
      <c r="B238" s="287" t="s">
        <v>837</v>
      </c>
      <c r="C238" s="287" t="s">
        <v>41</v>
      </c>
      <c r="D238" s="288" t="s">
        <v>838</v>
      </c>
      <c r="E238" s="288" t="s">
        <v>74</v>
      </c>
      <c r="F238" s="288" t="s">
        <v>75</v>
      </c>
      <c r="G238" s="287" t="s">
        <v>76</v>
      </c>
      <c r="H238" s="283">
        <v>0</v>
      </c>
      <c r="I238" s="283">
        <v>0</v>
      </c>
      <c r="J238" s="29">
        <v>0.4</v>
      </c>
      <c r="K238" s="14">
        <v>1063584.9763848153</v>
      </c>
      <c r="L238" s="15">
        <v>983816.10315595416</v>
      </c>
      <c r="M238" s="16">
        <v>0.5</v>
      </c>
      <c r="N238" s="15">
        <v>-11079617.384363711</v>
      </c>
      <c r="O238" s="15">
        <v>12998112.4</v>
      </c>
      <c r="P238" s="15">
        <v>558345.86</v>
      </c>
      <c r="Q238" s="15">
        <v>11136.800000000001</v>
      </c>
      <c r="R238" s="15">
        <v>24024.8544</v>
      </c>
      <c r="S238" s="15">
        <v>0</v>
      </c>
      <c r="T238" s="15">
        <v>0</v>
      </c>
      <c r="U238" s="15">
        <v>0</v>
      </c>
      <c r="V238" s="15">
        <v>0</v>
      </c>
      <c r="W238" s="15">
        <v>0</v>
      </c>
      <c r="X238" s="15">
        <v>0</v>
      </c>
      <c r="Y238" s="15">
        <v>0</v>
      </c>
      <c r="Z238" s="15">
        <v>0</v>
      </c>
      <c r="AA238" s="15">
        <v>0</v>
      </c>
      <c r="AB238" s="15">
        <v>0</v>
      </c>
      <c r="AC238" s="15">
        <v>0</v>
      </c>
      <c r="AD238" s="15">
        <v>0</v>
      </c>
      <c r="AE238" s="15">
        <v>0</v>
      </c>
      <c r="AF238" s="15">
        <v>2586.8000000000002</v>
      </c>
      <c r="AG238" s="15">
        <v>165.20000000000002</v>
      </c>
      <c r="AH238" s="15">
        <v>25654</v>
      </c>
      <c r="AI238" s="15">
        <v>1062.8</v>
      </c>
      <c r="AJ238" s="15">
        <v>11938.800000000001</v>
      </c>
      <c r="AK238" s="15">
        <v>293.60000000000002</v>
      </c>
      <c r="AL238" s="15">
        <v>0</v>
      </c>
      <c r="AM238" s="42">
        <v>0</v>
      </c>
      <c r="AN238" s="17">
        <v>2553703.7300362894</v>
      </c>
      <c r="AO238" s="289">
        <v>2.4010340374649433</v>
      </c>
      <c r="AP238" s="290">
        <v>0</v>
      </c>
      <c r="AQ238" s="291">
        <v>0</v>
      </c>
      <c r="AR238" s="18">
        <v>745059</v>
      </c>
      <c r="AS238" s="18">
        <v>0</v>
      </c>
      <c r="AT238" s="5"/>
      <c r="AU238" s="5"/>
      <c r="AV238" s="284">
        <v>32495281</v>
      </c>
      <c r="AW238" s="285">
        <v>1395864.65</v>
      </c>
      <c r="AX238" s="285">
        <v>27842</v>
      </c>
      <c r="AY238" s="286">
        <v>60062.135999999999</v>
      </c>
    </row>
    <row r="239" spans="1:51" ht="13.15">
      <c r="A239" s="287" t="s">
        <v>839</v>
      </c>
      <c r="B239" s="287" t="s">
        <v>840</v>
      </c>
      <c r="C239" s="287" t="s">
        <v>41</v>
      </c>
      <c r="D239" s="288" t="s">
        <v>841</v>
      </c>
      <c r="E239" s="288" t="s">
        <v>226</v>
      </c>
      <c r="F239" s="288" t="s">
        <v>227</v>
      </c>
      <c r="G239" s="287" t="s">
        <v>96</v>
      </c>
      <c r="H239" s="283">
        <v>0</v>
      </c>
      <c r="I239" s="283">
        <v>0</v>
      </c>
      <c r="J239" s="29">
        <v>0.4</v>
      </c>
      <c r="K239" s="14">
        <v>2546365.1378764599</v>
      </c>
      <c r="L239" s="15">
        <v>2355387.7525357255</v>
      </c>
      <c r="M239" s="16">
        <v>0.5</v>
      </c>
      <c r="N239" s="15">
        <v>-25473786.785561025</v>
      </c>
      <c r="O239" s="15">
        <v>34038246.800000004</v>
      </c>
      <c r="P239" s="15">
        <v>1443547.4564</v>
      </c>
      <c r="Q239" s="15">
        <v>19200.2</v>
      </c>
      <c r="R239" s="15">
        <v>38554.918400000002</v>
      </c>
      <c r="S239" s="15">
        <v>0</v>
      </c>
      <c r="T239" s="15">
        <v>0</v>
      </c>
      <c r="U239" s="15">
        <v>0</v>
      </c>
      <c r="V239" s="15">
        <v>-427.20000000000005</v>
      </c>
      <c r="W239" s="15">
        <v>0</v>
      </c>
      <c r="X239" s="15">
        <v>0</v>
      </c>
      <c r="Y239" s="15">
        <v>0</v>
      </c>
      <c r="Z239" s="15">
        <v>0</v>
      </c>
      <c r="AA239" s="15">
        <v>531.6</v>
      </c>
      <c r="AB239" s="15">
        <v>19473.600000000002</v>
      </c>
      <c r="AC239" s="15">
        <v>-356.40000000000003</v>
      </c>
      <c r="AD239" s="15">
        <v>600</v>
      </c>
      <c r="AE239" s="15">
        <v>246.4</v>
      </c>
      <c r="AF239" s="15">
        <v>16336.400000000001</v>
      </c>
      <c r="AG239" s="15">
        <v>3112.4</v>
      </c>
      <c r="AH239" s="15">
        <v>85318</v>
      </c>
      <c r="AI239" s="15">
        <v>-3752.4</v>
      </c>
      <c r="AJ239" s="15">
        <v>28747.200000000001</v>
      </c>
      <c r="AK239" s="15">
        <v>999.6</v>
      </c>
      <c r="AL239" s="15">
        <v>0</v>
      </c>
      <c r="AM239" s="42">
        <v>0</v>
      </c>
      <c r="AN239" s="17">
        <v>10216591.789238978</v>
      </c>
      <c r="AO239" s="289">
        <v>4.0122257555564484</v>
      </c>
      <c r="AP239" s="290">
        <v>0</v>
      </c>
      <c r="AQ239" s="291">
        <v>0</v>
      </c>
      <c r="AR239" s="18">
        <v>3835113</v>
      </c>
      <c r="AS239" s="18">
        <v>3835113</v>
      </c>
      <c r="AT239" s="5"/>
      <c r="AU239" s="5"/>
      <c r="AV239" s="284">
        <v>85095617</v>
      </c>
      <c r="AW239" s="285">
        <v>3608868.6409999998</v>
      </c>
      <c r="AX239" s="285">
        <v>48000.5</v>
      </c>
      <c r="AY239" s="286">
        <v>96387.296000000002</v>
      </c>
    </row>
    <row r="240" spans="1:51" ht="13.15">
      <c r="A240" s="287" t="s">
        <v>842</v>
      </c>
      <c r="B240" s="287" t="s">
        <v>843</v>
      </c>
      <c r="C240" s="287" t="s">
        <v>41</v>
      </c>
      <c r="D240" s="288" t="s">
        <v>844</v>
      </c>
      <c r="E240" s="288" t="s">
        <v>53</v>
      </c>
      <c r="F240" s="288" t="s">
        <v>54</v>
      </c>
      <c r="G240" s="287" t="s">
        <v>55</v>
      </c>
      <c r="H240" s="283">
        <v>0</v>
      </c>
      <c r="I240" s="283" t="s">
        <v>24</v>
      </c>
      <c r="J240" s="29">
        <v>0.4</v>
      </c>
      <c r="K240" s="14">
        <v>2427706.8710677889</v>
      </c>
      <c r="L240" s="15">
        <v>2245628.8557377048</v>
      </c>
      <c r="M240" s="16">
        <v>0</v>
      </c>
      <c r="N240" s="15">
        <v>-6378704.2602979364</v>
      </c>
      <c r="O240" s="15">
        <v>10291025.600000001</v>
      </c>
      <c r="P240" s="15">
        <v>706725.51520000002</v>
      </c>
      <c r="Q240" s="15">
        <v>7254.4000000000005</v>
      </c>
      <c r="R240" s="15">
        <v>16890.016799999998</v>
      </c>
      <c r="S240" s="15">
        <v>0</v>
      </c>
      <c r="T240" s="15">
        <v>0</v>
      </c>
      <c r="U240" s="15">
        <v>0</v>
      </c>
      <c r="V240" s="15">
        <v>0</v>
      </c>
      <c r="W240" s="15">
        <v>0</v>
      </c>
      <c r="X240" s="15">
        <v>0</v>
      </c>
      <c r="Y240" s="15">
        <v>0</v>
      </c>
      <c r="Z240" s="15">
        <v>0</v>
      </c>
      <c r="AA240" s="15">
        <v>0</v>
      </c>
      <c r="AB240" s="15">
        <v>9021.6</v>
      </c>
      <c r="AC240" s="15">
        <v>-264.96800000000002</v>
      </c>
      <c r="AD240" s="15">
        <v>0</v>
      </c>
      <c r="AE240" s="15">
        <v>0</v>
      </c>
      <c r="AF240" s="15">
        <v>16558.400000000001</v>
      </c>
      <c r="AG240" s="15">
        <v>1068.4000000000001</v>
      </c>
      <c r="AH240" s="15">
        <v>35289.599999999999</v>
      </c>
      <c r="AI240" s="15">
        <v>-3218.3160000000003</v>
      </c>
      <c r="AJ240" s="15">
        <v>15134.400000000001</v>
      </c>
      <c r="AK240" s="15">
        <v>-14.247999999999999</v>
      </c>
      <c r="AL240" s="15">
        <v>0</v>
      </c>
      <c r="AM240" s="42">
        <v>0</v>
      </c>
      <c r="AN240" s="17">
        <v>4716766.1397020658</v>
      </c>
      <c r="AO240" s="289">
        <v>1.9428894797449208</v>
      </c>
      <c r="AP240" s="290">
        <v>0</v>
      </c>
      <c r="AQ240" s="291">
        <v>0</v>
      </c>
      <c r="AR240" s="18">
        <v>0</v>
      </c>
      <c r="AS240" s="18">
        <v>0</v>
      </c>
      <c r="AT240" s="5"/>
      <c r="AU240" s="5"/>
      <c r="AV240" s="284">
        <v>25727564</v>
      </c>
      <c r="AW240" s="285">
        <v>1766813.7879999999</v>
      </c>
      <c r="AX240" s="285">
        <v>18136</v>
      </c>
      <c r="AY240" s="286">
        <v>42225.041999999994</v>
      </c>
    </row>
    <row r="241" spans="1:51" ht="13.15">
      <c r="A241" s="287" t="s">
        <v>845</v>
      </c>
      <c r="B241" s="287" t="s">
        <v>846</v>
      </c>
      <c r="C241" s="287" t="s">
        <v>116</v>
      </c>
      <c r="D241" s="288" t="s">
        <v>847</v>
      </c>
      <c r="E241" s="288" t="s">
        <v>118</v>
      </c>
      <c r="F241" s="288" t="s">
        <v>119</v>
      </c>
      <c r="G241" s="287" t="s">
        <v>96</v>
      </c>
      <c r="H241" s="283">
        <v>0</v>
      </c>
      <c r="I241" s="283" t="s">
        <v>24</v>
      </c>
      <c r="J241" s="29">
        <v>0.49</v>
      </c>
      <c r="K241" s="14">
        <v>36231881.899998546</v>
      </c>
      <c r="L241" s="15">
        <v>33514490.757498655</v>
      </c>
      <c r="M241" s="16">
        <v>0</v>
      </c>
      <c r="N241" s="15">
        <v>-26158059.375057325</v>
      </c>
      <c r="O241" s="15">
        <v>64612443.210000001</v>
      </c>
      <c r="P241" s="15">
        <v>2163237.4592500003</v>
      </c>
      <c r="Q241" s="15">
        <v>26010.4103</v>
      </c>
      <c r="R241" s="15">
        <v>71774.389050000013</v>
      </c>
      <c r="S241" s="15">
        <v>22050</v>
      </c>
      <c r="T241" s="15">
        <v>2450</v>
      </c>
      <c r="U241" s="15">
        <v>0</v>
      </c>
      <c r="V241" s="15">
        <v>0</v>
      </c>
      <c r="W241" s="15">
        <v>0</v>
      </c>
      <c r="X241" s="15">
        <v>0</v>
      </c>
      <c r="Y241" s="15">
        <v>0</v>
      </c>
      <c r="Z241" s="15">
        <v>0</v>
      </c>
      <c r="AA241" s="15">
        <v>0</v>
      </c>
      <c r="AB241" s="15">
        <v>9639.2800000000007</v>
      </c>
      <c r="AC241" s="15">
        <v>151.41</v>
      </c>
      <c r="AD241" s="15">
        <v>0</v>
      </c>
      <c r="AE241" s="15">
        <v>0</v>
      </c>
      <c r="AF241" s="15">
        <v>13393.17</v>
      </c>
      <c r="AG241" s="15">
        <v>-417.96999999999997</v>
      </c>
      <c r="AH241" s="15">
        <v>80629.5</v>
      </c>
      <c r="AI241" s="15">
        <v>49850.15</v>
      </c>
      <c r="AJ241" s="15">
        <v>40000.17</v>
      </c>
      <c r="AK241" s="15">
        <v>-994.69999999999993</v>
      </c>
      <c r="AL241" s="15">
        <v>0</v>
      </c>
      <c r="AM241" s="42">
        <v>0</v>
      </c>
      <c r="AN241" s="17">
        <v>40932157.103542678</v>
      </c>
      <c r="AO241" s="289">
        <v>1.1297276033443993</v>
      </c>
      <c r="AP241" s="290">
        <v>0</v>
      </c>
      <c r="AQ241" s="291">
        <v>0</v>
      </c>
      <c r="AR241" s="18">
        <v>0</v>
      </c>
      <c r="AS241" s="18">
        <v>0</v>
      </c>
      <c r="AT241" s="5"/>
      <c r="AU241" s="5"/>
      <c r="AV241" s="284">
        <v>131862129</v>
      </c>
      <c r="AW241" s="285">
        <v>4414770.3250000011</v>
      </c>
      <c r="AX241" s="285">
        <v>53082.47</v>
      </c>
      <c r="AY241" s="286">
        <v>146478.34500000003</v>
      </c>
    </row>
    <row r="242" spans="1:51" ht="13.15">
      <c r="A242" s="287" t="s">
        <v>848</v>
      </c>
      <c r="B242" s="287" t="s">
        <v>849</v>
      </c>
      <c r="C242" s="287" t="s">
        <v>41</v>
      </c>
      <c r="D242" s="288" t="s">
        <v>850</v>
      </c>
      <c r="E242" s="288" t="s">
        <v>365</v>
      </c>
      <c r="F242" s="288" t="s">
        <v>366</v>
      </c>
      <c r="G242" s="287" t="s">
        <v>367</v>
      </c>
      <c r="H242" s="283">
        <v>0</v>
      </c>
      <c r="I242" s="283" t="s">
        <v>24</v>
      </c>
      <c r="J242" s="29">
        <v>0.4</v>
      </c>
      <c r="K242" s="14">
        <v>1854931.5152872594</v>
      </c>
      <c r="L242" s="15">
        <v>1715811.6516407151</v>
      </c>
      <c r="M242" s="16">
        <v>0</v>
      </c>
      <c r="N242" s="15">
        <v>-11027210.407903397</v>
      </c>
      <c r="O242" s="15">
        <v>12413737.200000001</v>
      </c>
      <c r="P242" s="15">
        <v>1864283.33</v>
      </c>
      <c r="Q242" s="15">
        <v>23361.600000000002</v>
      </c>
      <c r="R242" s="15">
        <v>51239.316000000006</v>
      </c>
      <c r="S242" s="15">
        <v>0</v>
      </c>
      <c r="T242" s="15">
        <v>0</v>
      </c>
      <c r="U242" s="15">
        <v>0</v>
      </c>
      <c r="V242" s="15">
        <v>0</v>
      </c>
      <c r="W242" s="15">
        <v>0</v>
      </c>
      <c r="X242" s="15">
        <v>259.2</v>
      </c>
      <c r="Y242" s="15">
        <v>0</v>
      </c>
      <c r="Z242" s="15">
        <v>0</v>
      </c>
      <c r="AA242" s="15">
        <v>0</v>
      </c>
      <c r="AB242" s="15">
        <v>15595.6</v>
      </c>
      <c r="AC242" s="15">
        <v>0</v>
      </c>
      <c r="AD242" s="15">
        <v>1800</v>
      </c>
      <c r="AE242" s="15">
        <v>1196.4000000000001</v>
      </c>
      <c r="AF242" s="15">
        <v>12958.800000000001</v>
      </c>
      <c r="AG242" s="15">
        <v>-1476</v>
      </c>
      <c r="AH242" s="15">
        <v>59640.800000000003</v>
      </c>
      <c r="AI242" s="15">
        <v>404</v>
      </c>
      <c r="AJ242" s="15">
        <v>22007.600000000002</v>
      </c>
      <c r="AK242" s="15">
        <v>1600</v>
      </c>
      <c r="AL242" s="15">
        <v>0</v>
      </c>
      <c r="AM242" s="42">
        <v>0</v>
      </c>
      <c r="AN242" s="17">
        <v>3439397.4380966038</v>
      </c>
      <c r="AO242" s="289">
        <v>1.8541910629859399</v>
      </c>
      <c r="AP242" s="290">
        <v>0</v>
      </c>
      <c r="AQ242" s="291">
        <v>0</v>
      </c>
      <c r="AR242" s="18">
        <v>0</v>
      </c>
      <c r="AS242" s="18">
        <v>0</v>
      </c>
      <c r="AT242" s="5"/>
      <c r="AU242" s="5"/>
      <c r="AV242" s="284">
        <v>31034343</v>
      </c>
      <c r="AW242" s="285">
        <v>4660708.3250000002</v>
      </c>
      <c r="AX242" s="285">
        <v>58404</v>
      </c>
      <c r="AY242" s="286">
        <v>128098.29000000001</v>
      </c>
    </row>
    <row r="243" spans="1:51" ht="13.15">
      <c r="A243" s="287" t="s">
        <v>851</v>
      </c>
      <c r="B243" s="287" t="s">
        <v>852</v>
      </c>
      <c r="C243" s="287" t="s">
        <v>41</v>
      </c>
      <c r="D243" s="288" t="s">
        <v>853</v>
      </c>
      <c r="E243" s="288" t="s">
        <v>156</v>
      </c>
      <c r="F243" s="288" t="s">
        <v>43</v>
      </c>
      <c r="G243" s="287" t="s">
        <v>157</v>
      </c>
      <c r="H243" s="283">
        <v>0</v>
      </c>
      <c r="I243" s="283" t="s">
        <v>24</v>
      </c>
      <c r="J243" s="29">
        <v>0.4</v>
      </c>
      <c r="K243" s="14">
        <v>3218345.0809872253</v>
      </c>
      <c r="L243" s="15">
        <v>2976969.1999131837</v>
      </c>
      <c r="M243" s="16">
        <v>0</v>
      </c>
      <c r="N243" s="15">
        <v>-5668541.7654311154</v>
      </c>
      <c r="O243" s="15">
        <v>9651991.5999999996</v>
      </c>
      <c r="P243" s="15">
        <v>726252.46799999999</v>
      </c>
      <c r="Q243" s="15">
        <v>632.6</v>
      </c>
      <c r="R243" s="15">
        <v>19032.255200000003</v>
      </c>
      <c r="S243" s="15">
        <v>0</v>
      </c>
      <c r="T243" s="15">
        <v>0</v>
      </c>
      <c r="U243" s="15">
        <v>0</v>
      </c>
      <c r="V243" s="15">
        <v>0</v>
      </c>
      <c r="W243" s="15">
        <v>0</v>
      </c>
      <c r="X243" s="15">
        <v>-238.8</v>
      </c>
      <c r="Y243" s="15">
        <v>0</v>
      </c>
      <c r="Z243" s="15">
        <v>0</v>
      </c>
      <c r="AA243" s="15">
        <v>0</v>
      </c>
      <c r="AB243" s="15">
        <v>11326.800000000001</v>
      </c>
      <c r="AC243" s="15">
        <v>21.200000000000003</v>
      </c>
      <c r="AD243" s="15">
        <v>600</v>
      </c>
      <c r="AE243" s="15">
        <v>0</v>
      </c>
      <c r="AF243" s="15">
        <v>13272</v>
      </c>
      <c r="AG243" s="15">
        <v>-98</v>
      </c>
      <c r="AH243" s="15">
        <v>32232.400000000001</v>
      </c>
      <c r="AI243" s="15">
        <v>28578.800000000003</v>
      </c>
      <c r="AJ243" s="15">
        <v>8241.2000000000007</v>
      </c>
      <c r="AK243" s="15">
        <v>41.6</v>
      </c>
      <c r="AL243" s="15">
        <v>0</v>
      </c>
      <c r="AM243" s="42">
        <v>0</v>
      </c>
      <c r="AN243" s="17">
        <v>4823344.3577688839</v>
      </c>
      <c r="AO243" s="289">
        <v>1.4987032889242959</v>
      </c>
      <c r="AP243" s="290">
        <v>0</v>
      </c>
      <c r="AQ243" s="291">
        <v>0</v>
      </c>
      <c r="AR243" s="18">
        <v>0</v>
      </c>
      <c r="AS243" s="18">
        <v>0</v>
      </c>
      <c r="AT243" s="5"/>
      <c r="AU243" s="5"/>
      <c r="AV243" s="284">
        <v>24129979</v>
      </c>
      <c r="AW243" s="285">
        <v>1815631.17</v>
      </c>
      <c r="AX243" s="285">
        <v>1581.5</v>
      </c>
      <c r="AY243" s="286">
        <v>47580.638000000006</v>
      </c>
    </row>
    <row r="244" spans="1:51" ht="13.15">
      <c r="A244" s="287" t="s">
        <v>854</v>
      </c>
      <c r="B244" s="287" t="s">
        <v>855</v>
      </c>
      <c r="C244" s="287" t="s">
        <v>41</v>
      </c>
      <c r="D244" s="288" t="s">
        <v>856</v>
      </c>
      <c r="E244" s="288" t="s">
        <v>156</v>
      </c>
      <c r="F244" s="288" t="s">
        <v>43</v>
      </c>
      <c r="G244" s="287" t="s">
        <v>157</v>
      </c>
      <c r="H244" s="283">
        <v>0</v>
      </c>
      <c r="I244" s="283" t="s">
        <v>24</v>
      </c>
      <c r="J244" s="29">
        <v>0.4</v>
      </c>
      <c r="K244" s="14">
        <v>3529546.5405264045</v>
      </c>
      <c r="L244" s="15">
        <v>3264830.5499869245</v>
      </c>
      <c r="M244" s="16">
        <v>0</v>
      </c>
      <c r="N244" s="15">
        <v>-12721166.922515094</v>
      </c>
      <c r="O244" s="15">
        <v>17223349.600000001</v>
      </c>
      <c r="P244" s="15">
        <v>1423587.5412000001</v>
      </c>
      <c r="Q244" s="15">
        <v>0</v>
      </c>
      <c r="R244" s="15">
        <v>0</v>
      </c>
      <c r="S244" s="15">
        <v>0</v>
      </c>
      <c r="T244" s="15">
        <v>0</v>
      </c>
      <c r="U244" s="15">
        <v>0</v>
      </c>
      <c r="V244" s="15">
        <v>0</v>
      </c>
      <c r="W244" s="15">
        <v>-1231.2</v>
      </c>
      <c r="X244" s="15">
        <v>-826.80000000000007</v>
      </c>
      <c r="Y244" s="15">
        <v>0</v>
      </c>
      <c r="Z244" s="15">
        <v>0</v>
      </c>
      <c r="AA244" s="15">
        <v>0</v>
      </c>
      <c r="AB244" s="15">
        <v>18096</v>
      </c>
      <c r="AC244" s="15">
        <v>0</v>
      </c>
      <c r="AD244" s="15">
        <v>1200</v>
      </c>
      <c r="AE244" s="15">
        <v>0</v>
      </c>
      <c r="AF244" s="15">
        <v>8706</v>
      </c>
      <c r="AG244" s="15">
        <v>-2.1720000000000002</v>
      </c>
      <c r="AH244" s="15">
        <v>47625.200000000004</v>
      </c>
      <c r="AI244" s="15">
        <v>0</v>
      </c>
      <c r="AJ244" s="15">
        <v>20786.400000000001</v>
      </c>
      <c r="AK244" s="15">
        <v>-1.0960000000000001</v>
      </c>
      <c r="AL244" s="15">
        <v>0</v>
      </c>
      <c r="AM244" s="42">
        <v>0</v>
      </c>
      <c r="AN244" s="17">
        <v>6020122.5506849075</v>
      </c>
      <c r="AO244" s="289">
        <v>1.7056362571116721</v>
      </c>
      <c r="AP244" s="290">
        <v>0</v>
      </c>
      <c r="AQ244" s="291">
        <v>0</v>
      </c>
      <c r="AR244" s="18">
        <v>0</v>
      </c>
      <c r="AS244" s="18">
        <v>0</v>
      </c>
      <c r="AT244" s="5"/>
      <c r="AU244" s="5"/>
      <c r="AV244" s="284">
        <v>43058374</v>
      </c>
      <c r="AW244" s="285">
        <v>3558968.8530000001</v>
      </c>
      <c r="AX244" s="285">
        <v>0</v>
      </c>
      <c r="AY244" s="286">
        <v>0</v>
      </c>
    </row>
    <row r="245" spans="1:51" ht="13.15">
      <c r="A245" s="287" t="s">
        <v>857</v>
      </c>
      <c r="B245" s="287" t="s">
        <v>858</v>
      </c>
      <c r="C245" s="287" t="s">
        <v>41</v>
      </c>
      <c r="D245" s="288" t="s">
        <v>859</v>
      </c>
      <c r="E245" s="288" t="s">
        <v>48</v>
      </c>
      <c r="F245" s="288" t="s">
        <v>43</v>
      </c>
      <c r="G245" s="287" t="s">
        <v>49</v>
      </c>
      <c r="H245" s="283">
        <v>0</v>
      </c>
      <c r="I245" s="283">
        <v>0</v>
      </c>
      <c r="J245" s="29">
        <v>0.4</v>
      </c>
      <c r="K245" s="14">
        <v>2163506.0361259449</v>
      </c>
      <c r="L245" s="15">
        <v>2001243.0834164992</v>
      </c>
      <c r="M245" s="16">
        <v>0.5</v>
      </c>
      <c r="N245" s="15">
        <v>-14773826.662595505</v>
      </c>
      <c r="O245" s="15">
        <v>17443764</v>
      </c>
      <c r="P245" s="15">
        <v>2592975.0468000001</v>
      </c>
      <c r="Q245" s="15">
        <v>15814</v>
      </c>
      <c r="R245" s="15">
        <v>52632.385200000004</v>
      </c>
      <c r="S245" s="15">
        <v>0</v>
      </c>
      <c r="T245" s="15">
        <v>0</v>
      </c>
      <c r="U245" s="15">
        <v>0</v>
      </c>
      <c r="V245" s="15">
        <v>0</v>
      </c>
      <c r="W245" s="15">
        <v>0</v>
      </c>
      <c r="X245" s="15">
        <v>150.4</v>
      </c>
      <c r="Y245" s="15">
        <v>4592.8</v>
      </c>
      <c r="Z245" s="15">
        <v>-16779.2</v>
      </c>
      <c r="AA245" s="15">
        <v>0</v>
      </c>
      <c r="AB245" s="15">
        <v>7997.2000000000007</v>
      </c>
      <c r="AC245" s="15">
        <v>0</v>
      </c>
      <c r="AD245" s="15">
        <v>600</v>
      </c>
      <c r="AE245" s="15">
        <v>0</v>
      </c>
      <c r="AF245" s="15">
        <v>18003.2</v>
      </c>
      <c r="AG245" s="15">
        <v>-775.2</v>
      </c>
      <c r="AH245" s="15">
        <v>62376</v>
      </c>
      <c r="AI245" s="15">
        <v>0</v>
      </c>
      <c r="AJ245" s="15">
        <v>47302.8</v>
      </c>
      <c r="AK245" s="15">
        <v>241.20000000000002</v>
      </c>
      <c r="AL245" s="15">
        <v>0</v>
      </c>
      <c r="AM245" s="42">
        <v>0</v>
      </c>
      <c r="AN245" s="17">
        <v>5455067.9694044963</v>
      </c>
      <c r="AO245" s="289">
        <v>2.521401779480378</v>
      </c>
      <c r="AP245" s="290">
        <v>0</v>
      </c>
      <c r="AQ245" s="291">
        <v>0</v>
      </c>
      <c r="AR245" s="18">
        <v>1645781</v>
      </c>
      <c r="AS245" s="18">
        <v>0</v>
      </c>
      <c r="AT245" s="5"/>
      <c r="AU245" s="5"/>
      <c r="AV245" s="284">
        <v>43609410</v>
      </c>
      <c r="AW245" s="285">
        <v>6482437.6169999996</v>
      </c>
      <c r="AX245" s="285">
        <v>39535</v>
      </c>
      <c r="AY245" s="286">
        <v>131580.96299999999</v>
      </c>
    </row>
    <row r="246" spans="1:51" ht="13.15">
      <c r="A246" s="287" t="s">
        <v>860</v>
      </c>
      <c r="B246" s="287" t="s">
        <v>861</v>
      </c>
      <c r="C246" s="287" t="s">
        <v>41</v>
      </c>
      <c r="D246" s="288" t="s">
        <v>862</v>
      </c>
      <c r="E246" s="288" t="s">
        <v>178</v>
      </c>
      <c r="F246" s="288" t="s">
        <v>43</v>
      </c>
      <c r="G246" s="287" t="s">
        <v>179</v>
      </c>
      <c r="H246" s="283">
        <v>0</v>
      </c>
      <c r="I246" s="283">
        <v>0</v>
      </c>
      <c r="J246" s="29">
        <v>0.4</v>
      </c>
      <c r="K246" s="14">
        <v>3002590.6272510588</v>
      </c>
      <c r="L246" s="15">
        <v>2777396.3302072296</v>
      </c>
      <c r="M246" s="16">
        <v>0.5</v>
      </c>
      <c r="N246" s="15">
        <v>-7843195.4677198455</v>
      </c>
      <c r="O246" s="15">
        <v>11295253.200000001</v>
      </c>
      <c r="P246" s="15">
        <v>1262278.068</v>
      </c>
      <c r="Q246" s="15">
        <v>9317</v>
      </c>
      <c r="R246" s="15">
        <v>41291.147520000006</v>
      </c>
      <c r="S246" s="15">
        <v>17543.2</v>
      </c>
      <c r="T246" s="15">
        <v>150.4</v>
      </c>
      <c r="U246" s="15">
        <v>0</v>
      </c>
      <c r="V246" s="15">
        <v>0</v>
      </c>
      <c r="W246" s="15">
        <v>0</v>
      </c>
      <c r="X246" s="15">
        <v>-1000</v>
      </c>
      <c r="Y246" s="15">
        <v>0</v>
      </c>
      <c r="Z246" s="15">
        <v>0</v>
      </c>
      <c r="AA246" s="15">
        <v>509.20000000000005</v>
      </c>
      <c r="AB246" s="15">
        <v>30692.400000000001</v>
      </c>
      <c r="AC246" s="15">
        <v>0</v>
      </c>
      <c r="AD246" s="15">
        <v>600</v>
      </c>
      <c r="AE246" s="15">
        <v>0</v>
      </c>
      <c r="AF246" s="15">
        <v>13099.960000000001</v>
      </c>
      <c r="AG246" s="15">
        <v>0</v>
      </c>
      <c r="AH246" s="15">
        <v>46894</v>
      </c>
      <c r="AI246" s="15">
        <v>-180.16400000000002</v>
      </c>
      <c r="AJ246" s="15">
        <v>19867.400000000001</v>
      </c>
      <c r="AK246" s="15">
        <v>-7.6720000000000006</v>
      </c>
      <c r="AL246" s="15">
        <v>0</v>
      </c>
      <c r="AM246" s="42">
        <v>0</v>
      </c>
      <c r="AN246" s="17">
        <v>4893112.6718001561</v>
      </c>
      <c r="AO246" s="289">
        <v>1.6296303023765562</v>
      </c>
      <c r="AP246" s="290">
        <v>0</v>
      </c>
      <c r="AQ246" s="291">
        <v>0</v>
      </c>
      <c r="AR246" s="18">
        <v>945261</v>
      </c>
      <c r="AS246" s="18">
        <v>0</v>
      </c>
      <c r="AT246" s="5"/>
      <c r="AU246" s="5"/>
      <c r="AV246" s="284">
        <v>28238133</v>
      </c>
      <c r="AW246" s="285">
        <v>3155695.17</v>
      </c>
      <c r="AX246" s="285">
        <v>23292.5</v>
      </c>
      <c r="AY246" s="286">
        <v>103227.86880000001</v>
      </c>
    </row>
    <row r="247" spans="1:51" ht="13.15">
      <c r="A247" s="287" t="s">
        <v>863</v>
      </c>
      <c r="B247" s="287" t="s">
        <v>864</v>
      </c>
      <c r="C247" s="287" t="s">
        <v>41</v>
      </c>
      <c r="D247" s="288" t="s">
        <v>865</v>
      </c>
      <c r="E247" s="288" t="s">
        <v>300</v>
      </c>
      <c r="F247" s="288" t="s">
        <v>43</v>
      </c>
      <c r="G247" s="287" t="s">
        <v>301</v>
      </c>
      <c r="H247" s="283">
        <v>0</v>
      </c>
      <c r="I247" s="283">
        <v>0</v>
      </c>
      <c r="J247" s="29">
        <v>0.4</v>
      </c>
      <c r="K247" s="14">
        <v>1814008.2017778135</v>
      </c>
      <c r="L247" s="15">
        <v>1677957.5866444774</v>
      </c>
      <c r="M247" s="16">
        <v>0.5</v>
      </c>
      <c r="N247" s="15">
        <v>-6348052.2065057242</v>
      </c>
      <c r="O247" s="15">
        <v>9752586</v>
      </c>
      <c r="P247" s="15">
        <v>929045.62240000023</v>
      </c>
      <c r="Q247" s="15">
        <v>6782.6</v>
      </c>
      <c r="R247" s="15">
        <v>29506.866400000006</v>
      </c>
      <c r="S247" s="15">
        <v>0</v>
      </c>
      <c r="T247" s="15">
        <v>0</v>
      </c>
      <c r="U247" s="15">
        <v>0</v>
      </c>
      <c r="V247" s="15">
        <v>0</v>
      </c>
      <c r="W247" s="15">
        <v>0</v>
      </c>
      <c r="X247" s="15">
        <v>0</v>
      </c>
      <c r="Y247" s="15">
        <v>0</v>
      </c>
      <c r="Z247" s="15">
        <v>0</v>
      </c>
      <c r="AA247" s="15">
        <v>0</v>
      </c>
      <c r="AB247" s="15">
        <v>34394.400000000001</v>
      </c>
      <c r="AC247" s="15">
        <v>-2040.4</v>
      </c>
      <c r="AD247" s="15">
        <v>0</v>
      </c>
      <c r="AE247" s="15">
        <v>0</v>
      </c>
      <c r="AF247" s="15">
        <v>12967.2</v>
      </c>
      <c r="AG247" s="15">
        <v>116</v>
      </c>
      <c r="AH247" s="15">
        <v>17124</v>
      </c>
      <c r="AI247" s="15">
        <v>-6096.4000000000005</v>
      </c>
      <c r="AJ247" s="15">
        <v>17467.600000000002</v>
      </c>
      <c r="AK247" s="15">
        <v>1102.4000000000001</v>
      </c>
      <c r="AL247" s="15">
        <v>0</v>
      </c>
      <c r="AM247" s="42">
        <v>0</v>
      </c>
      <c r="AN247" s="17">
        <v>4444903.6822942747</v>
      </c>
      <c r="AO247" s="289">
        <v>2.4503217118522724</v>
      </c>
      <c r="AP247" s="290">
        <v>0</v>
      </c>
      <c r="AQ247" s="291">
        <v>0</v>
      </c>
      <c r="AR247" s="18">
        <v>1315448</v>
      </c>
      <c r="AS247" s="18">
        <v>0</v>
      </c>
      <c r="AT247" s="5"/>
      <c r="AU247" s="5"/>
      <c r="AV247" s="284">
        <v>24381465</v>
      </c>
      <c r="AW247" s="285">
        <v>2322614.0560000003</v>
      </c>
      <c r="AX247" s="285">
        <v>16956.5</v>
      </c>
      <c r="AY247" s="286">
        <v>73767.166000000012</v>
      </c>
    </row>
    <row r="248" spans="1:51" ht="13.15">
      <c r="A248" s="287" t="s">
        <v>866</v>
      </c>
      <c r="B248" s="287" t="s">
        <v>867</v>
      </c>
      <c r="C248" s="287" t="s">
        <v>41</v>
      </c>
      <c r="D248" s="288" t="s">
        <v>868</v>
      </c>
      <c r="E248" s="288" t="s">
        <v>263</v>
      </c>
      <c r="F248" s="288" t="s">
        <v>43</v>
      </c>
      <c r="G248" s="287" t="s">
        <v>96</v>
      </c>
      <c r="H248" s="283">
        <v>0</v>
      </c>
      <c r="I248" s="283">
        <v>0</v>
      </c>
      <c r="J248" s="29">
        <v>0.4</v>
      </c>
      <c r="K248" s="14">
        <v>2505707.4411906144</v>
      </c>
      <c r="L248" s="15">
        <v>2317779.3831013185</v>
      </c>
      <c r="M248" s="16">
        <v>0.5</v>
      </c>
      <c r="N248" s="15">
        <v>-15766114.959041947</v>
      </c>
      <c r="O248" s="15">
        <v>17483348</v>
      </c>
      <c r="P248" s="15">
        <v>1281623.0784</v>
      </c>
      <c r="Q248" s="15">
        <v>4645.6000000000004</v>
      </c>
      <c r="R248" s="15">
        <v>7713.4736000000003</v>
      </c>
      <c r="S248" s="15">
        <v>0</v>
      </c>
      <c r="T248" s="15">
        <v>0</v>
      </c>
      <c r="U248" s="15">
        <v>0</v>
      </c>
      <c r="V248" s="15">
        <v>0</v>
      </c>
      <c r="W248" s="15">
        <v>0</v>
      </c>
      <c r="X248" s="15">
        <v>-832.40000000000009</v>
      </c>
      <c r="Y248" s="15">
        <v>0</v>
      </c>
      <c r="Z248" s="15">
        <v>-326</v>
      </c>
      <c r="AA248" s="15">
        <v>0</v>
      </c>
      <c r="AB248" s="15">
        <v>15848.400000000001</v>
      </c>
      <c r="AC248" s="15">
        <v>0</v>
      </c>
      <c r="AD248" s="15">
        <v>139.6</v>
      </c>
      <c r="AE248" s="15">
        <v>0</v>
      </c>
      <c r="AF248" s="15">
        <v>17909.2</v>
      </c>
      <c r="AG248" s="15">
        <v>0</v>
      </c>
      <c r="AH248" s="15">
        <v>69077.2</v>
      </c>
      <c r="AI248" s="15">
        <v>0</v>
      </c>
      <c r="AJ248" s="15">
        <v>28941.200000000001</v>
      </c>
      <c r="AK248" s="15">
        <v>1433.6000000000001</v>
      </c>
      <c r="AL248" s="15">
        <v>0</v>
      </c>
      <c r="AM248" s="42">
        <v>0</v>
      </c>
      <c r="AN248" s="17">
        <v>3143405.9929580525</v>
      </c>
      <c r="AO248" s="289">
        <v>1.2544984068309382</v>
      </c>
      <c r="AP248" s="290">
        <v>0</v>
      </c>
      <c r="AQ248" s="291">
        <v>0</v>
      </c>
      <c r="AR248" s="18">
        <v>318849</v>
      </c>
      <c r="AS248" s="18">
        <v>318849</v>
      </c>
      <c r="AT248" s="5"/>
      <c r="AU248" s="5"/>
      <c r="AV248" s="284">
        <v>43708370</v>
      </c>
      <c r="AW248" s="285">
        <v>3204057.696</v>
      </c>
      <c r="AX248" s="285">
        <v>11614</v>
      </c>
      <c r="AY248" s="286">
        <v>19283.684000000001</v>
      </c>
    </row>
    <row r="249" spans="1:51" ht="13.15">
      <c r="A249" s="287" t="s">
        <v>869</v>
      </c>
      <c r="B249" s="287" t="s">
        <v>870</v>
      </c>
      <c r="C249" s="287" t="s">
        <v>41</v>
      </c>
      <c r="D249" s="288" t="s">
        <v>871</v>
      </c>
      <c r="E249" s="288" t="s">
        <v>215</v>
      </c>
      <c r="F249" s="288" t="s">
        <v>141</v>
      </c>
      <c r="G249" s="287" t="s">
        <v>216</v>
      </c>
      <c r="H249" s="283">
        <v>0</v>
      </c>
      <c r="I249" s="283">
        <v>0</v>
      </c>
      <c r="J249" s="29">
        <v>0.4</v>
      </c>
      <c r="K249" s="14">
        <v>2257104.4276313405</v>
      </c>
      <c r="L249" s="15">
        <v>2087821.59555899</v>
      </c>
      <c r="M249" s="16">
        <v>0.5</v>
      </c>
      <c r="N249" s="15">
        <v>-9933982.8188170493</v>
      </c>
      <c r="O249" s="15">
        <v>13479128.4</v>
      </c>
      <c r="P249" s="15">
        <v>1059333.2624000001</v>
      </c>
      <c r="Q249" s="15">
        <v>7171.8</v>
      </c>
      <c r="R249" s="15">
        <v>11161.92</v>
      </c>
      <c r="S249" s="15">
        <v>0</v>
      </c>
      <c r="T249" s="15">
        <v>0</v>
      </c>
      <c r="U249" s="15">
        <v>0</v>
      </c>
      <c r="V249" s="15">
        <v>-14934</v>
      </c>
      <c r="W249" s="15">
        <v>0</v>
      </c>
      <c r="X249" s="15">
        <v>0</v>
      </c>
      <c r="Y249" s="15">
        <v>0</v>
      </c>
      <c r="Z249" s="15">
        <v>0</v>
      </c>
      <c r="AA249" s="15">
        <v>0</v>
      </c>
      <c r="AB249" s="15">
        <v>1705.6000000000001</v>
      </c>
      <c r="AC249" s="15">
        <v>0</v>
      </c>
      <c r="AD249" s="15">
        <v>0</v>
      </c>
      <c r="AE249" s="15">
        <v>0</v>
      </c>
      <c r="AF249" s="15">
        <v>2989.2000000000003</v>
      </c>
      <c r="AG249" s="15">
        <v>-1178.8</v>
      </c>
      <c r="AH249" s="15">
        <v>12156.400000000001</v>
      </c>
      <c r="AI249" s="15">
        <v>-770.40000000000009</v>
      </c>
      <c r="AJ249" s="15">
        <v>14832.800000000001</v>
      </c>
      <c r="AK249" s="15">
        <v>6</v>
      </c>
      <c r="AL249" s="15">
        <v>0</v>
      </c>
      <c r="AM249" s="42">
        <v>0</v>
      </c>
      <c r="AN249" s="17">
        <v>4637619.363582951</v>
      </c>
      <c r="AO249" s="289">
        <v>2.0546764725678996</v>
      </c>
      <c r="AP249" s="290">
        <v>0</v>
      </c>
      <c r="AQ249" s="291">
        <v>0</v>
      </c>
      <c r="AR249" s="18">
        <v>1190257</v>
      </c>
      <c r="AS249" s="18">
        <v>0</v>
      </c>
      <c r="AT249" s="5"/>
      <c r="AU249" s="5"/>
      <c r="AV249" s="284">
        <v>33697821</v>
      </c>
      <c r="AW249" s="285">
        <v>2648333.156</v>
      </c>
      <c r="AX249" s="285">
        <v>17929.5</v>
      </c>
      <c r="AY249" s="286">
        <v>27904.799999999999</v>
      </c>
    </row>
    <row r="250" spans="1:51" ht="13.15">
      <c r="A250" s="287" t="s">
        <v>872</v>
      </c>
      <c r="B250" s="287" t="s">
        <v>873</v>
      </c>
      <c r="C250" s="287" t="s">
        <v>41</v>
      </c>
      <c r="D250" s="288" t="s">
        <v>874</v>
      </c>
      <c r="E250" s="288" t="s">
        <v>621</v>
      </c>
      <c r="F250" s="288" t="s">
        <v>366</v>
      </c>
      <c r="G250" s="287" t="s">
        <v>622</v>
      </c>
      <c r="H250" s="283">
        <v>0</v>
      </c>
      <c r="I250" s="283">
        <v>0</v>
      </c>
      <c r="J250" s="29">
        <v>0.4</v>
      </c>
      <c r="K250" s="14">
        <v>3527591.982289522</v>
      </c>
      <c r="L250" s="15">
        <v>3263022.5836178078</v>
      </c>
      <c r="M250" s="16">
        <v>0.5</v>
      </c>
      <c r="N250" s="15">
        <v>-13336056.768342575</v>
      </c>
      <c r="O250" s="15">
        <v>17612146.400000002</v>
      </c>
      <c r="P250" s="15">
        <v>1786649.4440000001</v>
      </c>
      <c r="Q250" s="15">
        <v>24035.200000000001</v>
      </c>
      <c r="R250" s="15">
        <v>43843.996000000006</v>
      </c>
      <c r="S250" s="15">
        <v>5964.4000000000005</v>
      </c>
      <c r="T250" s="15">
        <v>74.8</v>
      </c>
      <c r="U250" s="15">
        <v>0</v>
      </c>
      <c r="V250" s="15">
        <v>0</v>
      </c>
      <c r="W250" s="15">
        <v>0</v>
      </c>
      <c r="X250" s="15">
        <v>-837.6</v>
      </c>
      <c r="Y250" s="15">
        <v>0</v>
      </c>
      <c r="Z250" s="15">
        <v>0</v>
      </c>
      <c r="AA250" s="15">
        <v>0</v>
      </c>
      <c r="AB250" s="15">
        <v>28634</v>
      </c>
      <c r="AC250" s="15">
        <v>0</v>
      </c>
      <c r="AD250" s="15">
        <v>600</v>
      </c>
      <c r="AE250" s="15">
        <v>0</v>
      </c>
      <c r="AF250" s="15">
        <v>14449.6</v>
      </c>
      <c r="AG250" s="15">
        <v>1347.6000000000001</v>
      </c>
      <c r="AH250" s="15">
        <v>69273.2</v>
      </c>
      <c r="AI250" s="15">
        <v>602</v>
      </c>
      <c r="AJ250" s="15">
        <v>33913.599999999999</v>
      </c>
      <c r="AK250" s="15">
        <v>1060.4000000000001</v>
      </c>
      <c r="AL250" s="15">
        <v>0</v>
      </c>
      <c r="AM250" s="42">
        <v>0</v>
      </c>
      <c r="AN250" s="17">
        <v>6285700.2716574278</v>
      </c>
      <c r="AO250" s="289">
        <v>1.7818671499468042</v>
      </c>
      <c r="AP250" s="290">
        <v>0</v>
      </c>
      <c r="AQ250" s="291">
        <v>0</v>
      </c>
      <c r="AR250" s="18">
        <v>1379054</v>
      </c>
      <c r="AS250" s="18">
        <v>0</v>
      </c>
      <c r="AT250" s="5"/>
      <c r="AU250" s="5"/>
      <c r="AV250" s="284">
        <v>44030366</v>
      </c>
      <c r="AW250" s="285">
        <v>4466623.6100000003</v>
      </c>
      <c r="AX250" s="285">
        <v>60088</v>
      </c>
      <c r="AY250" s="286">
        <v>109609.99</v>
      </c>
    </row>
    <row r="251" spans="1:51" ht="13.15">
      <c r="A251" s="287" t="s">
        <v>875</v>
      </c>
      <c r="B251" s="287" t="s">
        <v>876</v>
      </c>
      <c r="C251" s="287" t="s">
        <v>41</v>
      </c>
      <c r="D251" s="288" t="s">
        <v>877</v>
      </c>
      <c r="E251" s="288" t="s">
        <v>235</v>
      </c>
      <c r="F251" s="288" t="s">
        <v>236</v>
      </c>
      <c r="G251" s="287" t="s">
        <v>656</v>
      </c>
      <c r="H251" s="283">
        <v>0</v>
      </c>
      <c r="I251" s="283">
        <v>0</v>
      </c>
      <c r="J251" s="29">
        <v>0.4</v>
      </c>
      <c r="K251" s="14">
        <v>2258443.5761551606</v>
      </c>
      <c r="L251" s="15">
        <v>2089060.3079435236</v>
      </c>
      <c r="M251" s="16">
        <v>0.5</v>
      </c>
      <c r="N251" s="15">
        <v>-5672261.0989579326</v>
      </c>
      <c r="O251" s="15">
        <v>8796178</v>
      </c>
      <c r="P251" s="15">
        <v>919701.54920000012</v>
      </c>
      <c r="Q251" s="15">
        <v>7872</v>
      </c>
      <c r="R251" s="15">
        <v>26524.646400000005</v>
      </c>
      <c r="S251" s="15">
        <v>0</v>
      </c>
      <c r="T251" s="15">
        <v>0</v>
      </c>
      <c r="U251" s="15">
        <v>0</v>
      </c>
      <c r="V251" s="15">
        <v>0</v>
      </c>
      <c r="W251" s="15">
        <v>0</v>
      </c>
      <c r="X251" s="15">
        <v>0</v>
      </c>
      <c r="Y251" s="15">
        <v>0</v>
      </c>
      <c r="Z251" s="15">
        <v>0</v>
      </c>
      <c r="AA251" s="15">
        <v>0</v>
      </c>
      <c r="AB251" s="15">
        <v>2775.6000000000004</v>
      </c>
      <c r="AC251" s="15">
        <v>0</v>
      </c>
      <c r="AD251" s="15">
        <v>0</v>
      </c>
      <c r="AE251" s="15">
        <v>0</v>
      </c>
      <c r="AF251" s="15">
        <v>7601.6</v>
      </c>
      <c r="AG251" s="15">
        <v>-618.80000000000007</v>
      </c>
      <c r="AH251" s="15">
        <v>31364.800000000003</v>
      </c>
      <c r="AI251" s="15">
        <v>-42.800000000000004</v>
      </c>
      <c r="AJ251" s="15">
        <v>20743.2</v>
      </c>
      <c r="AK251" s="15">
        <v>233.42399999999998</v>
      </c>
      <c r="AL251" s="15">
        <v>0</v>
      </c>
      <c r="AM251" s="42">
        <v>0</v>
      </c>
      <c r="AN251" s="17">
        <v>4140072.1206420679</v>
      </c>
      <c r="AO251" s="289">
        <v>1.8331527802391441</v>
      </c>
      <c r="AP251" s="290">
        <v>0</v>
      </c>
      <c r="AQ251" s="291">
        <v>0</v>
      </c>
      <c r="AR251" s="18">
        <v>940814</v>
      </c>
      <c r="AS251" s="18">
        <v>0</v>
      </c>
      <c r="AT251" s="5"/>
      <c r="AU251" s="5"/>
      <c r="AV251" s="284">
        <v>21990445</v>
      </c>
      <c r="AW251" s="285">
        <v>2299253.8730000001</v>
      </c>
      <c r="AX251" s="285">
        <v>19680</v>
      </c>
      <c r="AY251" s="286">
        <v>66311.616000000009</v>
      </c>
    </row>
    <row r="252" spans="1:51" ht="13.15">
      <c r="A252" s="287" t="s">
        <v>878</v>
      </c>
      <c r="B252" s="287" t="s">
        <v>879</v>
      </c>
      <c r="C252" s="287" t="s">
        <v>93</v>
      </c>
      <c r="D252" s="288" t="s">
        <v>880</v>
      </c>
      <c r="E252" s="288" t="s">
        <v>43</v>
      </c>
      <c r="F252" s="288" t="s">
        <v>439</v>
      </c>
      <c r="G252" s="287" t="s">
        <v>96</v>
      </c>
      <c r="H252" s="283">
        <v>0</v>
      </c>
      <c r="I252" s="283">
        <v>0</v>
      </c>
      <c r="J252" s="29">
        <v>0.49</v>
      </c>
      <c r="K252" s="14">
        <v>47577347.44828555</v>
      </c>
      <c r="L252" s="15">
        <v>44009046.389664136</v>
      </c>
      <c r="M252" s="16">
        <v>0</v>
      </c>
      <c r="N252" s="15">
        <v>33606771.772245154</v>
      </c>
      <c r="O252" s="15">
        <v>13935689.18</v>
      </c>
      <c r="P252" s="15">
        <v>1381888.2695800001</v>
      </c>
      <c r="Q252" s="15">
        <v>7184.38</v>
      </c>
      <c r="R252" s="15">
        <v>4796.2826800000003</v>
      </c>
      <c r="S252" s="15">
        <v>0</v>
      </c>
      <c r="T252" s="15">
        <v>0</v>
      </c>
      <c r="U252" s="15">
        <v>0</v>
      </c>
      <c r="V252" s="15">
        <v>0</v>
      </c>
      <c r="W252" s="15">
        <v>0</v>
      </c>
      <c r="X252" s="15">
        <v>-1285.27</v>
      </c>
      <c r="Y252" s="15">
        <v>0</v>
      </c>
      <c r="Z252" s="15">
        <v>0</v>
      </c>
      <c r="AA252" s="15">
        <v>0</v>
      </c>
      <c r="AB252" s="15">
        <v>0</v>
      </c>
      <c r="AC252" s="15">
        <v>0</v>
      </c>
      <c r="AD252" s="15">
        <v>0</v>
      </c>
      <c r="AE252" s="15">
        <v>0</v>
      </c>
      <c r="AF252" s="15">
        <v>5267.5</v>
      </c>
      <c r="AG252" s="15">
        <v>57.82</v>
      </c>
      <c r="AH252" s="15">
        <v>47292.35</v>
      </c>
      <c r="AI252" s="15">
        <v>-3741.15</v>
      </c>
      <c r="AJ252" s="15">
        <v>24739.119999999999</v>
      </c>
      <c r="AK252" s="15">
        <v>128.87</v>
      </c>
      <c r="AL252" s="15">
        <v>0</v>
      </c>
      <c r="AM252" s="42">
        <v>0</v>
      </c>
      <c r="AN252" s="17">
        <v>49008789.124505155</v>
      </c>
      <c r="AO252" s="289">
        <v>1.030086622163531</v>
      </c>
      <c r="AP252" s="290">
        <v>0</v>
      </c>
      <c r="AQ252" s="291">
        <v>0</v>
      </c>
      <c r="AR252" s="18">
        <v>0</v>
      </c>
      <c r="AS252" s="18">
        <v>0</v>
      </c>
      <c r="AT252" s="5"/>
      <c r="AU252" s="5"/>
      <c r="AV252" s="284">
        <v>28440182</v>
      </c>
      <c r="AW252" s="285">
        <v>2820180.142</v>
      </c>
      <c r="AX252" s="285">
        <v>14662</v>
      </c>
      <c r="AY252" s="286">
        <v>9788.3320000000003</v>
      </c>
    </row>
    <row r="253" spans="1:51" ht="13.15">
      <c r="A253" s="287" t="s">
        <v>881</v>
      </c>
      <c r="B253" s="287" t="s">
        <v>882</v>
      </c>
      <c r="C253" s="287" t="s">
        <v>116</v>
      </c>
      <c r="D253" s="288" t="s">
        <v>883</v>
      </c>
      <c r="E253" s="288" t="s">
        <v>43</v>
      </c>
      <c r="F253" s="288" t="s">
        <v>110</v>
      </c>
      <c r="G253" s="287" t="s">
        <v>538</v>
      </c>
      <c r="H253" s="283">
        <v>0</v>
      </c>
      <c r="I253" s="283" t="s">
        <v>24</v>
      </c>
      <c r="J253" s="29">
        <v>0.49</v>
      </c>
      <c r="K253" s="14">
        <v>53246910.67079109</v>
      </c>
      <c r="L253" s="15">
        <v>49253392.370481759</v>
      </c>
      <c r="M253" s="16">
        <v>0</v>
      </c>
      <c r="N253" s="15">
        <v>4452218.0902870996</v>
      </c>
      <c r="O253" s="15">
        <v>53230266.039999999</v>
      </c>
      <c r="P253" s="15">
        <v>2252543.3358399998</v>
      </c>
      <c r="Q253" s="15">
        <v>11934.195</v>
      </c>
      <c r="R253" s="15">
        <v>56802.838399999993</v>
      </c>
      <c r="S253" s="15">
        <v>19178.599999999999</v>
      </c>
      <c r="T253" s="15">
        <v>-1066.73</v>
      </c>
      <c r="U253" s="15">
        <v>0</v>
      </c>
      <c r="V253" s="15">
        <v>0</v>
      </c>
      <c r="W253" s="15">
        <v>0</v>
      </c>
      <c r="X253" s="15">
        <v>-716.87</v>
      </c>
      <c r="Y253" s="15">
        <v>0</v>
      </c>
      <c r="Z253" s="15">
        <v>0</v>
      </c>
      <c r="AA253" s="15">
        <v>0</v>
      </c>
      <c r="AB253" s="15">
        <v>0</v>
      </c>
      <c r="AC253" s="15">
        <v>0</v>
      </c>
      <c r="AD253" s="15">
        <v>0</v>
      </c>
      <c r="AE253" s="15">
        <v>0</v>
      </c>
      <c r="AF253" s="15">
        <v>9861.25</v>
      </c>
      <c r="AG253" s="15">
        <v>1578.29</v>
      </c>
      <c r="AH253" s="15">
        <v>72688.56</v>
      </c>
      <c r="AI253" s="15">
        <v>-6732.5999999999995</v>
      </c>
      <c r="AJ253" s="15">
        <v>32830</v>
      </c>
      <c r="AK253" s="15">
        <v>490</v>
      </c>
      <c r="AL253" s="15">
        <v>0</v>
      </c>
      <c r="AM253" s="42">
        <v>0</v>
      </c>
      <c r="AN253" s="17">
        <v>60131874.999527104</v>
      </c>
      <c r="AO253" s="289">
        <v>1.1293026063296627</v>
      </c>
      <c r="AP253" s="290">
        <v>0</v>
      </c>
      <c r="AQ253" s="291">
        <v>0</v>
      </c>
      <c r="AR253" s="18">
        <v>0</v>
      </c>
      <c r="AS253" s="18">
        <v>0</v>
      </c>
      <c r="AT253" s="5"/>
      <c r="AU253" s="5"/>
      <c r="AV253" s="284">
        <v>108633196</v>
      </c>
      <c r="AW253" s="285">
        <v>4597027.216</v>
      </c>
      <c r="AX253" s="285">
        <v>24355.5</v>
      </c>
      <c r="AY253" s="286">
        <v>115924.15999999999</v>
      </c>
    </row>
    <row r="254" spans="1:51" ht="13.15">
      <c r="A254" s="287" t="s">
        <v>884</v>
      </c>
      <c r="B254" s="287" t="s">
        <v>885</v>
      </c>
      <c r="C254" s="287" t="s">
        <v>116</v>
      </c>
      <c r="D254" s="288" t="s">
        <v>886</v>
      </c>
      <c r="E254" s="288" t="s">
        <v>43</v>
      </c>
      <c r="F254" s="288" t="s">
        <v>104</v>
      </c>
      <c r="G254" s="287" t="s">
        <v>105</v>
      </c>
      <c r="H254" s="283">
        <v>0</v>
      </c>
      <c r="I254" s="283">
        <v>0</v>
      </c>
      <c r="J254" s="29">
        <v>0.49</v>
      </c>
      <c r="K254" s="14">
        <v>33950651.814760312</v>
      </c>
      <c r="L254" s="15">
        <v>31404352.928653292</v>
      </c>
      <c r="M254" s="16">
        <v>0</v>
      </c>
      <c r="N254" s="15">
        <v>12060931.823012471</v>
      </c>
      <c r="O254" s="15">
        <v>21159143.739999998</v>
      </c>
      <c r="P254" s="15">
        <v>2536341.2545799999</v>
      </c>
      <c r="Q254" s="15">
        <v>9924.9500000000007</v>
      </c>
      <c r="R254" s="15">
        <v>4568.9011200000004</v>
      </c>
      <c r="S254" s="15">
        <v>0</v>
      </c>
      <c r="T254" s="15">
        <v>0</v>
      </c>
      <c r="U254" s="15">
        <v>0</v>
      </c>
      <c r="V254" s="15">
        <v>0</v>
      </c>
      <c r="W254" s="15">
        <v>0</v>
      </c>
      <c r="X254" s="15">
        <v>-1003.52</v>
      </c>
      <c r="Y254" s="15">
        <v>0</v>
      </c>
      <c r="Z254" s="15">
        <v>0</v>
      </c>
      <c r="AA254" s="15">
        <v>0</v>
      </c>
      <c r="AB254" s="15">
        <v>0</v>
      </c>
      <c r="AC254" s="15">
        <v>0</v>
      </c>
      <c r="AD254" s="15">
        <v>0</v>
      </c>
      <c r="AE254" s="15">
        <v>0</v>
      </c>
      <c r="AF254" s="15">
        <v>8610.2800000000007</v>
      </c>
      <c r="AG254" s="15">
        <v>88.2</v>
      </c>
      <c r="AH254" s="15">
        <v>75646.2</v>
      </c>
      <c r="AI254" s="15">
        <v>0</v>
      </c>
      <c r="AJ254" s="15">
        <v>12235.3</v>
      </c>
      <c r="AK254" s="15">
        <v>463.05</v>
      </c>
      <c r="AL254" s="15">
        <v>0</v>
      </c>
      <c r="AM254" s="42">
        <v>0</v>
      </c>
      <c r="AN254" s="17">
        <v>35866950.178712472</v>
      </c>
      <c r="AO254" s="289">
        <v>1.0564436398572776</v>
      </c>
      <c r="AP254" s="290">
        <v>0</v>
      </c>
      <c r="AQ254" s="291">
        <v>0</v>
      </c>
      <c r="AR254" s="18">
        <v>0</v>
      </c>
      <c r="AS254" s="18">
        <v>0</v>
      </c>
      <c r="AT254" s="5"/>
      <c r="AU254" s="5"/>
      <c r="AV254" s="284">
        <v>43181926</v>
      </c>
      <c r="AW254" s="285">
        <v>5176206.642</v>
      </c>
      <c r="AX254" s="285">
        <v>20255</v>
      </c>
      <c r="AY254" s="286">
        <v>9324.2880000000005</v>
      </c>
    </row>
    <row r="255" spans="1:51" ht="13.15">
      <c r="A255" s="287" t="s">
        <v>887</v>
      </c>
      <c r="B255" s="287" t="s">
        <v>888</v>
      </c>
      <c r="C255" s="287" t="s">
        <v>230</v>
      </c>
      <c r="D255" s="288" t="s">
        <v>889</v>
      </c>
      <c r="E255" s="288" t="s">
        <v>86</v>
      </c>
      <c r="F255" s="288" t="s">
        <v>43</v>
      </c>
      <c r="G255" s="287" t="s">
        <v>87</v>
      </c>
      <c r="H255" s="283">
        <v>0</v>
      </c>
      <c r="I255" s="283" t="s">
        <v>24</v>
      </c>
      <c r="J255" s="29">
        <v>0.3</v>
      </c>
      <c r="K255" s="14">
        <v>111457257.42327936</v>
      </c>
      <c r="L255" s="15">
        <v>103097963.11653341</v>
      </c>
      <c r="M255" s="16">
        <v>0</v>
      </c>
      <c r="N255" s="15">
        <v>34488534.151774488</v>
      </c>
      <c r="O255" s="15">
        <v>90992949.299999997</v>
      </c>
      <c r="P255" s="15">
        <v>2068802.79</v>
      </c>
      <c r="Q255" s="15">
        <v>32789.549999999996</v>
      </c>
      <c r="R255" s="15">
        <v>50140.906200000005</v>
      </c>
      <c r="S255" s="15">
        <v>0</v>
      </c>
      <c r="T255" s="15">
        <v>49.8</v>
      </c>
      <c r="U255" s="15">
        <v>0</v>
      </c>
      <c r="V255" s="15">
        <v>0</v>
      </c>
      <c r="W255" s="15">
        <v>0</v>
      </c>
      <c r="X255" s="15">
        <v>-96.6</v>
      </c>
      <c r="Y255" s="15">
        <v>0</v>
      </c>
      <c r="Z255" s="15">
        <v>0</v>
      </c>
      <c r="AA255" s="15">
        <v>407.09999999999997</v>
      </c>
      <c r="AB255" s="15">
        <v>0</v>
      </c>
      <c r="AC255" s="15">
        <v>0</v>
      </c>
      <c r="AD255" s="15">
        <v>0</v>
      </c>
      <c r="AE255" s="15">
        <v>0</v>
      </c>
      <c r="AF255" s="15">
        <v>136843.5</v>
      </c>
      <c r="AG255" s="15">
        <v>-1287.3</v>
      </c>
      <c r="AH255" s="15">
        <v>567129</v>
      </c>
      <c r="AI255" s="15">
        <v>16491.899999999998</v>
      </c>
      <c r="AJ255" s="15">
        <v>31388.1</v>
      </c>
      <c r="AK255" s="15">
        <v>-773.1</v>
      </c>
      <c r="AL255" s="15">
        <v>0</v>
      </c>
      <c r="AM255" s="42">
        <v>0</v>
      </c>
      <c r="AN255" s="17">
        <v>128383369.09797448</v>
      </c>
      <c r="AO255" s="289">
        <v>1.1518619071202794</v>
      </c>
      <c r="AP255" s="290">
        <v>0</v>
      </c>
      <c r="AQ255" s="291">
        <v>0</v>
      </c>
      <c r="AR255" s="18">
        <v>0</v>
      </c>
      <c r="AS255" s="18">
        <v>0</v>
      </c>
      <c r="AT255" s="5"/>
      <c r="AU255" s="5"/>
      <c r="AV255" s="284">
        <v>303309831</v>
      </c>
      <c r="AW255" s="285">
        <v>6896009.3000000007</v>
      </c>
      <c r="AX255" s="285">
        <v>109298.5</v>
      </c>
      <c r="AY255" s="286">
        <v>167136.35400000002</v>
      </c>
    </row>
    <row r="256" spans="1:51" ht="13.15">
      <c r="A256" s="287" t="s">
        <v>890</v>
      </c>
      <c r="B256" s="287" t="s">
        <v>891</v>
      </c>
      <c r="C256" s="287" t="s">
        <v>41</v>
      </c>
      <c r="D256" s="288" t="s">
        <v>892</v>
      </c>
      <c r="E256" s="288" t="s">
        <v>404</v>
      </c>
      <c r="F256" s="288" t="s">
        <v>43</v>
      </c>
      <c r="G256" s="287" t="s">
        <v>405</v>
      </c>
      <c r="H256" s="283">
        <v>0</v>
      </c>
      <c r="I256" s="283" t="s">
        <v>24</v>
      </c>
      <c r="J256" s="29">
        <v>0.4</v>
      </c>
      <c r="K256" s="14">
        <v>1855425.534092617</v>
      </c>
      <c r="L256" s="15">
        <v>1716268.6190356708</v>
      </c>
      <c r="M256" s="16">
        <v>0</v>
      </c>
      <c r="N256" s="15">
        <v>-15435830.444561971</v>
      </c>
      <c r="O256" s="15">
        <v>20539932.800000001</v>
      </c>
      <c r="P256" s="15">
        <v>721617.60320000001</v>
      </c>
      <c r="Q256" s="15">
        <v>7536.8</v>
      </c>
      <c r="R256" s="15">
        <v>24123.9696</v>
      </c>
      <c r="S256" s="15">
        <v>0</v>
      </c>
      <c r="T256" s="15">
        <v>0</v>
      </c>
      <c r="U256" s="15">
        <v>0</v>
      </c>
      <c r="V256" s="15">
        <v>0</v>
      </c>
      <c r="W256" s="15">
        <v>0</v>
      </c>
      <c r="X256" s="15">
        <v>0</v>
      </c>
      <c r="Y256" s="15">
        <v>0</v>
      </c>
      <c r="Z256" s="15">
        <v>0</v>
      </c>
      <c r="AA256" s="15">
        <v>0</v>
      </c>
      <c r="AB256" s="15">
        <v>0</v>
      </c>
      <c r="AC256" s="15">
        <v>0</v>
      </c>
      <c r="AD256" s="15">
        <v>0</v>
      </c>
      <c r="AE256" s="15">
        <v>0</v>
      </c>
      <c r="AF256" s="15">
        <v>7169.6</v>
      </c>
      <c r="AG256" s="15">
        <v>-12.4</v>
      </c>
      <c r="AH256" s="15">
        <v>59364</v>
      </c>
      <c r="AI256" s="15">
        <v>-412</v>
      </c>
      <c r="AJ256" s="15">
        <v>11658</v>
      </c>
      <c r="AK256" s="15">
        <v>1168.4000000000001</v>
      </c>
      <c r="AL256" s="15">
        <v>0</v>
      </c>
      <c r="AM256" s="42">
        <v>0</v>
      </c>
      <c r="AN256" s="17">
        <v>5936316.328238029</v>
      </c>
      <c r="AO256" s="289">
        <v>3.1994365816147634</v>
      </c>
      <c r="AP256" s="290">
        <v>0</v>
      </c>
      <c r="AQ256" s="291">
        <v>0</v>
      </c>
      <c r="AR256" s="18">
        <v>0</v>
      </c>
      <c r="AS256" s="18">
        <v>0</v>
      </c>
      <c r="AT256" s="5"/>
      <c r="AU256" s="5"/>
      <c r="AV256" s="284">
        <v>51349832</v>
      </c>
      <c r="AW256" s="285">
        <v>1804044.0079999999</v>
      </c>
      <c r="AX256" s="285">
        <v>18842</v>
      </c>
      <c r="AY256" s="286">
        <v>60309.923999999999</v>
      </c>
    </row>
    <row r="257" spans="1:51" ht="13.15">
      <c r="A257" s="287" t="s">
        <v>893</v>
      </c>
      <c r="B257" s="287" t="s">
        <v>894</v>
      </c>
      <c r="C257" s="287" t="s">
        <v>41</v>
      </c>
      <c r="D257" s="288" t="s">
        <v>895</v>
      </c>
      <c r="E257" s="288" t="s">
        <v>207</v>
      </c>
      <c r="F257" s="288" t="s">
        <v>43</v>
      </c>
      <c r="G257" s="287" t="s">
        <v>96</v>
      </c>
      <c r="H257" s="283">
        <v>0</v>
      </c>
      <c r="I257" s="283">
        <v>0</v>
      </c>
      <c r="J257" s="29">
        <v>0.4</v>
      </c>
      <c r="K257" s="14">
        <v>2428912.94596799</v>
      </c>
      <c r="L257" s="15">
        <v>2246744.4750203909</v>
      </c>
      <c r="M257" s="16">
        <v>0.5</v>
      </c>
      <c r="N257" s="15">
        <v>-22453687.626836237</v>
      </c>
      <c r="O257" s="15">
        <v>21966039.200000003</v>
      </c>
      <c r="P257" s="15">
        <v>988763.28200000001</v>
      </c>
      <c r="Q257" s="15">
        <v>13766.6</v>
      </c>
      <c r="R257" s="15">
        <v>25195.8236</v>
      </c>
      <c r="S257" s="15">
        <v>0</v>
      </c>
      <c r="T257" s="15">
        <v>0</v>
      </c>
      <c r="U257" s="15">
        <v>0</v>
      </c>
      <c r="V257" s="15">
        <v>0</v>
      </c>
      <c r="W257" s="15">
        <v>0</v>
      </c>
      <c r="X257" s="15">
        <v>-2561.2000000000003</v>
      </c>
      <c r="Y257" s="15">
        <v>0</v>
      </c>
      <c r="Z257" s="15">
        <v>0</v>
      </c>
      <c r="AA257" s="15">
        <v>0</v>
      </c>
      <c r="AB257" s="15">
        <v>0</v>
      </c>
      <c r="AC257" s="15">
        <v>0</v>
      </c>
      <c r="AD257" s="15">
        <v>600</v>
      </c>
      <c r="AE257" s="15">
        <v>0</v>
      </c>
      <c r="AF257" s="15">
        <v>5571.2000000000007</v>
      </c>
      <c r="AG257" s="15">
        <v>286.40000000000003</v>
      </c>
      <c r="AH257" s="15">
        <v>46472.4</v>
      </c>
      <c r="AI257" s="15">
        <v>-485.6</v>
      </c>
      <c r="AJ257" s="15">
        <v>20007.600000000002</v>
      </c>
      <c r="AK257" s="15">
        <v>-567.6</v>
      </c>
      <c r="AL257" s="15">
        <v>0</v>
      </c>
      <c r="AM257" s="42">
        <v>0</v>
      </c>
      <c r="AN257" s="17">
        <v>609400.47876376635</v>
      </c>
      <c r="AO257" s="289">
        <v>0.25089432693558439</v>
      </c>
      <c r="AP257" s="290">
        <v>1637343.9962566246</v>
      </c>
      <c r="AQ257" s="291">
        <v>1637344</v>
      </c>
      <c r="AR257" s="18">
        <v>0</v>
      </c>
      <c r="AS257" s="18">
        <v>0</v>
      </c>
      <c r="AT257" s="5"/>
      <c r="AU257" s="5"/>
      <c r="AV257" s="284">
        <v>54915098</v>
      </c>
      <c r="AW257" s="285">
        <v>2471908.2050000001</v>
      </c>
      <c r="AX257" s="285">
        <v>34416.5</v>
      </c>
      <c r="AY257" s="286">
        <v>62989.558999999994</v>
      </c>
    </row>
    <row r="258" spans="1:51" ht="13.15">
      <c r="A258" s="287" t="s">
        <v>896</v>
      </c>
      <c r="B258" s="287" t="s">
        <v>897</v>
      </c>
      <c r="C258" s="287" t="s">
        <v>41</v>
      </c>
      <c r="D258" s="288" t="s">
        <v>898</v>
      </c>
      <c r="E258" s="288" t="s">
        <v>80</v>
      </c>
      <c r="F258" s="288" t="s">
        <v>43</v>
      </c>
      <c r="G258" s="287" t="s">
        <v>81</v>
      </c>
      <c r="H258" s="283">
        <v>0</v>
      </c>
      <c r="I258" s="283" t="s">
        <v>24</v>
      </c>
      <c r="J258" s="29">
        <v>0.4</v>
      </c>
      <c r="K258" s="14">
        <v>2423703.3873279882</v>
      </c>
      <c r="L258" s="15">
        <v>2241925.633278389</v>
      </c>
      <c r="M258" s="16">
        <v>0</v>
      </c>
      <c r="N258" s="15">
        <v>-15090736.169287901</v>
      </c>
      <c r="O258" s="15">
        <v>17961714.800000001</v>
      </c>
      <c r="P258" s="15">
        <v>1130505.5919999999</v>
      </c>
      <c r="Q258" s="15">
        <v>3535.6000000000004</v>
      </c>
      <c r="R258" s="15">
        <v>36009.590400000001</v>
      </c>
      <c r="S258" s="15">
        <v>0</v>
      </c>
      <c r="T258" s="15">
        <v>0</v>
      </c>
      <c r="U258" s="15">
        <v>0</v>
      </c>
      <c r="V258" s="15">
        <v>0</v>
      </c>
      <c r="W258" s="15">
        <v>0</v>
      </c>
      <c r="X258" s="15">
        <v>0</v>
      </c>
      <c r="Y258" s="15">
        <v>0</v>
      </c>
      <c r="Z258" s="15">
        <v>0</v>
      </c>
      <c r="AA258" s="15">
        <v>0</v>
      </c>
      <c r="AB258" s="15">
        <v>17261.2</v>
      </c>
      <c r="AC258" s="15">
        <v>1304</v>
      </c>
      <c r="AD258" s="15">
        <v>1470.8000000000002</v>
      </c>
      <c r="AE258" s="15">
        <v>0</v>
      </c>
      <c r="AF258" s="15">
        <v>4970.4000000000005</v>
      </c>
      <c r="AG258" s="15">
        <v>-778.40000000000009</v>
      </c>
      <c r="AH258" s="15">
        <v>35360.400000000001</v>
      </c>
      <c r="AI258" s="15">
        <v>11896</v>
      </c>
      <c r="AJ258" s="15">
        <v>12866.800000000001</v>
      </c>
      <c r="AK258" s="15">
        <v>0</v>
      </c>
      <c r="AL258" s="15">
        <v>0</v>
      </c>
      <c r="AM258" s="42">
        <v>0</v>
      </c>
      <c r="AN258" s="17">
        <v>4125380.6131120999</v>
      </c>
      <c r="AO258" s="289">
        <v>1.7020979690341258</v>
      </c>
      <c r="AP258" s="290">
        <v>0</v>
      </c>
      <c r="AQ258" s="291">
        <v>0</v>
      </c>
      <c r="AR258" s="18">
        <v>0</v>
      </c>
      <c r="AS258" s="18">
        <v>0</v>
      </c>
      <c r="AT258" s="5"/>
      <c r="AU258" s="5"/>
      <c r="AV258" s="284">
        <v>44904287</v>
      </c>
      <c r="AW258" s="285">
        <v>2826263.9799999995</v>
      </c>
      <c r="AX258" s="285">
        <v>8839</v>
      </c>
      <c r="AY258" s="286">
        <v>90023.975999999995</v>
      </c>
    </row>
    <row r="259" spans="1:51" ht="13.15">
      <c r="A259" s="287" t="s">
        <v>899</v>
      </c>
      <c r="B259" s="287" t="s">
        <v>900</v>
      </c>
      <c r="C259" s="287" t="s">
        <v>93</v>
      </c>
      <c r="D259" s="288" t="s">
        <v>901</v>
      </c>
      <c r="E259" s="288" t="s">
        <v>43</v>
      </c>
      <c r="F259" s="288" t="s">
        <v>566</v>
      </c>
      <c r="G259" s="287" t="s">
        <v>467</v>
      </c>
      <c r="H259" s="283">
        <v>0</v>
      </c>
      <c r="I259" s="283" t="s">
        <v>24</v>
      </c>
      <c r="J259" s="29">
        <v>0.49</v>
      </c>
      <c r="K259" s="14">
        <v>44460621.292764641</v>
      </c>
      <c r="L259" s="15">
        <v>41126074.695807293</v>
      </c>
      <c r="M259" s="16">
        <v>0</v>
      </c>
      <c r="N259" s="15">
        <v>22158632.245524738</v>
      </c>
      <c r="O259" s="15">
        <v>23526484.169999998</v>
      </c>
      <c r="P259" s="15">
        <v>1798867.46802</v>
      </c>
      <c r="Q259" s="15">
        <v>3965.3249999999998</v>
      </c>
      <c r="R259" s="15">
        <v>31142.52722</v>
      </c>
      <c r="S259" s="15">
        <v>2998.7999999999997</v>
      </c>
      <c r="T259" s="15">
        <v>30.38</v>
      </c>
      <c r="U259" s="15">
        <v>0</v>
      </c>
      <c r="V259" s="15">
        <v>0</v>
      </c>
      <c r="W259" s="15">
        <v>0</v>
      </c>
      <c r="X259" s="15">
        <v>0</v>
      </c>
      <c r="Y259" s="15">
        <v>0</v>
      </c>
      <c r="Z259" s="15">
        <v>0</v>
      </c>
      <c r="AA259" s="15">
        <v>0</v>
      </c>
      <c r="AB259" s="15">
        <v>0</v>
      </c>
      <c r="AC259" s="15">
        <v>0</v>
      </c>
      <c r="AD259" s="15">
        <v>0</v>
      </c>
      <c r="AE259" s="15">
        <v>0</v>
      </c>
      <c r="AF259" s="15">
        <v>10954.93</v>
      </c>
      <c r="AG259" s="15">
        <v>0</v>
      </c>
      <c r="AH259" s="15">
        <v>55102.95</v>
      </c>
      <c r="AI259" s="15">
        <v>-2186.87</v>
      </c>
      <c r="AJ259" s="15">
        <v>24300.079999999998</v>
      </c>
      <c r="AK259" s="15">
        <v>1104.95</v>
      </c>
      <c r="AL259" s="15">
        <v>0</v>
      </c>
      <c r="AM259" s="42">
        <v>0</v>
      </c>
      <c r="AN259" s="17">
        <v>47611396.955764741</v>
      </c>
      <c r="AO259" s="289">
        <v>1.0708666584358515</v>
      </c>
      <c r="AP259" s="290">
        <v>0</v>
      </c>
      <c r="AQ259" s="291">
        <v>0</v>
      </c>
      <c r="AR259" s="18">
        <v>0</v>
      </c>
      <c r="AS259" s="18">
        <v>0</v>
      </c>
      <c r="AT259" s="5"/>
      <c r="AU259" s="5"/>
      <c r="AV259" s="284">
        <v>48013233</v>
      </c>
      <c r="AW259" s="285">
        <v>3671158.0980000002</v>
      </c>
      <c r="AX259" s="285">
        <v>8092.5</v>
      </c>
      <c r="AY259" s="286">
        <v>63556.178</v>
      </c>
    </row>
    <row r="260" spans="1:51" ht="13.15">
      <c r="A260" s="287" t="s">
        <v>902</v>
      </c>
      <c r="B260" s="287" t="s">
        <v>903</v>
      </c>
      <c r="C260" s="287" t="s">
        <v>41</v>
      </c>
      <c r="D260" s="288" t="s">
        <v>904</v>
      </c>
      <c r="E260" s="288" t="s">
        <v>235</v>
      </c>
      <c r="F260" s="288" t="s">
        <v>236</v>
      </c>
      <c r="G260" s="287" t="s">
        <v>656</v>
      </c>
      <c r="H260" s="283">
        <v>0</v>
      </c>
      <c r="I260" s="283">
        <v>0</v>
      </c>
      <c r="J260" s="29">
        <v>0.4</v>
      </c>
      <c r="K260" s="14">
        <v>2716879.7231547399</v>
      </c>
      <c r="L260" s="15">
        <v>2513113.7439181344</v>
      </c>
      <c r="M260" s="16">
        <v>0.5</v>
      </c>
      <c r="N260" s="15">
        <v>-14173976.166076409</v>
      </c>
      <c r="O260" s="15">
        <v>17668719.600000001</v>
      </c>
      <c r="P260" s="15">
        <v>1273112.3391999998</v>
      </c>
      <c r="Q260" s="15">
        <v>7000.4000000000005</v>
      </c>
      <c r="R260" s="15">
        <v>31543.106400000001</v>
      </c>
      <c r="S260" s="15">
        <v>1866</v>
      </c>
      <c r="T260" s="15">
        <v>0</v>
      </c>
      <c r="U260" s="15">
        <v>0</v>
      </c>
      <c r="V260" s="15">
        <v>0</v>
      </c>
      <c r="W260" s="15">
        <v>0</v>
      </c>
      <c r="X260" s="15">
        <v>-136</v>
      </c>
      <c r="Y260" s="15">
        <v>0</v>
      </c>
      <c r="Z260" s="15">
        <v>0</v>
      </c>
      <c r="AA260" s="15">
        <v>0</v>
      </c>
      <c r="AB260" s="15">
        <v>5698.8</v>
      </c>
      <c r="AC260" s="15">
        <v>-78.672000000000011</v>
      </c>
      <c r="AD260" s="15">
        <v>600</v>
      </c>
      <c r="AE260" s="15">
        <v>0</v>
      </c>
      <c r="AF260" s="15">
        <v>12131.6</v>
      </c>
      <c r="AG260" s="15">
        <v>-1674.4</v>
      </c>
      <c r="AH260" s="15">
        <v>72487.600000000006</v>
      </c>
      <c r="AI260" s="15">
        <v>-205.20000000000002</v>
      </c>
      <c r="AJ260" s="15">
        <v>20799.2</v>
      </c>
      <c r="AK260" s="15">
        <v>1071.6000000000001</v>
      </c>
      <c r="AL260" s="15">
        <v>0</v>
      </c>
      <c r="AM260" s="42">
        <v>0</v>
      </c>
      <c r="AN260" s="17">
        <v>4918959.8075235924</v>
      </c>
      <c r="AO260" s="289">
        <v>1.8105180607008537</v>
      </c>
      <c r="AP260" s="290">
        <v>0</v>
      </c>
      <c r="AQ260" s="291">
        <v>0</v>
      </c>
      <c r="AR260" s="18">
        <v>1101040</v>
      </c>
      <c r="AS260" s="18">
        <v>0</v>
      </c>
      <c r="AT260" s="5"/>
      <c r="AU260" s="5"/>
      <c r="AV260" s="284">
        <v>44171799</v>
      </c>
      <c r="AW260" s="285">
        <v>3182780.8479999993</v>
      </c>
      <c r="AX260" s="285">
        <v>17501</v>
      </c>
      <c r="AY260" s="286">
        <v>78857.766000000003</v>
      </c>
    </row>
    <row r="261" spans="1:51" ht="13.15">
      <c r="A261" s="287" t="s">
        <v>905</v>
      </c>
      <c r="B261" s="287" t="s">
        <v>906</v>
      </c>
      <c r="C261" s="287" t="s">
        <v>41</v>
      </c>
      <c r="D261" s="288" t="s">
        <v>907</v>
      </c>
      <c r="E261" s="288" t="s">
        <v>235</v>
      </c>
      <c r="F261" s="288" t="s">
        <v>236</v>
      </c>
      <c r="G261" s="287" t="s">
        <v>656</v>
      </c>
      <c r="H261" s="283">
        <v>0</v>
      </c>
      <c r="I261" s="283">
        <v>0</v>
      </c>
      <c r="J261" s="29">
        <v>0.4</v>
      </c>
      <c r="K261" s="14">
        <v>2522574.2942467532</v>
      </c>
      <c r="L261" s="15">
        <v>2333381.2221782468</v>
      </c>
      <c r="M261" s="16">
        <v>0.5</v>
      </c>
      <c r="N261" s="15">
        <v>-5199478.3752540443</v>
      </c>
      <c r="O261" s="15">
        <v>7837290</v>
      </c>
      <c r="P261" s="15">
        <v>970640.67280000017</v>
      </c>
      <c r="Q261" s="15">
        <v>4419.4000000000005</v>
      </c>
      <c r="R261" s="15">
        <v>17019.382400000002</v>
      </c>
      <c r="S261" s="15">
        <v>0</v>
      </c>
      <c r="T261" s="15">
        <v>0</v>
      </c>
      <c r="U261" s="15">
        <v>0</v>
      </c>
      <c r="V261" s="15">
        <v>0</v>
      </c>
      <c r="W261" s="15">
        <v>0</v>
      </c>
      <c r="X261" s="15">
        <v>-222.4</v>
      </c>
      <c r="Y261" s="15">
        <v>0</v>
      </c>
      <c r="Z261" s="15">
        <v>0</v>
      </c>
      <c r="AA261" s="15">
        <v>0</v>
      </c>
      <c r="AB261" s="15">
        <v>4008</v>
      </c>
      <c r="AC261" s="15">
        <v>0</v>
      </c>
      <c r="AD261" s="15">
        <v>0</v>
      </c>
      <c r="AE261" s="15">
        <v>0</v>
      </c>
      <c r="AF261" s="15">
        <v>23759.600000000002</v>
      </c>
      <c r="AG261" s="15">
        <v>3947.6000000000004</v>
      </c>
      <c r="AH261" s="15">
        <v>40665.600000000006</v>
      </c>
      <c r="AI261" s="15">
        <v>-3948.8</v>
      </c>
      <c r="AJ261" s="15">
        <v>21723.600000000002</v>
      </c>
      <c r="AK261" s="15">
        <v>-24</v>
      </c>
      <c r="AL261" s="15">
        <v>0</v>
      </c>
      <c r="AM261" s="42">
        <v>0</v>
      </c>
      <c r="AN261" s="17">
        <v>3719800.2799459561</v>
      </c>
      <c r="AO261" s="289">
        <v>1.4746048464973744</v>
      </c>
      <c r="AP261" s="290">
        <v>0</v>
      </c>
      <c r="AQ261" s="291">
        <v>0</v>
      </c>
      <c r="AR261" s="18">
        <v>598613</v>
      </c>
      <c r="AS261" s="18">
        <v>0</v>
      </c>
      <c r="AT261" s="5"/>
      <c r="AU261" s="5"/>
      <c r="AV261" s="284">
        <v>19593225</v>
      </c>
      <c r="AW261" s="285">
        <v>2426601.6820000005</v>
      </c>
      <c r="AX261" s="285">
        <v>11048.5</v>
      </c>
      <c r="AY261" s="286">
        <v>42548.456000000006</v>
      </c>
    </row>
    <row r="262" spans="1:51" ht="13.15">
      <c r="A262" s="287" t="s">
        <v>908</v>
      </c>
      <c r="B262" s="287" t="s">
        <v>909</v>
      </c>
      <c r="C262" s="287" t="s">
        <v>41</v>
      </c>
      <c r="D262" s="288" t="s">
        <v>910</v>
      </c>
      <c r="E262" s="288" t="s">
        <v>207</v>
      </c>
      <c r="F262" s="288" t="s">
        <v>43</v>
      </c>
      <c r="G262" s="287" t="s">
        <v>96</v>
      </c>
      <c r="H262" s="283">
        <v>0</v>
      </c>
      <c r="I262" s="283">
        <v>0</v>
      </c>
      <c r="J262" s="29">
        <v>0.4</v>
      </c>
      <c r="K262" s="14">
        <v>2474490.191739263</v>
      </c>
      <c r="L262" s="15">
        <v>2288903.4273588182</v>
      </c>
      <c r="M262" s="16">
        <v>0.5</v>
      </c>
      <c r="N262" s="15">
        <v>-14841856.124579739</v>
      </c>
      <c r="O262" s="15">
        <v>17457920</v>
      </c>
      <c r="P262" s="15">
        <v>610880.09719999996</v>
      </c>
      <c r="Q262" s="15">
        <v>1446.2</v>
      </c>
      <c r="R262" s="15">
        <v>17790.4964</v>
      </c>
      <c r="S262" s="15">
        <v>0</v>
      </c>
      <c r="T262" s="15">
        <v>0</v>
      </c>
      <c r="U262" s="15">
        <v>0</v>
      </c>
      <c r="V262" s="15">
        <v>0</v>
      </c>
      <c r="W262" s="15">
        <v>0</v>
      </c>
      <c r="X262" s="15">
        <v>0</v>
      </c>
      <c r="Y262" s="15">
        <v>0</v>
      </c>
      <c r="Z262" s="15">
        <v>0</v>
      </c>
      <c r="AA262" s="15">
        <v>0</v>
      </c>
      <c r="AB262" s="15">
        <v>0</v>
      </c>
      <c r="AC262" s="15">
        <v>0</v>
      </c>
      <c r="AD262" s="15">
        <v>0</v>
      </c>
      <c r="AE262" s="15">
        <v>0</v>
      </c>
      <c r="AF262" s="15">
        <v>843.6</v>
      </c>
      <c r="AG262" s="15">
        <v>0</v>
      </c>
      <c r="AH262" s="15">
        <v>14400</v>
      </c>
      <c r="AI262" s="15">
        <v>0</v>
      </c>
      <c r="AJ262" s="15">
        <v>5246</v>
      </c>
      <c r="AK262" s="15">
        <v>400</v>
      </c>
      <c r="AL262" s="15">
        <v>0</v>
      </c>
      <c r="AM262" s="42">
        <v>0</v>
      </c>
      <c r="AN262" s="17">
        <v>3267070.2690202612</v>
      </c>
      <c r="AO262" s="289">
        <v>1.3203003511296652</v>
      </c>
      <c r="AP262" s="290">
        <v>0</v>
      </c>
      <c r="AQ262" s="291">
        <v>0</v>
      </c>
      <c r="AR262" s="18">
        <v>396290</v>
      </c>
      <c r="AS262" s="18">
        <v>396290</v>
      </c>
      <c r="AT262" s="5"/>
      <c r="AU262" s="5"/>
      <c r="AV262" s="284">
        <v>43644800</v>
      </c>
      <c r="AW262" s="285">
        <v>1527200.2429999998</v>
      </c>
      <c r="AX262" s="285">
        <v>3615.5</v>
      </c>
      <c r="AY262" s="286">
        <v>44476.240999999995</v>
      </c>
    </row>
    <row r="263" spans="1:51" ht="13.15">
      <c r="A263" s="287" t="s">
        <v>911</v>
      </c>
      <c r="B263" s="287" t="s">
        <v>912</v>
      </c>
      <c r="C263" s="287" t="s">
        <v>93</v>
      </c>
      <c r="D263" s="288" t="s">
        <v>913</v>
      </c>
      <c r="E263" s="288" t="s">
        <v>43</v>
      </c>
      <c r="F263" s="288" t="s">
        <v>151</v>
      </c>
      <c r="G263" s="287" t="s">
        <v>152</v>
      </c>
      <c r="H263" s="283">
        <v>0</v>
      </c>
      <c r="I263" s="283" t="s">
        <v>24</v>
      </c>
      <c r="J263" s="29">
        <v>0.49</v>
      </c>
      <c r="K263" s="14">
        <v>46091175.796548851</v>
      </c>
      <c r="L263" s="15">
        <v>42634337.611807689</v>
      </c>
      <c r="M263" s="16">
        <v>0</v>
      </c>
      <c r="N263" s="15">
        <v>6078388.9477223502</v>
      </c>
      <c r="O263" s="15">
        <v>40250454.159999996</v>
      </c>
      <c r="P263" s="15">
        <v>4006456.1287100003</v>
      </c>
      <c r="Q263" s="15">
        <v>3019.38</v>
      </c>
      <c r="R263" s="15">
        <v>53476.23232000001</v>
      </c>
      <c r="S263" s="15">
        <v>49947.17</v>
      </c>
      <c r="T263" s="15">
        <v>19580.89</v>
      </c>
      <c r="U263" s="15">
        <v>0</v>
      </c>
      <c r="V263" s="15">
        <v>0</v>
      </c>
      <c r="W263" s="15">
        <v>1336.72</v>
      </c>
      <c r="X263" s="15">
        <v>0</v>
      </c>
      <c r="Y263" s="15">
        <v>0</v>
      </c>
      <c r="Z263" s="15">
        <v>0</v>
      </c>
      <c r="AA263" s="15">
        <v>0</v>
      </c>
      <c r="AB263" s="15">
        <v>0</v>
      </c>
      <c r="AC263" s="15">
        <v>0</v>
      </c>
      <c r="AD263" s="15">
        <v>0</v>
      </c>
      <c r="AE263" s="15">
        <v>0</v>
      </c>
      <c r="AF263" s="15">
        <v>9851.4500000000007</v>
      </c>
      <c r="AG263" s="15">
        <v>-957.46</v>
      </c>
      <c r="AH263" s="15">
        <v>79957.709999999992</v>
      </c>
      <c r="AI263" s="15">
        <v>-563.99</v>
      </c>
      <c r="AJ263" s="15">
        <v>35087.43</v>
      </c>
      <c r="AK263" s="15">
        <v>267.05</v>
      </c>
      <c r="AL263" s="15">
        <v>0</v>
      </c>
      <c r="AM263" s="42">
        <v>0</v>
      </c>
      <c r="AN263" s="17">
        <v>50586301.818752356</v>
      </c>
      <c r="AO263" s="289">
        <v>1.0975268247016621</v>
      </c>
      <c r="AP263" s="290">
        <v>0</v>
      </c>
      <c r="AQ263" s="291">
        <v>0</v>
      </c>
      <c r="AR263" s="18">
        <v>0</v>
      </c>
      <c r="AS263" s="18">
        <v>0</v>
      </c>
      <c r="AT263" s="5"/>
      <c r="AU263" s="5"/>
      <c r="AV263" s="284">
        <v>82143784</v>
      </c>
      <c r="AW263" s="285">
        <v>8176441.0790000008</v>
      </c>
      <c r="AX263" s="285">
        <v>6162</v>
      </c>
      <c r="AY263" s="286">
        <v>109135.16800000002</v>
      </c>
    </row>
    <row r="264" spans="1:51" ht="13.15">
      <c r="A264" s="287" t="s">
        <v>914</v>
      </c>
      <c r="B264" s="287" t="s">
        <v>915</v>
      </c>
      <c r="C264" s="287" t="s">
        <v>116</v>
      </c>
      <c r="D264" s="288" t="s">
        <v>916</v>
      </c>
      <c r="E264" s="288" t="s">
        <v>43</v>
      </c>
      <c r="F264" s="288" t="s">
        <v>495</v>
      </c>
      <c r="G264" s="287" t="s">
        <v>96</v>
      </c>
      <c r="H264" s="283">
        <v>0</v>
      </c>
      <c r="I264" s="283">
        <v>0</v>
      </c>
      <c r="J264" s="29">
        <v>0.49</v>
      </c>
      <c r="K264" s="14">
        <v>38159632.83991316</v>
      </c>
      <c r="L264" s="15">
        <v>35297660.376919672</v>
      </c>
      <c r="M264" s="16">
        <v>0</v>
      </c>
      <c r="N264" s="15">
        <v>2316010.9010233353</v>
      </c>
      <c r="O264" s="15">
        <v>38487848.700000003</v>
      </c>
      <c r="P264" s="15">
        <v>1698586.7463600002</v>
      </c>
      <c r="Q264" s="15">
        <v>16169.51</v>
      </c>
      <c r="R264" s="15">
        <v>30203.429970000001</v>
      </c>
      <c r="S264" s="15">
        <v>23895.829999999998</v>
      </c>
      <c r="T264" s="15">
        <v>0</v>
      </c>
      <c r="U264" s="15">
        <v>22026.97</v>
      </c>
      <c r="V264" s="15">
        <v>0</v>
      </c>
      <c r="W264" s="15">
        <v>0</v>
      </c>
      <c r="X264" s="15">
        <v>-1864.94</v>
      </c>
      <c r="Y264" s="15">
        <v>0</v>
      </c>
      <c r="Z264" s="15">
        <v>0</v>
      </c>
      <c r="AA264" s="15">
        <v>0</v>
      </c>
      <c r="AB264" s="15">
        <v>4408.53</v>
      </c>
      <c r="AC264" s="15">
        <v>0</v>
      </c>
      <c r="AD264" s="15">
        <v>0</v>
      </c>
      <c r="AE264" s="15">
        <v>0</v>
      </c>
      <c r="AF264" s="15">
        <v>10787.35</v>
      </c>
      <c r="AG264" s="15">
        <v>0</v>
      </c>
      <c r="AH264" s="15">
        <v>56680.26</v>
      </c>
      <c r="AI264" s="15">
        <v>-3864.63</v>
      </c>
      <c r="AJ264" s="15">
        <v>33182.800000000003</v>
      </c>
      <c r="AK264" s="15">
        <v>-1041.25</v>
      </c>
      <c r="AL264" s="15">
        <v>0</v>
      </c>
      <c r="AM264" s="42">
        <v>0</v>
      </c>
      <c r="AN264" s="17">
        <v>42648976.267353334</v>
      </c>
      <c r="AO264" s="289">
        <v>1.11764639996076</v>
      </c>
      <c r="AP264" s="290">
        <v>0</v>
      </c>
      <c r="AQ264" s="291">
        <v>0</v>
      </c>
      <c r="AR264" s="18">
        <v>0</v>
      </c>
      <c r="AS264" s="18">
        <v>0</v>
      </c>
      <c r="AT264" s="5"/>
      <c r="AU264" s="5"/>
      <c r="AV264" s="284">
        <v>78546630</v>
      </c>
      <c r="AW264" s="285">
        <v>3466503.5640000007</v>
      </c>
      <c r="AX264" s="285">
        <v>32999</v>
      </c>
      <c r="AY264" s="286">
        <v>61639.653000000006</v>
      </c>
    </row>
    <row r="265" spans="1:51" ht="13.15">
      <c r="A265" s="287" t="s">
        <v>917</v>
      </c>
      <c r="B265" s="287" t="s">
        <v>918</v>
      </c>
      <c r="C265" s="287" t="s">
        <v>116</v>
      </c>
      <c r="D265" s="288" t="s">
        <v>919</v>
      </c>
      <c r="E265" s="288" t="s">
        <v>43</v>
      </c>
      <c r="F265" s="288" t="s">
        <v>236</v>
      </c>
      <c r="G265" s="287" t="s">
        <v>656</v>
      </c>
      <c r="H265" s="283">
        <v>0</v>
      </c>
      <c r="I265" s="283">
        <v>0</v>
      </c>
      <c r="J265" s="29">
        <v>0.49</v>
      </c>
      <c r="K265" s="14">
        <v>70093286.549385712</v>
      </c>
      <c r="L265" s="15">
        <v>64836290.058181785</v>
      </c>
      <c r="M265" s="16">
        <v>0</v>
      </c>
      <c r="N265" s="15">
        <v>29682879.191996291</v>
      </c>
      <c r="O265" s="15">
        <v>44249631.789999999</v>
      </c>
      <c r="P265" s="15">
        <v>3324816.0463000005</v>
      </c>
      <c r="Q265" s="15">
        <v>5811.89</v>
      </c>
      <c r="R265" s="15">
        <v>77986.680099999998</v>
      </c>
      <c r="S265" s="15">
        <v>0</v>
      </c>
      <c r="T265" s="15">
        <v>0</v>
      </c>
      <c r="U265" s="15">
        <v>0</v>
      </c>
      <c r="V265" s="15">
        <v>-2276.54</v>
      </c>
      <c r="W265" s="15">
        <v>-3499.58</v>
      </c>
      <c r="X265" s="15">
        <v>-2394.63</v>
      </c>
      <c r="Y265" s="15">
        <v>0</v>
      </c>
      <c r="Z265" s="15">
        <v>0</v>
      </c>
      <c r="AA265" s="15">
        <v>0</v>
      </c>
      <c r="AB265" s="15">
        <v>0</v>
      </c>
      <c r="AC265" s="15">
        <v>0</v>
      </c>
      <c r="AD265" s="15">
        <v>735</v>
      </c>
      <c r="AE265" s="15">
        <v>0</v>
      </c>
      <c r="AF265" s="15">
        <v>14547.119999999999</v>
      </c>
      <c r="AG265" s="15">
        <v>134.75</v>
      </c>
      <c r="AH265" s="15">
        <v>119174.37</v>
      </c>
      <c r="AI265" s="15">
        <v>20412.91</v>
      </c>
      <c r="AJ265" s="15">
        <v>44851.659999999996</v>
      </c>
      <c r="AK265" s="15">
        <v>-756.06999999999994</v>
      </c>
      <c r="AL265" s="15">
        <v>0</v>
      </c>
      <c r="AM265" s="42">
        <v>0</v>
      </c>
      <c r="AN265" s="17">
        <v>77532054.588396281</v>
      </c>
      <c r="AO265" s="289">
        <v>1.1061266835272365</v>
      </c>
      <c r="AP265" s="290">
        <v>0</v>
      </c>
      <c r="AQ265" s="291">
        <v>0</v>
      </c>
      <c r="AR265" s="18">
        <v>0</v>
      </c>
      <c r="AS265" s="18">
        <v>0</v>
      </c>
      <c r="AT265" s="5"/>
      <c r="AU265" s="5"/>
      <c r="AV265" s="284">
        <v>90305371</v>
      </c>
      <c r="AW265" s="285">
        <v>6785338.870000001</v>
      </c>
      <c r="AX265" s="285">
        <v>11861</v>
      </c>
      <c r="AY265" s="286">
        <v>159156.49</v>
      </c>
    </row>
    <row r="266" spans="1:51" ht="13.15">
      <c r="A266" s="287" t="s">
        <v>920</v>
      </c>
      <c r="B266" s="287" t="s">
        <v>921</v>
      </c>
      <c r="C266" s="287" t="s">
        <v>41</v>
      </c>
      <c r="D266" s="288" t="s">
        <v>922</v>
      </c>
      <c r="E266" s="288" t="s">
        <v>693</v>
      </c>
      <c r="F266" s="288" t="s">
        <v>43</v>
      </c>
      <c r="G266" s="287" t="s">
        <v>312</v>
      </c>
      <c r="H266" s="283">
        <v>0</v>
      </c>
      <c r="I266" s="283">
        <v>0</v>
      </c>
      <c r="J266" s="29">
        <v>0.4</v>
      </c>
      <c r="K266" s="14">
        <v>2376347.2105525373</v>
      </c>
      <c r="L266" s="15">
        <v>2198121.1697610971</v>
      </c>
      <c r="M266" s="16">
        <v>0.5</v>
      </c>
      <c r="N266" s="15">
        <v>-18483806.191305459</v>
      </c>
      <c r="O266" s="15">
        <v>20726489.432</v>
      </c>
      <c r="P266" s="15">
        <v>1719953.0931240004</v>
      </c>
      <c r="Q266" s="15">
        <v>14881.184000000001</v>
      </c>
      <c r="R266" s="15">
        <v>32230.431232000003</v>
      </c>
      <c r="S266" s="15">
        <v>0</v>
      </c>
      <c r="T266" s="15">
        <v>4750.3360000000002</v>
      </c>
      <c r="U266" s="15">
        <v>0</v>
      </c>
      <c r="V266" s="15">
        <v>0</v>
      </c>
      <c r="W266" s="15">
        <v>0</v>
      </c>
      <c r="X266" s="15">
        <v>-570.49200000000008</v>
      </c>
      <c r="Y266" s="15">
        <v>0</v>
      </c>
      <c r="Z266" s="15">
        <v>0</v>
      </c>
      <c r="AA266" s="15">
        <v>84.576000000000008</v>
      </c>
      <c r="AB266" s="15">
        <v>0</v>
      </c>
      <c r="AC266" s="15">
        <v>0</v>
      </c>
      <c r="AD266" s="15">
        <v>600</v>
      </c>
      <c r="AE266" s="15">
        <v>0</v>
      </c>
      <c r="AF266" s="15">
        <v>10638.628000000001</v>
      </c>
      <c r="AG266" s="15">
        <v>-1056.0240000000001</v>
      </c>
      <c r="AH266" s="15">
        <v>71231.88</v>
      </c>
      <c r="AI266" s="15">
        <v>0</v>
      </c>
      <c r="AJ266" s="15">
        <v>28195.58</v>
      </c>
      <c r="AK266" s="15">
        <v>1329.3200000000002</v>
      </c>
      <c r="AL266" s="15">
        <v>0</v>
      </c>
      <c r="AM266" s="42">
        <v>0</v>
      </c>
      <c r="AN266" s="17">
        <v>4124951.753050542</v>
      </c>
      <c r="AO266" s="289">
        <v>1.7358371431300341</v>
      </c>
      <c r="AP266" s="290">
        <v>0</v>
      </c>
      <c r="AQ266" s="291">
        <v>0</v>
      </c>
      <c r="AR266" s="18">
        <v>874302</v>
      </c>
      <c r="AS266" s="18">
        <v>0</v>
      </c>
      <c r="AT266" s="5"/>
      <c r="AU266" s="5"/>
      <c r="AV266" s="284">
        <v>51816223.579999998</v>
      </c>
      <c r="AW266" s="285">
        <v>4299882.7328100009</v>
      </c>
      <c r="AX266" s="285">
        <v>37202.959999999999</v>
      </c>
      <c r="AY266" s="286">
        <v>80576.078080000007</v>
      </c>
    </row>
    <row r="267" spans="1:51" ht="13.15">
      <c r="A267" s="287" t="s">
        <v>923</v>
      </c>
      <c r="B267" s="287" t="s">
        <v>924</v>
      </c>
      <c r="C267" s="287" t="s">
        <v>41</v>
      </c>
      <c r="D267" s="288" t="s">
        <v>925</v>
      </c>
      <c r="E267" s="288" t="s">
        <v>258</v>
      </c>
      <c r="F267" s="288" t="s">
        <v>43</v>
      </c>
      <c r="G267" s="287" t="s">
        <v>259</v>
      </c>
      <c r="H267" s="283">
        <v>0</v>
      </c>
      <c r="I267" s="283" t="s">
        <v>24</v>
      </c>
      <c r="J267" s="29">
        <v>0.4</v>
      </c>
      <c r="K267" s="14">
        <v>2376109.5772855072</v>
      </c>
      <c r="L267" s="15">
        <v>2197901.3589890944</v>
      </c>
      <c r="M267" s="16">
        <v>0</v>
      </c>
      <c r="N267" s="15">
        <v>-7674148.4248218387</v>
      </c>
      <c r="O267" s="15">
        <v>11314313.200000001</v>
      </c>
      <c r="P267" s="15">
        <v>1160242.618</v>
      </c>
      <c r="Q267" s="15">
        <v>11013.400000000001</v>
      </c>
      <c r="R267" s="15">
        <v>28554.803600000003</v>
      </c>
      <c r="S267" s="15">
        <v>0</v>
      </c>
      <c r="T267" s="15">
        <v>0</v>
      </c>
      <c r="U267" s="15">
        <v>0</v>
      </c>
      <c r="V267" s="15">
        <v>0</v>
      </c>
      <c r="W267" s="15">
        <v>0</v>
      </c>
      <c r="X267" s="15">
        <v>-470.40000000000003</v>
      </c>
      <c r="Y267" s="15">
        <v>0</v>
      </c>
      <c r="Z267" s="15">
        <v>0</v>
      </c>
      <c r="AA267" s="15">
        <v>0</v>
      </c>
      <c r="AB267" s="15">
        <v>12223.6</v>
      </c>
      <c r="AC267" s="15">
        <v>600</v>
      </c>
      <c r="AD267" s="15">
        <v>600</v>
      </c>
      <c r="AE267" s="15">
        <v>0</v>
      </c>
      <c r="AF267" s="15">
        <v>10482</v>
      </c>
      <c r="AG267" s="15">
        <v>442</v>
      </c>
      <c r="AH267" s="15">
        <v>48746.8</v>
      </c>
      <c r="AI267" s="15">
        <v>-3050.4</v>
      </c>
      <c r="AJ267" s="15">
        <v>25547.200000000001</v>
      </c>
      <c r="AK267" s="15">
        <v>-1467.2</v>
      </c>
      <c r="AL267" s="15">
        <v>0</v>
      </c>
      <c r="AM267" s="42">
        <v>0</v>
      </c>
      <c r="AN267" s="17">
        <v>4933629.1967781624</v>
      </c>
      <c r="AO267" s="289">
        <v>2.0763475068411585</v>
      </c>
      <c r="AP267" s="290">
        <v>0</v>
      </c>
      <c r="AQ267" s="291">
        <v>0</v>
      </c>
      <c r="AR267" s="18">
        <v>0</v>
      </c>
      <c r="AS267" s="18">
        <v>0</v>
      </c>
      <c r="AT267" s="5"/>
      <c r="AU267" s="5"/>
      <c r="AV267" s="284">
        <v>28285783</v>
      </c>
      <c r="AW267" s="285">
        <v>2900606.5449999999</v>
      </c>
      <c r="AX267" s="285">
        <v>27533.5</v>
      </c>
      <c r="AY267" s="286">
        <v>71387.009000000005</v>
      </c>
    </row>
    <row r="268" spans="1:51" ht="13.15">
      <c r="A268" s="287" t="s">
        <v>926</v>
      </c>
      <c r="B268" s="287" t="s">
        <v>927</v>
      </c>
      <c r="C268" s="287" t="s">
        <v>41</v>
      </c>
      <c r="D268" s="288" t="s">
        <v>928</v>
      </c>
      <c r="E268" s="288" t="s">
        <v>80</v>
      </c>
      <c r="F268" s="288" t="s">
        <v>43</v>
      </c>
      <c r="G268" s="287" t="s">
        <v>81</v>
      </c>
      <c r="H268" s="283">
        <v>0</v>
      </c>
      <c r="I268" s="283" t="s">
        <v>24</v>
      </c>
      <c r="J268" s="29">
        <v>0.4</v>
      </c>
      <c r="K268" s="14">
        <v>2771209.8781632851</v>
      </c>
      <c r="L268" s="15">
        <v>2563369.137301039</v>
      </c>
      <c r="M268" s="16">
        <v>0</v>
      </c>
      <c r="N268" s="15">
        <v>-14189107.532348679</v>
      </c>
      <c r="O268" s="15">
        <v>25573990.400000002</v>
      </c>
      <c r="P268" s="15">
        <v>1525898</v>
      </c>
      <c r="Q268" s="15">
        <v>9083.2000000000007</v>
      </c>
      <c r="R268" s="15">
        <v>42232.277999999998</v>
      </c>
      <c r="S268" s="15">
        <v>0</v>
      </c>
      <c r="T268" s="15">
        <v>0</v>
      </c>
      <c r="U268" s="15">
        <v>0</v>
      </c>
      <c r="V268" s="15">
        <v>0</v>
      </c>
      <c r="W268" s="15">
        <v>0</v>
      </c>
      <c r="X268" s="15">
        <v>-1768.4</v>
      </c>
      <c r="Y268" s="15">
        <v>0</v>
      </c>
      <c r="Z268" s="15">
        <v>0</v>
      </c>
      <c r="AA268" s="15">
        <v>-926.80000000000007</v>
      </c>
      <c r="AB268" s="15">
        <v>22040</v>
      </c>
      <c r="AC268" s="15">
        <v>268.40000000000003</v>
      </c>
      <c r="AD268" s="15">
        <v>0</v>
      </c>
      <c r="AE268" s="15">
        <v>0</v>
      </c>
      <c r="AF268" s="15">
        <v>29709.200000000001</v>
      </c>
      <c r="AG268" s="15">
        <v>-757.6</v>
      </c>
      <c r="AH268" s="15">
        <v>74306</v>
      </c>
      <c r="AI268" s="15">
        <v>55617.200000000004</v>
      </c>
      <c r="AJ268" s="15">
        <v>20108</v>
      </c>
      <c r="AK268" s="15">
        <v>-400</v>
      </c>
      <c r="AL268" s="15">
        <v>0</v>
      </c>
      <c r="AM268" s="42">
        <v>0</v>
      </c>
      <c r="AN268" s="17">
        <v>13160292.345651323</v>
      </c>
      <c r="AO268" s="289">
        <v>4.7489338318805938</v>
      </c>
      <c r="AP268" s="290">
        <v>0</v>
      </c>
      <c r="AQ268" s="291">
        <v>0</v>
      </c>
      <c r="AR268" s="18">
        <v>0</v>
      </c>
      <c r="AS268" s="18">
        <v>0</v>
      </c>
      <c r="AT268" s="5"/>
      <c r="AU268" s="5"/>
      <c r="AV268" s="284">
        <v>63934976</v>
      </c>
      <c r="AW268" s="285">
        <v>3814745</v>
      </c>
      <c r="AX268" s="285">
        <v>22708</v>
      </c>
      <c r="AY268" s="286">
        <v>105580.69499999999</v>
      </c>
    </row>
    <row r="269" spans="1:51" ht="13.15">
      <c r="A269" s="287" t="s">
        <v>929</v>
      </c>
      <c r="B269" s="287" t="s">
        <v>930</v>
      </c>
      <c r="C269" s="287" t="s">
        <v>93</v>
      </c>
      <c r="D269" s="288" t="s">
        <v>931</v>
      </c>
      <c r="E269" s="288" t="s">
        <v>43</v>
      </c>
      <c r="F269" s="288" t="s">
        <v>439</v>
      </c>
      <c r="G269" s="287" t="s">
        <v>96</v>
      </c>
      <c r="H269" s="283">
        <v>0</v>
      </c>
      <c r="I269" s="283">
        <v>0</v>
      </c>
      <c r="J269" s="29">
        <v>0.49</v>
      </c>
      <c r="K269" s="14">
        <v>82599858.611892685</v>
      </c>
      <c r="L269" s="15">
        <v>76404869.216000736</v>
      </c>
      <c r="M269" s="16">
        <v>0</v>
      </c>
      <c r="N269" s="15">
        <v>42058851.95515129</v>
      </c>
      <c r="O269" s="15">
        <v>43458622.829999998</v>
      </c>
      <c r="P269" s="15">
        <v>2762939.1007399997</v>
      </c>
      <c r="Q269" s="15">
        <v>22012.27</v>
      </c>
      <c r="R269" s="15">
        <v>34540.259681200005</v>
      </c>
      <c r="S269" s="15">
        <v>0</v>
      </c>
      <c r="T269" s="15">
        <v>0</v>
      </c>
      <c r="U269" s="15">
        <v>0</v>
      </c>
      <c r="V269" s="15">
        <v>0</v>
      </c>
      <c r="W269" s="15">
        <v>0</v>
      </c>
      <c r="X269" s="15">
        <v>-3245.27</v>
      </c>
      <c r="Y269" s="15">
        <v>0</v>
      </c>
      <c r="Z269" s="15">
        <v>0</v>
      </c>
      <c r="AA269" s="15">
        <v>0</v>
      </c>
      <c r="AB269" s="15">
        <v>737.44999999999993</v>
      </c>
      <c r="AC269" s="15">
        <v>0</v>
      </c>
      <c r="AD269" s="15">
        <v>271.84709999999995</v>
      </c>
      <c r="AE269" s="15">
        <v>0</v>
      </c>
      <c r="AF269" s="15">
        <v>14572.178599999999</v>
      </c>
      <c r="AG269" s="15">
        <v>-43.306199999999997</v>
      </c>
      <c r="AH269" s="15">
        <v>113200.829</v>
      </c>
      <c r="AI269" s="15">
        <v>-1225.4802</v>
      </c>
      <c r="AJ269" s="15">
        <v>36207.638599999998</v>
      </c>
      <c r="AK269" s="15">
        <v>461.8152</v>
      </c>
      <c r="AL269" s="15">
        <v>0</v>
      </c>
      <c r="AM269" s="42">
        <v>0</v>
      </c>
      <c r="AN269" s="17">
        <v>88497904.117672473</v>
      </c>
      <c r="AO269" s="289">
        <v>1.0714050314963928</v>
      </c>
      <c r="AP269" s="290">
        <v>0</v>
      </c>
      <c r="AQ269" s="291">
        <v>0</v>
      </c>
      <c r="AR269" s="18">
        <v>0</v>
      </c>
      <c r="AS269" s="18">
        <v>0</v>
      </c>
      <c r="AT269" s="5"/>
      <c r="AU269" s="5"/>
      <c r="AV269" s="284">
        <v>88691067</v>
      </c>
      <c r="AW269" s="285">
        <v>5638651.2259999998</v>
      </c>
      <c r="AX269" s="285">
        <v>44923</v>
      </c>
      <c r="AY269" s="286">
        <v>70490.325880000004</v>
      </c>
    </row>
    <row r="270" spans="1:51" ht="13.15">
      <c r="A270" s="287" t="s">
        <v>932</v>
      </c>
      <c r="B270" s="287" t="s">
        <v>933</v>
      </c>
      <c r="C270" s="287" t="s">
        <v>41</v>
      </c>
      <c r="D270" s="288" t="s">
        <v>934</v>
      </c>
      <c r="E270" s="288" t="s">
        <v>404</v>
      </c>
      <c r="F270" s="288" t="s">
        <v>43</v>
      </c>
      <c r="G270" s="287" t="s">
        <v>405</v>
      </c>
      <c r="H270" s="283">
        <v>0</v>
      </c>
      <c r="I270" s="283" t="s">
        <v>24</v>
      </c>
      <c r="J270" s="29">
        <v>0.4</v>
      </c>
      <c r="K270" s="14">
        <v>1508666.0860289922</v>
      </c>
      <c r="L270" s="15">
        <v>1395516.1295768179</v>
      </c>
      <c r="M270" s="16">
        <v>0</v>
      </c>
      <c r="N270" s="15">
        <v>-12098674.51491846</v>
      </c>
      <c r="O270" s="15">
        <v>16810982.400000002</v>
      </c>
      <c r="P270" s="15">
        <v>846517.70279999997</v>
      </c>
      <c r="Q270" s="15">
        <v>5537.8</v>
      </c>
      <c r="R270" s="15">
        <v>28399.982800000002</v>
      </c>
      <c r="S270" s="15">
        <v>0</v>
      </c>
      <c r="T270" s="15">
        <v>0</v>
      </c>
      <c r="U270" s="15">
        <v>0</v>
      </c>
      <c r="V270" s="15">
        <v>0</v>
      </c>
      <c r="W270" s="15">
        <v>0</v>
      </c>
      <c r="X270" s="15">
        <v>0</v>
      </c>
      <c r="Y270" s="15">
        <v>0</v>
      </c>
      <c r="Z270" s="15">
        <v>0</v>
      </c>
      <c r="AA270" s="15">
        <v>0</v>
      </c>
      <c r="AB270" s="15">
        <v>0</v>
      </c>
      <c r="AC270" s="15">
        <v>0</v>
      </c>
      <c r="AD270" s="15">
        <v>0</v>
      </c>
      <c r="AE270" s="15">
        <v>0</v>
      </c>
      <c r="AF270" s="15">
        <v>8047.2000000000007</v>
      </c>
      <c r="AG270" s="15">
        <v>0</v>
      </c>
      <c r="AH270" s="15">
        <v>41679.600000000006</v>
      </c>
      <c r="AI270" s="15">
        <v>0</v>
      </c>
      <c r="AJ270" s="15">
        <v>7110</v>
      </c>
      <c r="AK270" s="15">
        <v>144.80000000000001</v>
      </c>
      <c r="AL270" s="15">
        <v>0</v>
      </c>
      <c r="AM270" s="42">
        <v>0</v>
      </c>
      <c r="AN270" s="17">
        <v>5649744.9706815425</v>
      </c>
      <c r="AO270" s="289">
        <v>3.7448611213581495</v>
      </c>
      <c r="AP270" s="290">
        <v>0</v>
      </c>
      <c r="AQ270" s="291">
        <v>0</v>
      </c>
      <c r="AR270" s="18">
        <v>0</v>
      </c>
      <c r="AS270" s="18">
        <v>0</v>
      </c>
      <c r="AT270" s="5"/>
      <c r="AU270" s="5"/>
      <c r="AV270" s="284">
        <v>42027456</v>
      </c>
      <c r="AW270" s="285">
        <v>2116294.2569999998</v>
      </c>
      <c r="AX270" s="285">
        <v>13844.5</v>
      </c>
      <c r="AY270" s="286">
        <v>70999.956999999995</v>
      </c>
    </row>
    <row r="271" spans="1:51" ht="13.15">
      <c r="A271" s="287" t="s">
        <v>935</v>
      </c>
      <c r="B271" s="287" t="s">
        <v>936</v>
      </c>
      <c r="C271" s="287" t="s">
        <v>84</v>
      </c>
      <c r="D271" s="288" t="s">
        <v>937</v>
      </c>
      <c r="E271" s="288" t="s">
        <v>86</v>
      </c>
      <c r="F271" s="288" t="s">
        <v>43</v>
      </c>
      <c r="G271" s="287" t="s">
        <v>87</v>
      </c>
      <c r="H271" s="283">
        <v>0</v>
      </c>
      <c r="I271" s="283" t="s">
        <v>24</v>
      </c>
      <c r="J271" s="29">
        <v>0.3</v>
      </c>
      <c r="K271" s="14">
        <v>35030679.640256412</v>
      </c>
      <c r="L271" s="15">
        <v>32403378.667237181</v>
      </c>
      <c r="M271" s="16">
        <v>0</v>
      </c>
      <c r="N271" s="15">
        <v>18709915.196617626</v>
      </c>
      <c r="O271" s="15">
        <v>16605045</v>
      </c>
      <c r="P271" s="15">
        <v>1111508.1551999999</v>
      </c>
      <c r="Q271" s="15">
        <v>3007.5</v>
      </c>
      <c r="R271" s="15">
        <v>22304.553599999999</v>
      </c>
      <c r="S271" s="15">
        <v>0</v>
      </c>
      <c r="T271" s="15">
        <v>0</v>
      </c>
      <c r="U271" s="15">
        <v>0</v>
      </c>
      <c r="V271" s="15">
        <v>0</v>
      </c>
      <c r="W271" s="15">
        <v>0</v>
      </c>
      <c r="X271" s="15">
        <v>0</v>
      </c>
      <c r="Y271" s="15">
        <v>0</v>
      </c>
      <c r="Z271" s="15">
        <v>0</v>
      </c>
      <c r="AA271" s="15">
        <v>0</v>
      </c>
      <c r="AB271" s="15">
        <v>0</v>
      </c>
      <c r="AC271" s="15">
        <v>0</v>
      </c>
      <c r="AD271" s="15">
        <v>0</v>
      </c>
      <c r="AE271" s="15">
        <v>0</v>
      </c>
      <c r="AF271" s="15">
        <v>4334.3999999999996</v>
      </c>
      <c r="AG271" s="15">
        <v>-928.19999999999993</v>
      </c>
      <c r="AH271" s="15">
        <v>63151.199999999997</v>
      </c>
      <c r="AI271" s="15">
        <v>-1838.3999999999999</v>
      </c>
      <c r="AJ271" s="15">
        <v>5306.0999999999995</v>
      </c>
      <c r="AK271" s="15">
        <v>0</v>
      </c>
      <c r="AL271" s="15">
        <v>0</v>
      </c>
      <c r="AM271" s="42">
        <v>0</v>
      </c>
      <c r="AN271" s="17">
        <v>36521805.505417623</v>
      </c>
      <c r="AO271" s="289">
        <v>1.0425662841964289</v>
      </c>
      <c r="AP271" s="290">
        <v>0</v>
      </c>
      <c r="AQ271" s="291">
        <v>0</v>
      </c>
      <c r="AR271" s="18">
        <v>0</v>
      </c>
      <c r="AS271" s="18">
        <v>0</v>
      </c>
      <c r="AT271" s="5"/>
      <c r="AU271" s="5"/>
      <c r="AV271" s="284">
        <v>55350150</v>
      </c>
      <c r="AW271" s="285">
        <v>3705027.1839999999</v>
      </c>
      <c r="AX271" s="285">
        <v>10025</v>
      </c>
      <c r="AY271" s="286">
        <v>74348.512000000002</v>
      </c>
    </row>
    <row r="272" spans="1:51" ht="13.15">
      <c r="A272" s="287" t="s">
        <v>938</v>
      </c>
      <c r="B272" s="287" t="s">
        <v>939</v>
      </c>
      <c r="C272" s="287" t="s">
        <v>41</v>
      </c>
      <c r="D272" s="288" t="s">
        <v>940</v>
      </c>
      <c r="E272" s="288" t="s">
        <v>68</v>
      </c>
      <c r="F272" s="288" t="s">
        <v>69</v>
      </c>
      <c r="G272" s="287" t="s">
        <v>70</v>
      </c>
      <c r="H272" s="283">
        <v>0</v>
      </c>
      <c r="I272" s="283" t="s">
        <v>24</v>
      </c>
      <c r="J272" s="29">
        <v>0.4</v>
      </c>
      <c r="K272" s="14">
        <v>4126951.6026239009</v>
      </c>
      <c r="L272" s="15">
        <v>3817430.2324271086</v>
      </c>
      <c r="M272" s="16">
        <v>0</v>
      </c>
      <c r="N272" s="15">
        <v>-11300170.23968</v>
      </c>
      <c r="O272" s="15">
        <v>19167068</v>
      </c>
      <c r="P272" s="15">
        <v>1613721.6176</v>
      </c>
      <c r="Q272" s="15">
        <v>8952.2000000000007</v>
      </c>
      <c r="R272" s="15">
        <v>25408.579199999996</v>
      </c>
      <c r="S272" s="15">
        <v>0</v>
      </c>
      <c r="T272" s="15">
        <v>0</v>
      </c>
      <c r="U272" s="15">
        <v>0</v>
      </c>
      <c r="V272" s="15">
        <v>0</v>
      </c>
      <c r="W272" s="15">
        <v>0</v>
      </c>
      <c r="X272" s="15">
        <v>-465.6</v>
      </c>
      <c r="Y272" s="15">
        <v>0</v>
      </c>
      <c r="Z272" s="15">
        <v>0</v>
      </c>
      <c r="AA272" s="15">
        <v>0</v>
      </c>
      <c r="AB272" s="15">
        <v>9208.4</v>
      </c>
      <c r="AC272" s="15">
        <v>0</v>
      </c>
      <c r="AD272" s="15">
        <v>600</v>
      </c>
      <c r="AE272" s="15">
        <v>0</v>
      </c>
      <c r="AF272" s="15">
        <v>12530.800000000001</v>
      </c>
      <c r="AG272" s="15">
        <v>378.40000000000003</v>
      </c>
      <c r="AH272" s="15">
        <v>29426</v>
      </c>
      <c r="AI272" s="15">
        <v>-1176.8</v>
      </c>
      <c r="AJ272" s="15">
        <v>23426.800000000003</v>
      </c>
      <c r="AK272" s="15">
        <v>-393.6</v>
      </c>
      <c r="AL272" s="15">
        <v>0</v>
      </c>
      <c r="AM272" s="42">
        <v>0</v>
      </c>
      <c r="AN272" s="17">
        <v>9588514.5571199991</v>
      </c>
      <c r="AO272" s="289">
        <v>2.3233891453981812</v>
      </c>
      <c r="AP272" s="290">
        <v>0</v>
      </c>
      <c r="AQ272" s="291">
        <v>0</v>
      </c>
      <c r="AR272" s="18">
        <v>0</v>
      </c>
      <c r="AS272" s="18">
        <v>0</v>
      </c>
      <c r="AT272" s="5"/>
      <c r="AU272" s="5"/>
      <c r="AV272" s="284">
        <v>47917670</v>
      </c>
      <c r="AW272" s="285">
        <v>4034304.0439999998</v>
      </c>
      <c r="AX272" s="285">
        <v>22380.5</v>
      </c>
      <c r="AY272" s="286">
        <v>63521.447999999989</v>
      </c>
    </row>
    <row r="273" spans="1:51" ht="13.15">
      <c r="A273" s="287" t="s">
        <v>941</v>
      </c>
      <c r="B273" s="287" t="s">
        <v>942</v>
      </c>
      <c r="C273" s="287" t="s">
        <v>116</v>
      </c>
      <c r="D273" s="288" t="s">
        <v>943</v>
      </c>
      <c r="E273" s="288" t="s">
        <v>43</v>
      </c>
      <c r="F273" s="288" t="s">
        <v>161</v>
      </c>
      <c r="G273" s="287" t="s">
        <v>96</v>
      </c>
      <c r="H273" s="283">
        <v>0</v>
      </c>
      <c r="I273" s="283">
        <v>0</v>
      </c>
      <c r="J273" s="29">
        <v>0.49</v>
      </c>
      <c r="K273" s="14">
        <v>31061041.197572153</v>
      </c>
      <c r="L273" s="15">
        <v>28731463.107754242</v>
      </c>
      <c r="M273" s="16">
        <v>0.34870230905869937</v>
      </c>
      <c r="N273" s="15">
        <v>-16629963.134862838</v>
      </c>
      <c r="O273" s="15">
        <v>50332249.729999997</v>
      </c>
      <c r="P273" s="15">
        <v>1916238.3959599999</v>
      </c>
      <c r="Q273" s="15">
        <v>-0.49</v>
      </c>
      <c r="R273" s="15">
        <v>35646.21963</v>
      </c>
      <c r="S273" s="15">
        <v>0</v>
      </c>
      <c r="T273" s="15">
        <v>0</v>
      </c>
      <c r="U273" s="15">
        <v>0</v>
      </c>
      <c r="V273" s="15">
        <v>0</v>
      </c>
      <c r="W273" s="15">
        <v>0</v>
      </c>
      <c r="X273" s="15">
        <v>0</v>
      </c>
      <c r="Y273" s="15">
        <v>0</v>
      </c>
      <c r="Z273" s="15">
        <v>0</v>
      </c>
      <c r="AA273" s="15">
        <v>0</v>
      </c>
      <c r="AB273" s="15">
        <v>2716.07</v>
      </c>
      <c r="AC273" s="15">
        <v>0</v>
      </c>
      <c r="AD273" s="15">
        <v>0</v>
      </c>
      <c r="AE273" s="15">
        <v>0</v>
      </c>
      <c r="AF273" s="15">
        <v>5418.42</v>
      </c>
      <c r="AG273" s="15">
        <v>-251.85999999999999</v>
      </c>
      <c r="AH273" s="15">
        <v>25883.759999999998</v>
      </c>
      <c r="AI273" s="15">
        <v>-3223.22</v>
      </c>
      <c r="AJ273" s="15">
        <v>23518.53</v>
      </c>
      <c r="AK273" s="15">
        <v>5239.57</v>
      </c>
      <c r="AL273" s="15">
        <v>0</v>
      </c>
      <c r="AM273" s="42">
        <v>0</v>
      </c>
      <c r="AN273" s="17">
        <v>35713471.990727164</v>
      </c>
      <c r="AO273" s="289">
        <v>1.1497834783953946</v>
      </c>
      <c r="AP273" s="290">
        <v>0</v>
      </c>
      <c r="AQ273" s="291">
        <v>0</v>
      </c>
      <c r="AR273" s="18">
        <v>1622313</v>
      </c>
      <c r="AS273" s="18">
        <v>1622313</v>
      </c>
      <c r="AT273" s="5"/>
      <c r="AU273" s="5"/>
      <c r="AV273" s="284">
        <v>102718877</v>
      </c>
      <c r="AW273" s="285">
        <v>3910690.6039999998</v>
      </c>
      <c r="AX273" s="285">
        <v>-1</v>
      </c>
      <c r="AY273" s="286">
        <v>72747.387000000002</v>
      </c>
    </row>
    <row r="274" spans="1:51" ht="13.15">
      <c r="A274" s="287" t="s">
        <v>944</v>
      </c>
      <c r="B274" s="287" t="s">
        <v>945</v>
      </c>
      <c r="C274" s="287" t="s">
        <v>93</v>
      </c>
      <c r="D274" s="288" t="s">
        <v>946</v>
      </c>
      <c r="E274" s="288" t="s">
        <v>43</v>
      </c>
      <c r="F274" s="288" t="s">
        <v>151</v>
      </c>
      <c r="G274" s="287" t="s">
        <v>152</v>
      </c>
      <c r="H274" s="283">
        <v>0</v>
      </c>
      <c r="I274" s="283" t="s">
        <v>24</v>
      </c>
      <c r="J274" s="29">
        <v>0.49</v>
      </c>
      <c r="K274" s="14">
        <v>54154537.836626962</v>
      </c>
      <c r="L274" s="15">
        <v>50092947.498879939</v>
      </c>
      <c r="M274" s="16">
        <v>0</v>
      </c>
      <c r="N274" s="15">
        <v>28493966.164009862</v>
      </c>
      <c r="O274" s="15">
        <v>24982374.129999999</v>
      </c>
      <c r="P274" s="15">
        <v>3019241.3432300002</v>
      </c>
      <c r="Q274" s="15">
        <v>16188.619999999999</v>
      </c>
      <c r="R274" s="15">
        <v>73087.186759999997</v>
      </c>
      <c r="S274" s="15">
        <v>0</v>
      </c>
      <c r="T274" s="15">
        <v>0</v>
      </c>
      <c r="U274" s="15">
        <v>0</v>
      </c>
      <c r="V274" s="15">
        <v>0</v>
      </c>
      <c r="W274" s="15">
        <v>0</v>
      </c>
      <c r="X274" s="15">
        <v>0</v>
      </c>
      <c r="Y274" s="15">
        <v>0</v>
      </c>
      <c r="Z274" s="15">
        <v>0</v>
      </c>
      <c r="AA274" s="15">
        <v>0</v>
      </c>
      <c r="AB274" s="15">
        <v>0</v>
      </c>
      <c r="AC274" s="15">
        <v>0</v>
      </c>
      <c r="AD274" s="15">
        <v>735</v>
      </c>
      <c r="AE274" s="15">
        <v>735</v>
      </c>
      <c r="AF274" s="15">
        <v>11501.28</v>
      </c>
      <c r="AG274" s="15">
        <v>-140.63</v>
      </c>
      <c r="AH274" s="15">
        <v>66743.88</v>
      </c>
      <c r="AI274" s="15">
        <v>-4288.4799999999996</v>
      </c>
      <c r="AJ274" s="15">
        <v>31237.01</v>
      </c>
      <c r="AK274" s="15">
        <v>517.43999999999994</v>
      </c>
      <c r="AL274" s="15">
        <v>0</v>
      </c>
      <c r="AM274" s="42">
        <v>0</v>
      </c>
      <c r="AN274" s="17">
        <v>56691897.943999864</v>
      </c>
      <c r="AO274" s="289">
        <v>1.0468540626277265</v>
      </c>
      <c r="AP274" s="290">
        <v>0</v>
      </c>
      <c r="AQ274" s="291">
        <v>0</v>
      </c>
      <c r="AR274" s="18">
        <v>0</v>
      </c>
      <c r="AS274" s="18">
        <v>0</v>
      </c>
      <c r="AT274" s="5"/>
      <c r="AU274" s="5"/>
      <c r="AV274" s="284">
        <v>50984437</v>
      </c>
      <c r="AW274" s="285">
        <v>6161717.0270000007</v>
      </c>
      <c r="AX274" s="285">
        <v>33038</v>
      </c>
      <c r="AY274" s="286">
        <v>149157.524</v>
      </c>
    </row>
    <row r="275" spans="1:51" ht="13.15">
      <c r="A275" s="287" t="s">
        <v>947</v>
      </c>
      <c r="B275" s="287" t="s">
        <v>948</v>
      </c>
      <c r="C275" s="287" t="s">
        <v>41</v>
      </c>
      <c r="D275" s="288" t="s">
        <v>949</v>
      </c>
      <c r="E275" s="288" t="s">
        <v>235</v>
      </c>
      <c r="F275" s="288" t="s">
        <v>236</v>
      </c>
      <c r="G275" s="287" t="s">
        <v>131</v>
      </c>
      <c r="H275" s="283">
        <v>0</v>
      </c>
      <c r="I275" s="283">
        <v>0</v>
      </c>
      <c r="J275" s="29">
        <v>0.4</v>
      </c>
      <c r="K275" s="14">
        <v>2249464.8529925067</v>
      </c>
      <c r="L275" s="15">
        <v>2080754.9890180689</v>
      </c>
      <c r="M275" s="16">
        <v>0.5</v>
      </c>
      <c r="N275" s="15">
        <v>-10009626.76087912</v>
      </c>
      <c r="O275" s="15">
        <v>13516840.4</v>
      </c>
      <c r="P275" s="15">
        <v>668007.96519999998</v>
      </c>
      <c r="Q275" s="15">
        <v>-2291.4</v>
      </c>
      <c r="R275" s="15">
        <v>10528.366399999999</v>
      </c>
      <c r="S275" s="15">
        <v>0</v>
      </c>
      <c r="T275" s="15">
        <v>0</v>
      </c>
      <c r="U275" s="15">
        <v>0</v>
      </c>
      <c r="V275" s="15">
        <v>0</v>
      </c>
      <c r="W275" s="15">
        <v>0</v>
      </c>
      <c r="X275" s="15">
        <v>0</v>
      </c>
      <c r="Y275" s="15">
        <v>0</v>
      </c>
      <c r="Z275" s="15">
        <v>0</v>
      </c>
      <c r="AA275" s="15">
        <v>0</v>
      </c>
      <c r="AB275" s="15">
        <v>0</v>
      </c>
      <c r="AC275" s="15">
        <v>0</v>
      </c>
      <c r="AD275" s="15">
        <v>600</v>
      </c>
      <c r="AE275" s="15">
        <v>0</v>
      </c>
      <c r="AF275" s="15">
        <v>2831.2000000000003</v>
      </c>
      <c r="AG275" s="15">
        <v>0</v>
      </c>
      <c r="AH275" s="15">
        <v>41268</v>
      </c>
      <c r="AI275" s="15">
        <v>-1253.6000000000001</v>
      </c>
      <c r="AJ275" s="15">
        <v>6351.6</v>
      </c>
      <c r="AK275" s="15">
        <v>-34</v>
      </c>
      <c r="AL275" s="15">
        <v>0</v>
      </c>
      <c r="AM275" s="42">
        <v>0</v>
      </c>
      <c r="AN275" s="17">
        <v>4233221.7707208805</v>
      </c>
      <c r="AO275" s="289">
        <v>1.8818794901771163</v>
      </c>
      <c r="AP275" s="290">
        <v>0</v>
      </c>
      <c r="AQ275" s="291">
        <v>0</v>
      </c>
      <c r="AR275" s="18">
        <v>991878</v>
      </c>
      <c r="AS275" s="18">
        <v>0</v>
      </c>
      <c r="AT275" s="5"/>
      <c r="AU275" s="5"/>
      <c r="AV275" s="284">
        <v>33792101</v>
      </c>
      <c r="AW275" s="285">
        <v>1670019.9129999999</v>
      </c>
      <c r="AX275" s="285">
        <v>-5728.5</v>
      </c>
      <c r="AY275" s="286">
        <v>26320.915999999997</v>
      </c>
    </row>
    <row r="276" spans="1:51" ht="13.15">
      <c r="A276" s="287" t="s">
        <v>950</v>
      </c>
      <c r="B276" s="287" t="s">
        <v>951</v>
      </c>
      <c r="C276" s="287" t="s">
        <v>41</v>
      </c>
      <c r="D276" s="288" t="s">
        <v>952</v>
      </c>
      <c r="E276" s="288" t="s">
        <v>404</v>
      </c>
      <c r="F276" s="288" t="s">
        <v>43</v>
      </c>
      <c r="G276" s="287" t="s">
        <v>405</v>
      </c>
      <c r="H276" s="283">
        <v>0</v>
      </c>
      <c r="I276" s="283" t="s">
        <v>24</v>
      </c>
      <c r="J276" s="29">
        <v>0.4</v>
      </c>
      <c r="K276" s="14">
        <v>1403601.3453630528</v>
      </c>
      <c r="L276" s="15">
        <v>1298331.2444608239</v>
      </c>
      <c r="M276" s="16">
        <v>0</v>
      </c>
      <c r="N276" s="15">
        <v>-7648775.5755912652</v>
      </c>
      <c r="O276" s="15">
        <v>8502298</v>
      </c>
      <c r="P276" s="15">
        <v>948390.87920000008</v>
      </c>
      <c r="Q276" s="15">
        <v>-622.6</v>
      </c>
      <c r="R276" s="15">
        <v>12807.810031999999</v>
      </c>
      <c r="S276" s="15">
        <v>0</v>
      </c>
      <c r="T276" s="15">
        <v>0</v>
      </c>
      <c r="U276" s="15">
        <v>0</v>
      </c>
      <c r="V276" s="15">
        <v>0</v>
      </c>
      <c r="W276" s="15">
        <v>0</v>
      </c>
      <c r="X276" s="15">
        <v>0</v>
      </c>
      <c r="Y276" s="15">
        <v>0</v>
      </c>
      <c r="Z276" s="15">
        <v>0</v>
      </c>
      <c r="AA276" s="15">
        <v>0</v>
      </c>
      <c r="AB276" s="15">
        <v>6630.8</v>
      </c>
      <c r="AC276" s="15">
        <v>0</v>
      </c>
      <c r="AD276" s="15">
        <v>0</v>
      </c>
      <c r="AE276" s="15">
        <v>0</v>
      </c>
      <c r="AF276" s="15">
        <v>25905.200000000001</v>
      </c>
      <c r="AG276" s="15">
        <v>-3803.2000000000003</v>
      </c>
      <c r="AH276" s="15">
        <v>40937.600000000006</v>
      </c>
      <c r="AI276" s="15">
        <v>-216</v>
      </c>
      <c r="AJ276" s="15">
        <v>12958</v>
      </c>
      <c r="AK276" s="15">
        <v>-440.40000000000003</v>
      </c>
      <c r="AL276" s="15">
        <v>0</v>
      </c>
      <c r="AM276" s="42">
        <v>0</v>
      </c>
      <c r="AN276" s="17">
        <v>1896070.5136407348</v>
      </c>
      <c r="AO276" s="289">
        <v>1.3508611400983668</v>
      </c>
      <c r="AP276" s="290">
        <v>0</v>
      </c>
      <c r="AQ276" s="291">
        <v>0</v>
      </c>
      <c r="AR276" s="18">
        <v>0</v>
      </c>
      <c r="AS276" s="18">
        <v>0</v>
      </c>
      <c r="AT276" s="5"/>
      <c r="AU276" s="5"/>
      <c r="AV276" s="284">
        <v>21255745</v>
      </c>
      <c r="AW276" s="285">
        <v>2370977.1979999999</v>
      </c>
      <c r="AX276" s="285">
        <v>-1556.5</v>
      </c>
      <c r="AY276" s="286">
        <v>32019.525079999996</v>
      </c>
    </row>
    <row r="277" spans="1:51" ht="13.15">
      <c r="A277" s="287" t="s">
        <v>953</v>
      </c>
      <c r="B277" s="287" t="s">
        <v>954</v>
      </c>
      <c r="C277" s="287" t="s">
        <v>41</v>
      </c>
      <c r="D277" s="288" t="s">
        <v>955</v>
      </c>
      <c r="E277" s="288" t="s">
        <v>621</v>
      </c>
      <c r="F277" s="288" t="s">
        <v>366</v>
      </c>
      <c r="G277" s="287" t="s">
        <v>622</v>
      </c>
      <c r="H277" s="283">
        <v>0</v>
      </c>
      <c r="I277" s="283">
        <v>0</v>
      </c>
      <c r="J277" s="29">
        <v>0.4</v>
      </c>
      <c r="K277" s="14">
        <v>2605013.8498339779</v>
      </c>
      <c r="L277" s="15">
        <v>2409637.8110964298</v>
      </c>
      <c r="M277" s="16">
        <v>0.5</v>
      </c>
      <c r="N277" s="15">
        <v>-12780893.266380187</v>
      </c>
      <c r="O277" s="15">
        <v>15561866.800000001</v>
      </c>
      <c r="P277" s="15">
        <v>1294097.1936440002</v>
      </c>
      <c r="Q277" s="15">
        <v>8590.6</v>
      </c>
      <c r="R277" s="15">
        <v>35340.416000000005</v>
      </c>
      <c r="S277" s="15">
        <v>0</v>
      </c>
      <c r="T277" s="15">
        <v>0</v>
      </c>
      <c r="U277" s="15">
        <v>0</v>
      </c>
      <c r="V277" s="15">
        <v>-62.800000000000004</v>
      </c>
      <c r="W277" s="15">
        <v>-10131.200000000001</v>
      </c>
      <c r="X277" s="15">
        <v>-436.8</v>
      </c>
      <c r="Y277" s="15">
        <v>0</v>
      </c>
      <c r="Z277" s="15">
        <v>0</v>
      </c>
      <c r="AA277" s="15">
        <v>-243.60000000000002</v>
      </c>
      <c r="AB277" s="15">
        <v>12502.800000000001</v>
      </c>
      <c r="AC277" s="15">
        <v>776.40000000000009</v>
      </c>
      <c r="AD277" s="15">
        <v>547.20000000000005</v>
      </c>
      <c r="AE277" s="15">
        <v>600</v>
      </c>
      <c r="AF277" s="15">
        <v>7164.8</v>
      </c>
      <c r="AG277" s="15">
        <v>-314.8</v>
      </c>
      <c r="AH277" s="15">
        <v>48036.4</v>
      </c>
      <c r="AI277" s="15">
        <v>-5583.2000000000007</v>
      </c>
      <c r="AJ277" s="15">
        <v>20028.400000000001</v>
      </c>
      <c r="AK277" s="15">
        <v>-34</v>
      </c>
      <c r="AL277" s="15">
        <v>0</v>
      </c>
      <c r="AM277" s="42">
        <v>0</v>
      </c>
      <c r="AN277" s="17">
        <v>4191851.3432638142</v>
      </c>
      <c r="AO277" s="289">
        <v>1.6091474306483893</v>
      </c>
      <c r="AP277" s="290">
        <v>0</v>
      </c>
      <c r="AQ277" s="291">
        <v>0</v>
      </c>
      <c r="AR277" s="18">
        <v>793419</v>
      </c>
      <c r="AS277" s="18">
        <v>0</v>
      </c>
      <c r="AT277" s="5"/>
      <c r="AU277" s="5"/>
      <c r="AV277" s="284">
        <v>38904667</v>
      </c>
      <c r="AW277" s="285">
        <v>3235242.9841100005</v>
      </c>
      <c r="AX277" s="285">
        <v>21476.5</v>
      </c>
      <c r="AY277" s="286">
        <v>88351.040000000008</v>
      </c>
    </row>
    <row r="278" spans="1:51" ht="13.15">
      <c r="A278" s="287" t="s">
        <v>956</v>
      </c>
      <c r="B278" s="287" t="s">
        <v>957</v>
      </c>
      <c r="C278" s="287" t="s">
        <v>41</v>
      </c>
      <c r="D278" s="288" t="s">
        <v>958</v>
      </c>
      <c r="E278" s="288" t="s">
        <v>365</v>
      </c>
      <c r="F278" s="288" t="s">
        <v>366</v>
      </c>
      <c r="G278" s="287" t="s">
        <v>367</v>
      </c>
      <c r="H278" s="283">
        <v>0</v>
      </c>
      <c r="I278" s="283" t="s">
        <v>24</v>
      </c>
      <c r="J278" s="29">
        <v>0.4</v>
      </c>
      <c r="K278" s="14">
        <v>3264572.2241581203</v>
      </c>
      <c r="L278" s="15">
        <v>3019729.3073462616</v>
      </c>
      <c r="M278" s="16">
        <v>0</v>
      </c>
      <c r="N278" s="15">
        <v>-8798387.2294753306</v>
      </c>
      <c r="O278" s="15">
        <v>11896161.200000001</v>
      </c>
      <c r="P278" s="15">
        <v>1681539.05</v>
      </c>
      <c r="Q278" s="15">
        <v>-1715.4</v>
      </c>
      <c r="R278" s="15">
        <v>3399.4912000000004</v>
      </c>
      <c r="S278" s="15">
        <v>0</v>
      </c>
      <c r="T278" s="15">
        <v>0</v>
      </c>
      <c r="U278" s="15">
        <v>0</v>
      </c>
      <c r="V278" s="15">
        <v>0</v>
      </c>
      <c r="W278" s="15">
        <v>0</v>
      </c>
      <c r="X278" s="15">
        <v>0</v>
      </c>
      <c r="Y278" s="15">
        <v>0</v>
      </c>
      <c r="Z278" s="15">
        <v>0</v>
      </c>
      <c r="AA278" s="15">
        <v>-867.6</v>
      </c>
      <c r="AB278" s="15">
        <v>14186</v>
      </c>
      <c r="AC278" s="15">
        <v>0</v>
      </c>
      <c r="AD278" s="15">
        <v>600</v>
      </c>
      <c r="AE278" s="15">
        <v>0</v>
      </c>
      <c r="AF278" s="15">
        <v>12030</v>
      </c>
      <c r="AG278" s="15">
        <v>-1106.4000000000001</v>
      </c>
      <c r="AH278" s="15">
        <v>57118</v>
      </c>
      <c r="AI278" s="15">
        <v>-2844</v>
      </c>
      <c r="AJ278" s="15">
        <v>43414.8</v>
      </c>
      <c r="AK278" s="15">
        <v>564.4</v>
      </c>
      <c r="AL278" s="15">
        <v>0</v>
      </c>
      <c r="AM278" s="42">
        <v>0</v>
      </c>
      <c r="AN278" s="17">
        <v>4904092.3117246702</v>
      </c>
      <c r="AO278" s="289">
        <v>1.5022159030313245</v>
      </c>
      <c r="AP278" s="290">
        <v>0</v>
      </c>
      <c r="AQ278" s="291">
        <v>0</v>
      </c>
      <c r="AR278" s="18">
        <v>0</v>
      </c>
      <c r="AS278" s="18">
        <v>0</v>
      </c>
      <c r="AT278" s="5"/>
      <c r="AU278" s="5"/>
      <c r="AV278" s="284">
        <v>29740403</v>
      </c>
      <c r="AW278" s="285">
        <v>4203847.625</v>
      </c>
      <c r="AX278" s="285">
        <v>-4288.5</v>
      </c>
      <c r="AY278" s="286">
        <v>8498.728000000001</v>
      </c>
    </row>
    <row r="279" spans="1:51" ht="13.15">
      <c r="A279" s="287" t="s">
        <v>959</v>
      </c>
      <c r="B279" s="287" t="s">
        <v>960</v>
      </c>
      <c r="C279" s="287" t="s">
        <v>116</v>
      </c>
      <c r="D279" s="288" t="s">
        <v>961</v>
      </c>
      <c r="E279" s="288" t="s">
        <v>43</v>
      </c>
      <c r="F279" s="288" t="s">
        <v>829</v>
      </c>
      <c r="G279" s="287" t="s">
        <v>96</v>
      </c>
      <c r="H279" s="283">
        <v>0</v>
      </c>
      <c r="I279" s="283">
        <v>0</v>
      </c>
      <c r="J279" s="29">
        <v>0.49</v>
      </c>
      <c r="K279" s="14">
        <v>37265364.669519782</v>
      </c>
      <c r="L279" s="15">
        <v>34470462.3193058</v>
      </c>
      <c r="M279" s="16">
        <v>0</v>
      </c>
      <c r="N279" s="15">
        <v>4596958.86990772</v>
      </c>
      <c r="O279" s="15">
        <v>36723906.519999996</v>
      </c>
      <c r="P279" s="15">
        <v>1798342.8553999998</v>
      </c>
      <c r="Q279" s="15">
        <v>6360.9349999999995</v>
      </c>
      <c r="R279" s="15">
        <v>27392.479799999997</v>
      </c>
      <c r="S279" s="15">
        <v>26950</v>
      </c>
      <c r="T279" s="15">
        <v>26950</v>
      </c>
      <c r="U279" s="15">
        <v>0</v>
      </c>
      <c r="V279" s="15">
        <v>0</v>
      </c>
      <c r="W279" s="15">
        <v>0</v>
      </c>
      <c r="X279" s="15">
        <v>-802.62</v>
      </c>
      <c r="Y279" s="15">
        <v>0</v>
      </c>
      <c r="Z279" s="15">
        <v>0</v>
      </c>
      <c r="AA279" s="15">
        <v>0</v>
      </c>
      <c r="AB279" s="15">
        <v>703.15</v>
      </c>
      <c r="AC279" s="15">
        <v>-2623.95</v>
      </c>
      <c r="AD279" s="15">
        <v>735</v>
      </c>
      <c r="AE279" s="15">
        <v>0</v>
      </c>
      <c r="AF279" s="15">
        <v>17822.77</v>
      </c>
      <c r="AG279" s="15">
        <v>0</v>
      </c>
      <c r="AH279" s="15">
        <v>94273.55</v>
      </c>
      <c r="AI279" s="15">
        <v>-1068.2</v>
      </c>
      <c r="AJ279" s="15">
        <v>24105.55</v>
      </c>
      <c r="AK279" s="15">
        <v>-616.41999999999996</v>
      </c>
      <c r="AL279" s="15">
        <v>0</v>
      </c>
      <c r="AM279" s="42">
        <v>0</v>
      </c>
      <c r="AN279" s="17">
        <v>43339390.490107715</v>
      </c>
      <c r="AO279" s="289">
        <v>1.1629938650662399</v>
      </c>
      <c r="AP279" s="290">
        <v>0</v>
      </c>
      <c r="AQ279" s="291">
        <v>0</v>
      </c>
      <c r="AR279" s="18">
        <v>0</v>
      </c>
      <c r="AS279" s="18">
        <v>0</v>
      </c>
      <c r="AT279" s="5"/>
      <c r="AU279" s="5"/>
      <c r="AV279" s="284">
        <v>74946748</v>
      </c>
      <c r="AW279" s="285">
        <v>3670087.4599999995</v>
      </c>
      <c r="AX279" s="285">
        <v>12981.5</v>
      </c>
      <c r="AY279" s="286">
        <v>55903.02</v>
      </c>
    </row>
    <row r="280" spans="1:51" ht="13.15">
      <c r="A280" s="287" t="s">
        <v>962</v>
      </c>
      <c r="B280" s="287" t="s">
        <v>963</v>
      </c>
      <c r="C280" s="287" t="s">
        <v>41</v>
      </c>
      <c r="D280" s="288" t="s">
        <v>964</v>
      </c>
      <c r="E280" s="288" t="s">
        <v>103</v>
      </c>
      <c r="F280" s="288" t="s">
        <v>104</v>
      </c>
      <c r="G280" s="287" t="s">
        <v>105</v>
      </c>
      <c r="H280" s="283">
        <v>0</v>
      </c>
      <c r="I280" s="283">
        <v>0</v>
      </c>
      <c r="J280" s="29">
        <v>0.4</v>
      </c>
      <c r="K280" s="14">
        <v>4866300.6604174832</v>
      </c>
      <c r="L280" s="15">
        <v>4501328.1108861724</v>
      </c>
      <c r="M280" s="16">
        <v>0.5</v>
      </c>
      <c r="N280" s="15">
        <v>-5305616.2010407746</v>
      </c>
      <c r="O280" s="15">
        <v>10694595.200000001</v>
      </c>
      <c r="P280" s="15">
        <v>1679825.2444000002</v>
      </c>
      <c r="Q280" s="15">
        <v>440.40000000000003</v>
      </c>
      <c r="R280" s="15">
        <v>7985.6676000000007</v>
      </c>
      <c r="S280" s="15">
        <v>0</v>
      </c>
      <c r="T280" s="15">
        <v>0</v>
      </c>
      <c r="U280" s="15">
        <v>0</v>
      </c>
      <c r="V280" s="15">
        <v>-918.80000000000007</v>
      </c>
      <c r="W280" s="15">
        <v>0</v>
      </c>
      <c r="X280" s="15">
        <v>0</v>
      </c>
      <c r="Y280" s="15">
        <v>0</v>
      </c>
      <c r="Z280" s="15">
        <v>0</v>
      </c>
      <c r="AA280" s="15">
        <v>0</v>
      </c>
      <c r="AB280" s="15">
        <v>13403.2</v>
      </c>
      <c r="AC280" s="15">
        <v>0</v>
      </c>
      <c r="AD280" s="15">
        <v>600</v>
      </c>
      <c r="AE280" s="15">
        <v>0</v>
      </c>
      <c r="AF280" s="15">
        <v>5715.2000000000007</v>
      </c>
      <c r="AG280" s="15">
        <v>0</v>
      </c>
      <c r="AH280" s="15">
        <v>43432.4</v>
      </c>
      <c r="AI280" s="15">
        <v>-1274.4000000000001</v>
      </c>
      <c r="AJ280" s="15">
        <v>15399.6</v>
      </c>
      <c r="AK280" s="15">
        <v>102</v>
      </c>
      <c r="AL280" s="15">
        <v>0</v>
      </c>
      <c r="AM280" s="42">
        <v>0</v>
      </c>
      <c r="AN280" s="17">
        <v>7153689.5109592276</v>
      </c>
      <c r="AO280" s="289">
        <v>1.4700467583409669</v>
      </c>
      <c r="AP280" s="290">
        <v>0</v>
      </c>
      <c r="AQ280" s="291">
        <v>0</v>
      </c>
      <c r="AR280" s="18">
        <v>1143694</v>
      </c>
      <c r="AS280" s="18">
        <v>0</v>
      </c>
      <c r="AT280" s="5"/>
      <c r="AU280" s="5"/>
      <c r="AV280" s="284">
        <v>26736488</v>
      </c>
      <c r="AW280" s="285">
        <v>4199563.1110000005</v>
      </c>
      <c r="AX280" s="285">
        <v>1101</v>
      </c>
      <c r="AY280" s="286">
        <v>19964.169000000002</v>
      </c>
    </row>
    <row r="281" spans="1:51" ht="13.15">
      <c r="A281" s="287" t="s">
        <v>965</v>
      </c>
      <c r="B281" s="287" t="s">
        <v>966</v>
      </c>
      <c r="C281" s="287" t="s">
        <v>41</v>
      </c>
      <c r="D281" s="288" t="s">
        <v>967</v>
      </c>
      <c r="E281" s="288" t="s">
        <v>109</v>
      </c>
      <c r="F281" s="288" t="s">
        <v>110</v>
      </c>
      <c r="G281" s="287" t="s">
        <v>96</v>
      </c>
      <c r="H281" s="283">
        <v>0</v>
      </c>
      <c r="I281" s="283">
        <v>0</v>
      </c>
      <c r="J281" s="29">
        <v>0.4</v>
      </c>
      <c r="K281" s="14">
        <v>2290611.1079854798</v>
      </c>
      <c r="L281" s="15">
        <v>2118815.274886569</v>
      </c>
      <c r="M281" s="16">
        <v>0.5</v>
      </c>
      <c r="N281" s="15">
        <v>-16497651.252018088</v>
      </c>
      <c r="O281" s="15">
        <v>20495559.600000001</v>
      </c>
      <c r="P281" s="15">
        <v>1293441.3759999999</v>
      </c>
      <c r="Q281" s="15">
        <v>7111.6</v>
      </c>
      <c r="R281" s="15">
        <v>33530.160799999998</v>
      </c>
      <c r="S281" s="15">
        <v>0</v>
      </c>
      <c r="T281" s="15">
        <v>0</v>
      </c>
      <c r="U281" s="15">
        <v>0</v>
      </c>
      <c r="V281" s="15">
        <v>-781.2</v>
      </c>
      <c r="W281" s="15">
        <v>0</v>
      </c>
      <c r="X281" s="15">
        <v>-806</v>
      </c>
      <c r="Y281" s="15">
        <v>0</v>
      </c>
      <c r="Z281" s="15">
        <v>0</v>
      </c>
      <c r="AA281" s="15">
        <v>0</v>
      </c>
      <c r="AB281" s="15">
        <v>12454</v>
      </c>
      <c r="AC281" s="15">
        <v>9996.4000000000015</v>
      </c>
      <c r="AD281" s="15">
        <v>600</v>
      </c>
      <c r="AE281" s="15">
        <v>600</v>
      </c>
      <c r="AF281" s="15">
        <v>7194.4000000000005</v>
      </c>
      <c r="AG281" s="15">
        <v>0</v>
      </c>
      <c r="AH281" s="15">
        <v>72690.400000000009</v>
      </c>
      <c r="AI281" s="15">
        <v>0</v>
      </c>
      <c r="AJ281" s="15">
        <v>17054.400000000001</v>
      </c>
      <c r="AK281" s="15">
        <v>1418</v>
      </c>
      <c r="AL281" s="15">
        <v>0</v>
      </c>
      <c r="AM281" s="42">
        <v>0</v>
      </c>
      <c r="AN281" s="17">
        <v>5452411.8847819129</v>
      </c>
      <c r="AO281" s="289">
        <v>2.3803306749774462</v>
      </c>
      <c r="AP281" s="290">
        <v>0</v>
      </c>
      <c r="AQ281" s="291">
        <v>0</v>
      </c>
      <c r="AR281" s="18">
        <v>1580900</v>
      </c>
      <c r="AS281" s="18">
        <v>1580900</v>
      </c>
      <c r="AT281" s="5"/>
      <c r="AU281" s="5"/>
      <c r="AV281" s="284">
        <v>51238899</v>
      </c>
      <c r="AW281" s="285">
        <v>3233603.4399999995</v>
      </c>
      <c r="AX281" s="285">
        <v>17779</v>
      </c>
      <c r="AY281" s="286">
        <v>83825.401999999987</v>
      </c>
    </row>
    <row r="282" spans="1:51" ht="13.15">
      <c r="A282" s="287" t="s">
        <v>968</v>
      </c>
      <c r="B282" s="287" t="s">
        <v>969</v>
      </c>
      <c r="C282" s="287" t="s">
        <v>41</v>
      </c>
      <c r="D282" s="288" t="s">
        <v>970</v>
      </c>
      <c r="E282" s="288" t="s">
        <v>258</v>
      </c>
      <c r="F282" s="288" t="s">
        <v>43</v>
      </c>
      <c r="G282" s="287" t="s">
        <v>259</v>
      </c>
      <c r="H282" s="283">
        <v>0</v>
      </c>
      <c r="I282" s="283" t="s">
        <v>24</v>
      </c>
      <c r="J282" s="29">
        <v>0.4</v>
      </c>
      <c r="K282" s="14">
        <v>1775936.4368373179</v>
      </c>
      <c r="L282" s="15">
        <v>1642741.2040745192</v>
      </c>
      <c r="M282" s="16">
        <v>0</v>
      </c>
      <c r="N282" s="15">
        <v>-12524616.899215044</v>
      </c>
      <c r="O282" s="15">
        <v>14543659.200000001</v>
      </c>
      <c r="P282" s="15">
        <v>878776.95479999983</v>
      </c>
      <c r="Q282" s="15">
        <v>14523.6</v>
      </c>
      <c r="R282" s="15">
        <v>27869.651999999998</v>
      </c>
      <c r="S282" s="15">
        <v>0</v>
      </c>
      <c r="T282" s="15">
        <v>0</v>
      </c>
      <c r="U282" s="15">
        <v>0</v>
      </c>
      <c r="V282" s="15">
        <v>0</v>
      </c>
      <c r="W282" s="15">
        <v>0</v>
      </c>
      <c r="X282" s="15">
        <v>-1200</v>
      </c>
      <c r="Y282" s="15">
        <v>0</v>
      </c>
      <c r="Z282" s="15">
        <v>0</v>
      </c>
      <c r="AA282" s="15">
        <v>0</v>
      </c>
      <c r="AB282" s="15">
        <v>10292</v>
      </c>
      <c r="AC282" s="15">
        <v>2567.2000000000003</v>
      </c>
      <c r="AD282" s="15">
        <v>0</v>
      </c>
      <c r="AE282" s="15">
        <v>0</v>
      </c>
      <c r="AF282" s="15">
        <v>1588.4</v>
      </c>
      <c r="AG282" s="15">
        <v>-57.2</v>
      </c>
      <c r="AH282" s="15">
        <v>24068.400000000001</v>
      </c>
      <c r="AI282" s="15">
        <v>0</v>
      </c>
      <c r="AJ282" s="15">
        <v>13266</v>
      </c>
      <c r="AK282" s="15">
        <v>-400</v>
      </c>
      <c r="AL282" s="15">
        <v>0</v>
      </c>
      <c r="AM282" s="42">
        <v>0</v>
      </c>
      <c r="AN282" s="17">
        <v>2990337.3075849563</v>
      </c>
      <c r="AO282" s="289">
        <v>1.6838087476319299</v>
      </c>
      <c r="AP282" s="290">
        <v>0</v>
      </c>
      <c r="AQ282" s="291">
        <v>0</v>
      </c>
      <c r="AR282" s="18">
        <v>0</v>
      </c>
      <c r="AS282" s="18">
        <v>0</v>
      </c>
      <c r="AT282" s="5"/>
      <c r="AU282" s="5"/>
      <c r="AV282" s="284">
        <v>36359148</v>
      </c>
      <c r="AW282" s="285">
        <v>2196942.3869999996</v>
      </c>
      <c r="AX282" s="285">
        <v>36309</v>
      </c>
      <c r="AY282" s="286">
        <v>69674.12999999999</v>
      </c>
    </row>
    <row r="283" spans="1:51" ht="13.15">
      <c r="A283" s="287" t="s">
        <v>971</v>
      </c>
      <c r="B283" s="287" t="s">
        <v>972</v>
      </c>
      <c r="C283" s="287" t="s">
        <v>41</v>
      </c>
      <c r="D283" s="288" t="s">
        <v>973</v>
      </c>
      <c r="E283" s="288" t="s">
        <v>68</v>
      </c>
      <c r="F283" s="288" t="s">
        <v>69</v>
      </c>
      <c r="G283" s="287" t="s">
        <v>70</v>
      </c>
      <c r="H283" s="283">
        <v>0</v>
      </c>
      <c r="I283" s="283" t="s">
        <v>24</v>
      </c>
      <c r="J283" s="29">
        <v>0.4</v>
      </c>
      <c r="K283" s="14">
        <v>4861424.0442825928</v>
      </c>
      <c r="L283" s="15">
        <v>4496817.2409613989</v>
      </c>
      <c r="M283" s="16">
        <v>0</v>
      </c>
      <c r="N283" s="15">
        <v>-8242867.8098497028</v>
      </c>
      <c r="O283" s="15">
        <v>13520640</v>
      </c>
      <c r="P283" s="15">
        <v>1666330.7320000001</v>
      </c>
      <c r="Q283" s="15">
        <v>11915.2</v>
      </c>
      <c r="R283" s="15">
        <v>36484.938400000006</v>
      </c>
      <c r="S283" s="15">
        <v>0</v>
      </c>
      <c r="T283" s="15">
        <v>0</v>
      </c>
      <c r="U283" s="15">
        <v>0</v>
      </c>
      <c r="V283" s="15">
        <v>-225.20000000000002</v>
      </c>
      <c r="W283" s="15">
        <v>0</v>
      </c>
      <c r="X283" s="15">
        <v>600</v>
      </c>
      <c r="Y283" s="15">
        <v>0</v>
      </c>
      <c r="Z283" s="15">
        <v>0</v>
      </c>
      <c r="AA283" s="15">
        <v>0</v>
      </c>
      <c r="AB283" s="15">
        <v>1582.4</v>
      </c>
      <c r="AC283" s="15">
        <v>0</v>
      </c>
      <c r="AD283" s="15">
        <v>600</v>
      </c>
      <c r="AE283" s="15">
        <v>0</v>
      </c>
      <c r="AF283" s="15">
        <v>15985.6</v>
      </c>
      <c r="AG283" s="15">
        <v>-1598</v>
      </c>
      <c r="AH283" s="15">
        <v>56301.200000000004</v>
      </c>
      <c r="AI283" s="15">
        <v>-402.8</v>
      </c>
      <c r="AJ283" s="15">
        <v>19399.600000000002</v>
      </c>
      <c r="AK283" s="15">
        <v>-635.6</v>
      </c>
      <c r="AL283" s="15">
        <v>0</v>
      </c>
      <c r="AM283" s="42">
        <v>0</v>
      </c>
      <c r="AN283" s="17">
        <v>7084110.2605502978</v>
      </c>
      <c r="AO283" s="289">
        <v>1.457208874605735</v>
      </c>
      <c r="AP283" s="290">
        <v>0</v>
      </c>
      <c r="AQ283" s="291">
        <v>0</v>
      </c>
      <c r="AR283" s="18">
        <v>0</v>
      </c>
      <c r="AS283" s="18">
        <v>0</v>
      </c>
      <c r="AT283" s="5"/>
      <c r="AU283" s="5"/>
      <c r="AV283" s="284">
        <v>33801600</v>
      </c>
      <c r="AW283" s="285">
        <v>4165826.83</v>
      </c>
      <c r="AX283" s="285">
        <v>29788</v>
      </c>
      <c r="AY283" s="286">
        <v>91212.346000000005</v>
      </c>
    </row>
    <row r="284" spans="1:51" ht="13.15">
      <c r="A284" s="287" t="s">
        <v>974</v>
      </c>
      <c r="B284" s="287" t="s">
        <v>975</v>
      </c>
      <c r="C284" s="287" t="s">
        <v>41</v>
      </c>
      <c r="D284" s="288" t="s">
        <v>976</v>
      </c>
      <c r="E284" s="288" t="s">
        <v>207</v>
      </c>
      <c r="F284" s="288" t="s">
        <v>43</v>
      </c>
      <c r="G284" s="287" t="s">
        <v>208</v>
      </c>
      <c r="H284" s="283">
        <v>0</v>
      </c>
      <c r="I284" s="283">
        <v>0</v>
      </c>
      <c r="J284" s="29">
        <v>0.4</v>
      </c>
      <c r="K284" s="14">
        <v>1918845.0783818797</v>
      </c>
      <c r="L284" s="15">
        <v>1774931.6975032389</v>
      </c>
      <c r="M284" s="16">
        <v>0.5</v>
      </c>
      <c r="N284" s="15">
        <v>-8397695.2644895278</v>
      </c>
      <c r="O284" s="15">
        <v>11381707.200000001</v>
      </c>
      <c r="P284" s="15">
        <v>602542.39</v>
      </c>
      <c r="Q284" s="15">
        <v>0</v>
      </c>
      <c r="R284" s="15">
        <v>17031.042000000001</v>
      </c>
      <c r="S284" s="15">
        <v>0</v>
      </c>
      <c r="T284" s="15">
        <v>0</v>
      </c>
      <c r="U284" s="15">
        <v>0</v>
      </c>
      <c r="V284" s="15">
        <v>0</v>
      </c>
      <c r="W284" s="15">
        <v>0</v>
      </c>
      <c r="X284" s="15">
        <v>0</v>
      </c>
      <c r="Y284" s="15">
        <v>0</v>
      </c>
      <c r="Z284" s="15">
        <v>0</v>
      </c>
      <c r="AA284" s="15">
        <v>0</v>
      </c>
      <c r="AB284" s="15">
        <v>0</v>
      </c>
      <c r="AC284" s="15">
        <v>0</v>
      </c>
      <c r="AD284" s="15">
        <v>0</v>
      </c>
      <c r="AE284" s="15">
        <v>0</v>
      </c>
      <c r="AF284" s="15">
        <v>5835.2000000000007</v>
      </c>
      <c r="AG284" s="15">
        <v>-266</v>
      </c>
      <c r="AH284" s="15">
        <v>27600</v>
      </c>
      <c r="AI284" s="15">
        <v>0</v>
      </c>
      <c r="AJ284" s="15">
        <v>11468.400000000001</v>
      </c>
      <c r="AK284" s="15">
        <v>0</v>
      </c>
      <c r="AL284" s="15">
        <v>0</v>
      </c>
      <c r="AM284" s="42">
        <v>0</v>
      </c>
      <c r="AN284" s="17">
        <v>3648222.9675104734</v>
      </c>
      <c r="AO284" s="289">
        <v>1.9012597778800051</v>
      </c>
      <c r="AP284" s="290">
        <v>0</v>
      </c>
      <c r="AQ284" s="291">
        <v>0</v>
      </c>
      <c r="AR284" s="18">
        <v>864689</v>
      </c>
      <c r="AS284" s="18">
        <v>0</v>
      </c>
      <c r="AT284" s="5"/>
      <c r="AU284" s="5"/>
      <c r="AV284" s="284">
        <v>28454268</v>
      </c>
      <c r="AW284" s="285">
        <v>1506355.9749999999</v>
      </c>
      <c r="AX284" s="285">
        <v>0</v>
      </c>
      <c r="AY284" s="286">
        <v>42577.605000000003</v>
      </c>
    </row>
    <row r="285" spans="1:51" ht="13.15">
      <c r="A285" s="287" t="s">
        <v>977</v>
      </c>
      <c r="B285" s="287" t="s">
        <v>978</v>
      </c>
      <c r="C285" s="287" t="s">
        <v>116</v>
      </c>
      <c r="D285" s="288" t="s">
        <v>979</v>
      </c>
      <c r="E285" s="288" t="s">
        <v>43</v>
      </c>
      <c r="F285" s="288" t="s">
        <v>104</v>
      </c>
      <c r="G285" s="287" t="s">
        <v>96</v>
      </c>
      <c r="H285" s="283">
        <v>0</v>
      </c>
      <c r="I285" s="283">
        <v>0</v>
      </c>
      <c r="J285" s="29">
        <v>0.49</v>
      </c>
      <c r="K285" s="14">
        <v>31942676.526206054</v>
      </c>
      <c r="L285" s="15">
        <v>29546975.786740601</v>
      </c>
      <c r="M285" s="16">
        <v>0.40447706958375951</v>
      </c>
      <c r="N285" s="15">
        <v>-21695352.781898052</v>
      </c>
      <c r="O285" s="15">
        <v>59167829.769999996</v>
      </c>
      <c r="P285" s="15">
        <v>1498948.04899</v>
      </c>
      <c r="Q285" s="15">
        <v>7764.54</v>
      </c>
      <c r="R285" s="15">
        <v>27216.926519999997</v>
      </c>
      <c r="S285" s="15">
        <v>0</v>
      </c>
      <c r="T285" s="15">
        <v>0</v>
      </c>
      <c r="U285" s="15">
        <v>0</v>
      </c>
      <c r="V285" s="15">
        <v>0</v>
      </c>
      <c r="W285" s="15">
        <v>0</v>
      </c>
      <c r="X285" s="15">
        <v>-1315.16</v>
      </c>
      <c r="Y285" s="15">
        <v>0</v>
      </c>
      <c r="Z285" s="15">
        <v>0</v>
      </c>
      <c r="AA285" s="15">
        <v>0</v>
      </c>
      <c r="AB285" s="15">
        <v>0</v>
      </c>
      <c r="AC285" s="15">
        <v>0</v>
      </c>
      <c r="AD285" s="15">
        <v>0</v>
      </c>
      <c r="AE285" s="15">
        <v>0</v>
      </c>
      <c r="AF285" s="15">
        <v>3682.35</v>
      </c>
      <c r="AG285" s="15">
        <v>-371.90999999999997</v>
      </c>
      <c r="AH285" s="15">
        <v>79060.52</v>
      </c>
      <c r="AI285" s="15">
        <v>-5366.48</v>
      </c>
      <c r="AJ285" s="15">
        <v>9107.14</v>
      </c>
      <c r="AK285" s="15">
        <v>0</v>
      </c>
      <c r="AL285" s="15">
        <v>0</v>
      </c>
      <c r="AM285" s="42">
        <v>0</v>
      </c>
      <c r="AN285" s="17">
        <v>39091202.963611938</v>
      </c>
      <c r="AO285" s="289">
        <v>1.2237923434982403</v>
      </c>
      <c r="AP285" s="290">
        <v>0</v>
      </c>
      <c r="AQ285" s="291">
        <v>0</v>
      </c>
      <c r="AR285" s="18">
        <v>2891415</v>
      </c>
      <c r="AS285" s="18">
        <v>2891415</v>
      </c>
      <c r="AT285" s="5"/>
      <c r="AU285" s="5"/>
      <c r="AV285" s="284">
        <v>120750673</v>
      </c>
      <c r="AW285" s="285">
        <v>3059077.6510000001</v>
      </c>
      <c r="AX285" s="285">
        <v>15846</v>
      </c>
      <c r="AY285" s="286">
        <v>55544.747999999992</v>
      </c>
    </row>
    <row r="286" spans="1:51" ht="13.15">
      <c r="A286" s="287" t="s">
        <v>980</v>
      </c>
      <c r="B286" s="287" t="s">
        <v>981</v>
      </c>
      <c r="C286" s="287" t="s">
        <v>41</v>
      </c>
      <c r="D286" s="288" t="s">
        <v>982</v>
      </c>
      <c r="E286" s="288" t="s">
        <v>68</v>
      </c>
      <c r="F286" s="288" t="s">
        <v>69</v>
      </c>
      <c r="G286" s="287" t="s">
        <v>70</v>
      </c>
      <c r="H286" s="283">
        <v>0</v>
      </c>
      <c r="I286" s="283" t="s">
        <v>24</v>
      </c>
      <c r="J286" s="29">
        <v>0.4</v>
      </c>
      <c r="K286" s="14">
        <v>2214109.7913676836</v>
      </c>
      <c r="L286" s="15">
        <v>2048051.5570151075</v>
      </c>
      <c r="M286" s="16">
        <v>0</v>
      </c>
      <c r="N286" s="15">
        <v>-20498842.829225484</v>
      </c>
      <c r="O286" s="15">
        <v>22767858</v>
      </c>
      <c r="P286" s="15">
        <v>941059.48560000001</v>
      </c>
      <c r="Q286" s="15">
        <v>5152.4000000000005</v>
      </c>
      <c r="R286" s="15">
        <v>25150.261599999998</v>
      </c>
      <c r="S286" s="15">
        <v>0</v>
      </c>
      <c r="T286" s="15">
        <v>0</v>
      </c>
      <c r="U286" s="15">
        <v>0</v>
      </c>
      <c r="V286" s="15">
        <v>0</v>
      </c>
      <c r="W286" s="15">
        <v>0</v>
      </c>
      <c r="X286" s="15">
        <v>-889.6</v>
      </c>
      <c r="Y286" s="15">
        <v>0</v>
      </c>
      <c r="Z286" s="15">
        <v>0</v>
      </c>
      <c r="AA286" s="15">
        <v>0</v>
      </c>
      <c r="AB286" s="15">
        <v>0</v>
      </c>
      <c r="AC286" s="15">
        <v>0</v>
      </c>
      <c r="AD286" s="15">
        <v>0</v>
      </c>
      <c r="AE286" s="15">
        <v>0</v>
      </c>
      <c r="AF286" s="15">
        <v>9774.8000000000011</v>
      </c>
      <c r="AG286" s="15">
        <v>-125.60000000000001</v>
      </c>
      <c r="AH286" s="15">
        <v>48290.400000000001</v>
      </c>
      <c r="AI286" s="15">
        <v>-922</v>
      </c>
      <c r="AJ286" s="15">
        <v>20686</v>
      </c>
      <c r="AK286" s="15">
        <v>0</v>
      </c>
      <c r="AL286" s="15">
        <v>0</v>
      </c>
      <c r="AM286" s="42">
        <v>0</v>
      </c>
      <c r="AN286" s="17">
        <v>3317191.3179745157</v>
      </c>
      <c r="AO286" s="289">
        <v>1.4982054326788576</v>
      </c>
      <c r="AP286" s="290">
        <v>0</v>
      </c>
      <c r="AQ286" s="291">
        <v>0</v>
      </c>
      <c r="AR286" s="18">
        <v>0</v>
      </c>
      <c r="AS286" s="18">
        <v>0</v>
      </c>
      <c r="AT286" s="5"/>
      <c r="AU286" s="5"/>
      <c r="AV286" s="284">
        <v>56919645</v>
      </c>
      <c r="AW286" s="285">
        <v>2352648.7139999997</v>
      </c>
      <c r="AX286" s="285">
        <v>12881</v>
      </c>
      <c r="AY286" s="286">
        <v>62875.653999999995</v>
      </c>
    </row>
    <row r="287" spans="1:51" ht="13.15">
      <c r="A287" s="287" t="s">
        <v>983</v>
      </c>
      <c r="B287" s="287" t="s">
        <v>984</v>
      </c>
      <c r="C287" s="287" t="s">
        <v>116</v>
      </c>
      <c r="D287" s="288" t="s">
        <v>985</v>
      </c>
      <c r="E287" s="288" t="s">
        <v>43</v>
      </c>
      <c r="F287" s="288" t="s">
        <v>366</v>
      </c>
      <c r="G287" s="287" t="s">
        <v>367</v>
      </c>
      <c r="H287" s="283">
        <v>0</v>
      </c>
      <c r="I287" s="283" t="s">
        <v>24</v>
      </c>
      <c r="J287" s="29">
        <v>0.49</v>
      </c>
      <c r="K287" s="14">
        <v>31301511.887341578</v>
      </c>
      <c r="L287" s="15">
        <v>28953898.495790962</v>
      </c>
      <c r="M287" s="16">
        <v>0</v>
      </c>
      <c r="N287" s="15">
        <v>14481218.953020323</v>
      </c>
      <c r="O287" s="15">
        <v>14693544.25</v>
      </c>
      <c r="P287" s="15">
        <v>2313797.7478000005</v>
      </c>
      <c r="Q287" s="15">
        <v>4971.54</v>
      </c>
      <c r="R287" s="15">
        <v>51728.153400000003</v>
      </c>
      <c r="S287" s="15">
        <v>0</v>
      </c>
      <c r="T287" s="15">
        <v>0</v>
      </c>
      <c r="U287" s="15">
        <v>0</v>
      </c>
      <c r="V287" s="15">
        <v>0</v>
      </c>
      <c r="W287" s="15">
        <v>-1750.28</v>
      </c>
      <c r="X287" s="15">
        <v>-24.009999999999998</v>
      </c>
      <c r="Y287" s="15">
        <v>0</v>
      </c>
      <c r="Z287" s="15">
        <v>0</v>
      </c>
      <c r="AA287" s="15">
        <v>-248.43</v>
      </c>
      <c r="AB287" s="15">
        <v>0</v>
      </c>
      <c r="AC287" s="15">
        <v>0</v>
      </c>
      <c r="AD287" s="15">
        <v>362.59999999999997</v>
      </c>
      <c r="AE287" s="15">
        <v>0</v>
      </c>
      <c r="AF287" s="15">
        <v>2421.09</v>
      </c>
      <c r="AG287" s="15">
        <v>-233.24</v>
      </c>
      <c r="AH287" s="15">
        <v>68178.11</v>
      </c>
      <c r="AI287" s="15">
        <v>-492.45</v>
      </c>
      <c r="AJ287" s="15">
        <v>22412.6</v>
      </c>
      <c r="AK287" s="15">
        <v>1078</v>
      </c>
      <c r="AL287" s="15">
        <v>0</v>
      </c>
      <c r="AM287" s="42">
        <v>0</v>
      </c>
      <c r="AN287" s="17">
        <v>31636964.634220321</v>
      </c>
      <c r="AO287" s="289">
        <v>1.0107168225000147</v>
      </c>
      <c r="AP287" s="290">
        <v>0</v>
      </c>
      <c r="AQ287" s="291">
        <v>0</v>
      </c>
      <c r="AR287" s="18">
        <v>0</v>
      </c>
      <c r="AS287" s="18">
        <v>0</v>
      </c>
      <c r="AT287" s="5"/>
      <c r="AU287" s="5"/>
      <c r="AV287" s="284">
        <v>29986825</v>
      </c>
      <c r="AW287" s="285">
        <v>4722036.2200000007</v>
      </c>
      <c r="AX287" s="285">
        <v>10146</v>
      </c>
      <c r="AY287" s="286">
        <v>105567.66</v>
      </c>
    </row>
    <row r="288" spans="1:51" ht="13.15">
      <c r="A288" s="287" t="s">
        <v>986</v>
      </c>
      <c r="B288" s="287" t="s">
        <v>987</v>
      </c>
      <c r="C288" s="287" t="s">
        <v>41</v>
      </c>
      <c r="D288" s="288" t="s">
        <v>988</v>
      </c>
      <c r="E288" s="288" t="s">
        <v>365</v>
      </c>
      <c r="F288" s="288" t="s">
        <v>366</v>
      </c>
      <c r="G288" s="287" t="s">
        <v>367</v>
      </c>
      <c r="H288" s="283">
        <v>0</v>
      </c>
      <c r="I288" s="283" t="s">
        <v>24</v>
      </c>
      <c r="J288" s="29">
        <v>0.4</v>
      </c>
      <c r="K288" s="14">
        <v>2289896.294773485</v>
      </c>
      <c r="L288" s="15">
        <v>2118154.0726654739</v>
      </c>
      <c r="M288" s="16">
        <v>0</v>
      </c>
      <c r="N288" s="15">
        <v>-2325725.501955545</v>
      </c>
      <c r="O288" s="15">
        <v>4483926.8</v>
      </c>
      <c r="P288" s="15">
        <v>1105283.42</v>
      </c>
      <c r="Q288" s="15">
        <v>0</v>
      </c>
      <c r="R288" s="15">
        <v>34341</v>
      </c>
      <c r="S288" s="15">
        <v>0</v>
      </c>
      <c r="T288" s="15">
        <v>0</v>
      </c>
      <c r="U288" s="15">
        <v>0</v>
      </c>
      <c r="V288" s="15">
        <v>0</v>
      </c>
      <c r="W288" s="15">
        <v>0</v>
      </c>
      <c r="X288" s="15">
        <v>0</v>
      </c>
      <c r="Y288" s="15">
        <v>0</v>
      </c>
      <c r="Z288" s="15">
        <v>0</v>
      </c>
      <c r="AA288" s="15">
        <v>0</v>
      </c>
      <c r="AB288" s="15">
        <v>20151.600000000002</v>
      </c>
      <c r="AC288" s="15">
        <v>398</v>
      </c>
      <c r="AD288" s="15">
        <v>0</v>
      </c>
      <c r="AE288" s="15">
        <v>0</v>
      </c>
      <c r="AF288" s="15">
        <v>10993.6</v>
      </c>
      <c r="AG288" s="15">
        <v>0</v>
      </c>
      <c r="AH288" s="15">
        <v>32938.800000000003</v>
      </c>
      <c r="AI288" s="15">
        <v>0</v>
      </c>
      <c r="AJ288" s="15">
        <v>11830.400000000001</v>
      </c>
      <c r="AK288" s="15">
        <v>0</v>
      </c>
      <c r="AL288" s="15">
        <v>0</v>
      </c>
      <c r="AM288" s="42">
        <v>0</v>
      </c>
      <c r="AN288" s="17">
        <v>3374138.1180444546</v>
      </c>
      <c r="AO288" s="289">
        <v>1.4734894876006697</v>
      </c>
      <c r="AP288" s="290">
        <v>0</v>
      </c>
      <c r="AQ288" s="291">
        <v>0</v>
      </c>
      <c r="AR288" s="18">
        <v>0</v>
      </c>
      <c r="AS288" s="18">
        <v>0</v>
      </c>
      <c r="AT288" s="5"/>
      <c r="AU288" s="5"/>
      <c r="AV288" s="284">
        <v>11209817</v>
      </c>
      <c r="AW288" s="285">
        <v>2763208.55</v>
      </c>
      <c r="AX288" s="285">
        <v>0</v>
      </c>
      <c r="AY288" s="286">
        <v>85852.5</v>
      </c>
    </row>
    <row r="289" spans="1:51" ht="13.15">
      <c r="A289" s="287" t="s">
        <v>989</v>
      </c>
      <c r="B289" s="287" t="s">
        <v>990</v>
      </c>
      <c r="C289" s="287" t="s">
        <v>230</v>
      </c>
      <c r="D289" s="288" t="s">
        <v>991</v>
      </c>
      <c r="E289" s="288" t="s">
        <v>86</v>
      </c>
      <c r="F289" s="288" t="s">
        <v>43</v>
      </c>
      <c r="G289" s="287" t="s">
        <v>87</v>
      </c>
      <c r="H289" s="283">
        <v>0</v>
      </c>
      <c r="I289" s="283" t="s">
        <v>24</v>
      </c>
      <c r="J289" s="29">
        <v>0.3</v>
      </c>
      <c r="K289" s="14">
        <v>107275515.84208301</v>
      </c>
      <c r="L289" s="15">
        <v>99229852.15392679</v>
      </c>
      <c r="M289" s="16">
        <v>0</v>
      </c>
      <c r="N289" s="15">
        <v>-5796527.2530209767</v>
      </c>
      <c r="O289" s="15">
        <v>131892970.8</v>
      </c>
      <c r="P289" s="15">
        <v>2237229.3533999999</v>
      </c>
      <c r="Q289" s="15">
        <v>41196</v>
      </c>
      <c r="R289" s="15">
        <v>0</v>
      </c>
      <c r="S289" s="15">
        <v>0</v>
      </c>
      <c r="T289" s="15">
        <v>0</v>
      </c>
      <c r="U289" s="15">
        <v>0</v>
      </c>
      <c r="V289" s="15">
        <v>0</v>
      </c>
      <c r="W289" s="15">
        <v>0</v>
      </c>
      <c r="X289" s="15">
        <v>-2395.5</v>
      </c>
      <c r="Y289" s="15">
        <v>0</v>
      </c>
      <c r="Z289" s="15">
        <v>0</v>
      </c>
      <c r="AA289" s="15">
        <v>698.1</v>
      </c>
      <c r="AB289" s="15">
        <v>0</v>
      </c>
      <c r="AC289" s="15">
        <v>0</v>
      </c>
      <c r="AD289" s="15">
        <v>0</v>
      </c>
      <c r="AE289" s="15">
        <v>0</v>
      </c>
      <c r="AF289" s="15">
        <v>177663.3</v>
      </c>
      <c r="AG289" s="15">
        <v>-2332.7999999999997</v>
      </c>
      <c r="AH289" s="15">
        <v>572307.6</v>
      </c>
      <c r="AI289" s="15">
        <v>-48715.199999999997</v>
      </c>
      <c r="AJ289" s="15">
        <v>23529.3</v>
      </c>
      <c r="AK289" s="15">
        <v>-24</v>
      </c>
      <c r="AL289" s="15">
        <v>0</v>
      </c>
      <c r="AM289" s="42">
        <v>0</v>
      </c>
      <c r="AN289" s="17">
        <v>129095599.70037903</v>
      </c>
      <c r="AO289" s="289">
        <v>1.2034022739207024</v>
      </c>
      <c r="AP289" s="290">
        <v>0</v>
      </c>
      <c r="AQ289" s="291">
        <v>0</v>
      </c>
      <c r="AR289" s="18">
        <v>0</v>
      </c>
      <c r="AS289" s="18">
        <v>0</v>
      </c>
      <c r="AT289" s="5"/>
      <c r="AU289" s="5"/>
      <c r="AV289" s="284">
        <v>439643236</v>
      </c>
      <c r="AW289" s="285">
        <v>7457431.1780000003</v>
      </c>
      <c r="AX289" s="285">
        <v>137320</v>
      </c>
      <c r="AY289" s="286">
        <v>0</v>
      </c>
    </row>
    <row r="290" spans="1:51" ht="13.15">
      <c r="A290" s="287" t="s">
        <v>992</v>
      </c>
      <c r="B290" s="287" t="s">
        <v>993</v>
      </c>
      <c r="C290" s="287" t="s">
        <v>93</v>
      </c>
      <c r="D290" s="288" t="s">
        <v>994</v>
      </c>
      <c r="E290" s="288" t="s">
        <v>43</v>
      </c>
      <c r="F290" s="288" t="s">
        <v>151</v>
      </c>
      <c r="G290" s="287" t="s">
        <v>152</v>
      </c>
      <c r="H290" s="283">
        <v>0</v>
      </c>
      <c r="I290" s="283" t="s">
        <v>24</v>
      </c>
      <c r="J290" s="29">
        <v>0.49</v>
      </c>
      <c r="K290" s="14">
        <v>35031470.60098052</v>
      </c>
      <c r="L290" s="15">
        <v>32404110.305906981</v>
      </c>
      <c r="M290" s="16">
        <v>0</v>
      </c>
      <c r="N290" s="15">
        <v>-36476831.634139217</v>
      </c>
      <c r="O290" s="15">
        <v>74975935.370000005</v>
      </c>
      <c r="P290" s="15">
        <v>3061918.6564343995</v>
      </c>
      <c r="Q290" s="15">
        <v>7261.0037499999999</v>
      </c>
      <c r="R290" s="15">
        <v>43715.054480999999</v>
      </c>
      <c r="S290" s="15">
        <v>0</v>
      </c>
      <c r="T290" s="15">
        <v>0</v>
      </c>
      <c r="U290" s="15">
        <v>0</v>
      </c>
      <c r="V290" s="15">
        <v>0</v>
      </c>
      <c r="W290" s="15">
        <v>14178.15</v>
      </c>
      <c r="X290" s="15">
        <v>301.35000000000002</v>
      </c>
      <c r="Y290" s="15">
        <v>0</v>
      </c>
      <c r="Z290" s="15">
        <v>0</v>
      </c>
      <c r="AA290" s="15">
        <v>-462.13369999999998</v>
      </c>
      <c r="AB290" s="15">
        <v>0</v>
      </c>
      <c r="AC290" s="15">
        <v>0</v>
      </c>
      <c r="AD290" s="15">
        <v>0</v>
      </c>
      <c r="AE290" s="15">
        <v>0</v>
      </c>
      <c r="AF290" s="15">
        <v>7069.72</v>
      </c>
      <c r="AG290" s="15">
        <v>0</v>
      </c>
      <c r="AH290" s="15">
        <v>91010.15</v>
      </c>
      <c r="AI290" s="15">
        <v>85621.62</v>
      </c>
      <c r="AJ290" s="15">
        <v>15877.47</v>
      </c>
      <c r="AK290" s="15">
        <v>1302.42</v>
      </c>
      <c r="AL290" s="15">
        <v>0</v>
      </c>
      <c r="AM290" s="42">
        <v>0</v>
      </c>
      <c r="AN290" s="17">
        <v>41826897.196826182</v>
      </c>
      <c r="AO290" s="289">
        <v>1.1939806259705084</v>
      </c>
      <c r="AP290" s="290">
        <v>0</v>
      </c>
      <c r="AQ290" s="291">
        <v>0</v>
      </c>
      <c r="AR290" s="18">
        <v>0</v>
      </c>
      <c r="AS290" s="18">
        <v>0</v>
      </c>
      <c r="AT290" s="5"/>
      <c r="AU290" s="5"/>
      <c r="AV290" s="284">
        <v>153012113</v>
      </c>
      <c r="AW290" s="285">
        <v>6248813.5845599994</v>
      </c>
      <c r="AX290" s="285">
        <v>14818.375</v>
      </c>
      <c r="AY290" s="286">
        <v>89214.396900000007</v>
      </c>
    </row>
    <row r="291" spans="1:51" ht="13.15">
      <c r="A291" s="287" t="s">
        <v>995</v>
      </c>
      <c r="B291" s="287" t="s">
        <v>996</v>
      </c>
      <c r="C291" s="287" t="s">
        <v>41</v>
      </c>
      <c r="D291" s="288" t="s">
        <v>997</v>
      </c>
      <c r="E291" s="288" t="s">
        <v>68</v>
      </c>
      <c r="F291" s="288" t="s">
        <v>69</v>
      </c>
      <c r="G291" s="287" t="s">
        <v>70</v>
      </c>
      <c r="H291" s="283">
        <v>0</v>
      </c>
      <c r="I291" s="283" t="s">
        <v>24</v>
      </c>
      <c r="J291" s="29">
        <v>0.4</v>
      </c>
      <c r="K291" s="14">
        <v>2284264.8422677726</v>
      </c>
      <c r="L291" s="15">
        <v>2112944.97909769</v>
      </c>
      <c r="M291" s="16">
        <v>0</v>
      </c>
      <c r="N291" s="15">
        <v>-17953572.197878826</v>
      </c>
      <c r="O291" s="15">
        <v>21185373.600000001</v>
      </c>
      <c r="P291" s="15">
        <v>1225309.916</v>
      </c>
      <c r="Q291" s="15">
        <v>16286</v>
      </c>
      <c r="R291" s="15">
        <v>43029.887999999999</v>
      </c>
      <c r="S291" s="15">
        <v>0</v>
      </c>
      <c r="T291" s="15">
        <v>-181.60000000000002</v>
      </c>
      <c r="U291" s="15">
        <v>0</v>
      </c>
      <c r="V291" s="15">
        <v>0</v>
      </c>
      <c r="W291" s="15">
        <v>0</v>
      </c>
      <c r="X291" s="15">
        <v>-2218.8000000000002</v>
      </c>
      <c r="Y291" s="15">
        <v>0</v>
      </c>
      <c r="Z291" s="15">
        <v>0</v>
      </c>
      <c r="AA291" s="15">
        <v>0</v>
      </c>
      <c r="AB291" s="15">
        <v>0</v>
      </c>
      <c r="AC291" s="15">
        <v>0</v>
      </c>
      <c r="AD291" s="15">
        <v>600</v>
      </c>
      <c r="AE291" s="15">
        <v>0</v>
      </c>
      <c r="AF291" s="15">
        <v>7913.2000000000007</v>
      </c>
      <c r="AG291" s="15">
        <v>-294.40000000000003</v>
      </c>
      <c r="AH291" s="15">
        <v>50391.600000000006</v>
      </c>
      <c r="AI291" s="15">
        <v>-1148.4000000000001</v>
      </c>
      <c r="AJ291" s="15">
        <v>18696.8</v>
      </c>
      <c r="AK291" s="15">
        <v>-75.600000000000009</v>
      </c>
      <c r="AL291" s="15">
        <v>0</v>
      </c>
      <c r="AM291" s="42">
        <v>0</v>
      </c>
      <c r="AN291" s="17">
        <v>4590110.0061211763</v>
      </c>
      <c r="AO291" s="289">
        <v>2.0094473815760376</v>
      </c>
      <c r="AP291" s="290">
        <v>0</v>
      </c>
      <c r="AQ291" s="291">
        <v>0</v>
      </c>
      <c r="AR291" s="18">
        <v>0</v>
      </c>
      <c r="AS291" s="18">
        <v>0</v>
      </c>
      <c r="AT291" s="5"/>
      <c r="AU291" s="5"/>
      <c r="AV291" s="284">
        <v>52963434</v>
      </c>
      <c r="AW291" s="285">
        <v>3063274.7899999996</v>
      </c>
      <c r="AX291" s="285">
        <v>40715</v>
      </c>
      <c r="AY291" s="286">
        <v>107574.71999999999</v>
      </c>
    </row>
    <row r="292" spans="1:51" ht="13.15">
      <c r="A292" s="287" t="s">
        <v>998</v>
      </c>
      <c r="B292" s="287" t="s">
        <v>999</v>
      </c>
      <c r="C292" s="287" t="s">
        <v>41</v>
      </c>
      <c r="D292" s="288" t="s">
        <v>1000</v>
      </c>
      <c r="E292" s="288" t="s">
        <v>103</v>
      </c>
      <c r="F292" s="288" t="s">
        <v>104</v>
      </c>
      <c r="G292" s="287" t="s">
        <v>105</v>
      </c>
      <c r="H292" s="283">
        <v>0</v>
      </c>
      <c r="I292" s="283">
        <v>0</v>
      </c>
      <c r="J292" s="29">
        <v>0.4</v>
      </c>
      <c r="K292" s="14">
        <v>1493174.3168230106</v>
      </c>
      <c r="L292" s="15">
        <v>1381186.2430612848</v>
      </c>
      <c r="M292" s="16">
        <v>0.5</v>
      </c>
      <c r="N292" s="15">
        <v>-14864898.683222575</v>
      </c>
      <c r="O292" s="15">
        <v>18260603.600000001</v>
      </c>
      <c r="P292" s="15">
        <v>1019305.9048</v>
      </c>
      <c r="Q292" s="15">
        <v>7455.8</v>
      </c>
      <c r="R292" s="15">
        <v>20622.624400000001</v>
      </c>
      <c r="S292" s="15">
        <v>15680</v>
      </c>
      <c r="T292" s="15">
        <v>0</v>
      </c>
      <c r="U292" s="15">
        <v>0</v>
      </c>
      <c r="V292" s="15">
        <v>0</v>
      </c>
      <c r="W292" s="15">
        <v>0</v>
      </c>
      <c r="X292" s="15">
        <v>-1000</v>
      </c>
      <c r="Y292" s="15">
        <v>0</v>
      </c>
      <c r="Z292" s="15">
        <v>0</v>
      </c>
      <c r="AA292" s="15">
        <v>0</v>
      </c>
      <c r="AB292" s="15">
        <v>12677.6</v>
      </c>
      <c r="AC292" s="15">
        <v>0</v>
      </c>
      <c r="AD292" s="15">
        <v>600</v>
      </c>
      <c r="AE292" s="15">
        <v>0</v>
      </c>
      <c r="AF292" s="15">
        <v>51971.200000000004</v>
      </c>
      <c r="AG292" s="15">
        <v>-9.7080000000000002</v>
      </c>
      <c r="AH292" s="15">
        <v>33287.200000000004</v>
      </c>
      <c r="AI292" s="15">
        <v>264.40000000000003</v>
      </c>
      <c r="AJ292" s="15">
        <v>18284</v>
      </c>
      <c r="AK292" s="15">
        <v>29.6</v>
      </c>
      <c r="AL292" s="15">
        <v>0</v>
      </c>
      <c r="AM292" s="42">
        <v>0</v>
      </c>
      <c r="AN292" s="17">
        <v>4574873.5379774263</v>
      </c>
      <c r="AO292" s="289">
        <v>3.0638576396835364</v>
      </c>
      <c r="AP292" s="290">
        <v>0</v>
      </c>
      <c r="AQ292" s="291">
        <v>0</v>
      </c>
      <c r="AR292" s="18">
        <v>1540850</v>
      </c>
      <c r="AS292" s="18">
        <v>0</v>
      </c>
      <c r="AT292" s="5"/>
      <c r="AU292" s="5"/>
      <c r="AV292" s="284">
        <v>45651509</v>
      </c>
      <c r="AW292" s="285">
        <v>2548264.7620000001</v>
      </c>
      <c r="AX292" s="285">
        <v>18639.5</v>
      </c>
      <c r="AY292" s="286">
        <v>51556.561000000002</v>
      </c>
    </row>
    <row r="293" spans="1:51" ht="13.15">
      <c r="A293" s="287" t="s">
        <v>1001</v>
      </c>
      <c r="B293" s="287" t="s">
        <v>1002</v>
      </c>
      <c r="C293" s="287" t="s">
        <v>41</v>
      </c>
      <c r="D293" s="288" t="s">
        <v>1003</v>
      </c>
      <c r="E293" s="288" t="s">
        <v>263</v>
      </c>
      <c r="F293" s="288" t="s">
        <v>43</v>
      </c>
      <c r="G293" s="287" t="s">
        <v>96</v>
      </c>
      <c r="H293" s="283">
        <v>0</v>
      </c>
      <c r="I293" s="283">
        <v>0</v>
      </c>
      <c r="J293" s="29">
        <v>0.4</v>
      </c>
      <c r="K293" s="14">
        <v>2279804.4265764351</v>
      </c>
      <c r="L293" s="15">
        <v>2108819.0945832026</v>
      </c>
      <c r="M293" s="16">
        <v>0.5</v>
      </c>
      <c r="N293" s="15">
        <v>-19981857.512478679</v>
      </c>
      <c r="O293" s="15">
        <v>20795217.200000003</v>
      </c>
      <c r="P293" s="15">
        <v>827117.07120000012</v>
      </c>
      <c r="Q293" s="15">
        <v>3391</v>
      </c>
      <c r="R293" s="15">
        <v>15752.7232</v>
      </c>
      <c r="S293" s="15">
        <v>0</v>
      </c>
      <c r="T293" s="15">
        <v>0</v>
      </c>
      <c r="U293" s="15">
        <v>0</v>
      </c>
      <c r="V293" s="15">
        <v>0</v>
      </c>
      <c r="W293" s="15">
        <v>0</v>
      </c>
      <c r="X293" s="15">
        <v>-115.2</v>
      </c>
      <c r="Y293" s="15">
        <v>0</v>
      </c>
      <c r="Z293" s="15">
        <v>0</v>
      </c>
      <c r="AA293" s="15">
        <v>0</v>
      </c>
      <c r="AB293" s="15">
        <v>9680.4</v>
      </c>
      <c r="AC293" s="15">
        <v>110.80000000000001</v>
      </c>
      <c r="AD293" s="15">
        <v>0</v>
      </c>
      <c r="AE293" s="15">
        <v>0</v>
      </c>
      <c r="AF293" s="15">
        <v>10256.400000000001</v>
      </c>
      <c r="AG293" s="15">
        <v>-677.6</v>
      </c>
      <c r="AH293" s="15">
        <v>54754.400000000001</v>
      </c>
      <c r="AI293" s="15">
        <v>-3914.4</v>
      </c>
      <c r="AJ293" s="15">
        <v>18219.2</v>
      </c>
      <c r="AK293" s="15">
        <v>1200</v>
      </c>
      <c r="AL293" s="15">
        <v>0</v>
      </c>
      <c r="AM293" s="42">
        <v>0</v>
      </c>
      <c r="AN293" s="17">
        <v>1749134.4819213236</v>
      </c>
      <c r="AO293" s="289">
        <v>0.76723005777648456</v>
      </c>
      <c r="AP293" s="290">
        <v>359684.61266187904</v>
      </c>
      <c r="AQ293" s="291">
        <v>359685</v>
      </c>
      <c r="AR293" s="18">
        <v>0</v>
      </c>
      <c r="AS293" s="18">
        <v>0</v>
      </c>
      <c r="AT293" s="5"/>
      <c r="AU293" s="5"/>
      <c r="AV293" s="284">
        <v>51988043</v>
      </c>
      <c r="AW293" s="285">
        <v>2067792.6780000003</v>
      </c>
      <c r="AX293" s="285">
        <v>8477.5</v>
      </c>
      <c r="AY293" s="286">
        <v>39381.807999999997</v>
      </c>
    </row>
    <row r="294" spans="1:51" ht="13.15">
      <c r="A294" s="287" t="s">
        <v>1004</v>
      </c>
      <c r="B294" s="287" t="s">
        <v>1005</v>
      </c>
      <c r="C294" s="287" t="s">
        <v>93</v>
      </c>
      <c r="D294" s="288" t="s">
        <v>1006</v>
      </c>
      <c r="E294" s="288" t="s">
        <v>43</v>
      </c>
      <c r="F294" s="288" t="s">
        <v>170</v>
      </c>
      <c r="G294" s="287" t="s">
        <v>171</v>
      </c>
      <c r="H294" s="283">
        <v>0</v>
      </c>
      <c r="I294" s="283" t="s">
        <v>24</v>
      </c>
      <c r="J294" s="29">
        <v>0.49</v>
      </c>
      <c r="K294" s="14">
        <v>69388195.413193673</v>
      </c>
      <c r="L294" s="15">
        <v>64184080.757204153</v>
      </c>
      <c r="M294" s="16">
        <v>0</v>
      </c>
      <c r="N294" s="15">
        <v>14066880.676547928</v>
      </c>
      <c r="O294" s="15">
        <v>61333265.210000001</v>
      </c>
      <c r="P294" s="15">
        <v>4372163.5553400004</v>
      </c>
      <c r="Q294" s="15">
        <v>6481.9650000000001</v>
      </c>
      <c r="R294" s="15">
        <v>25016.714800000002</v>
      </c>
      <c r="S294" s="15">
        <v>0</v>
      </c>
      <c r="T294" s="15">
        <v>0</v>
      </c>
      <c r="U294" s="15">
        <v>0</v>
      </c>
      <c r="V294" s="15">
        <v>0</v>
      </c>
      <c r="W294" s="15">
        <v>0</v>
      </c>
      <c r="X294" s="15">
        <v>0</v>
      </c>
      <c r="Y294" s="15">
        <v>0</v>
      </c>
      <c r="Z294" s="15">
        <v>0</v>
      </c>
      <c r="AA294" s="15">
        <v>0</v>
      </c>
      <c r="AB294" s="15">
        <v>0</v>
      </c>
      <c r="AC294" s="15">
        <v>0</v>
      </c>
      <c r="AD294" s="15">
        <v>271.45999999999998</v>
      </c>
      <c r="AE294" s="15">
        <v>0</v>
      </c>
      <c r="AF294" s="15">
        <v>33442.01</v>
      </c>
      <c r="AG294" s="15">
        <v>-701.68</v>
      </c>
      <c r="AH294" s="15">
        <v>178833.83</v>
      </c>
      <c r="AI294" s="15">
        <v>-6607.65</v>
      </c>
      <c r="AJ294" s="15">
        <v>51792.51</v>
      </c>
      <c r="AK294" s="15">
        <v>30.87</v>
      </c>
      <c r="AL294" s="15">
        <v>0</v>
      </c>
      <c r="AM294" s="42">
        <v>0</v>
      </c>
      <c r="AN294" s="17">
        <v>80060869.471687928</v>
      </c>
      <c r="AO294" s="289">
        <v>1.1538110912805914</v>
      </c>
      <c r="AP294" s="290">
        <v>0</v>
      </c>
      <c r="AQ294" s="291">
        <v>0</v>
      </c>
      <c r="AR294" s="18">
        <v>0</v>
      </c>
      <c r="AS294" s="18">
        <v>0</v>
      </c>
      <c r="AT294" s="5"/>
      <c r="AU294" s="5"/>
      <c r="AV294" s="284">
        <v>125169929</v>
      </c>
      <c r="AW294" s="285">
        <v>8922782.7660000008</v>
      </c>
      <c r="AX294" s="285">
        <v>13228.5</v>
      </c>
      <c r="AY294" s="286">
        <v>51054.520000000004</v>
      </c>
    </row>
    <row r="295" spans="1:51" ht="13.15">
      <c r="A295" s="287" t="s">
        <v>1007</v>
      </c>
      <c r="B295" s="287" t="s">
        <v>1008</v>
      </c>
      <c r="C295" s="287" t="s">
        <v>93</v>
      </c>
      <c r="D295" s="288" t="s">
        <v>1009</v>
      </c>
      <c r="E295" s="288" t="s">
        <v>43</v>
      </c>
      <c r="F295" s="288" t="s">
        <v>130</v>
      </c>
      <c r="G295" s="287" t="s">
        <v>96</v>
      </c>
      <c r="H295" s="283">
        <v>0</v>
      </c>
      <c r="I295" s="283" t="s">
        <v>24</v>
      </c>
      <c r="J295" s="29">
        <v>0.49</v>
      </c>
      <c r="K295" s="14">
        <v>71915134.235732436</v>
      </c>
      <c r="L295" s="15">
        <v>66521499.168052509</v>
      </c>
      <c r="M295" s="16">
        <v>0</v>
      </c>
      <c r="N295" s="15">
        <v>36391232.756313927</v>
      </c>
      <c r="O295" s="15">
        <v>35497748.649999999</v>
      </c>
      <c r="P295" s="15">
        <v>3265073.2549399999</v>
      </c>
      <c r="Q295" s="15">
        <v>-18341.68</v>
      </c>
      <c r="R295" s="15">
        <v>8107.5321600000007</v>
      </c>
      <c r="S295" s="15">
        <v>0</v>
      </c>
      <c r="T295" s="15">
        <v>0</v>
      </c>
      <c r="U295" s="15">
        <v>0</v>
      </c>
      <c r="V295" s="15">
        <v>0</v>
      </c>
      <c r="W295" s="15">
        <v>0</v>
      </c>
      <c r="X295" s="15">
        <v>780.56999999999994</v>
      </c>
      <c r="Y295" s="15">
        <v>0</v>
      </c>
      <c r="Z295" s="15">
        <v>0</v>
      </c>
      <c r="AA295" s="15">
        <v>0</v>
      </c>
      <c r="AB295" s="15">
        <v>0</v>
      </c>
      <c r="AC295" s="15">
        <v>0</v>
      </c>
      <c r="AD295" s="15">
        <v>0</v>
      </c>
      <c r="AE295" s="15">
        <v>0</v>
      </c>
      <c r="AF295" s="15">
        <v>10903.48</v>
      </c>
      <c r="AG295" s="15">
        <v>-1919.33</v>
      </c>
      <c r="AH295" s="15">
        <v>70021</v>
      </c>
      <c r="AI295" s="15">
        <v>-1414.6299999999999</v>
      </c>
      <c r="AJ295" s="15">
        <v>20923.489999999998</v>
      </c>
      <c r="AK295" s="15">
        <v>571.83000000000004</v>
      </c>
      <c r="AL295" s="15">
        <v>0</v>
      </c>
      <c r="AM295" s="42">
        <v>0</v>
      </c>
      <c r="AN295" s="17">
        <v>75243686.923413917</v>
      </c>
      <c r="AO295" s="289">
        <v>1.0462844535167066</v>
      </c>
      <c r="AP295" s="290">
        <v>0</v>
      </c>
      <c r="AQ295" s="291">
        <v>0</v>
      </c>
      <c r="AR295" s="18">
        <v>0</v>
      </c>
      <c r="AS295" s="18">
        <v>0</v>
      </c>
      <c r="AT295" s="5"/>
      <c r="AU295" s="5"/>
      <c r="AV295" s="284">
        <v>72444385</v>
      </c>
      <c r="AW295" s="285">
        <v>6663414.8059999999</v>
      </c>
      <c r="AX295" s="285">
        <v>-37432</v>
      </c>
      <c r="AY295" s="286">
        <v>16545.984</v>
      </c>
    </row>
    <row r="296" spans="1:51" ht="13.15">
      <c r="A296" s="287" t="s">
        <v>1010</v>
      </c>
      <c r="B296" s="287" t="s">
        <v>1011</v>
      </c>
      <c r="C296" s="287" t="s">
        <v>84</v>
      </c>
      <c r="D296" s="288" t="s">
        <v>1012</v>
      </c>
      <c r="E296" s="288" t="s">
        <v>86</v>
      </c>
      <c r="F296" s="288" t="s">
        <v>43</v>
      </c>
      <c r="G296" s="287" t="s">
        <v>87</v>
      </c>
      <c r="H296" s="283">
        <v>0</v>
      </c>
      <c r="I296" s="283" t="s">
        <v>24</v>
      </c>
      <c r="J296" s="29">
        <v>0.3</v>
      </c>
      <c r="K296" s="14">
        <v>67484827.443299755</v>
      </c>
      <c r="L296" s="15">
        <v>62423465.385052279</v>
      </c>
      <c r="M296" s="16">
        <v>0</v>
      </c>
      <c r="N296" s="15">
        <v>46594172.028956465</v>
      </c>
      <c r="O296" s="15">
        <v>20052972</v>
      </c>
      <c r="P296" s="15">
        <v>1939300.4687999997</v>
      </c>
      <c r="Q296" s="15">
        <v>-356.09999999999997</v>
      </c>
      <c r="R296" s="15">
        <v>-225.62459999999999</v>
      </c>
      <c r="S296" s="15">
        <v>0</v>
      </c>
      <c r="T296" s="15">
        <v>0</v>
      </c>
      <c r="U296" s="15">
        <v>0</v>
      </c>
      <c r="V296" s="15">
        <v>-713.4</v>
      </c>
      <c r="W296" s="15">
        <v>0</v>
      </c>
      <c r="X296" s="15">
        <v>-1588.8</v>
      </c>
      <c r="Y296" s="15">
        <v>0</v>
      </c>
      <c r="Z296" s="15">
        <v>0</v>
      </c>
      <c r="AA296" s="15">
        <v>0</v>
      </c>
      <c r="AB296" s="15">
        <v>0</v>
      </c>
      <c r="AC296" s="15">
        <v>0</v>
      </c>
      <c r="AD296" s="15">
        <v>0</v>
      </c>
      <c r="AE296" s="15">
        <v>0</v>
      </c>
      <c r="AF296" s="15">
        <v>70277.7</v>
      </c>
      <c r="AG296" s="15">
        <v>-958.8</v>
      </c>
      <c r="AH296" s="15">
        <v>145860.9</v>
      </c>
      <c r="AI296" s="15">
        <v>104094.3</v>
      </c>
      <c r="AJ296" s="15">
        <v>8703.2999999999993</v>
      </c>
      <c r="AK296" s="15">
        <v>-291.3</v>
      </c>
      <c r="AL296" s="15">
        <v>0</v>
      </c>
      <c r="AM296" s="42">
        <v>0</v>
      </c>
      <c r="AN296" s="17">
        <v>68911246.673156485</v>
      </c>
      <c r="AO296" s="289">
        <v>1.0211368878590554</v>
      </c>
      <c r="AP296" s="290">
        <v>0</v>
      </c>
      <c r="AQ296" s="291">
        <v>0</v>
      </c>
      <c r="AR296" s="18">
        <v>0</v>
      </c>
      <c r="AS296" s="18">
        <v>0</v>
      </c>
      <c r="AT296" s="5"/>
      <c r="AU296" s="5"/>
      <c r="AV296" s="284">
        <v>66843240</v>
      </c>
      <c r="AW296" s="285">
        <v>6464334.8959999988</v>
      </c>
      <c r="AX296" s="285">
        <v>-1187</v>
      </c>
      <c r="AY296" s="286">
        <v>-752.08199999999999</v>
      </c>
    </row>
    <row r="297" spans="1:51" ht="13.15">
      <c r="A297" s="287" t="s">
        <v>1013</v>
      </c>
      <c r="B297" s="287" t="s">
        <v>1014</v>
      </c>
      <c r="C297" s="287" t="s">
        <v>230</v>
      </c>
      <c r="D297" s="288" t="s">
        <v>1015</v>
      </c>
      <c r="E297" s="288" t="s">
        <v>86</v>
      </c>
      <c r="F297" s="288" t="s">
        <v>43</v>
      </c>
      <c r="G297" s="287" t="s">
        <v>87</v>
      </c>
      <c r="H297" s="283">
        <v>0</v>
      </c>
      <c r="I297" s="283" t="s">
        <v>24</v>
      </c>
      <c r="J297" s="29">
        <v>0.3</v>
      </c>
      <c r="K297" s="14">
        <v>71096720.781308547</v>
      </c>
      <c r="L297" s="15">
        <v>65764466.722710408</v>
      </c>
      <c r="M297" s="16">
        <v>0</v>
      </c>
      <c r="N297" s="15">
        <v>35580886.59448342</v>
      </c>
      <c r="O297" s="15">
        <v>35984427</v>
      </c>
      <c r="P297" s="15">
        <v>1714061.6235</v>
      </c>
      <c r="Q297" s="15">
        <v>17119.95</v>
      </c>
      <c r="R297" s="15">
        <v>35762.5101</v>
      </c>
      <c r="S297" s="15">
        <v>0</v>
      </c>
      <c r="T297" s="15">
        <v>0</v>
      </c>
      <c r="U297" s="15">
        <v>0</v>
      </c>
      <c r="V297" s="15">
        <v>0</v>
      </c>
      <c r="W297" s="15">
        <v>0</v>
      </c>
      <c r="X297" s="15">
        <v>0</v>
      </c>
      <c r="Y297" s="15">
        <v>0</v>
      </c>
      <c r="Z297" s="15">
        <v>0</v>
      </c>
      <c r="AA297" s="15">
        <v>0</v>
      </c>
      <c r="AB297" s="15">
        <v>0</v>
      </c>
      <c r="AC297" s="15">
        <v>0</v>
      </c>
      <c r="AD297" s="15">
        <v>0</v>
      </c>
      <c r="AE297" s="15">
        <v>0</v>
      </c>
      <c r="AF297" s="15">
        <v>25151.1</v>
      </c>
      <c r="AG297" s="15">
        <v>-389.7</v>
      </c>
      <c r="AH297" s="15">
        <v>197548.19999999998</v>
      </c>
      <c r="AI297" s="15">
        <v>-1826.7</v>
      </c>
      <c r="AJ297" s="15">
        <v>13500</v>
      </c>
      <c r="AK297" s="15">
        <v>300</v>
      </c>
      <c r="AL297" s="15">
        <v>0</v>
      </c>
      <c r="AM297" s="42">
        <v>0</v>
      </c>
      <c r="AN297" s="17">
        <v>73566540.578083441</v>
      </c>
      <c r="AO297" s="289">
        <v>1.0347388707894418</v>
      </c>
      <c r="AP297" s="290">
        <v>0</v>
      </c>
      <c r="AQ297" s="291">
        <v>0</v>
      </c>
      <c r="AR297" s="18">
        <v>0</v>
      </c>
      <c r="AS297" s="18">
        <v>0</v>
      </c>
      <c r="AT297" s="5"/>
      <c r="AU297" s="5"/>
      <c r="AV297" s="284">
        <v>119948090</v>
      </c>
      <c r="AW297" s="285">
        <v>5713538.7450000001</v>
      </c>
      <c r="AX297" s="285">
        <v>57066.5</v>
      </c>
      <c r="AY297" s="286">
        <v>119208.367</v>
      </c>
    </row>
    <row r="298" spans="1:51" ht="13.15">
      <c r="A298" s="287" t="s">
        <v>1016</v>
      </c>
      <c r="B298" s="287" t="s">
        <v>1017</v>
      </c>
      <c r="C298" s="287" t="s">
        <v>116</v>
      </c>
      <c r="D298" s="288" t="s">
        <v>1018</v>
      </c>
      <c r="E298" s="288" t="s">
        <v>43</v>
      </c>
      <c r="F298" s="288" t="s">
        <v>268</v>
      </c>
      <c r="G298" s="287" t="s">
        <v>467</v>
      </c>
      <c r="H298" s="283">
        <v>0</v>
      </c>
      <c r="I298" s="283">
        <v>0</v>
      </c>
      <c r="J298" s="29">
        <v>0.49</v>
      </c>
      <c r="K298" s="14">
        <v>30137271.536081642</v>
      </c>
      <c r="L298" s="15">
        <v>27876976.17087552</v>
      </c>
      <c r="M298" s="16">
        <v>0.35227278415315866</v>
      </c>
      <c r="N298" s="15">
        <v>-16390449.925596852</v>
      </c>
      <c r="O298" s="15">
        <v>48912880.939999998</v>
      </c>
      <c r="P298" s="15">
        <v>2190282.7764999997</v>
      </c>
      <c r="Q298" s="15">
        <v>32016.6</v>
      </c>
      <c r="R298" s="15">
        <v>99252.275849999991</v>
      </c>
      <c r="S298" s="15">
        <v>0</v>
      </c>
      <c r="T298" s="15">
        <v>0</v>
      </c>
      <c r="U298" s="15">
        <v>0</v>
      </c>
      <c r="V298" s="15">
        <v>-443.45</v>
      </c>
      <c r="W298" s="15">
        <v>0</v>
      </c>
      <c r="X298" s="15">
        <v>0</v>
      </c>
      <c r="Y298" s="15">
        <v>0</v>
      </c>
      <c r="Z298" s="15">
        <v>0</v>
      </c>
      <c r="AA298" s="15">
        <v>0</v>
      </c>
      <c r="AB298" s="15">
        <v>2001.1599999999999</v>
      </c>
      <c r="AC298" s="15">
        <v>0</v>
      </c>
      <c r="AD298" s="15">
        <v>0</v>
      </c>
      <c r="AE298" s="15">
        <v>0</v>
      </c>
      <c r="AF298" s="15">
        <v>22479.73</v>
      </c>
      <c r="AG298" s="15">
        <v>322.90999999999997</v>
      </c>
      <c r="AH298" s="15">
        <v>69858.81</v>
      </c>
      <c r="AI298" s="15">
        <v>-7167.23</v>
      </c>
      <c r="AJ298" s="15">
        <v>39607.19</v>
      </c>
      <c r="AK298" s="15">
        <v>-1168.1600000000001</v>
      </c>
      <c r="AL298" s="15">
        <v>0</v>
      </c>
      <c r="AM298" s="42">
        <v>0</v>
      </c>
      <c r="AN298" s="17">
        <v>34969473.626753144</v>
      </c>
      <c r="AO298" s="289">
        <v>1.160339733638003</v>
      </c>
      <c r="AP298" s="290">
        <v>0</v>
      </c>
      <c r="AQ298" s="291">
        <v>0</v>
      </c>
      <c r="AR298" s="18">
        <v>1702253</v>
      </c>
      <c r="AS298" s="18">
        <v>0</v>
      </c>
      <c r="AT298" s="5"/>
      <c r="AU298" s="5"/>
      <c r="AV298" s="284">
        <v>99822206</v>
      </c>
      <c r="AW298" s="285">
        <v>4469964.8499999996</v>
      </c>
      <c r="AX298" s="285">
        <v>65340</v>
      </c>
      <c r="AY298" s="286">
        <v>202555.66499999998</v>
      </c>
    </row>
    <row r="299" spans="1:51" ht="13.15">
      <c r="A299" s="287" t="s">
        <v>1019</v>
      </c>
      <c r="B299" s="287" t="s">
        <v>1020</v>
      </c>
      <c r="C299" s="287" t="s">
        <v>41</v>
      </c>
      <c r="D299" s="288" t="s">
        <v>1021</v>
      </c>
      <c r="E299" s="288" t="s">
        <v>693</v>
      </c>
      <c r="F299" s="288" t="s">
        <v>43</v>
      </c>
      <c r="G299" s="287" t="s">
        <v>312</v>
      </c>
      <c r="H299" s="283">
        <v>0</v>
      </c>
      <c r="I299" s="283">
        <v>0</v>
      </c>
      <c r="J299" s="29">
        <v>0.4</v>
      </c>
      <c r="K299" s="14">
        <v>3315625.7362515354</v>
      </c>
      <c r="L299" s="15">
        <v>3066953.8060326702</v>
      </c>
      <c r="M299" s="16">
        <v>0.5</v>
      </c>
      <c r="N299" s="15">
        <v>-22159405.30898349</v>
      </c>
      <c r="O299" s="15">
        <v>27621501.200000003</v>
      </c>
      <c r="P299" s="15">
        <v>1592824.0284</v>
      </c>
      <c r="Q299" s="15">
        <v>12218.2</v>
      </c>
      <c r="R299" s="15">
        <v>51316.159999999996</v>
      </c>
      <c r="S299" s="15">
        <v>0</v>
      </c>
      <c r="T299" s="15">
        <v>0</v>
      </c>
      <c r="U299" s="15">
        <v>0</v>
      </c>
      <c r="V299" s="15">
        <v>0</v>
      </c>
      <c r="W299" s="15">
        <v>0</v>
      </c>
      <c r="X299" s="15">
        <v>0</v>
      </c>
      <c r="Y299" s="15">
        <v>0</v>
      </c>
      <c r="Z299" s="15">
        <v>0</v>
      </c>
      <c r="AA299" s="15">
        <v>-28</v>
      </c>
      <c r="AB299" s="15">
        <v>3125.6000000000004</v>
      </c>
      <c r="AC299" s="15">
        <v>0</v>
      </c>
      <c r="AD299" s="15">
        <v>600</v>
      </c>
      <c r="AE299" s="15">
        <v>0</v>
      </c>
      <c r="AF299" s="15">
        <v>6832</v>
      </c>
      <c r="AG299" s="15">
        <v>-162</v>
      </c>
      <c r="AH299" s="15">
        <v>47773.600000000006</v>
      </c>
      <c r="AI299" s="15">
        <v>-2569.6000000000004</v>
      </c>
      <c r="AJ299" s="15">
        <v>28788</v>
      </c>
      <c r="AK299" s="15">
        <v>161.20000000000002</v>
      </c>
      <c r="AL299" s="15">
        <v>0</v>
      </c>
      <c r="AM299" s="42">
        <v>0</v>
      </c>
      <c r="AN299" s="17">
        <v>7202975.0794165134</v>
      </c>
      <c r="AO299" s="289">
        <v>2.1724330948039396</v>
      </c>
      <c r="AP299" s="290">
        <v>0</v>
      </c>
      <c r="AQ299" s="291">
        <v>0</v>
      </c>
      <c r="AR299" s="18">
        <v>1943675</v>
      </c>
      <c r="AS299" s="18">
        <v>0</v>
      </c>
      <c r="AT299" s="5"/>
      <c r="AU299" s="5"/>
      <c r="AV299" s="284">
        <v>69053753</v>
      </c>
      <c r="AW299" s="285">
        <v>3982060.0709999995</v>
      </c>
      <c r="AX299" s="285">
        <v>30545.5</v>
      </c>
      <c r="AY299" s="286">
        <v>128290.39999999998</v>
      </c>
    </row>
    <row r="300" spans="1:51" ht="13.15">
      <c r="A300" s="287" t="s">
        <v>1022</v>
      </c>
      <c r="B300" s="287" t="s">
        <v>1023</v>
      </c>
      <c r="C300" s="287" t="s">
        <v>41</v>
      </c>
      <c r="D300" s="288" t="s">
        <v>1024</v>
      </c>
      <c r="E300" s="288" t="s">
        <v>207</v>
      </c>
      <c r="F300" s="288" t="s">
        <v>43</v>
      </c>
      <c r="G300" s="287" t="s">
        <v>96</v>
      </c>
      <c r="H300" s="283">
        <v>0</v>
      </c>
      <c r="I300" s="283">
        <v>0</v>
      </c>
      <c r="J300" s="29">
        <v>0.4</v>
      </c>
      <c r="K300" s="14">
        <v>2731021.3668519235</v>
      </c>
      <c r="L300" s="15">
        <v>2526194.7643380295</v>
      </c>
      <c r="M300" s="16">
        <v>0.5</v>
      </c>
      <c r="N300" s="15">
        <v>-22855891.855349235</v>
      </c>
      <c r="O300" s="15">
        <v>24736220.400000002</v>
      </c>
      <c r="P300" s="15">
        <v>873745.83600000001</v>
      </c>
      <c r="Q300" s="15">
        <v>0</v>
      </c>
      <c r="R300" s="15">
        <v>27569.875600000003</v>
      </c>
      <c r="S300" s="15">
        <v>0</v>
      </c>
      <c r="T300" s="15">
        <v>50.400000000000006</v>
      </c>
      <c r="U300" s="15">
        <v>0</v>
      </c>
      <c r="V300" s="15">
        <v>0</v>
      </c>
      <c r="W300" s="15">
        <v>0</v>
      </c>
      <c r="X300" s="15">
        <v>0</v>
      </c>
      <c r="Y300" s="15">
        <v>0</v>
      </c>
      <c r="Z300" s="15">
        <v>0</v>
      </c>
      <c r="AA300" s="15">
        <v>0</v>
      </c>
      <c r="AB300" s="15">
        <v>0</v>
      </c>
      <c r="AC300" s="15">
        <v>0</v>
      </c>
      <c r="AD300" s="15">
        <v>600</v>
      </c>
      <c r="AE300" s="15">
        <v>0</v>
      </c>
      <c r="AF300" s="15">
        <v>7578.8</v>
      </c>
      <c r="AG300" s="15">
        <v>-96.4</v>
      </c>
      <c r="AH300" s="15">
        <v>42399.600000000006</v>
      </c>
      <c r="AI300" s="15">
        <v>-22</v>
      </c>
      <c r="AJ300" s="15">
        <v>10269.6</v>
      </c>
      <c r="AK300" s="15">
        <v>-509.6</v>
      </c>
      <c r="AL300" s="15">
        <v>0</v>
      </c>
      <c r="AM300" s="42">
        <v>0</v>
      </c>
      <c r="AN300" s="17">
        <v>2841914.6562507669</v>
      </c>
      <c r="AO300" s="289">
        <v>1.0406050610752531</v>
      </c>
      <c r="AP300" s="290">
        <v>0</v>
      </c>
      <c r="AQ300" s="291">
        <v>0</v>
      </c>
      <c r="AR300" s="18">
        <v>55447</v>
      </c>
      <c r="AS300" s="18">
        <v>55447</v>
      </c>
      <c r="AT300" s="5"/>
      <c r="AU300" s="5"/>
      <c r="AV300" s="284">
        <v>61840551</v>
      </c>
      <c r="AW300" s="285">
        <v>2184364.59</v>
      </c>
      <c r="AX300" s="285">
        <v>0</v>
      </c>
      <c r="AY300" s="286">
        <v>68924.688999999998</v>
      </c>
    </row>
    <row r="301" spans="1:51" ht="13.15">
      <c r="A301" s="287" t="s">
        <v>1025</v>
      </c>
      <c r="B301" s="287" t="s">
        <v>1026</v>
      </c>
      <c r="C301" s="287" t="s">
        <v>41</v>
      </c>
      <c r="D301" s="288" t="s">
        <v>1027</v>
      </c>
      <c r="E301" s="288" t="s">
        <v>80</v>
      </c>
      <c r="F301" s="288" t="s">
        <v>43</v>
      </c>
      <c r="G301" s="287" t="s">
        <v>81</v>
      </c>
      <c r="H301" s="283">
        <v>0</v>
      </c>
      <c r="I301" s="283" t="s">
        <v>24</v>
      </c>
      <c r="J301" s="29">
        <v>0.4</v>
      </c>
      <c r="K301" s="14">
        <v>3890087.0045335116</v>
      </c>
      <c r="L301" s="15">
        <v>3598330.4791934984</v>
      </c>
      <c r="M301" s="16">
        <v>0</v>
      </c>
      <c r="N301" s="15">
        <v>-7158842.7241446637</v>
      </c>
      <c r="O301" s="15">
        <v>11505110.4</v>
      </c>
      <c r="P301" s="15">
        <v>1244110.9620000001</v>
      </c>
      <c r="Q301" s="15">
        <v>7331.4000000000005</v>
      </c>
      <c r="R301" s="15">
        <v>26282.327419999998</v>
      </c>
      <c r="S301" s="15">
        <v>12910.800000000001</v>
      </c>
      <c r="T301" s="15">
        <v>0</v>
      </c>
      <c r="U301" s="15">
        <v>0</v>
      </c>
      <c r="V301" s="15">
        <v>0</v>
      </c>
      <c r="W301" s="15">
        <v>0</v>
      </c>
      <c r="X301" s="15">
        <v>-124.80000000000001</v>
      </c>
      <c r="Y301" s="15">
        <v>0</v>
      </c>
      <c r="Z301" s="15">
        <v>0</v>
      </c>
      <c r="AA301" s="15">
        <v>0</v>
      </c>
      <c r="AB301" s="15">
        <v>4816.8</v>
      </c>
      <c r="AC301" s="15">
        <v>0</v>
      </c>
      <c r="AD301" s="15">
        <v>682</v>
      </c>
      <c r="AE301" s="15">
        <v>0</v>
      </c>
      <c r="AF301" s="15">
        <v>33208</v>
      </c>
      <c r="AG301" s="15">
        <v>-814.40000000000009</v>
      </c>
      <c r="AH301" s="15">
        <v>73777.2</v>
      </c>
      <c r="AI301" s="15">
        <v>11646</v>
      </c>
      <c r="AJ301" s="15">
        <v>15563.2</v>
      </c>
      <c r="AK301" s="15">
        <v>-4.4000000000000004</v>
      </c>
      <c r="AL301" s="15">
        <v>0</v>
      </c>
      <c r="AM301" s="42">
        <v>0</v>
      </c>
      <c r="AN301" s="17">
        <v>5775652.7652753368</v>
      </c>
      <c r="AO301" s="289">
        <v>1.4847104341225235</v>
      </c>
      <c r="AP301" s="290">
        <v>0</v>
      </c>
      <c r="AQ301" s="291">
        <v>0</v>
      </c>
      <c r="AR301" s="18">
        <v>0</v>
      </c>
      <c r="AS301" s="18">
        <v>0</v>
      </c>
      <c r="AT301" s="5"/>
      <c r="AU301" s="5"/>
      <c r="AV301" s="284">
        <v>28762776</v>
      </c>
      <c r="AW301" s="285">
        <v>3110277.4049999998</v>
      </c>
      <c r="AX301" s="285">
        <v>18328.5</v>
      </c>
      <c r="AY301" s="286">
        <v>65705.818549999996</v>
      </c>
    </row>
    <row r="302" spans="1:51" ht="13.15">
      <c r="A302" s="287" t="s">
        <v>1028</v>
      </c>
      <c r="B302" s="287" t="s">
        <v>1029</v>
      </c>
      <c r="C302" s="287" t="s">
        <v>41</v>
      </c>
      <c r="D302" s="288" t="s">
        <v>1030</v>
      </c>
      <c r="E302" s="288" t="s">
        <v>404</v>
      </c>
      <c r="F302" s="288" t="s">
        <v>43</v>
      </c>
      <c r="G302" s="287" t="s">
        <v>405</v>
      </c>
      <c r="H302" s="283">
        <v>0</v>
      </c>
      <c r="I302" s="283" t="s">
        <v>24</v>
      </c>
      <c r="J302" s="29">
        <v>0.4</v>
      </c>
      <c r="K302" s="14">
        <v>1926391.1244199814</v>
      </c>
      <c r="L302" s="15">
        <v>1781911.7900884829</v>
      </c>
      <c r="M302" s="16">
        <v>0</v>
      </c>
      <c r="N302" s="15">
        <v>-13853983.933180284</v>
      </c>
      <c r="O302" s="15">
        <v>16079179.619999999</v>
      </c>
      <c r="P302" s="15">
        <v>1234139.6351999999</v>
      </c>
      <c r="Q302" s="15">
        <v>10016.400000000001</v>
      </c>
      <c r="R302" s="15">
        <v>26564.428800000002</v>
      </c>
      <c r="S302" s="15">
        <v>0</v>
      </c>
      <c r="T302" s="15">
        <v>0</v>
      </c>
      <c r="U302" s="15">
        <v>0</v>
      </c>
      <c r="V302" s="15">
        <v>0</v>
      </c>
      <c r="W302" s="15">
        <v>0</v>
      </c>
      <c r="X302" s="15">
        <v>-29.200000000000003</v>
      </c>
      <c r="Y302" s="15">
        <v>0</v>
      </c>
      <c r="Z302" s="15">
        <v>0</v>
      </c>
      <c r="AA302" s="15">
        <v>0</v>
      </c>
      <c r="AB302" s="15">
        <v>2326.8000000000002</v>
      </c>
      <c r="AC302" s="15">
        <v>0</v>
      </c>
      <c r="AD302" s="15">
        <v>1800</v>
      </c>
      <c r="AE302" s="15">
        <v>1200</v>
      </c>
      <c r="AF302" s="15">
        <v>14094</v>
      </c>
      <c r="AG302" s="15">
        <v>-2001.6000000000001</v>
      </c>
      <c r="AH302" s="15">
        <v>84114.400000000009</v>
      </c>
      <c r="AI302" s="15">
        <v>-13902</v>
      </c>
      <c r="AJ302" s="15">
        <v>23675.200000000001</v>
      </c>
      <c r="AK302" s="15">
        <v>-400</v>
      </c>
      <c r="AL302" s="15">
        <v>0</v>
      </c>
      <c r="AM302" s="42">
        <v>0</v>
      </c>
      <c r="AN302" s="17">
        <v>3606793.7508197152</v>
      </c>
      <c r="AO302" s="289">
        <v>1.8723060468344337</v>
      </c>
      <c r="AP302" s="290">
        <v>0</v>
      </c>
      <c r="AQ302" s="291">
        <v>0</v>
      </c>
      <c r="AR302" s="18">
        <v>0</v>
      </c>
      <c r="AS302" s="18">
        <v>0</v>
      </c>
      <c r="AT302" s="5"/>
      <c r="AU302" s="5"/>
      <c r="AV302" s="284">
        <v>40197949.049999997</v>
      </c>
      <c r="AW302" s="285">
        <v>3085349.0879999995</v>
      </c>
      <c r="AX302" s="285">
        <v>25041</v>
      </c>
      <c r="AY302" s="286">
        <v>66411.072</v>
      </c>
    </row>
    <row r="303" spans="1:51" ht="13.15">
      <c r="A303" s="287" t="s">
        <v>1031</v>
      </c>
      <c r="B303" s="287" t="s">
        <v>1032</v>
      </c>
      <c r="C303" s="287" t="s">
        <v>41</v>
      </c>
      <c r="D303" s="288" t="s">
        <v>1033</v>
      </c>
      <c r="E303" s="288" t="s">
        <v>393</v>
      </c>
      <c r="F303" s="288" t="s">
        <v>189</v>
      </c>
      <c r="G303" s="287" t="s">
        <v>394</v>
      </c>
      <c r="H303" s="283">
        <v>0</v>
      </c>
      <c r="I303" s="283">
        <v>0</v>
      </c>
      <c r="J303" s="29">
        <v>0.4</v>
      </c>
      <c r="K303" s="14">
        <v>2840440.5492334412</v>
      </c>
      <c r="L303" s="15">
        <v>2627407.5080409334</v>
      </c>
      <c r="M303" s="16">
        <v>0.5</v>
      </c>
      <c r="N303" s="15">
        <v>-9531637.4541189279</v>
      </c>
      <c r="O303" s="15">
        <v>12200358.4</v>
      </c>
      <c r="P303" s="15">
        <v>2358559.7872000001</v>
      </c>
      <c r="Q303" s="15">
        <v>16545.400000000001</v>
      </c>
      <c r="R303" s="15">
        <v>65628.587200000009</v>
      </c>
      <c r="S303" s="15">
        <v>0</v>
      </c>
      <c r="T303" s="15">
        <v>0</v>
      </c>
      <c r="U303" s="15">
        <v>0</v>
      </c>
      <c r="V303" s="15">
        <v>0</v>
      </c>
      <c r="W303" s="15">
        <v>0</v>
      </c>
      <c r="X303" s="15">
        <v>-436</v>
      </c>
      <c r="Y303" s="15">
        <v>0</v>
      </c>
      <c r="Z303" s="15">
        <v>0</v>
      </c>
      <c r="AA303" s="15">
        <v>5086</v>
      </c>
      <c r="AB303" s="15">
        <v>14732.800000000001</v>
      </c>
      <c r="AC303" s="15">
        <v>468.8</v>
      </c>
      <c r="AD303" s="15">
        <v>0</v>
      </c>
      <c r="AE303" s="15">
        <v>0</v>
      </c>
      <c r="AF303" s="15">
        <v>22601.600000000002</v>
      </c>
      <c r="AG303" s="15">
        <v>-43.6</v>
      </c>
      <c r="AH303" s="15">
        <v>42297.600000000006</v>
      </c>
      <c r="AI303" s="15">
        <v>4108</v>
      </c>
      <c r="AJ303" s="15">
        <v>33549.200000000004</v>
      </c>
      <c r="AK303" s="15">
        <v>-180.8</v>
      </c>
      <c r="AL303" s="15">
        <v>0</v>
      </c>
      <c r="AM303" s="42">
        <v>0</v>
      </c>
      <c r="AN303" s="17">
        <v>5231638.3202810725</v>
      </c>
      <c r="AO303" s="289">
        <v>1.8418404573519243</v>
      </c>
      <c r="AP303" s="290">
        <v>0</v>
      </c>
      <c r="AQ303" s="291">
        <v>0</v>
      </c>
      <c r="AR303" s="18">
        <v>1195599</v>
      </c>
      <c r="AS303" s="18">
        <v>0</v>
      </c>
      <c r="AT303" s="5"/>
      <c r="AU303" s="5"/>
      <c r="AV303" s="284">
        <v>30500896</v>
      </c>
      <c r="AW303" s="285">
        <v>5896399.4680000003</v>
      </c>
      <c r="AX303" s="285">
        <v>41363.5</v>
      </c>
      <c r="AY303" s="286">
        <v>164071.46800000002</v>
      </c>
    </row>
    <row r="304" spans="1:51" ht="13.15">
      <c r="A304" s="287" t="s">
        <v>1034</v>
      </c>
      <c r="B304" s="287" t="s">
        <v>1035</v>
      </c>
      <c r="C304" s="287" t="s">
        <v>41</v>
      </c>
      <c r="D304" s="288" t="s">
        <v>1036</v>
      </c>
      <c r="E304" s="288" t="s">
        <v>300</v>
      </c>
      <c r="F304" s="288" t="s">
        <v>43</v>
      </c>
      <c r="G304" s="287" t="s">
        <v>301</v>
      </c>
      <c r="H304" s="283">
        <v>0</v>
      </c>
      <c r="I304" s="283">
        <v>0</v>
      </c>
      <c r="J304" s="29">
        <v>0.4</v>
      </c>
      <c r="K304" s="14">
        <v>2328299.1720983102</v>
      </c>
      <c r="L304" s="15">
        <v>2153676.7341909371</v>
      </c>
      <c r="M304" s="16">
        <v>0.5</v>
      </c>
      <c r="N304" s="15">
        <v>-7803924.8332535038</v>
      </c>
      <c r="O304" s="15">
        <v>11057665.600000001</v>
      </c>
      <c r="P304" s="15">
        <v>984523.60040000011</v>
      </c>
      <c r="Q304" s="15">
        <v>0</v>
      </c>
      <c r="R304" s="15">
        <v>18196.656800000001</v>
      </c>
      <c r="S304" s="15">
        <v>0</v>
      </c>
      <c r="T304" s="15">
        <v>0</v>
      </c>
      <c r="U304" s="15">
        <v>0</v>
      </c>
      <c r="V304" s="15">
        <v>0</v>
      </c>
      <c r="W304" s="15">
        <v>-1795.6000000000001</v>
      </c>
      <c r="X304" s="15">
        <v>-1636.8000000000002</v>
      </c>
      <c r="Y304" s="15">
        <v>0</v>
      </c>
      <c r="Z304" s="15">
        <v>0</v>
      </c>
      <c r="AA304" s="15">
        <v>0</v>
      </c>
      <c r="AB304" s="15">
        <v>0</v>
      </c>
      <c r="AC304" s="15">
        <v>0</v>
      </c>
      <c r="AD304" s="15">
        <v>0</v>
      </c>
      <c r="AE304" s="15">
        <v>0</v>
      </c>
      <c r="AF304" s="15">
        <v>0</v>
      </c>
      <c r="AG304" s="15">
        <v>0</v>
      </c>
      <c r="AH304" s="15">
        <v>12334.400000000001</v>
      </c>
      <c r="AI304" s="15">
        <v>-2625.6000000000004</v>
      </c>
      <c r="AJ304" s="15">
        <v>8675.6</v>
      </c>
      <c r="AK304" s="15">
        <v>596</v>
      </c>
      <c r="AL304" s="15">
        <v>0</v>
      </c>
      <c r="AM304" s="42">
        <v>0</v>
      </c>
      <c r="AN304" s="17">
        <v>4272009.0239464976</v>
      </c>
      <c r="AO304" s="289">
        <v>1.8348196293419101</v>
      </c>
      <c r="AP304" s="290">
        <v>0</v>
      </c>
      <c r="AQ304" s="291">
        <v>0</v>
      </c>
      <c r="AR304" s="18">
        <v>971855</v>
      </c>
      <c r="AS304" s="18">
        <v>0</v>
      </c>
      <c r="AT304" s="5"/>
      <c r="AU304" s="5"/>
      <c r="AV304" s="284">
        <v>27644164</v>
      </c>
      <c r="AW304" s="285">
        <v>2461309.0010000002</v>
      </c>
      <c r="AX304" s="285">
        <v>0</v>
      </c>
      <c r="AY304" s="286">
        <v>45491.642</v>
      </c>
    </row>
    <row r="305" spans="1:51" ht="13.15">
      <c r="A305" s="287" t="s">
        <v>1037</v>
      </c>
      <c r="B305" s="287" t="s">
        <v>1038</v>
      </c>
      <c r="C305" s="287" t="s">
        <v>41</v>
      </c>
      <c r="D305" s="288" t="s">
        <v>1039</v>
      </c>
      <c r="E305" s="288" t="s">
        <v>207</v>
      </c>
      <c r="F305" s="288" t="s">
        <v>43</v>
      </c>
      <c r="G305" s="287" t="s">
        <v>208</v>
      </c>
      <c r="H305" s="283">
        <v>0</v>
      </c>
      <c r="I305" s="283">
        <v>0</v>
      </c>
      <c r="J305" s="29">
        <v>0.4</v>
      </c>
      <c r="K305" s="14">
        <v>2800079.6518042996</v>
      </c>
      <c r="L305" s="15">
        <v>2590073.6779189771</v>
      </c>
      <c r="M305" s="16">
        <v>0.5</v>
      </c>
      <c r="N305" s="15">
        <v>-19579062.190891497</v>
      </c>
      <c r="O305" s="15">
        <v>22934873.600000001</v>
      </c>
      <c r="P305" s="15">
        <v>714872.76</v>
      </c>
      <c r="Q305" s="15">
        <v>2943.6000000000004</v>
      </c>
      <c r="R305" s="15">
        <v>23301.711599999999</v>
      </c>
      <c r="S305" s="15">
        <v>0</v>
      </c>
      <c r="T305" s="15">
        <v>0</v>
      </c>
      <c r="U305" s="15">
        <v>0</v>
      </c>
      <c r="V305" s="15">
        <v>0</v>
      </c>
      <c r="W305" s="15">
        <v>0</v>
      </c>
      <c r="X305" s="15">
        <v>0</v>
      </c>
      <c r="Y305" s="15">
        <v>0</v>
      </c>
      <c r="Z305" s="15">
        <v>0</v>
      </c>
      <c r="AA305" s="15">
        <v>0</v>
      </c>
      <c r="AB305" s="15">
        <v>0</v>
      </c>
      <c r="AC305" s="15">
        <v>0</v>
      </c>
      <c r="AD305" s="15">
        <v>600</v>
      </c>
      <c r="AE305" s="15">
        <v>0</v>
      </c>
      <c r="AF305" s="15">
        <v>20078</v>
      </c>
      <c r="AG305" s="15">
        <v>-100.4</v>
      </c>
      <c r="AH305" s="15">
        <v>43199.600000000006</v>
      </c>
      <c r="AI305" s="15">
        <v>0</v>
      </c>
      <c r="AJ305" s="15">
        <v>14666.400000000001</v>
      </c>
      <c r="AK305" s="15">
        <v>291.60000000000002</v>
      </c>
      <c r="AL305" s="15">
        <v>0</v>
      </c>
      <c r="AM305" s="42">
        <v>0</v>
      </c>
      <c r="AN305" s="17">
        <v>4175664.6807085047</v>
      </c>
      <c r="AO305" s="289">
        <v>1.4912663923748788</v>
      </c>
      <c r="AP305" s="290">
        <v>0</v>
      </c>
      <c r="AQ305" s="291">
        <v>0</v>
      </c>
      <c r="AR305" s="18">
        <v>687793</v>
      </c>
      <c r="AS305" s="18">
        <v>0</v>
      </c>
      <c r="AT305" s="5"/>
      <c r="AU305" s="5"/>
      <c r="AV305" s="284">
        <v>57337184</v>
      </c>
      <c r="AW305" s="285">
        <v>1787181.9</v>
      </c>
      <c r="AX305" s="285">
        <v>7359</v>
      </c>
      <c r="AY305" s="286">
        <v>58254.278999999995</v>
      </c>
    </row>
    <row r="306" spans="1:51" ht="13.15">
      <c r="A306" s="287" t="s">
        <v>1040</v>
      </c>
      <c r="B306" s="287" t="s">
        <v>1041</v>
      </c>
      <c r="C306" s="287" t="s">
        <v>116</v>
      </c>
      <c r="D306" s="288" t="s">
        <v>1042</v>
      </c>
      <c r="E306" s="288" t="s">
        <v>43</v>
      </c>
      <c r="F306" s="288" t="s">
        <v>165</v>
      </c>
      <c r="G306" s="287" t="s">
        <v>166</v>
      </c>
      <c r="H306" s="283">
        <v>0</v>
      </c>
      <c r="I306" s="283" t="s">
        <v>24</v>
      </c>
      <c r="J306" s="29">
        <v>0.49</v>
      </c>
      <c r="K306" s="14">
        <v>17411631.834338948</v>
      </c>
      <c r="L306" s="15">
        <v>16105759.446763529</v>
      </c>
      <c r="M306" s="16">
        <v>0</v>
      </c>
      <c r="N306" s="15">
        <v>-21024654.06272785</v>
      </c>
      <c r="O306" s="15">
        <v>41699070.07</v>
      </c>
      <c r="P306" s="15">
        <v>1866275.4704999998</v>
      </c>
      <c r="Q306" s="15">
        <v>22637.02</v>
      </c>
      <c r="R306" s="15">
        <v>96941.68574999999</v>
      </c>
      <c r="S306" s="15">
        <v>2795.94</v>
      </c>
      <c r="T306" s="15">
        <v>844.76</v>
      </c>
      <c r="U306" s="15">
        <v>0</v>
      </c>
      <c r="V306" s="15">
        <v>0</v>
      </c>
      <c r="W306" s="15">
        <v>-138.66999999999999</v>
      </c>
      <c r="X306" s="15">
        <v>0</v>
      </c>
      <c r="Y306" s="15">
        <v>0</v>
      </c>
      <c r="Z306" s="15">
        <v>0</v>
      </c>
      <c r="AA306" s="15">
        <v>0</v>
      </c>
      <c r="AB306" s="15">
        <v>0</v>
      </c>
      <c r="AC306" s="15">
        <v>0</v>
      </c>
      <c r="AD306" s="15">
        <v>0</v>
      </c>
      <c r="AE306" s="15">
        <v>0</v>
      </c>
      <c r="AF306" s="15">
        <v>26005.77</v>
      </c>
      <c r="AG306" s="15">
        <v>-1256.3599999999999</v>
      </c>
      <c r="AH306" s="15">
        <v>126909.02</v>
      </c>
      <c r="AI306" s="15">
        <v>-14498.119999999999</v>
      </c>
      <c r="AJ306" s="15">
        <v>43215.06</v>
      </c>
      <c r="AK306" s="15">
        <v>-1087.31</v>
      </c>
      <c r="AL306" s="15">
        <v>0</v>
      </c>
      <c r="AM306" s="42">
        <v>0</v>
      </c>
      <c r="AN306" s="17">
        <v>22843060.273522153</v>
      </c>
      <c r="AO306" s="289">
        <v>1.3119425273208125</v>
      </c>
      <c r="AP306" s="290">
        <v>0</v>
      </c>
      <c r="AQ306" s="291">
        <v>0</v>
      </c>
      <c r="AR306" s="18">
        <v>0</v>
      </c>
      <c r="AS306" s="18">
        <v>0</v>
      </c>
      <c r="AT306" s="5"/>
      <c r="AU306" s="5"/>
      <c r="AV306" s="284">
        <v>85100143</v>
      </c>
      <c r="AW306" s="285">
        <v>3808725.4499999997</v>
      </c>
      <c r="AX306" s="285">
        <v>46198</v>
      </c>
      <c r="AY306" s="286">
        <v>197840.17499999999</v>
      </c>
    </row>
    <row r="307" spans="1:51" ht="13.15">
      <c r="A307" s="287" t="s">
        <v>1043</v>
      </c>
      <c r="B307" s="287" t="s">
        <v>1044</v>
      </c>
      <c r="C307" s="287" t="s">
        <v>41</v>
      </c>
      <c r="D307" s="288" t="s">
        <v>1045</v>
      </c>
      <c r="E307" s="288" t="s">
        <v>365</v>
      </c>
      <c r="F307" s="288" t="s">
        <v>366</v>
      </c>
      <c r="G307" s="287" t="s">
        <v>367</v>
      </c>
      <c r="H307" s="283">
        <v>0</v>
      </c>
      <c r="I307" s="283" t="s">
        <v>24</v>
      </c>
      <c r="J307" s="29">
        <v>0.4</v>
      </c>
      <c r="K307" s="14">
        <v>1585208.0457196513</v>
      </c>
      <c r="L307" s="15">
        <v>1466317.4422906775</v>
      </c>
      <c r="M307" s="16">
        <v>0</v>
      </c>
      <c r="N307" s="15">
        <v>-3107709.7410320938</v>
      </c>
      <c r="O307" s="15">
        <v>4117284.8000000003</v>
      </c>
      <c r="P307" s="15">
        <v>683137.70320000011</v>
      </c>
      <c r="Q307" s="15">
        <v>10819.2</v>
      </c>
      <c r="R307" s="15">
        <v>22139.390400000004</v>
      </c>
      <c r="S307" s="15">
        <v>0</v>
      </c>
      <c r="T307" s="15">
        <v>0</v>
      </c>
      <c r="U307" s="15">
        <v>0</v>
      </c>
      <c r="V307" s="15">
        <v>0</v>
      </c>
      <c r="W307" s="15">
        <v>0</v>
      </c>
      <c r="X307" s="15">
        <v>-215.20000000000002</v>
      </c>
      <c r="Y307" s="15">
        <v>0</v>
      </c>
      <c r="Z307" s="15">
        <v>0</v>
      </c>
      <c r="AA307" s="15">
        <v>0</v>
      </c>
      <c r="AB307" s="15">
        <v>16485.600000000002</v>
      </c>
      <c r="AC307" s="15">
        <v>674.40000000000009</v>
      </c>
      <c r="AD307" s="15">
        <v>600</v>
      </c>
      <c r="AE307" s="15">
        <v>0</v>
      </c>
      <c r="AF307" s="15">
        <v>7864.4000000000005</v>
      </c>
      <c r="AG307" s="15">
        <v>-19.600000000000001</v>
      </c>
      <c r="AH307" s="15">
        <v>21746.400000000001</v>
      </c>
      <c r="AI307" s="15">
        <v>60.94400000000001</v>
      </c>
      <c r="AJ307" s="15">
        <v>15076</v>
      </c>
      <c r="AK307" s="15">
        <v>131.6</v>
      </c>
      <c r="AL307" s="15">
        <v>0</v>
      </c>
      <c r="AM307" s="42">
        <v>0</v>
      </c>
      <c r="AN307" s="17">
        <v>1788075.8965679065</v>
      </c>
      <c r="AO307" s="289">
        <v>1.1279755369625049</v>
      </c>
      <c r="AP307" s="290">
        <v>0</v>
      </c>
      <c r="AQ307" s="291">
        <v>0</v>
      </c>
      <c r="AR307" s="18">
        <v>0</v>
      </c>
      <c r="AS307" s="18">
        <v>0</v>
      </c>
      <c r="AT307" s="5"/>
      <c r="AU307" s="5"/>
      <c r="AV307" s="284">
        <v>10293212</v>
      </c>
      <c r="AW307" s="285">
        <v>1707844.2580000001</v>
      </c>
      <c r="AX307" s="285">
        <v>27048</v>
      </c>
      <c r="AY307" s="286">
        <v>55348.47600000001</v>
      </c>
    </row>
    <row r="308" spans="1:51" ht="13.15">
      <c r="A308" s="287" t="s">
        <v>1046</v>
      </c>
      <c r="B308" s="287" t="s">
        <v>1047</v>
      </c>
      <c r="C308" s="287" t="s">
        <v>41</v>
      </c>
      <c r="D308" s="288" t="s">
        <v>1048</v>
      </c>
      <c r="E308" s="288" t="s">
        <v>287</v>
      </c>
      <c r="F308" s="288" t="s">
        <v>161</v>
      </c>
      <c r="G308" s="287" t="s">
        <v>96</v>
      </c>
      <c r="H308" s="283">
        <v>0</v>
      </c>
      <c r="I308" s="283">
        <v>0</v>
      </c>
      <c r="J308" s="29">
        <v>0.4</v>
      </c>
      <c r="K308" s="14">
        <v>2812320.8616661644</v>
      </c>
      <c r="L308" s="15">
        <v>2601396.797041202</v>
      </c>
      <c r="M308" s="16">
        <v>0.5</v>
      </c>
      <c r="N308" s="15">
        <v>-10039869.249294639</v>
      </c>
      <c r="O308" s="15">
        <v>11875224.800000001</v>
      </c>
      <c r="P308" s="15">
        <v>1788082.11</v>
      </c>
      <c r="Q308" s="15">
        <v>2892.2000000000003</v>
      </c>
      <c r="R308" s="15">
        <v>22177.260000000006</v>
      </c>
      <c r="S308" s="15">
        <v>0</v>
      </c>
      <c r="T308" s="15">
        <v>0</v>
      </c>
      <c r="U308" s="15">
        <v>0</v>
      </c>
      <c r="V308" s="15">
        <v>-3026</v>
      </c>
      <c r="W308" s="15">
        <v>0</v>
      </c>
      <c r="X308" s="15">
        <v>-386.8</v>
      </c>
      <c r="Y308" s="15">
        <v>0</v>
      </c>
      <c r="Z308" s="15">
        <v>0</v>
      </c>
      <c r="AA308" s="15">
        <v>0</v>
      </c>
      <c r="AB308" s="15">
        <v>25904</v>
      </c>
      <c r="AC308" s="15">
        <v>-377.20000000000005</v>
      </c>
      <c r="AD308" s="15">
        <v>0</v>
      </c>
      <c r="AE308" s="15">
        <v>0</v>
      </c>
      <c r="AF308" s="15">
        <v>20505.600000000002</v>
      </c>
      <c r="AG308" s="15">
        <v>-531.20000000000005</v>
      </c>
      <c r="AH308" s="15">
        <v>84735.6</v>
      </c>
      <c r="AI308" s="15">
        <v>-11392.800000000001</v>
      </c>
      <c r="AJ308" s="15">
        <v>33788</v>
      </c>
      <c r="AK308" s="15">
        <v>7.2</v>
      </c>
      <c r="AL308" s="15">
        <v>0</v>
      </c>
      <c r="AM308" s="42">
        <v>0</v>
      </c>
      <c r="AN308" s="17">
        <v>3797733.5207053623</v>
      </c>
      <c r="AO308" s="289">
        <v>1.350391263127561</v>
      </c>
      <c r="AP308" s="290">
        <v>0</v>
      </c>
      <c r="AQ308" s="291">
        <v>0</v>
      </c>
      <c r="AR308" s="18">
        <v>492706</v>
      </c>
      <c r="AS308" s="18">
        <v>492706</v>
      </c>
      <c r="AT308" s="5"/>
      <c r="AU308" s="5"/>
      <c r="AV308" s="284">
        <v>29688062</v>
      </c>
      <c r="AW308" s="285">
        <v>4470205.2750000004</v>
      </c>
      <c r="AX308" s="285">
        <v>7230.5</v>
      </c>
      <c r="AY308" s="286">
        <v>55443.150000000009</v>
      </c>
    </row>
    <row r="309" spans="1:51" ht="13.15">
      <c r="A309" s="287" t="s">
        <v>1049</v>
      </c>
      <c r="B309" s="287" t="s">
        <v>1050</v>
      </c>
      <c r="C309" s="287" t="s">
        <v>41</v>
      </c>
      <c r="D309" s="288" t="s">
        <v>1051</v>
      </c>
      <c r="E309" s="288" t="s">
        <v>215</v>
      </c>
      <c r="F309" s="288" t="s">
        <v>141</v>
      </c>
      <c r="G309" s="287" t="s">
        <v>216</v>
      </c>
      <c r="H309" s="283">
        <v>0</v>
      </c>
      <c r="I309" s="283">
        <v>0</v>
      </c>
      <c r="J309" s="29">
        <v>0.4</v>
      </c>
      <c r="K309" s="14">
        <v>3188521.7850021929</v>
      </c>
      <c r="L309" s="15">
        <v>2949382.6511270287</v>
      </c>
      <c r="M309" s="16">
        <v>0.5</v>
      </c>
      <c r="N309" s="15">
        <v>-8367157.8669234812</v>
      </c>
      <c r="O309" s="15">
        <v>12217600.4</v>
      </c>
      <c r="P309" s="15">
        <v>1039112.15</v>
      </c>
      <c r="Q309" s="15">
        <v>5525.6</v>
      </c>
      <c r="R309" s="15">
        <v>27918.581200000004</v>
      </c>
      <c r="S309" s="15">
        <v>0</v>
      </c>
      <c r="T309" s="15">
        <v>0</v>
      </c>
      <c r="U309" s="15">
        <v>0</v>
      </c>
      <c r="V309" s="15">
        <v>0</v>
      </c>
      <c r="W309" s="15">
        <v>0</v>
      </c>
      <c r="X309" s="15">
        <v>0</v>
      </c>
      <c r="Y309" s="15">
        <v>0</v>
      </c>
      <c r="Z309" s="15">
        <v>0</v>
      </c>
      <c r="AA309" s="15">
        <v>0</v>
      </c>
      <c r="AB309" s="15">
        <v>586.80000000000007</v>
      </c>
      <c r="AC309" s="15">
        <v>0</v>
      </c>
      <c r="AD309" s="15">
        <v>0</v>
      </c>
      <c r="AE309" s="15">
        <v>0</v>
      </c>
      <c r="AF309" s="15">
        <v>3116</v>
      </c>
      <c r="AG309" s="15">
        <v>0</v>
      </c>
      <c r="AH309" s="15">
        <v>25478</v>
      </c>
      <c r="AI309" s="15">
        <v>0</v>
      </c>
      <c r="AJ309" s="15">
        <v>14243.2</v>
      </c>
      <c r="AK309" s="15">
        <v>437.20000000000005</v>
      </c>
      <c r="AL309" s="15">
        <v>0</v>
      </c>
      <c r="AM309" s="42">
        <v>0</v>
      </c>
      <c r="AN309" s="17">
        <v>4966860.0642765192</v>
      </c>
      <c r="AO309" s="289">
        <v>1.5577312620660371</v>
      </c>
      <c r="AP309" s="290">
        <v>0</v>
      </c>
      <c r="AQ309" s="291">
        <v>0</v>
      </c>
      <c r="AR309" s="18">
        <v>889169</v>
      </c>
      <c r="AS309" s="18">
        <v>0</v>
      </c>
      <c r="AT309" s="5"/>
      <c r="AU309" s="5"/>
      <c r="AV309" s="284">
        <v>30544001</v>
      </c>
      <c r="AW309" s="285">
        <v>2597780.375</v>
      </c>
      <c r="AX309" s="285">
        <v>13814</v>
      </c>
      <c r="AY309" s="286">
        <v>69796.453000000009</v>
      </c>
    </row>
    <row r="310" spans="1:51" ht="13.15">
      <c r="A310" s="287" t="s">
        <v>1052</v>
      </c>
      <c r="B310" s="287" t="s">
        <v>1053</v>
      </c>
      <c r="C310" s="287" t="s">
        <v>41</v>
      </c>
      <c r="D310" s="288" t="s">
        <v>1054</v>
      </c>
      <c r="E310" s="288" t="s">
        <v>156</v>
      </c>
      <c r="F310" s="288" t="s">
        <v>43</v>
      </c>
      <c r="G310" s="287" t="s">
        <v>157</v>
      </c>
      <c r="H310" s="283">
        <v>0</v>
      </c>
      <c r="I310" s="283" t="s">
        <v>24</v>
      </c>
      <c r="J310" s="29">
        <v>0.4</v>
      </c>
      <c r="K310" s="14">
        <v>2907601.4929688778</v>
      </c>
      <c r="L310" s="15">
        <v>2689531.3809962119</v>
      </c>
      <c r="M310" s="16">
        <v>0</v>
      </c>
      <c r="N310" s="15">
        <v>-3446180.2768161758</v>
      </c>
      <c r="O310" s="15">
        <v>7093506</v>
      </c>
      <c r="P310" s="15">
        <v>732053.25280000013</v>
      </c>
      <c r="Q310" s="15">
        <v>-4263.8</v>
      </c>
      <c r="R310" s="15">
        <v>2860.0128000000004</v>
      </c>
      <c r="S310" s="15">
        <v>0</v>
      </c>
      <c r="T310" s="15">
        <v>0</v>
      </c>
      <c r="U310" s="15">
        <v>0</v>
      </c>
      <c r="V310" s="15">
        <v>0</v>
      </c>
      <c r="W310" s="15">
        <v>0</v>
      </c>
      <c r="X310" s="15">
        <v>0</v>
      </c>
      <c r="Y310" s="15">
        <v>0</v>
      </c>
      <c r="Z310" s="15">
        <v>0</v>
      </c>
      <c r="AA310" s="15">
        <v>0</v>
      </c>
      <c r="AB310" s="15">
        <v>12936</v>
      </c>
      <c r="AC310" s="15">
        <v>0</v>
      </c>
      <c r="AD310" s="15">
        <v>0</v>
      </c>
      <c r="AE310" s="15">
        <v>0</v>
      </c>
      <c r="AF310" s="15">
        <v>7970.4000000000005</v>
      </c>
      <c r="AG310" s="15">
        <v>0</v>
      </c>
      <c r="AH310" s="15">
        <v>30220.400000000001</v>
      </c>
      <c r="AI310" s="15">
        <v>36</v>
      </c>
      <c r="AJ310" s="15">
        <v>10000</v>
      </c>
      <c r="AK310" s="15">
        <v>0</v>
      </c>
      <c r="AL310" s="15">
        <v>0</v>
      </c>
      <c r="AM310" s="42">
        <v>0</v>
      </c>
      <c r="AN310" s="17">
        <v>4439137.9887838243</v>
      </c>
      <c r="AO310" s="289">
        <v>1.5267353519794535</v>
      </c>
      <c r="AP310" s="290">
        <v>0</v>
      </c>
      <c r="AQ310" s="291">
        <v>0</v>
      </c>
      <c r="AR310" s="18">
        <v>0</v>
      </c>
      <c r="AS310" s="18">
        <v>0</v>
      </c>
      <c r="AT310" s="5"/>
      <c r="AU310" s="5"/>
      <c r="AV310" s="284">
        <v>17733765</v>
      </c>
      <c r="AW310" s="285">
        <v>1830133.1320000002</v>
      </c>
      <c r="AX310" s="285">
        <v>-10659.5</v>
      </c>
      <c r="AY310" s="286">
        <v>7150.0320000000011</v>
      </c>
    </row>
    <row r="311" spans="1:51" ht="13.15">
      <c r="A311" s="287" t="s">
        <v>1055</v>
      </c>
      <c r="B311" s="287" t="s">
        <v>1056</v>
      </c>
      <c r="C311" s="287" t="s">
        <v>41</v>
      </c>
      <c r="D311" s="288" t="s">
        <v>1057</v>
      </c>
      <c r="E311" s="288" t="s">
        <v>263</v>
      </c>
      <c r="F311" s="288" t="s">
        <v>43</v>
      </c>
      <c r="G311" s="287" t="s">
        <v>264</v>
      </c>
      <c r="H311" s="283">
        <v>0</v>
      </c>
      <c r="I311" s="283">
        <v>0</v>
      </c>
      <c r="J311" s="29">
        <v>0.4</v>
      </c>
      <c r="K311" s="14">
        <v>2064355.0026920456</v>
      </c>
      <c r="L311" s="15">
        <v>1909528.3774901424</v>
      </c>
      <c r="M311" s="16">
        <v>0.5</v>
      </c>
      <c r="N311" s="15">
        <v>-11576813.469343441</v>
      </c>
      <c r="O311" s="15">
        <v>14789325.600000001</v>
      </c>
      <c r="P311" s="15">
        <v>1142375.2932</v>
      </c>
      <c r="Q311" s="15">
        <v>4371.2</v>
      </c>
      <c r="R311" s="15">
        <v>21953.399999999998</v>
      </c>
      <c r="S311" s="15">
        <v>0</v>
      </c>
      <c r="T311" s="15">
        <v>0</v>
      </c>
      <c r="U311" s="15">
        <v>0</v>
      </c>
      <c r="V311" s="15">
        <v>0</v>
      </c>
      <c r="W311" s="15">
        <v>0</v>
      </c>
      <c r="X311" s="15">
        <v>0</v>
      </c>
      <c r="Y311" s="15">
        <v>0</v>
      </c>
      <c r="Z311" s="15">
        <v>0</v>
      </c>
      <c r="AA311" s="15">
        <v>0</v>
      </c>
      <c r="AB311" s="15">
        <v>11496.800000000001</v>
      </c>
      <c r="AC311" s="15">
        <v>0</v>
      </c>
      <c r="AD311" s="15">
        <v>0</v>
      </c>
      <c r="AE311" s="15">
        <v>0</v>
      </c>
      <c r="AF311" s="15">
        <v>24273.200000000001</v>
      </c>
      <c r="AG311" s="15">
        <v>290.40000000000003</v>
      </c>
      <c r="AH311" s="15">
        <v>106898.40000000001</v>
      </c>
      <c r="AI311" s="15">
        <v>-6640</v>
      </c>
      <c r="AJ311" s="15">
        <v>31674.400000000001</v>
      </c>
      <c r="AK311" s="15">
        <v>1052</v>
      </c>
      <c r="AL311" s="15">
        <v>0</v>
      </c>
      <c r="AM311" s="42">
        <v>0</v>
      </c>
      <c r="AN311" s="17">
        <v>4550257.2238565618</v>
      </c>
      <c r="AO311" s="289">
        <v>2.2042028710772841</v>
      </c>
      <c r="AP311" s="290">
        <v>0</v>
      </c>
      <c r="AQ311" s="291">
        <v>0</v>
      </c>
      <c r="AR311" s="18">
        <v>1242951</v>
      </c>
      <c r="AS311" s="18">
        <v>0</v>
      </c>
      <c r="AT311" s="5"/>
      <c r="AU311" s="5"/>
      <c r="AV311" s="284">
        <v>36973314</v>
      </c>
      <c r="AW311" s="285">
        <v>2855938.2329999995</v>
      </c>
      <c r="AX311" s="285">
        <v>10928</v>
      </c>
      <c r="AY311" s="286">
        <v>54883.499999999993</v>
      </c>
    </row>
    <row r="312" spans="1:51" ht="13.15">
      <c r="A312" s="287" t="s">
        <v>1058</v>
      </c>
      <c r="B312" s="287" t="s">
        <v>1059</v>
      </c>
      <c r="C312" s="287" t="s">
        <v>41</v>
      </c>
      <c r="D312" s="288" t="s">
        <v>1060</v>
      </c>
      <c r="E312" s="288" t="s">
        <v>621</v>
      </c>
      <c r="F312" s="288" t="s">
        <v>366</v>
      </c>
      <c r="G312" s="287" t="s">
        <v>622</v>
      </c>
      <c r="H312" s="283">
        <v>0</v>
      </c>
      <c r="I312" s="283">
        <v>0</v>
      </c>
      <c r="J312" s="29">
        <v>0.4</v>
      </c>
      <c r="K312" s="14">
        <v>1156909.3559976416</v>
      </c>
      <c r="L312" s="15">
        <v>1070141.1542978184</v>
      </c>
      <c r="M312" s="16">
        <v>0.5</v>
      </c>
      <c r="N312" s="15">
        <v>-4913470.819607174</v>
      </c>
      <c r="O312" s="15">
        <v>6979079.6000000006</v>
      </c>
      <c r="P312" s="15">
        <v>590691.83239999996</v>
      </c>
      <c r="Q312" s="15">
        <v>4133.8</v>
      </c>
      <c r="R312" s="15">
        <v>7008.8424000000005</v>
      </c>
      <c r="S312" s="15">
        <v>0</v>
      </c>
      <c r="T312" s="15">
        <v>0</v>
      </c>
      <c r="U312" s="15">
        <v>0</v>
      </c>
      <c r="V312" s="15">
        <v>0</v>
      </c>
      <c r="W312" s="15">
        <v>0</v>
      </c>
      <c r="X312" s="15">
        <v>0</v>
      </c>
      <c r="Y312" s="15">
        <v>0</v>
      </c>
      <c r="Z312" s="15">
        <v>0</v>
      </c>
      <c r="AA312" s="15">
        <v>0</v>
      </c>
      <c r="AB312" s="15">
        <v>9464.4</v>
      </c>
      <c r="AC312" s="15">
        <v>-646.80000000000007</v>
      </c>
      <c r="AD312" s="15">
        <v>1200</v>
      </c>
      <c r="AE312" s="15">
        <v>0</v>
      </c>
      <c r="AF312" s="15">
        <v>7878</v>
      </c>
      <c r="AG312" s="15">
        <v>-460</v>
      </c>
      <c r="AH312" s="15">
        <v>26812.800000000003</v>
      </c>
      <c r="AI312" s="15">
        <v>-1864</v>
      </c>
      <c r="AJ312" s="15">
        <v>12998</v>
      </c>
      <c r="AK312" s="15">
        <v>0</v>
      </c>
      <c r="AL312" s="15">
        <v>0</v>
      </c>
      <c r="AM312" s="42">
        <v>0</v>
      </c>
      <c r="AN312" s="17">
        <v>2722825.6551928259</v>
      </c>
      <c r="AO312" s="289">
        <v>2.3535341304633519</v>
      </c>
      <c r="AP312" s="290">
        <v>0</v>
      </c>
      <c r="AQ312" s="291">
        <v>0</v>
      </c>
      <c r="AR312" s="18">
        <v>782958</v>
      </c>
      <c r="AS312" s="18">
        <v>0</v>
      </c>
      <c r="AT312" s="5"/>
      <c r="AU312" s="5"/>
      <c r="AV312" s="284">
        <v>17447699</v>
      </c>
      <c r="AW312" s="285">
        <v>1476729.5809999998</v>
      </c>
      <c r="AX312" s="285">
        <v>10334.5</v>
      </c>
      <c r="AY312" s="286">
        <v>17522.106</v>
      </c>
    </row>
    <row r="313" spans="1:51" ht="13.15">
      <c r="A313" s="287" t="s">
        <v>1061</v>
      </c>
      <c r="B313" s="287" t="s">
        <v>1062</v>
      </c>
      <c r="C313" s="287" t="s">
        <v>230</v>
      </c>
      <c r="D313" s="288" t="s">
        <v>1063</v>
      </c>
      <c r="E313" s="288" t="s">
        <v>86</v>
      </c>
      <c r="F313" s="288" t="s">
        <v>43</v>
      </c>
      <c r="G313" s="287" t="s">
        <v>87</v>
      </c>
      <c r="H313" s="283">
        <v>0</v>
      </c>
      <c r="I313" s="283" t="s">
        <v>24</v>
      </c>
      <c r="J313" s="29">
        <v>0.3</v>
      </c>
      <c r="K313" s="14">
        <v>86940963.1176247</v>
      </c>
      <c r="L313" s="15">
        <v>80420390.883802846</v>
      </c>
      <c r="M313" s="16">
        <v>0</v>
      </c>
      <c r="N313" s="15">
        <v>-560433968.00161898</v>
      </c>
      <c r="O313" s="15">
        <v>663610985.39999998</v>
      </c>
      <c r="P313" s="15">
        <v>1722762.3953999998</v>
      </c>
      <c r="Q313" s="15">
        <v>17606.399999999998</v>
      </c>
      <c r="R313" s="15">
        <v>101979.57119999999</v>
      </c>
      <c r="S313" s="15">
        <v>0</v>
      </c>
      <c r="T313" s="15">
        <v>0</v>
      </c>
      <c r="U313" s="15">
        <v>0</v>
      </c>
      <c r="V313" s="15">
        <v>-2182.1999999999998</v>
      </c>
      <c r="W313" s="15">
        <v>-637.5</v>
      </c>
      <c r="X313" s="15">
        <v>-1307.0999999999999</v>
      </c>
      <c r="Y313" s="15">
        <v>0</v>
      </c>
      <c r="Z313" s="15">
        <v>0</v>
      </c>
      <c r="AA313" s="15">
        <v>0</v>
      </c>
      <c r="AB313" s="15">
        <v>0</v>
      </c>
      <c r="AC313" s="15">
        <v>0</v>
      </c>
      <c r="AD313" s="15">
        <v>0</v>
      </c>
      <c r="AE313" s="15">
        <v>0</v>
      </c>
      <c r="AF313" s="15">
        <v>21543.3</v>
      </c>
      <c r="AG313" s="15">
        <v>-400.2</v>
      </c>
      <c r="AH313" s="15">
        <v>1664153.4</v>
      </c>
      <c r="AI313" s="15">
        <v>218462.1</v>
      </c>
      <c r="AJ313" s="15">
        <v>20675.099999999999</v>
      </c>
      <c r="AK313" s="15">
        <v>1800</v>
      </c>
      <c r="AL313" s="15">
        <v>0</v>
      </c>
      <c r="AM313" s="42">
        <v>0</v>
      </c>
      <c r="AN313" s="17">
        <v>106941472.66498101</v>
      </c>
      <c r="AO313" s="289">
        <v>1.2300470207616299</v>
      </c>
      <c r="AP313" s="290">
        <v>0</v>
      </c>
      <c r="AQ313" s="291">
        <v>0</v>
      </c>
      <c r="AR313" s="18">
        <v>0</v>
      </c>
      <c r="AS313" s="18">
        <v>0</v>
      </c>
      <c r="AT313" s="5"/>
      <c r="AU313" s="5"/>
      <c r="AV313" s="284">
        <v>2212036618</v>
      </c>
      <c r="AW313" s="285">
        <v>5742541.318</v>
      </c>
      <c r="AX313" s="285">
        <v>58688</v>
      </c>
      <c r="AY313" s="286">
        <v>339931.90399999998</v>
      </c>
    </row>
    <row r="314" spans="1:51" ht="13.15">
      <c r="A314" s="287" t="s">
        <v>1064</v>
      </c>
      <c r="B314" s="287" t="s">
        <v>1065</v>
      </c>
      <c r="C314" s="287" t="s">
        <v>41</v>
      </c>
      <c r="D314" s="288" t="s">
        <v>1066</v>
      </c>
      <c r="E314" s="288" t="s">
        <v>287</v>
      </c>
      <c r="F314" s="288" t="s">
        <v>161</v>
      </c>
      <c r="G314" s="287" t="s">
        <v>96</v>
      </c>
      <c r="H314" s="283">
        <v>0</v>
      </c>
      <c r="I314" s="283">
        <v>0</v>
      </c>
      <c r="J314" s="29">
        <v>0.4</v>
      </c>
      <c r="K314" s="14">
        <v>1961570.3566919491</v>
      </c>
      <c r="L314" s="15">
        <v>1814452.5799400529</v>
      </c>
      <c r="M314" s="16">
        <v>0.5</v>
      </c>
      <c r="N314" s="15">
        <v>-4685376.6427492397</v>
      </c>
      <c r="O314" s="15">
        <v>5993805.2000000002</v>
      </c>
      <c r="P314" s="15">
        <v>716764.58120000002</v>
      </c>
      <c r="Q314" s="15">
        <v>3503.4</v>
      </c>
      <c r="R314" s="15">
        <v>15943.078400000002</v>
      </c>
      <c r="S314" s="15">
        <v>0</v>
      </c>
      <c r="T314" s="15">
        <v>0</v>
      </c>
      <c r="U314" s="15">
        <v>0</v>
      </c>
      <c r="V314" s="15">
        <v>0</v>
      </c>
      <c r="W314" s="15">
        <v>0</v>
      </c>
      <c r="X314" s="15">
        <v>0</v>
      </c>
      <c r="Y314" s="15">
        <v>0</v>
      </c>
      <c r="Z314" s="15">
        <v>0</v>
      </c>
      <c r="AA314" s="15">
        <v>0</v>
      </c>
      <c r="AB314" s="15">
        <v>0</v>
      </c>
      <c r="AC314" s="15">
        <v>0</v>
      </c>
      <c r="AD314" s="15">
        <v>0</v>
      </c>
      <c r="AE314" s="15">
        <v>0</v>
      </c>
      <c r="AF314" s="15">
        <v>7832.8</v>
      </c>
      <c r="AG314" s="15">
        <v>-48</v>
      </c>
      <c r="AH314" s="15">
        <v>34482.800000000003</v>
      </c>
      <c r="AI314" s="15">
        <v>-1426</v>
      </c>
      <c r="AJ314" s="15">
        <v>16707.2</v>
      </c>
      <c r="AK314" s="15">
        <v>175.20000000000002</v>
      </c>
      <c r="AL314" s="15">
        <v>0</v>
      </c>
      <c r="AM314" s="42">
        <v>0</v>
      </c>
      <c r="AN314" s="17">
        <v>2102363.6168507603</v>
      </c>
      <c r="AO314" s="289">
        <v>1.0717757890653736</v>
      </c>
      <c r="AP314" s="290">
        <v>0</v>
      </c>
      <c r="AQ314" s="291">
        <v>0</v>
      </c>
      <c r="AR314" s="18">
        <v>70397</v>
      </c>
      <c r="AS314" s="18">
        <v>70397</v>
      </c>
      <c r="AT314" s="5"/>
      <c r="AU314" s="5"/>
      <c r="AV314" s="284">
        <v>14984513</v>
      </c>
      <c r="AW314" s="285">
        <v>1791911.453</v>
      </c>
      <c r="AX314" s="285">
        <v>8758.5</v>
      </c>
      <c r="AY314" s="286">
        <v>39857.696000000004</v>
      </c>
    </row>
    <row r="315" spans="1:51" ht="13.15">
      <c r="A315" s="287" t="s">
        <v>1067</v>
      </c>
      <c r="B315" s="287" t="s">
        <v>1068</v>
      </c>
      <c r="C315" s="287" t="s">
        <v>93</v>
      </c>
      <c r="D315" s="288" t="s">
        <v>1069</v>
      </c>
      <c r="E315" s="288" t="s">
        <v>43</v>
      </c>
      <c r="F315" s="288" t="s">
        <v>151</v>
      </c>
      <c r="G315" s="287" t="s">
        <v>152</v>
      </c>
      <c r="H315" s="283">
        <v>0</v>
      </c>
      <c r="I315" s="283" t="s">
        <v>24</v>
      </c>
      <c r="J315" s="29">
        <v>0.49</v>
      </c>
      <c r="K315" s="14">
        <v>67905418.922057003</v>
      </c>
      <c r="L315" s="15">
        <v>62812512.502902731</v>
      </c>
      <c r="M315" s="16">
        <v>0</v>
      </c>
      <c r="N315" s="15">
        <v>31397192.927115981</v>
      </c>
      <c r="O315" s="15">
        <v>39851835.729999997</v>
      </c>
      <c r="P315" s="15">
        <v>3668178.16365</v>
      </c>
      <c r="Q315" s="15">
        <v>-4309.55</v>
      </c>
      <c r="R315" s="15">
        <v>52177.057100000005</v>
      </c>
      <c r="S315" s="15">
        <v>0</v>
      </c>
      <c r="T315" s="15">
        <v>0</v>
      </c>
      <c r="U315" s="15">
        <v>0</v>
      </c>
      <c r="V315" s="15">
        <v>0</v>
      </c>
      <c r="W315" s="15">
        <v>923.65</v>
      </c>
      <c r="X315" s="15">
        <v>0</v>
      </c>
      <c r="Y315" s="15">
        <v>0</v>
      </c>
      <c r="Z315" s="15">
        <v>0</v>
      </c>
      <c r="AA315" s="15">
        <v>0</v>
      </c>
      <c r="AB315" s="15">
        <v>0</v>
      </c>
      <c r="AC315" s="15">
        <v>0</v>
      </c>
      <c r="AD315" s="15">
        <v>463.05</v>
      </c>
      <c r="AE315" s="15">
        <v>0</v>
      </c>
      <c r="AF315" s="15">
        <v>9517.76</v>
      </c>
      <c r="AG315" s="15">
        <v>0</v>
      </c>
      <c r="AH315" s="15">
        <v>118284.53</v>
      </c>
      <c r="AI315" s="15">
        <v>0</v>
      </c>
      <c r="AJ315" s="15">
        <v>59682.979999999996</v>
      </c>
      <c r="AK315" s="15">
        <v>1923.74</v>
      </c>
      <c r="AL315" s="15">
        <v>0</v>
      </c>
      <c r="AM315" s="42">
        <v>0</v>
      </c>
      <c r="AN315" s="17">
        <v>75155870.037865981</v>
      </c>
      <c r="AO315" s="289">
        <v>1.1067727911984635</v>
      </c>
      <c r="AP315" s="290">
        <v>0</v>
      </c>
      <c r="AQ315" s="291">
        <v>0</v>
      </c>
      <c r="AR315" s="18">
        <v>0</v>
      </c>
      <c r="AS315" s="18">
        <v>0</v>
      </c>
      <c r="AT315" s="5"/>
      <c r="AU315" s="5"/>
      <c r="AV315" s="284">
        <v>81330277</v>
      </c>
      <c r="AW315" s="285">
        <v>7486077.8849999998</v>
      </c>
      <c r="AX315" s="285">
        <v>-8795</v>
      </c>
      <c r="AY315" s="286">
        <v>106483.79000000001</v>
      </c>
    </row>
    <row r="316" spans="1:51" ht="13.15">
      <c r="A316" s="287" t="s">
        <v>1070</v>
      </c>
      <c r="B316" s="287" t="s">
        <v>1071</v>
      </c>
      <c r="C316" s="287" t="s">
        <v>116</v>
      </c>
      <c r="D316" s="288" t="s">
        <v>1072</v>
      </c>
      <c r="E316" s="288" t="s">
        <v>43</v>
      </c>
      <c r="F316" s="288" t="s">
        <v>161</v>
      </c>
      <c r="G316" s="287" t="s">
        <v>96</v>
      </c>
      <c r="H316" s="283">
        <v>0</v>
      </c>
      <c r="I316" s="283">
        <v>0</v>
      </c>
      <c r="J316" s="29">
        <v>0.49</v>
      </c>
      <c r="K316" s="14">
        <v>55685445.808675177</v>
      </c>
      <c r="L316" s="15">
        <v>51509037.373024538</v>
      </c>
      <c r="M316" s="16">
        <v>0.19817517300948018</v>
      </c>
      <c r="N316" s="15">
        <v>-13762947.350278696</v>
      </c>
      <c r="O316" s="15">
        <v>72941033.480000004</v>
      </c>
      <c r="P316" s="15">
        <v>5998953.6960500013</v>
      </c>
      <c r="Q316" s="15">
        <v>19999.595000000001</v>
      </c>
      <c r="R316" s="15">
        <v>77601.608700000012</v>
      </c>
      <c r="S316" s="15">
        <v>106979.25</v>
      </c>
      <c r="T316" s="15">
        <v>0</v>
      </c>
      <c r="U316" s="15">
        <v>0</v>
      </c>
      <c r="V316" s="15">
        <v>0</v>
      </c>
      <c r="W316" s="15">
        <v>0</v>
      </c>
      <c r="X316" s="15">
        <v>0</v>
      </c>
      <c r="Y316" s="15">
        <v>0</v>
      </c>
      <c r="Z316" s="15">
        <v>0</v>
      </c>
      <c r="AA316" s="15">
        <v>0</v>
      </c>
      <c r="AB316" s="15">
        <v>80694.67</v>
      </c>
      <c r="AC316" s="15">
        <v>-712.94999999999993</v>
      </c>
      <c r="AD316" s="15">
        <v>2327.9899999999998</v>
      </c>
      <c r="AE316" s="15">
        <v>0</v>
      </c>
      <c r="AF316" s="15">
        <v>82512.08</v>
      </c>
      <c r="AG316" s="15">
        <v>0</v>
      </c>
      <c r="AH316" s="15">
        <v>220892.49</v>
      </c>
      <c r="AI316" s="15">
        <v>0</v>
      </c>
      <c r="AJ316" s="15">
        <v>97993.14</v>
      </c>
      <c r="AK316" s="15">
        <v>4041.0299999999997</v>
      </c>
      <c r="AL316" s="15">
        <v>0</v>
      </c>
      <c r="AM316" s="42">
        <v>0</v>
      </c>
      <c r="AN316" s="17">
        <v>65869368.729471311</v>
      </c>
      <c r="AO316" s="289">
        <v>1.1828830275649798</v>
      </c>
      <c r="AP316" s="290">
        <v>0</v>
      </c>
      <c r="AQ316" s="291">
        <v>0</v>
      </c>
      <c r="AR316" s="18">
        <v>2018201</v>
      </c>
      <c r="AS316" s="18">
        <v>2018201</v>
      </c>
      <c r="AT316" s="5"/>
      <c r="AU316" s="5"/>
      <c r="AV316" s="284">
        <v>148859252</v>
      </c>
      <c r="AW316" s="285">
        <v>12242762.645000003</v>
      </c>
      <c r="AX316" s="285">
        <v>40815.5</v>
      </c>
      <c r="AY316" s="286">
        <v>158370.63000000003</v>
      </c>
    </row>
    <row r="317" spans="1:51" ht="13.15">
      <c r="A317" s="287" t="s">
        <v>1073</v>
      </c>
      <c r="B317" s="287" t="s">
        <v>1074</v>
      </c>
      <c r="C317" s="287" t="s">
        <v>41</v>
      </c>
      <c r="D317" s="288" t="s">
        <v>1075</v>
      </c>
      <c r="E317" s="288" t="s">
        <v>109</v>
      </c>
      <c r="F317" s="288" t="s">
        <v>110</v>
      </c>
      <c r="G317" s="287" t="s">
        <v>96</v>
      </c>
      <c r="H317" s="283">
        <v>0</v>
      </c>
      <c r="I317" s="283">
        <v>0</v>
      </c>
      <c r="J317" s="29">
        <v>0.4</v>
      </c>
      <c r="K317" s="14">
        <v>2145132.452032526</v>
      </c>
      <c r="L317" s="15">
        <v>1984247.5181300866</v>
      </c>
      <c r="M317" s="16">
        <v>0.5</v>
      </c>
      <c r="N317" s="15">
        <v>-19651165.254999969</v>
      </c>
      <c r="O317" s="15">
        <v>24383590</v>
      </c>
      <c r="P317" s="15">
        <v>1328916.3704000001</v>
      </c>
      <c r="Q317" s="15">
        <v>8922.4</v>
      </c>
      <c r="R317" s="15">
        <v>43019.536</v>
      </c>
      <c r="S317" s="15">
        <v>0</v>
      </c>
      <c r="T317" s="15">
        <v>0</v>
      </c>
      <c r="U317" s="15">
        <v>0</v>
      </c>
      <c r="V317" s="15">
        <v>0</v>
      </c>
      <c r="W317" s="15">
        <v>0</v>
      </c>
      <c r="X317" s="15">
        <v>0</v>
      </c>
      <c r="Y317" s="15">
        <v>0</v>
      </c>
      <c r="Z317" s="15">
        <v>0</v>
      </c>
      <c r="AA317" s="15">
        <v>0</v>
      </c>
      <c r="AB317" s="15">
        <v>1382.4</v>
      </c>
      <c r="AC317" s="15">
        <v>-697.2</v>
      </c>
      <c r="AD317" s="15">
        <v>0</v>
      </c>
      <c r="AE317" s="15">
        <v>0</v>
      </c>
      <c r="AF317" s="15">
        <v>27559.600000000002</v>
      </c>
      <c r="AG317" s="15">
        <v>-180.4</v>
      </c>
      <c r="AH317" s="15">
        <v>104096</v>
      </c>
      <c r="AI317" s="15">
        <v>-791.97600000000011</v>
      </c>
      <c r="AJ317" s="15">
        <v>33634</v>
      </c>
      <c r="AK317" s="15">
        <v>226.8</v>
      </c>
      <c r="AL317" s="15">
        <v>0</v>
      </c>
      <c r="AM317" s="42">
        <v>0</v>
      </c>
      <c r="AN317" s="17">
        <v>6278512.2754000323</v>
      </c>
      <c r="AO317" s="289">
        <v>2.9268646182901685</v>
      </c>
      <c r="AP317" s="290">
        <v>0</v>
      </c>
      <c r="AQ317" s="291">
        <v>0</v>
      </c>
      <c r="AR317" s="18">
        <v>2066690</v>
      </c>
      <c r="AS317" s="18">
        <v>2066690</v>
      </c>
      <c r="AT317" s="5"/>
      <c r="AU317" s="5"/>
      <c r="AV317" s="284">
        <v>60958975</v>
      </c>
      <c r="AW317" s="285">
        <v>3322290.926</v>
      </c>
      <c r="AX317" s="285">
        <v>22306</v>
      </c>
      <c r="AY317" s="286">
        <v>107548.84</v>
      </c>
    </row>
    <row r="318" spans="1:51" ht="13.15">
      <c r="A318" s="287" t="s">
        <v>1076</v>
      </c>
      <c r="B318" s="287" t="s">
        <v>1077</v>
      </c>
      <c r="C318" s="287" t="s">
        <v>116</v>
      </c>
      <c r="D318" s="288" t="s">
        <v>1078</v>
      </c>
      <c r="E318" s="288" t="s">
        <v>43</v>
      </c>
      <c r="F318" s="288" t="s">
        <v>165</v>
      </c>
      <c r="G318" s="287" t="s">
        <v>166</v>
      </c>
      <c r="H318" s="283">
        <v>0</v>
      </c>
      <c r="I318" s="283" t="s">
        <v>24</v>
      </c>
      <c r="J318" s="29">
        <v>0.49</v>
      </c>
      <c r="K318" s="14">
        <v>12243022.313070619</v>
      </c>
      <c r="L318" s="15">
        <v>11324795.639590323</v>
      </c>
      <c r="M318" s="16">
        <v>0</v>
      </c>
      <c r="N318" s="15">
        <v>-29627080.369565424</v>
      </c>
      <c r="O318" s="15">
        <v>45717350.350000001</v>
      </c>
      <c r="P318" s="15">
        <v>1480315.0581099999</v>
      </c>
      <c r="Q318" s="15">
        <v>17030.93</v>
      </c>
      <c r="R318" s="15">
        <v>31095.472029999997</v>
      </c>
      <c r="S318" s="15">
        <v>60466.979999999996</v>
      </c>
      <c r="T318" s="15">
        <v>13785.17</v>
      </c>
      <c r="U318" s="15">
        <v>0</v>
      </c>
      <c r="V318" s="15">
        <v>0</v>
      </c>
      <c r="W318" s="15">
        <v>0</v>
      </c>
      <c r="X318" s="15">
        <v>0</v>
      </c>
      <c r="Y318" s="15">
        <v>0</v>
      </c>
      <c r="Z318" s="15">
        <v>0</v>
      </c>
      <c r="AA318" s="15">
        <v>0</v>
      </c>
      <c r="AB318" s="15">
        <v>2817.5</v>
      </c>
      <c r="AC318" s="15">
        <v>0</v>
      </c>
      <c r="AD318" s="15">
        <v>668.36</v>
      </c>
      <c r="AE318" s="15">
        <v>0</v>
      </c>
      <c r="AF318" s="15">
        <v>9613.31</v>
      </c>
      <c r="AG318" s="15">
        <v>1186.78</v>
      </c>
      <c r="AH318" s="15">
        <v>145866.13999999998</v>
      </c>
      <c r="AI318" s="15">
        <v>-8228.08</v>
      </c>
      <c r="AJ318" s="15">
        <v>28886.48</v>
      </c>
      <c r="AK318" s="15">
        <v>1985.48</v>
      </c>
      <c r="AL318" s="15">
        <v>0</v>
      </c>
      <c r="AM318" s="42">
        <v>0</v>
      </c>
      <c r="AN318" s="17">
        <v>17875759.560574576</v>
      </c>
      <c r="AO318" s="289">
        <v>1.4600773488332583</v>
      </c>
      <c r="AP318" s="290">
        <v>0</v>
      </c>
      <c r="AQ318" s="291">
        <v>0</v>
      </c>
      <c r="AR318" s="18">
        <v>0</v>
      </c>
      <c r="AS318" s="18">
        <v>0</v>
      </c>
      <c r="AT318" s="5"/>
      <c r="AU318" s="5"/>
      <c r="AV318" s="284">
        <v>93300715</v>
      </c>
      <c r="AW318" s="285">
        <v>3021051.139</v>
      </c>
      <c r="AX318" s="285">
        <v>34757</v>
      </c>
      <c r="AY318" s="286">
        <v>63460.146999999997</v>
      </c>
    </row>
    <row r="319" spans="1:51" ht="13.15">
      <c r="A319" s="287" t="s">
        <v>1079</v>
      </c>
      <c r="B319" s="287" t="s">
        <v>1080</v>
      </c>
      <c r="C319" s="287" t="s">
        <v>93</v>
      </c>
      <c r="D319" s="288" t="s">
        <v>1081</v>
      </c>
      <c r="E319" s="288" t="s">
        <v>43</v>
      </c>
      <c r="F319" s="288" t="s">
        <v>566</v>
      </c>
      <c r="G319" s="287" t="s">
        <v>96</v>
      </c>
      <c r="H319" s="283">
        <v>0</v>
      </c>
      <c r="I319" s="283" t="s">
        <v>24</v>
      </c>
      <c r="J319" s="29">
        <v>0.49</v>
      </c>
      <c r="K319" s="14">
        <v>78358445.132758528</v>
      </c>
      <c r="L319" s="15">
        <v>72481561.747801647</v>
      </c>
      <c r="M319" s="16">
        <v>0</v>
      </c>
      <c r="N319" s="15">
        <v>46950966.40428099</v>
      </c>
      <c r="O319" s="15">
        <v>35392439.32</v>
      </c>
      <c r="P319" s="15">
        <v>3295593.3302600002</v>
      </c>
      <c r="Q319" s="15">
        <v>19057.814999999999</v>
      </c>
      <c r="R319" s="15">
        <v>42924.479220000001</v>
      </c>
      <c r="S319" s="15">
        <v>0</v>
      </c>
      <c r="T319" s="15">
        <v>0</v>
      </c>
      <c r="U319" s="15">
        <v>0</v>
      </c>
      <c r="V319" s="15">
        <v>0</v>
      </c>
      <c r="W319" s="15">
        <v>0</v>
      </c>
      <c r="X319" s="15">
        <v>0</v>
      </c>
      <c r="Y319" s="15">
        <v>0</v>
      </c>
      <c r="Z319" s="15">
        <v>0</v>
      </c>
      <c r="AA319" s="15">
        <v>0</v>
      </c>
      <c r="AB319" s="15">
        <v>0</v>
      </c>
      <c r="AC319" s="15">
        <v>0</v>
      </c>
      <c r="AD319" s="15">
        <v>735</v>
      </c>
      <c r="AE319" s="15">
        <v>0</v>
      </c>
      <c r="AF319" s="15">
        <v>16816.310000000001</v>
      </c>
      <c r="AG319" s="15">
        <v>725.68999999999994</v>
      </c>
      <c r="AH319" s="15">
        <v>116356.38</v>
      </c>
      <c r="AI319" s="15">
        <v>0</v>
      </c>
      <c r="AJ319" s="15">
        <v>36698.06</v>
      </c>
      <c r="AK319" s="15">
        <v>-209.23</v>
      </c>
      <c r="AL319" s="15">
        <v>0</v>
      </c>
      <c r="AM319" s="42">
        <v>0</v>
      </c>
      <c r="AN319" s="17">
        <v>85872103.558760971</v>
      </c>
      <c r="AO319" s="289">
        <v>1.0958883042315664</v>
      </c>
      <c r="AP319" s="290">
        <v>0</v>
      </c>
      <c r="AQ319" s="291">
        <v>0</v>
      </c>
      <c r="AR319" s="18">
        <v>0</v>
      </c>
      <c r="AS319" s="18">
        <v>0</v>
      </c>
      <c r="AT319" s="5"/>
      <c r="AU319" s="5"/>
      <c r="AV319" s="284">
        <v>72229468</v>
      </c>
      <c r="AW319" s="285">
        <v>6725700.6740000006</v>
      </c>
      <c r="AX319" s="285">
        <v>38893.5</v>
      </c>
      <c r="AY319" s="286">
        <v>87600.978000000003</v>
      </c>
    </row>
    <row r="320" spans="1:51" ht="13.15">
      <c r="A320" s="287" t="s">
        <v>1082</v>
      </c>
      <c r="B320" s="287" t="s">
        <v>1083</v>
      </c>
      <c r="C320" s="287" t="s">
        <v>41</v>
      </c>
      <c r="D320" s="288" t="s">
        <v>1084</v>
      </c>
      <c r="E320" s="288" t="s">
        <v>404</v>
      </c>
      <c r="F320" s="288" t="s">
        <v>43</v>
      </c>
      <c r="G320" s="287" t="s">
        <v>405</v>
      </c>
      <c r="H320" s="283">
        <v>0</v>
      </c>
      <c r="I320" s="283" t="s">
        <v>24</v>
      </c>
      <c r="J320" s="29">
        <v>0.4</v>
      </c>
      <c r="K320" s="14">
        <v>2053346.9538730148</v>
      </c>
      <c r="L320" s="15">
        <v>1899345.9323325388</v>
      </c>
      <c r="M320" s="16">
        <v>0</v>
      </c>
      <c r="N320" s="15">
        <v>-15791690.497683337</v>
      </c>
      <c r="O320" s="15">
        <v>21354240.800000001</v>
      </c>
      <c r="P320" s="15">
        <v>739739.03280000004</v>
      </c>
      <c r="Q320" s="15">
        <v>7266.6</v>
      </c>
      <c r="R320" s="15">
        <v>5329.8360000000002</v>
      </c>
      <c r="S320" s="15">
        <v>66592.800000000003</v>
      </c>
      <c r="T320" s="15">
        <v>2716.4</v>
      </c>
      <c r="U320" s="15">
        <v>0</v>
      </c>
      <c r="V320" s="15">
        <v>-581.6</v>
      </c>
      <c r="W320" s="15">
        <v>0</v>
      </c>
      <c r="X320" s="15">
        <v>0</v>
      </c>
      <c r="Y320" s="15">
        <v>0</v>
      </c>
      <c r="Z320" s="15">
        <v>0</v>
      </c>
      <c r="AA320" s="15">
        <v>0</v>
      </c>
      <c r="AB320" s="15">
        <v>0</v>
      </c>
      <c r="AC320" s="15">
        <v>0</v>
      </c>
      <c r="AD320" s="15">
        <v>0</v>
      </c>
      <c r="AE320" s="15">
        <v>0</v>
      </c>
      <c r="AF320" s="15">
        <v>5728.8</v>
      </c>
      <c r="AG320" s="15">
        <v>-828</v>
      </c>
      <c r="AH320" s="15">
        <v>51618.8</v>
      </c>
      <c r="AI320" s="15">
        <v>0</v>
      </c>
      <c r="AJ320" s="15">
        <v>5516.8</v>
      </c>
      <c r="AK320" s="15">
        <v>0</v>
      </c>
      <c r="AL320" s="15">
        <v>0</v>
      </c>
      <c r="AM320" s="42">
        <v>0</v>
      </c>
      <c r="AN320" s="17">
        <v>6445649.7711166637</v>
      </c>
      <c r="AO320" s="289">
        <v>3.1390943254664805</v>
      </c>
      <c r="AP320" s="290">
        <v>0</v>
      </c>
      <c r="AQ320" s="291">
        <v>0</v>
      </c>
      <c r="AR320" s="18">
        <v>0</v>
      </c>
      <c r="AS320" s="18">
        <v>0</v>
      </c>
      <c r="AT320" s="5"/>
      <c r="AU320" s="5"/>
      <c r="AV320" s="284">
        <v>53385602</v>
      </c>
      <c r="AW320" s="285">
        <v>1849347.5819999999</v>
      </c>
      <c r="AX320" s="285">
        <v>18166.5</v>
      </c>
      <c r="AY320" s="286">
        <v>13324.59</v>
      </c>
    </row>
    <row r="321" spans="1:51" ht="13.15">
      <c r="A321" s="287" t="s">
        <v>1085</v>
      </c>
      <c r="B321" s="287" t="s">
        <v>1086</v>
      </c>
      <c r="C321" s="287" t="s">
        <v>116</v>
      </c>
      <c r="D321" s="288" t="s">
        <v>1087</v>
      </c>
      <c r="E321" s="288" t="s">
        <v>43</v>
      </c>
      <c r="F321" s="288" t="s">
        <v>165</v>
      </c>
      <c r="G321" s="287" t="s">
        <v>166</v>
      </c>
      <c r="H321" s="283">
        <v>0</v>
      </c>
      <c r="I321" s="283" t="s">
        <v>24</v>
      </c>
      <c r="J321" s="29">
        <v>0.49</v>
      </c>
      <c r="K321" s="14">
        <v>13583676.081846014</v>
      </c>
      <c r="L321" s="15">
        <v>12564900.375707563</v>
      </c>
      <c r="M321" s="16">
        <v>0</v>
      </c>
      <c r="N321" s="15">
        <v>-18721049.856362958</v>
      </c>
      <c r="O321" s="15">
        <v>34672482.32</v>
      </c>
      <c r="P321" s="15">
        <v>1244258.7551799999</v>
      </c>
      <c r="Q321" s="15">
        <v>12143.424999999999</v>
      </c>
      <c r="R321" s="15">
        <v>42879.311999999998</v>
      </c>
      <c r="S321" s="15">
        <v>10499.72</v>
      </c>
      <c r="T321" s="15">
        <v>12082.91</v>
      </c>
      <c r="U321" s="15">
        <v>0</v>
      </c>
      <c r="V321" s="15">
        <v>-10764.32</v>
      </c>
      <c r="W321" s="15">
        <v>-116.13</v>
      </c>
      <c r="X321" s="15">
        <v>-1026.06</v>
      </c>
      <c r="Y321" s="15">
        <v>0</v>
      </c>
      <c r="Z321" s="15">
        <v>0</v>
      </c>
      <c r="AA321" s="15">
        <v>0</v>
      </c>
      <c r="AB321" s="15">
        <v>1124.06</v>
      </c>
      <c r="AC321" s="15">
        <v>0</v>
      </c>
      <c r="AD321" s="15">
        <v>0</v>
      </c>
      <c r="AE321" s="15">
        <v>0</v>
      </c>
      <c r="AF321" s="15">
        <v>16006.83</v>
      </c>
      <c r="AG321" s="15">
        <v>-246.47</v>
      </c>
      <c r="AH321" s="15">
        <v>92766.8</v>
      </c>
      <c r="AI321" s="15">
        <v>35247.17</v>
      </c>
      <c r="AJ321" s="15">
        <v>11872.699999999999</v>
      </c>
      <c r="AK321" s="15">
        <v>-576.73</v>
      </c>
      <c r="AL321" s="15">
        <v>0</v>
      </c>
      <c r="AM321" s="42">
        <v>0</v>
      </c>
      <c r="AN321" s="17">
        <v>17417584.435817044</v>
      </c>
      <c r="AO321" s="289">
        <v>1.2822437999014773</v>
      </c>
      <c r="AP321" s="290">
        <v>0</v>
      </c>
      <c r="AQ321" s="291">
        <v>0</v>
      </c>
      <c r="AR321" s="18">
        <v>0</v>
      </c>
      <c r="AS321" s="18">
        <v>0</v>
      </c>
      <c r="AT321" s="5"/>
      <c r="AU321" s="5"/>
      <c r="AV321" s="284">
        <v>70760168</v>
      </c>
      <c r="AW321" s="285">
        <v>2539303.5819999999</v>
      </c>
      <c r="AX321" s="285">
        <v>24782.5</v>
      </c>
      <c r="AY321" s="286">
        <v>87508.800000000003</v>
      </c>
    </row>
    <row r="322" spans="1:51" ht="13.15">
      <c r="A322" s="287" t="s">
        <v>1088</v>
      </c>
      <c r="B322" s="287" t="s">
        <v>1089</v>
      </c>
      <c r="C322" s="287" t="s">
        <v>93</v>
      </c>
      <c r="D322" s="288" t="s">
        <v>1090</v>
      </c>
      <c r="E322" s="288" t="s">
        <v>43</v>
      </c>
      <c r="F322" s="288" t="s">
        <v>130</v>
      </c>
      <c r="G322" s="287" t="s">
        <v>96</v>
      </c>
      <c r="H322" s="283">
        <v>0</v>
      </c>
      <c r="I322" s="283" t="s">
        <v>24</v>
      </c>
      <c r="J322" s="29">
        <v>0.49</v>
      </c>
      <c r="K322" s="14">
        <v>76640678.06914793</v>
      </c>
      <c r="L322" s="15">
        <v>70892627.21396184</v>
      </c>
      <c r="M322" s="16">
        <v>0</v>
      </c>
      <c r="N322" s="15">
        <v>40656372.523801208</v>
      </c>
      <c r="O322" s="15">
        <v>35482683.109999999</v>
      </c>
      <c r="P322" s="15">
        <v>3219209.4725000001</v>
      </c>
      <c r="Q322" s="15">
        <v>16495.849999999999</v>
      </c>
      <c r="R322" s="15">
        <v>72484.424039999998</v>
      </c>
      <c r="S322" s="15">
        <v>0</v>
      </c>
      <c r="T322" s="15">
        <v>0</v>
      </c>
      <c r="U322" s="15">
        <v>0</v>
      </c>
      <c r="V322" s="15">
        <v>-532.63</v>
      </c>
      <c r="W322" s="15">
        <v>0</v>
      </c>
      <c r="X322" s="15">
        <v>-1115.24</v>
      </c>
      <c r="Y322" s="15">
        <v>0</v>
      </c>
      <c r="Z322" s="15">
        <v>0</v>
      </c>
      <c r="AA322" s="15">
        <v>0</v>
      </c>
      <c r="AB322" s="15">
        <v>0</v>
      </c>
      <c r="AC322" s="15">
        <v>0</v>
      </c>
      <c r="AD322" s="15">
        <v>735</v>
      </c>
      <c r="AE322" s="15">
        <v>0</v>
      </c>
      <c r="AF322" s="15">
        <v>14915.6</v>
      </c>
      <c r="AG322" s="15">
        <v>-169.04999999999998</v>
      </c>
      <c r="AH322" s="15">
        <v>81175.849999999991</v>
      </c>
      <c r="AI322" s="15">
        <v>-11450.32</v>
      </c>
      <c r="AJ322" s="15">
        <v>14800.449999999999</v>
      </c>
      <c r="AK322" s="15">
        <v>487.55</v>
      </c>
      <c r="AL322" s="15">
        <v>0</v>
      </c>
      <c r="AM322" s="42">
        <v>0</v>
      </c>
      <c r="AN322" s="17">
        <v>79546092.590341195</v>
      </c>
      <c r="AO322" s="289">
        <v>1.0379095617939589</v>
      </c>
      <c r="AP322" s="290">
        <v>0</v>
      </c>
      <c r="AQ322" s="291">
        <v>0</v>
      </c>
      <c r="AR322" s="18">
        <v>0</v>
      </c>
      <c r="AS322" s="18">
        <v>0</v>
      </c>
      <c r="AT322" s="5"/>
      <c r="AU322" s="5"/>
      <c r="AV322" s="284">
        <v>72413639</v>
      </c>
      <c r="AW322" s="285">
        <v>6569815.25</v>
      </c>
      <c r="AX322" s="285">
        <v>33665</v>
      </c>
      <c r="AY322" s="286">
        <v>147927.39600000001</v>
      </c>
    </row>
    <row r="323" spans="1:51" ht="13.15">
      <c r="A323" s="287" t="s">
        <v>1091</v>
      </c>
      <c r="B323" s="287" t="s">
        <v>1092</v>
      </c>
      <c r="C323" s="287" t="s">
        <v>41</v>
      </c>
      <c r="D323" s="288" t="s">
        <v>1093</v>
      </c>
      <c r="E323" s="288" t="s">
        <v>202</v>
      </c>
      <c r="F323" s="288" t="s">
        <v>203</v>
      </c>
      <c r="G323" s="287" t="s">
        <v>1094</v>
      </c>
      <c r="H323" s="283">
        <v>0</v>
      </c>
      <c r="I323" s="283">
        <v>0</v>
      </c>
      <c r="J323" s="29">
        <v>0.4</v>
      </c>
      <c r="K323" s="14">
        <v>2515597.3959645373</v>
      </c>
      <c r="L323" s="15">
        <v>2326927.5912671969</v>
      </c>
      <c r="M323" s="16">
        <v>0.5</v>
      </c>
      <c r="N323" s="15">
        <v>-12859620.62399805</v>
      </c>
      <c r="O323" s="15">
        <v>15871478.800000001</v>
      </c>
      <c r="P323" s="15">
        <v>974000.35759999999</v>
      </c>
      <c r="Q323" s="15">
        <v>4470</v>
      </c>
      <c r="R323" s="15">
        <v>20777.297600000002</v>
      </c>
      <c r="S323" s="15">
        <v>0</v>
      </c>
      <c r="T323" s="15">
        <v>0</v>
      </c>
      <c r="U323" s="15">
        <v>0</v>
      </c>
      <c r="V323" s="15">
        <v>0</v>
      </c>
      <c r="W323" s="15">
        <v>0</v>
      </c>
      <c r="X323" s="15">
        <v>0</v>
      </c>
      <c r="Y323" s="15">
        <v>0</v>
      </c>
      <c r="Z323" s="15">
        <v>0</v>
      </c>
      <c r="AA323" s="15">
        <v>0</v>
      </c>
      <c r="AB323" s="15">
        <v>0</v>
      </c>
      <c r="AC323" s="15">
        <v>0</v>
      </c>
      <c r="AD323" s="15">
        <v>0</v>
      </c>
      <c r="AE323" s="15">
        <v>0</v>
      </c>
      <c r="AF323" s="15">
        <v>6333.6</v>
      </c>
      <c r="AG323" s="15">
        <v>-241.60000000000002</v>
      </c>
      <c r="AH323" s="15">
        <v>46248</v>
      </c>
      <c r="AI323" s="15">
        <v>-1402.4</v>
      </c>
      <c r="AJ323" s="15">
        <v>10230</v>
      </c>
      <c r="AK323" s="15">
        <v>-36</v>
      </c>
      <c r="AL323" s="15">
        <v>0</v>
      </c>
      <c r="AM323" s="42">
        <v>0</v>
      </c>
      <c r="AN323" s="17">
        <v>4072237.4312019511</v>
      </c>
      <c r="AO323" s="289">
        <v>1.6187953754978994</v>
      </c>
      <c r="AP323" s="290">
        <v>0</v>
      </c>
      <c r="AQ323" s="291">
        <v>0</v>
      </c>
      <c r="AR323" s="18">
        <v>778320</v>
      </c>
      <c r="AS323" s="18">
        <v>0</v>
      </c>
      <c r="AT323" s="5"/>
      <c r="AU323" s="5"/>
      <c r="AV323" s="284">
        <v>39678697</v>
      </c>
      <c r="AW323" s="285">
        <v>2435000.8939999999</v>
      </c>
      <c r="AX323" s="285">
        <v>11175</v>
      </c>
      <c r="AY323" s="286">
        <v>51943.243999999999</v>
      </c>
    </row>
    <row r="324" spans="1:51" ht="13.15">
      <c r="A324" s="287" t="s">
        <v>1095</v>
      </c>
      <c r="B324" s="287" t="s">
        <v>1096</v>
      </c>
      <c r="C324" s="287" t="s">
        <v>41</v>
      </c>
      <c r="D324" s="288" t="s">
        <v>1097</v>
      </c>
      <c r="E324" s="288" t="s">
        <v>42</v>
      </c>
      <c r="F324" s="288" t="s">
        <v>43</v>
      </c>
      <c r="G324" s="287" t="s">
        <v>44</v>
      </c>
      <c r="H324" s="283">
        <v>0</v>
      </c>
      <c r="I324" s="283">
        <v>0</v>
      </c>
      <c r="J324" s="29">
        <v>0.4</v>
      </c>
      <c r="K324" s="14">
        <v>2590030.577520194</v>
      </c>
      <c r="L324" s="15">
        <v>2395778.2842061794</v>
      </c>
      <c r="M324" s="16">
        <v>0.5</v>
      </c>
      <c r="N324" s="15">
        <v>-9838543.4747289196</v>
      </c>
      <c r="O324" s="15">
        <v>12525978.800000001</v>
      </c>
      <c r="P324" s="15">
        <v>999545.24280000012</v>
      </c>
      <c r="Q324" s="15">
        <v>4815.6000000000004</v>
      </c>
      <c r="R324" s="15">
        <v>24981.486399999998</v>
      </c>
      <c r="S324" s="15">
        <v>0</v>
      </c>
      <c r="T324" s="15">
        <v>0</v>
      </c>
      <c r="U324" s="15">
        <v>0</v>
      </c>
      <c r="V324" s="15">
        <v>0</v>
      </c>
      <c r="W324" s="15">
        <v>0</v>
      </c>
      <c r="X324" s="15">
        <v>-2000</v>
      </c>
      <c r="Y324" s="15">
        <v>0</v>
      </c>
      <c r="Z324" s="15">
        <v>0</v>
      </c>
      <c r="AA324" s="15">
        <v>0</v>
      </c>
      <c r="AB324" s="15">
        <v>0</v>
      </c>
      <c r="AC324" s="15">
        <v>0</v>
      </c>
      <c r="AD324" s="15">
        <v>600</v>
      </c>
      <c r="AE324" s="15">
        <v>0</v>
      </c>
      <c r="AF324" s="15">
        <v>5458.4000000000005</v>
      </c>
      <c r="AG324" s="15">
        <v>-1621.2</v>
      </c>
      <c r="AH324" s="15">
        <v>19166</v>
      </c>
      <c r="AI324" s="15">
        <v>-203.20000000000002</v>
      </c>
      <c r="AJ324" s="15">
        <v>8039.6</v>
      </c>
      <c r="AK324" s="15">
        <v>-406.40000000000003</v>
      </c>
      <c r="AL324" s="15">
        <v>0</v>
      </c>
      <c r="AM324" s="42">
        <v>0</v>
      </c>
      <c r="AN324" s="17">
        <v>3745810.8544710814</v>
      </c>
      <c r="AO324" s="289">
        <v>1.4462419428489839</v>
      </c>
      <c r="AP324" s="290">
        <v>0</v>
      </c>
      <c r="AQ324" s="291">
        <v>0</v>
      </c>
      <c r="AR324" s="18">
        <v>577890</v>
      </c>
      <c r="AS324" s="18">
        <v>0</v>
      </c>
      <c r="AT324" s="5"/>
      <c r="AU324" s="5"/>
      <c r="AV324" s="284">
        <v>31314947</v>
      </c>
      <c r="AW324" s="285">
        <v>2498863.1070000003</v>
      </c>
      <c r="AX324" s="285">
        <v>12039</v>
      </c>
      <c r="AY324" s="286">
        <v>62453.715999999993</v>
      </c>
    </row>
    <row r="325" spans="1:51" ht="13.15">
      <c r="A325" s="287" t="s">
        <v>1098</v>
      </c>
      <c r="B325" s="287" t="s">
        <v>1099</v>
      </c>
      <c r="C325" s="287" t="s">
        <v>41</v>
      </c>
      <c r="D325" s="288" t="s">
        <v>1100</v>
      </c>
      <c r="E325" s="288" t="s">
        <v>202</v>
      </c>
      <c r="F325" s="288" t="s">
        <v>203</v>
      </c>
      <c r="G325" s="287" t="s">
        <v>1094</v>
      </c>
      <c r="H325" s="283">
        <v>0</v>
      </c>
      <c r="I325" s="283">
        <v>0</v>
      </c>
      <c r="J325" s="29">
        <v>0.4</v>
      </c>
      <c r="K325" s="14">
        <v>2551266.413886013</v>
      </c>
      <c r="L325" s="15">
        <v>2359921.432844562</v>
      </c>
      <c r="M325" s="16">
        <v>0.5</v>
      </c>
      <c r="N325" s="15">
        <v>-12882698.821316643</v>
      </c>
      <c r="O325" s="15">
        <v>16490011.600000001</v>
      </c>
      <c r="P325" s="15">
        <v>1500815.452</v>
      </c>
      <c r="Q325" s="15">
        <v>9371.4</v>
      </c>
      <c r="R325" s="15">
        <v>47081.734000000004</v>
      </c>
      <c r="S325" s="15">
        <v>0</v>
      </c>
      <c r="T325" s="15">
        <v>0</v>
      </c>
      <c r="U325" s="15">
        <v>0</v>
      </c>
      <c r="V325" s="15">
        <v>0</v>
      </c>
      <c r="W325" s="15">
        <v>0</v>
      </c>
      <c r="X325" s="15">
        <v>-928.80000000000007</v>
      </c>
      <c r="Y325" s="15">
        <v>0</v>
      </c>
      <c r="Z325" s="15">
        <v>0</v>
      </c>
      <c r="AA325" s="15">
        <v>0</v>
      </c>
      <c r="AB325" s="15">
        <v>20576.800000000003</v>
      </c>
      <c r="AC325" s="15">
        <v>-2.8000000000000003</v>
      </c>
      <c r="AD325" s="15">
        <v>0</v>
      </c>
      <c r="AE325" s="15">
        <v>0</v>
      </c>
      <c r="AF325" s="15">
        <v>14964</v>
      </c>
      <c r="AG325" s="15">
        <v>0</v>
      </c>
      <c r="AH325" s="15">
        <v>57251.600000000006</v>
      </c>
      <c r="AI325" s="15">
        <v>-2669.6000000000004</v>
      </c>
      <c r="AJ325" s="15">
        <v>26954.400000000001</v>
      </c>
      <c r="AK325" s="15">
        <v>-152</v>
      </c>
      <c r="AL325" s="15">
        <v>0</v>
      </c>
      <c r="AM325" s="42">
        <v>0</v>
      </c>
      <c r="AN325" s="17">
        <v>5280574.9646833586</v>
      </c>
      <c r="AO325" s="289">
        <v>2.0697857879295891</v>
      </c>
      <c r="AP325" s="290">
        <v>0</v>
      </c>
      <c r="AQ325" s="291">
        <v>0</v>
      </c>
      <c r="AR325" s="18">
        <v>1364654</v>
      </c>
      <c r="AS325" s="18">
        <v>0</v>
      </c>
      <c r="AT325" s="5"/>
      <c r="AU325" s="5"/>
      <c r="AV325" s="284">
        <v>41225029</v>
      </c>
      <c r="AW325" s="285">
        <v>3752038.63</v>
      </c>
      <c r="AX325" s="285">
        <v>23428.5</v>
      </c>
      <c r="AY325" s="286">
        <v>117704.33500000001</v>
      </c>
    </row>
    <row r="326" spans="1:51" ht="13.15">
      <c r="A326" s="287" t="s">
        <v>1101</v>
      </c>
      <c r="B326" s="287" t="s">
        <v>1102</v>
      </c>
      <c r="C326" s="287" t="s">
        <v>41</v>
      </c>
      <c r="D326" s="288" t="s">
        <v>1103</v>
      </c>
      <c r="E326" s="288" t="s">
        <v>74</v>
      </c>
      <c r="F326" s="288" t="s">
        <v>75</v>
      </c>
      <c r="G326" s="287" t="s">
        <v>96</v>
      </c>
      <c r="H326" s="283">
        <v>0</v>
      </c>
      <c r="I326" s="283">
        <v>0</v>
      </c>
      <c r="J326" s="29">
        <v>0.4</v>
      </c>
      <c r="K326" s="14">
        <v>3218809.5434482093</v>
      </c>
      <c r="L326" s="15">
        <v>2977398.8276895937</v>
      </c>
      <c r="M326" s="16">
        <v>0.5</v>
      </c>
      <c r="N326" s="15">
        <v>-24270971.712367419</v>
      </c>
      <c r="O326" s="15">
        <v>28341788</v>
      </c>
      <c r="P326" s="15">
        <v>1378285.2788</v>
      </c>
      <c r="Q326" s="15">
        <v>10100.6</v>
      </c>
      <c r="R326" s="15">
        <v>32626.1152</v>
      </c>
      <c r="S326" s="15">
        <v>0</v>
      </c>
      <c r="T326" s="15">
        <v>0</v>
      </c>
      <c r="U326" s="15">
        <v>0</v>
      </c>
      <c r="V326" s="15">
        <v>0</v>
      </c>
      <c r="W326" s="15">
        <v>0</v>
      </c>
      <c r="X326" s="15">
        <v>0</v>
      </c>
      <c r="Y326" s="15">
        <v>0</v>
      </c>
      <c r="Z326" s="15">
        <v>0</v>
      </c>
      <c r="AA326" s="15">
        <v>0</v>
      </c>
      <c r="AB326" s="15">
        <v>3464.8</v>
      </c>
      <c r="AC326" s="15">
        <v>0</v>
      </c>
      <c r="AD326" s="15">
        <v>600</v>
      </c>
      <c r="AE326" s="15">
        <v>59.2</v>
      </c>
      <c r="AF326" s="15">
        <v>11695.2</v>
      </c>
      <c r="AG326" s="15">
        <v>-298.40000000000003</v>
      </c>
      <c r="AH326" s="15">
        <v>61531.600000000006</v>
      </c>
      <c r="AI326" s="15">
        <v>494.40000000000003</v>
      </c>
      <c r="AJ326" s="15">
        <v>23962.800000000003</v>
      </c>
      <c r="AK326" s="15">
        <v>228</v>
      </c>
      <c r="AL326" s="15">
        <v>0</v>
      </c>
      <c r="AM326" s="42">
        <v>0</v>
      </c>
      <c r="AN326" s="17">
        <v>5593565.8816325795</v>
      </c>
      <c r="AO326" s="289">
        <v>1.737774728864625</v>
      </c>
      <c r="AP326" s="290">
        <v>0</v>
      </c>
      <c r="AQ326" s="291">
        <v>0</v>
      </c>
      <c r="AR326" s="18">
        <v>1187378</v>
      </c>
      <c r="AS326" s="18">
        <v>1187378</v>
      </c>
      <c r="AT326" s="5"/>
      <c r="AU326" s="5"/>
      <c r="AV326" s="284">
        <v>70854470</v>
      </c>
      <c r="AW326" s="285">
        <v>3445713.1969999997</v>
      </c>
      <c r="AX326" s="285">
        <v>25251.5</v>
      </c>
      <c r="AY326" s="286">
        <v>81565.288</v>
      </c>
    </row>
    <row r="327" spans="1:51" ht="13.15">
      <c r="A327" s="287" t="s">
        <v>1104</v>
      </c>
      <c r="B327" s="287" t="s">
        <v>1105</v>
      </c>
      <c r="C327" s="287" t="s">
        <v>41</v>
      </c>
      <c r="D327" s="288" t="s">
        <v>1106</v>
      </c>
      <c r="E327" s="288" t="s">
        <v>215</v>
      </c>
      <c r="F327" s="288" t="s">
        <v>141</v>
      </c>
      <c r="G327" s="287" t="s">
        <v>216</v>
      </c>
      <c r="H327" s="283">
        <v>0</v>
      </c>
      <c r="I327" s="283">
        <v>0</v>
      </c>
      <c r="J327" s="29">
        <v>0.4</v>
      </c>
      <c r="K327" s="14">
        <v>3279452.2104054415</v>
      </c>
      <c r="L327" s="15">
        <v>3033493.2946250336</v>
      </c>
      <c r="M327" s="16">
        <v>0.5</v>
      </c>
      <c r="N327" s="15">
        <v>-6577163.1223066766</v>
      </c>
      <c r="O327" s="15">
        <v>9686340</v>
      </c>
      <c r="P327" s="15">
        <v>1353956.25</v>
      </c>
      <c r="Q327" s="15">
        <v>704</v>
      </c>
      <c r="R327" s="15">
        <v>0</v>
      </c>
      <c r="S327" s="15">
        <v>0</v>
      </c>
      <c r="T327" s="15">
        <v>0</v>
      </c>
      <c r="U327" s="15">
        <v>0</v>
      </c>
      <c r="V327" s="15">
        <v>0</v>
      </c>
      <c r="W327" s="15">
        <v>0</v>
      </c>
      <c r="X327" s="15">
        <v>0</v>
      </c>
      <c r="Y327" s="15">
        <v>0</v>
      </c>
      <c r="Z327" s="15">
        <v>0</v>
      </c>
      <c r="AA327" s="15">
        <v>0</v>
      </c>
      <c r="AB327" s="15">
        <v>0</v>
      </c>
      <c r="AC327" s="15">
        <v>0</v>
      </c>
      <c r="AD327" s="15">
        <v>0</v>
      </c>
      <c r="AE327" s="15">
        <v>0</v>
      </c>
      <c r="AF327" s="15">
        <v>4122</v>
      </c>
      <c r="AG327" s="15">
        <v>198</v>
      </c>
      <c r="AH327" s="15">
        <v>11595.2</v>
      </c>
      <c r="AI327" s="15">
        <v>-480</v>
      </c>
      <c r="AJ327" s="15">
        <v>16712.8</v>
      </c>
      <c r="AK327" s="15">
        <v>536</v>
      </c>
      <c r="AL327" s="15">
        <v>0</v>
      </c>
      <c r="AM327" s="42">
        <v>0</v>
      </c>
      <c r="AN327" s="17">
        <v>4496521.1276933234</v>
      </c>
      <c r="AO327" s="289">
        <v>1.3711195770519902</v>
      </c>
      <c r="AP327" s="290">
        <v>0</v>
      </c>
      <c r="AQ327" s="291">
        <v>0</v>
      </c>
      <c r="AR327" s="18">
        <v>608534</v>
      </c>
      <c r="AS327" s="18">
        <v>0</v>
      </c>
      <c r="AT327" s="5"/>
      <c r="AU327" s="5"/>
      <c r="AV327" s="284">
        <v>24215850</v>
      </c>
      <c r="AW327" s="285">
        <v>3384890.625</v>
      </c>
      <c r="AX327" s="285">
        <v>1760</v>
      </c>
      <c r="AY327" s="286">
        <v>0</v>
      </c>
    </row>
    <row r="328" spans="1:51" ht="13.15">
      <c r="A328" s="287" t="s">
        <v>1107</v>
      </c>
      <c r="B328" s="287" t="s">
        <v>1108</v>
      </c>
      <c r="C328" s="287" t="s">
        <v>41</v>
      </c>
      <c r="D328" s="288" t="s">
        <v>1109</v>
      </c>
      <c r="E328" s="288" t="s">
        <v>202</v>
      </c>
      <c r="F328" s="288" t="s">
        <v>203</v>
      </c>
      <c r="G328" s="287" t="s">
        <v>1094</v>
      </c>
      <c r="H328" s="283">
        <v>0</v>
      </c>
      <c r="I328" s="283">
        <v>0</v>
      </c>
      <c r="J328" s="29">
        <v>0.4</v>
      </c>
      <c r="K328" s="14">
        <v>2734952.7527855081</v>
      </c>
      <c r="L328" s="15">
        <v>2529831.2963265949</v>
      </c>
      <c r="M328" s="16">
        <v>0.5</v>
      </c>
      <c r="N328" s="15">
        <v>-8156969.0986559987</v>
      </c>
      <c r="O328" s="15">
        <v>10476347.200000001</v>
      </c>
      <c r="P328" s="15">
        <v>1029755.8408000001</v>
      </c>
      <c r="Q328" s="15">
        <v>6668.6</v>
      </c>
      <c r="R328" s="15">
        <v>24254.278400000003</v>
      </c>
      <c r="S328" s="15">
        <v>0</v>
      </c>
      <c r="T328" s="15">
        <v>0</v>
      </c>
      <c r="U328" s="15">
        <v>0</v>
      </c>
      <c r="V328" s="15">
        <v>0</v>
      </c>
      <c r="W328" s="15">
        <v>0</v>
      </c>
      <c r="X328" s="15">
        <v>0</v>
      </c>
      <c r="Y328" s="15">
        <v>0</v>
      </c>
      <c r="Z328" s="15">
        <v>0</v>
      </c>
      <c r="AA328" s="15">
        <v>0</v>
      </c>
      <c r="AB328" s="15">
        <v>4434.8</v>
      </c>
      <c r="AC328" s="15">
        <v>-64.400000000000006</v>
      </c>
      <c r="AD328" s="15">
        <v>0</v>
      </c>
      <c r="AE328" s="15">
        <v>0</v>
      </c>
      <c r="AF328" s="15">
        <v>4616.4000000000005</v>
      </c>
      <c r="AG328" s="15">
        <v>-62.800000000000004</v>
      </c>
      <c r="AH328" s="15">
        <v>22498</v>
      </c>
      <c r="AI328" s="15">
        <v>-299.60000000000002</v>
      </c>
      <c r="AJ328" s="15">
        <v>23602</v>
      </c>
      <c r="AK328" s="15">
        <v>184</v>
      </c>
      <c r="AL328" s="15">
        <v>0</v>
      </c>
      <c r="AM328" s="42">
        <v>0</v>
      </c>
      <c r="AN328" s="17">
        <v>3434965.220544003</v>
      </c>
      <c r="AO328" s="289">
        <v>1.2559504792342546</v>
      </c>
      <c r="AP328" s="290">
        <v>0</v>
      </c>
      <c r="AQ328" s="291">
        <v>0</v>
      </c>
      <c r="AR328" s="18">
        <v>350006</v>
      </c>
      <c r="AS328" s="18">
        <v>0</v>
      </c>
      <c r="AT328" s="5"/>
      <c r="AU328" s="5"/>
      <c r="AV328" s="284">
        <v>26190868</v>
      </c>
      <c r="AW328" s="285">
        <v>2574389.602</v>
      </c>
      <c r="AX328" s="285">
        <v>16671.5</v>
      </c>
      <c r="AY328" s="286">
        <v>60635.696000000004</v>
      </c>
    </row>
    <row r="329" spans="1:51" ht="13.15">
      <c r="A329" s="287" t="s">
        <v>1110</v>
      </c>
      <c r="B329" s="287" t="s">
        <v>1111</v>
      </c>
      <c r="C329" s="287" t="s">
        <v>116</v>
      </c>
      <c r="D329" s="288" t="s">
        <v>1112</v>
      </c>
      <c r="E329" s="288" t="s">
        <v>43</v>
      </c>
      <c r="F329" s="288" t="s">
        <v>317</v>
      </c>
      <c r="G329" s="287" t="s">
        <v>171</v>
      </c>
      <c r="H329" s="283">
        <v>0</v>
      </c>
      <c r="I329" s="283" t="s">
        <v>24</v>
      </c>
      <c r="J329" s="29">
        <v>0.49</v>
      </c>
      <c r="K329" s="14">
        <v>25543910.122146577</v>
      </c>
      <c r="L329" s="15">
        <v>23628116.862985585</v>
      </c>
      <c r="M329" s="16">
        <v>0</v>
      </c>
      <c r="N329" s="15">
        <v>-20735386.201973569</v>
      </c>
      <c r="O329" s="15">
        <v>50314969.880000003</v>
      </c>
      <c r="P329" s="15">
        <v>2212103.8759399997</v>
      </c>
      <c r="Q329" s="15">
        <v>29916.46</v>
      </c>
      <c r="R329" s="15">
        <v>64881.867749999998</v>
      </c>
      <c r="S329" s="15">
        <v>4584.4399999999996</v>
      </c>
      <c r="T329" s="15">
        <v>0</v>
      </c>
      <c r="U329" s="15">
        <v>0</v>
      </c>
      <c r="V329" s="15">
        <v>0</v>
      </c>
      <c r="W329" s="15">
        <v>0</v>
      </c>
      <c r="X329" s="15">
        <v>-2197.65</v>
      </c>
      <c r="Y329" s="15">
        <v>9964.64</v>
      </c>
      <c r="Z329" s="15">
        <v>-4987.22</v>
      </c>
      <c r="AA329" s="15">
        <v>0</v>
      </c>
      <c r="AB329" s="15">
        <v>2069.7599999999998</v>
      </c>
      <c r="AC329" s="15">
        <v>0</v>
      </c>
      <c r="AD329" s="15">
        <v>735</v>
      </c>
      <c r="AE329" s="15">
        <v>0</v>
      </c>
      <c r="AF329" s="15">
        <v>20271.3</v>
      </c>
      <c r="AG329" s="15">
        <v>558.11</v>
      </c>
      <c r="AH329" s="15">
        <v>177614.71</v>
      </c>
      <c r="AI329" s="15">
        <v>-4952.92</v>
      </c>
      <c r="AJ329" s="15">
        <v>46665.64</v>
      </c>
      <c r="AK329" s="15">
        <v>370.44</v>
      </c>
      <c r="AL329" s="15">
        <v>0</v>
      </c>
      <c r="AM329" s="42">
        <v>0</v>
      </c>
      <c r="AN329" s="17">
        <v>32137182.131716434</v>
      </c>
      <c r="AO329" s="289">
        <v>1.258115221124799</v>
      </c>
      <c r="AP329" s="290">
        <v>0</v>
      </c>
      <c r="AQ329" s="291">
        <v>0</v>
      </c>
      <c r="AR329" s="18">
        <v>0</v>
      </c>
      <c r="AS329" s="18">
        <v>0</v>
      </c>
      <c r="AT329" s="5"/>
      <c r="AU329" s="5"/>
      <c r="AV329" s="284">
        <v>102683612</v>
      </c>
      <c r="AW329" s="285">
        <v>4514497.7059999993</v>
      </c>
      <c r="AX329" s="285">
        <v>61054</v>
      </c>
      <c r="AY329" s="286">
        <v>132411.97500000001</v>
      </c>
    </row>
    <row r="330" spans="1:51">
      <c r="A330" s="287"/>
      <c r="B330" s="287"/>
      <c r="C330" s="287"/>
      <c r="D330" s="288"/>
      <c r="E330" s="288"/>
      <c r="F330" s="288"/>
      <c r="G330" s="287"/>
      <c r="H330" s="283"/>
      <c r="I330" s="283"/>
      <c r="J330" s="29"/>
      <c r="K330" s="292"/>
      <c r="L330" s="15"/>
      <c r="M330" s="16"/>
      <c r="N330" s="15"/>
      <c r="O330" s="20"/>
      <c r="P330" s="20"/>
      <c r="Q330" s="20"/>
      <c r="R330" s="15"/>
      <c r="S330" s="20"/>
      <c r="T330" s="20"/>
      <c r="U330" s="20"/>
      <c r="V330" s="20"/>
      <c r="W330" s="20"/>
      <c r="X330" s="20"/>
      <c r="Y330" s="20"/>
      <c r="Z330" s="20"/>
      <c r="AA330" s="20"/>
      <c r="AB330" s="20"/>
      <c r="AC330" s="20"/>
      <c r="AD330" s="20"/>
      <c r="AE330" s="20"/>
      <c r="AF330" s="20"/>
      <c r="AG330" s="20"/>
      <c r="AH330" s="20"/>
      <c r="AI330" s="20"/>
      <c r="AJ330" s="20"/>
      <c r="AK330" s="20"/>
      <c r="AL330" s="20"/>
      <c r="AM330" s="20"/>
      <c r="AN330" s="293"/>
      <c r="AO330" s="294"/>
      <c r="AP330" s="293"/>
      <c r="AQ330" s="293"/>
      <c r="AR330" s="295"/>
      <c r="AS330" s="295"/>
      <c r="AT330" s="5"/>
      <c r="AU330" s="5"/>
      <c r="AV330" s="21"/>
      <c r="AW330" s="21"/>
      <c r="AX330" s="21"/>
      <c r="AY330" s="41"/>
    </row>
    <row r="331" spans="1:51">
      <c r="A331" s="287" t="s">
        <v>119</v>
      </c>
      <c r="B331" s="287" t="s">
        <v>1113</v>
      </c>
      <c r="C331" s="296" t="s">
        <v>1114</v>
      </c>
      <c r="D331" s="288" t="s">
        <v>1115</v>
      </c>
      <c r="E331" s="288" t="s">
        <v>43</v>
      </c>
      <c r="F331" s="288" t="s">
        <v>43</v>
      </c>
      <c r="G331" s="287" t="s">
        <v>96</v>
      </c>
      <c r="H331" s="283" t="s">
        <v>1116</v>
      </c>
      <c r="I331" s="283">
        <v>0</v>
      </c>
      <c r="J331" s="29">
        <v>0.01</v>
      </c>
      <c r="K331" s="14">
        <v>10492035.980286753</v>
      </c>
      <c r="L331" s="15">
        <v>9705133.2817652468</v>
      </c>
      <c r="M331" s="16">
        <v>0</v>
      </c>
      <c r="N331" s="15">
        <v>5902436.0861998824</v>
      </c>
      <c r="O331" s="297">
        <v>4632876.3393999999</v>
      </c>
      <c r="P331" s="297">
        <v>242910.32556000003</v>
      </c>
      <c r="Q331" s="297">
        <v>1703.1047000000001</v>
      </c>
      <c r="R331" s="297">
        <v>6928.8869800000011</v>
      </c>
      <c r="S331" s="19"/>
      <c r="T331" s="19"/>
      <c r="AN331" s="17">
        <v>10786854.742839882</v>
      </c>
      <c r="AO331" s="298">
        <v>1.0280992900812633</v>
      </c>
      <c r="AP331" s="290">
        <v>0</v>
      </c>
      <c r="AQ331" s="291">
        <v>0</v>
      </c>
      <c r="AR331" s="18">
        <v>0</v>
      </c>
      <c r="AS331" s="18">
        <v>0</v>
      </c>
      <c r="AT331" s="5"/>
      <c r="AU331" s="5"/>
      <c r="AV331" s="3"/>
      <c r="AW331" s="3"/>
      <c r="AX331" s="3"/>
    </row>
    <row r="332" spans="1:51">
      <c r="A332" s="287" t="s">
        <v>123</v>
      </c>
      <c r="B332" s="287" t="s">
        <v>1117</v>
      </c>
      <c r="C332" s="296" t="s">
        <v>1114</v>
      </c>
      <c r="D332" s="288" t="s">
        <v>1118</v>
      </c>
      <c r="E332" s="288" t="s">
        <v>43</v>
      </c>
      <c r="F332" s="288" t="s">
        <v>43</v>
      </c>
      <c r="G332" s="287" t="s">
        <v>96</v>
      </c>
      <c r="H332" s="283" t="s">
        <v>1116</v>
      </c>
      <c r="I332" s="283">
        <v>0</v>
      </c>
      <c r="J332" s="29">
        <v>0.01</v>
      </c>
      <c r="K332" s="14">
        <v>5715718.0694540543</v>
      </c>
      <c r="L332" s="15">
        <v>5287039.2142450009</v>
      </c>
      <c r="M332" s="16">
        <v>0</v>
      </c>
      <c r="N332" s="15">
        <v>3694007.6092197914</v>
      </c>
      <c r="O332" s="297">
        <v>2107944.9900000002</v>
      </c>
      <c r="P332" s="15">
        <v>144817.20003000001</v>
      </c>
      <c r="Q332" s="15">
        <v>872.56000000000006</v>
      </c>
      <c r="R332" s="15">
        <v>3259.7554599999999</v>
      </c>
      <c r="S332" s="19"/>
      <c r="T332" s="19"/>
      <c r="AN332" s="17">
        <v>5950902.1147097908</v>
      </c>
      <c r="AO332" s="298">
        <v>1.041146893950667</v>
      </c>
      <c r="AP332" s="290">
        <v>0</v>
      </c>
      <c r="AQ332" s="291">
        <v>0</v>
      </c>
      <c r="AR332" s="18">
        <v>0</v>
      </c>
      <c r="AS332" s="18">
        <v>0</v>
      </c>
      <c r="AT332" s="5"/>
      <c r="AU332" s="5"/>
      <c r="AV332" s="3"/>
      <c r="AW332" s="3"/>
      <c r="AX332" s="3"/>
    </row>
    <row r="333" spans="1:51">
      <c r="A333" s="287" t="s">
        <v>165</v>
      </c>
      <c r="B333" s="287" t="s">
        <v>1119</v>
      </c>
      <c r="C333" s="296" t="s">
        <v>1114</v>
      </c>
      <c r="D333" s="288" t="s">
        <v>1120</v>
      </c>
      <c r="E333" s="288" t="s">
        <v>43</v>
      </c>
      <c r="F333" s="288" t="s">
        <v>43</v>
      </c>
      <c r="G333" s="287" t="s">
        <v>96</v>
      </c>
      <c r="H333" s="283" t="s">
        <v>1116</v>
      </c>
      <c r="I333" s="283">
        <v>0</v>
      </c>
      <c r="J333" s="29">
        <v>0.01</v>
      </c>
      <c r="K333" s="14">
        <v>6855808.8735822495</v>
      </c>
      <c r="L333" s="15">
        <v>6341623.208063581</v>
      </c>
      <c r="M333" s="16">
        <v>0</v>
      </c>
      <c r="N333" s="15">
        <v>1877275.427616071</v>
      </c>
      <c r="O333" s="297">
        <v>5715053.5600000005</v>
      </c>
      <c r="P333" s="15">
        <v>158192.01647999999</v>
      </c>
      <c r="Q333" s="15">
        <v>1436.06</v>
      </c>
      <c r="R333" s="15">
        <v>5248.6526399999993</v>
      </c>
      <c r="S333" s="19"/>
      <c r="T333" s="19"/>
      <c r="AN333" s="17">
        <v>7757205.7167360708</v>
      </c>
      <c r="AO333" s="298">
        <v>1.1314792841771317</v>
      </c>
      <c r="AP333" s="290">
        <v>0</v>
      </c>
      <c r="AQ333" s="291">
        <v>0</v>
      </c>
      <c r="AR333" s="18">
        <v>0</v>
      </c>
      <c r="AS333" s="18">
        <v>0</v>
      </c>
      <c r="AT333" s="5"/>
      <c r="AU333" s="5"/>
      <c r="AV333" s="3"/>
      <c r="AW333" s="3"/>
      <c r="AX333" s="3"/>
    </row>
    <row r="334" spans="1:51">
      <c r="A334" s="287" t="s">
        <v>75</v>
      </c>
      <c r="B334" s="287" t="s">
        <v>1121</v>
      </c>
      <c r="C334" s="296" t="s">
        <v>1114</v>
      </c>
      <c r="D334" s="288" t="s">
        <v>1122</v>
      </c>
      <c r="E334" s="288" t="s">
        <v>43</v>
      </c>
      <c r="F334" s="288" t="s">
        <v>43</v>
      </c>
      <c r="G334" s="287" t="s">
        <v>76</v>
      </c>
      <c r="H334" s="283" t="s">
        <v>1116</v>
      </c>
      <c r="I334" s="283">
        <v>0</v>
      </c>
      <c r="J334" s="29">
        <v>0.01</v>
      </c>
      <c r="K334" s="14">
        <v>4949673.9511516998</v>
      </c>
      <c r="L334" s="15">
        <v>4578448.4048153227</v>
      </c>
      <c r="M334" s="16">
        <v>0</v>
      </c>
      <c r="N334" s="15">
        <v>1773325.9723267823</v>
      </c>
      <c r="O334" s="297">
        <v>3384931.41</v>
      </c>
      <c r="P334" s="15">
        <v>165599.83099599998</v>
      </c>
      <c r="Q334" s="15">
        <v>911.26735000000008</v>
      </c>
      <c r="R334" s="15">
        <v>2869.0053935999999</v>
      </c>
      <c r="S334" s="19"/>
      <c r="T334" s="19"/>
      <c r="AN334" s="17">
        <v>5327637.4860663833</v>
      </c>
      <c r="AO334" s="298">
        <v>1.0763612994804916</v>
      </c>
      <c r="AP334" s="290">
        <v>0</v>
      </c>
      <c r="AQ334" s="291">
        <v>0</v>
      </c>
      <c r="AR334" s="18">
        <v>0</v>
      </c>
      <c r="AS334" s="18">
        <v>0</v>
      </c>
      <c r="AT334" s="5"/>
      <c r="AU334" s="5"/>
      <c r="AV334" s="3"/>
      <c r="AW334" s="3"/>
      <c r="AX334" s="3"/>
    </row>
    <row r="335" spans="1:51">
      <c r="A335" s="287" t="s">
        <v>227</v>
      </c>
      <c r="B335" s="287" t="s">
        <v>1123</v>
      </c>
      <c r="C335" s="296" t="s">
        <v>1114</v>
      </c>
      <c r="D335" s="288" t="s">
        <v>1124</v>
      </c>
      <c r="E335" s="288" t="s">
        <v>43</v>
      </c>
      <c r="F335" s="288" t="s">
        <v>43</v>
      </c>
      <c r="G335" s="287" t="s">
        <v>96</v>
      </c>
      <c r="H335" s="283" t="s">
        <v>1116</v>
      </c>
      <c r="I335" s="283">
        <v>0</v>
      </c>
      <c r="J335" s="29">
        <v>0.01</v>
      </c>
      <c r="K335" s="14">
        <v>5882671.7850185763</v>
      </c>
      <c r="L335" s="15">
        <v>5441471.4011421837</v>
      </c>
      <c r="M335" s="16">
        <v>0</v>
      </c>
      <c r="N335" s="15">
        <v>2331854.9061943209</v>
      </c>
      <c r="O335" s="297">
        <v>3916084.6788999997</v>
      </c>
      <c r="P335" s="15">
        <v>191741.89095</v>
      </c>
      <c r="Q335" s="15">
        <v>996.95</v>
      </c>
      <c r="R335" s="15">
        <v>3566.5283899999999</v>
      </c>
      <c r="S335" s="19"/>
      <c r="T335" s="19"/>
      <c r="AN335" s="17">
        <v>6444244.9544343203</v>
      </c>
      <c r="AO335" s="298">
        <v>1.0954622644162988</v>
      </c>
      <c r="AP335" s="290">
        <v>0</v>
      </c>
      <c r="AQ335" s="291">
        <v>0</v>
      </c>
      <c r="AR335" s="18">
        <v>0</v>
      </c>
      <c r="AS335" s="18">
        <v>0</v>
      </c>
      <c r="AT335" s="5"/>
      <c r="AU335" s="5"/>
      <c r="AV335" s="3"/>
      <c r="AW335" s="3"/>
      <c r="AX335" s="3"/>
    </row>
    <row r="336" spans="1:51">
      <c r="A336" s="287" t="s">
        <v>268</v>
      </c>
      <c r="B336" s="287" t="s">
        <v>1125</v>
      </c>
      <c r="C336" s="296" t="s">
        <v>1114</v>
      </c>
      <c r="D336" s="288" t="s">
        <v>1126</v>
      </c>
      <c r="E336" s="288" t="s">
        <v>43</v>
      </c>
      <c r="F336" s="288" t="s">
        <v>43</v>
      </c>
      <c r="G336" s="287" t="s">
        <v>96</v>
      </c>
      <c r="H336" s="283" t="s">
        <v>1116</v>
      </c>
      <c r="I336" s="283">
        <v>0</v>
      </c>
      <c r="J336" s="29">
        <v>0.01</v>
      </c>
      <c r="K336" s="14">
        <v>9108570.5039181057</v>
      </c>
      <c r="L336" s="15">
        <v>8425427.7161242478</v>
      </c>
      <c r="M336" s="16">
        <v>0</v>
      </c>
      <c r="N336" s="15">
        <v>4991914.7595926048</v>
      </c>
      <c r="O336" s="297">
        <v>4243613.33</v>
      </c>
      <c r="P336" s="15">
        <v>253045.00272000002</v>
      </c>
      <c r="Q336" s="15">
        <v>1445.7850000000001</v>
      </c>
      <c r="R336" s="15">
        <v>6013.4252499999993</v>
      </c>
      <c r="S336" s="19"/>
      <c r="T336" s="19"/>
      <c r="AN336" s="17">
        <v>9496032.3025626056</v>
      </c>
      <c r="AO336" s="298">
        <v>1.0425381566161047</v>
      </c>
      <c r="AP336" s="290">
        <v>0</v>
      </c>
      <c r="AQ336" s="291">
        <v>0</v>
      </c>
      <c r="AR336" s="18">
        <v>0</v>
      </c>
      <c r="AS336" s="18">
        <v>0</v>
      </c>
      <c r="AT336" s="5"/>
      <c r="AU336" s="5"/>
      <c r="AV336" s="3"/>
      <c r="AW336" s="3"/>
      <c r="AX336" s="3"/>
    </row>
    <row r="337" spans="1:51">
      <c r="A337" s="287" t="s">
        <v>495</v>
      </c>
      <c r="B337" s="287" t="s">
        <v>1127</v>
      </c>
      <c r="C337" s="296" t="s">
        <v>1114</v>
      </c>
      <c r="D337" s="288" t="s">
        <v>1128</v>
      </c>
      <c r="E337" s="288" t="s">
        <v>43</v>
      </c>
      <c r="F337" s="288" t="s">
        <v>43</v>
      </c>
      <c r="G337" s="287" t="s">
        <v>96</v>
      </c>
      <c r="H337" s="283" t="s">
        <v>1116</v>
      </c>
      <c r="I337" s="283">
        <v>0</v>
      </c>
      <c r="J337" s="29">
        <v>0.01</v>
      </c>
      <c r="K337" s="14">
        <v>9008499.4342599548</v>
      </c>
      <c r="L337" s="15">
        <v>8332861.9766904591</v>
      </c>
      <c r="M337" s="16">
        <v>0</v>
      </c>
      <c r="N337" s="15">
        <v>7151329.9613299062</v>
      </c>
      <c r="O337" s="297">
        <v>1793884.76</v>
      </c>
      <c r="P337" s="15">
        <v>106232.97660000002</v>
      </c>
      <c r="Q337" s="15">
        <v>881.57</v>
      </c>
      <c r="R337" s="15">
        <v>2575.0831699999999</v>
      </c>
      <c r="S337" s="19"/>
      <c r="T337" s="19"/>
      <c r="AN337" s="17">
        <v>9054904.3510999084</v>
      </c>
      <c r="AO337" s="298">
        <v>1.0051512371376161</v>
      </c>
      <c r="AP337" s="290">
        <v>0</v>
      </c>
      <c r="AQ337" s="291">
        <v>0</v>
      </c>
      <c r="AR337" s="18">
        <v>0</v>
      </c>
      <c r="AS337" s="18">
        <v>0</v>
      </c>
      <c r="AT337" s="5"/>
      <c r="AU337" s="5"/>
    </row>
    <row r="338" spans="1:51">
      <c r="A338" s="287" t="s">
        <v>54</v>
      </c>
      <c r="B338" s="287" t="s">
        <v>1129</v>
      </c>
      <c r="C338" s="296" t="s">
        <v>1114</v>
      </c>
      <c r="D338" s="288" t="s">
        <v>1130</v>
      </c>
      <c r="E338" s="288" t="s">
        <v>43</v>
      </c>
      <c r="F338" s="288" t="s">
        <v>43</v>
      </c>
      <c r="G338" s="287" t="s">
        <v>55</v>
      </c>
      <c r="H338" s="283" t="s">
        <v>1116</v>
      </c>
      <c r="I338" s="283" t="s">
        <v>24</v>
      </c>
      <c r="J338" s="29">
        <v>0.01</v>
      </c>
      <c r="K338" s="14">
        <v>8641121.7178631537</v>
      </c>
      <c r="L338" s="15">
        <v>7993037.5890234178</v>
      </c>
      <c r="M338" s="16">
        <v>0</v>
      </c>
      <c r="N338" s="15">
        <v>5911023.3615587885</v>
      </c>
      <c r="O338" s="297">
        <v>2980479.11</v>
      </c>
      <c r="P338" s="15">
        <v>253403.9424</v>
      </c>
      <c r="Q338" s="15">
        <v>2444.2950000000001</v>
      </c>
      <c r="R338" s="15">
        <v>5465.6329189999997</v>
      </c>
      <c r="S338" s="19"/>
      <c r="T338" s="19"/>
      <c r="AN338" s="17">
        <v>9152816.3418777883</v>
      </c>
      <c r="AO338" s="298">
        <v>1.0592162268651819</v>
      </c>
      <c r="AP338" s="290">
        <v>0</v>
      </c>
      <c r="AQ338" s="291">
        <v>0</v>
      </c>
      <c r="AR338" s="18">
        <v>0</v>
      </c>
      <c r="AS338" s="18">
        <v>0</v>
      </c>
      <c r="AT338" s="5"/>
      <c r="AU338" s="5"/>
    </row>
    <row r="339" spans="1:51">
      <c r="A339" s="287" t="s">
        <v>366</v>
      </c>
      <c r="B339" s="287" t="s">
        <v>1131</v>
      </c>
      <c r="C339" s="296" t="s">
        <v>1114</v>
      </c>
      <c r="D339" s="288" t="s">
        <v>1132</v>
      </c>
      <c r="E339" s="288" t="s">
        <v>43</v>
      </c>
      <c r="F339" s="288" t="s">
        <v>43</v>
      </c>
      <c r="G339" s="287" t="s">
        <v>96</v>
      </c>
      <c r="H339" s="283" t="s">
        <v>1116</v>
      </c>
      <c r="I339" s="283">
        <v>0</v>
      </c>
      <c r="J339" s="29">
        <v>0.01</v>
      </c>
      <c r="K339" s="14">
        <v>15323376.160163976</v>
      </c>
      <c r="L339" s="15">
        <v>14174122.948151678</v>
      </c>
      <c r="M339" s="16">
        <v>0</v>
      </c>
      <c r="N339" s="15">
        <v>10152703.627341585</v>
      </c>
      <c r="O339" s="297">
        <v>5329667.87</v>
      </c>
      <c r="P339" s="15">
        <v>552024.95729109994</v>
      </c>
      <c r="Q339" s="15">
        <v>3341.1750000000002</v>
      </c>
      <c r="R339" s="15">
        <v>11471.25366</v>
      </c>
      <c r="S339" s="19"/>
      <c r="T339" s="19"/>
      <c r="AN339" s="17">
        <v>16049208.883292686</v>
      </c>
      <c r="AO339" s="298">
        <v>1.0473676763881612</v>
      </c>
      <c r="AP339" s="290">
        <v>0</v>
      </c>
      <c r="AQ339" s="291">
        <v>0</v>
      </c>
      <c r="AR339" s="18">
        <v>0</v>
      </c>
      <c r="AS339" s="18">
        <v>0</v>
      </c>
      <c r="AT339" s="5"/>
      <c r="AU339" s="5"/>
    </row>
    <row r="340" spans="1:51" ht="13.15">
      <c r="A340" s="287" t="s">
        <v>161</v>
      </c>
      <c r="B340" s="287" t="s">
        <v>1133</v>
      </c>
      <c r="C340" s="296" t="s">
        <v>1114</v>
      </c>
      <c r="D340" s="288" t="s">
        <v>1134</v>
      </c>
      <c r="E340" s="288" t="s">
        <v>43</v>
      </c>
      <c r="F340" s="288" t="s">
        <v>43</v>
      </c>
      <c r="G340" s="287" t="s">
        <v>96</v>
      </c>
      <c r="H340" s="283" t="s">
        <v>1116</v>
      </c>
      <c r="I340" s="283">
        <v>0</v>
      </c>
      <c r="J340" s="29">
        <v>0.01</v>
      </c>
      <c r="K340" s="14">
        <v>10055822.249202128</v>
      </c>
      <c r="L340" s="15">
        <v>9301635.5805119686</v>
      </c>
      <c r="M340" s="16">
        <v>0</v>
      </c>
      <c r="N340" s="15">
        <v>5171423.5171399796</v>
      </c>
      <c r="O340" s="297">
        <v>4791974.91</v>
      </c>
      <c r="P340" s="15">
        <v>402078.16542000003</v>
      </c>
      <c r="Q340" s="15">
        <v>1651.45</v>
      </c>
      <c r="R340" s="15">
        <v>7388.2669100000003</v>
      </c>
      <c r="S340" s="19"/>
      <c r="T340" s="19"/>
      <c r="AN340" s="17">
        <v>10374516.309469977</v>
      </c>
      <c r="AO340" s="298">
        <v>1.0316924914114443</v>
      </c>
      <c r="AP340" s="290">
        <v>0</v>
      </c>
      <c r="AQ340" s="291">
        <v>0</v>
      </c>
      <c r="AR340" s="18">
        <v>0</v>
      </c>
      <c r="AS340" s="18">
        <v>0</v>
      </c>
      <c r="AT340" s="5"/>
      <c r="AU340" s="5"/>
      <c r="AV340" s="3"/>
      <c r="AW340" s="3"/>
      <c r="AX340" s="3"/>
      <c r="AY340" s="3"/>
    </row>
    <row r="341" spans="1:51">
      <c r="A341" s="287" t="s">
        <v>331</v>
      </c>
      <c r="B341" s="287" t="s">
        <v>1135</v>
      </c>
      <c r="C341" s="296" t="s">
        <v>1114</v>
      </c>
      <c r="D341" s="288" t="s">
        <v>1136</v>
      </c>
      <c r="E341" s="288" t="s">
        <v>43</v>
      </c>
      <c r="F341" s="288" t="s">
        <v>43</v>
      </c>
      <c r="G341" s="287" t="s">
        <v>96</v>
      </c>
      <c r="H341" s="283" t="s">
        <v>1116</v>
      </c>
      <c r="I341" s="283">
        <v>0</v>
      </c>
      <c r="J341" s="29">
        <v>0.01</v>
      </c>
      <c r="K341" s="14">
        <v>6851751.7272883598</v>
      </c>
      <c r="L341" s="15">
        <v>6337870.3477417333</v>
      </c>
      <c r="M341" s="16">
        <v>0</v>
      </c>
      <c r="N341" s="15">
        <v>5474430.305677603</v>
      </c>
      <c r="O341" s="297">
        <v>1413727.56</v>
      </c>
      <c r="P341" s="15">
        <v>128532.64552999999</v>
      </c>
      <c r="Q341" s="15">
        <v>9.5150000000000006</v>
      </c>
      <c r="R341" s="15">
        <v>1203.7475100000001</v>
      </c>
      <c r="S341" s="19"/>
      <c r="T341" s="19"/>
      <c r="AN341" s="17">
        <v>7017903.7737176027</v>
      </c>
      <c r="AO341" s="298">
        <v>1.024249571940488</v>
      </c>
      <c r="AP341" s="290">
        <v>0</v>
      </c>
      <c r="AQ341" s="291">
        <v>0</v>
      </c>
      <c r="AR341" s="18">
        <v>0</v>
      </c>
      <c r="AS341" s="18">
        <v>0</v>
      </c>
      <c r="AT341" s="5"/>
      <c r="AU341" s="5"/>
    </row>
    <row r="342" spans="1:51">
      <c r="A342" s="287" t="s">
        <v>189</v>
      </c>
      <c r="B342" s="287" t="s">
        <v>1137</v>
      </c>
      <c r="C342" s="296" t="s">
        <v>1114</v>
      </c>
      <c r="D342" s="288" t="s">
        <v>1138</v>
      </c>
      <c r="E342" s="288" t="s">
        <v>43</v>
      </c>
      <c r="F342" s="288" t="s">
        <v>43</v>
      </c>
      <c r="G342" s="287" t="s">
        <v>394</v>
      </c>
      <c r="H342" s="283" t="s">
        <v>1116</v>
      </c>
      <c r="I342" s="283">
        <v>0</v>
      </c>
      <c r="J342" s="29">
        <v>0.01</v>
      </c>
      <c r="K342" s="14">
        <v>7467982.0485578692</v>
      </c>
      <c r="L342" s="15">
        <v>6907883.3949160296</v>
      </c>
      <c r="M342" s="16">
        <v>0</v>
      </c>
      <c r="N342" s="15">
        <v>4973129.0261860294</v>
      </c>
      <c r="O342" s="297">
        <v>2424125.1424000002</v>
      </c>
      <c r="P342" s="15">
        <v>251336.77229000002</v>
      </c>
      <c r="Q342" s="15">
        <v>1512.365</v>
      </c>
      <c r="R342" s="15">
        <v>5562.5566200000003</v>
      </c>
      <c r="S342" s="19"/>
      <c r="T342" s="19"/>
      <c r="AN342" s="17">
        <v>7655665.8624960296</v>
      </c>
      <c r="AO342" s="298">
        <v>1.0251317976821335</v>
      </c>
      <c r="AP342" s="290">
        <v>0</v>
      </c>
      <c r="AQ342" s="291">
        <v>0</v>
      </c>
      <c r="AR342" s="18">
        <v>0</v>
      </c>
      <c r="AS342" s="18">
        <v>0</v>
      </c>
      <c r="AT342" s="5"/>
      <c r="AU342" s="5"/>
    </row>
    <row r="343" spans="1:51">
      <c r="A343" s="287" t="s">
        <v>104</v>
      </c>
      <c r="B343" s="287" t="s">
        <v>1139</v>
      </c>
      <c r="C343" s="296" t="s">
        <v>1114</v>
      </c>
      <c r="D343" s="288" t="s">
        <v>1140</v>
      </c>
      <c r="E343" s="288" t="s">
        <v>43</v>
      </c>
      <c r="F343" s="288" t="s">
        <v>43</v>
      </c>
      <c r="G343" s="287" t="s">
        <v>105</v>
      </c>
      <c r="H343" s="283" t="s">
        <v>1116</v>
      </c>
      <c r="I343" s="283">
        <v>0</v>
      </c>
      <c r="J343" s="29">
        <v>0.01</v>
      </c>
      <c r="K343" s="14">
        <v>15890215.697783777</v>
      </c>
      <c r="L343" s="15">
        <v>14698449.520449994</v>
      </c>
      <c r="M343" s="16">
        <v>0</v>
      </c>
      <c r="N343" s="15">
        <v>9674870.9157937765</v>
      </c>
      <c r="O343" s="297">
        <v>6463572.6395000005</v>
      </c>
      <c r="P343" s="15">
        <v>457827.86596000002</v>
      </c>
      <c r="Q343" s="15">
        <v>1485.0450000000001</v>
      </c>
      <c r="R343" s="15">
        <v>8591.4659672000016</v>
      </c>
      <c r="S343" s="19"/>
      <c r="T343" s="19"/>
      <c r="AN343" s="17">
        <v>16606347.932220977</v>
      </c>
      <c r="AO343" s="298">
        <v>1.0450674961282671</v>
      </c>
      <c r="AP343" s="290">
        <v>0</v>
      </c>
      <c r="AQ343" s="291">
        <v>0</v>
      </c>
      <c r="AR343" s="18">
        <v>0</v>
      </c>
      <c r="AS343" s="18">
        <v>0</v>
      </c>
      <c r="AT343" s="5"/>
      <c r="AU343" s="5"/>
    </row>
    <row r="344" spans="1:51">
      <c r="A344" s="287" t="s">
        <v>110</v>
      </c>
      <c r="B344" s="287" t="s">
        <v>1141</v>
      </c>
      <c r="C344" s="296" t="s">
        <v>1114</v>
      </c>
      <c r="D344" s="288" t="s">
        <v>1142</v>
      </c>
      <c r="E344" s="288" t="s">
        <v>43</v>
      </c>
      <c r="F344" s="288" t="s">
        <v>43</v>
      </c>
      <c r="G344" s="287" t="s">
        <v>96</v>
      </c>
      <c r="H344" s="283" t="s">
        <v>1116</v>
      </c>
      <c r="I344" s="283">
        <v>0</v>
      </c>
      <c r="J344" s="29">
        <v>0.01</v>
      </c>
      <c r="K344" s="14">
        <v>14012452.682533773</v>
      </c>
      <c r="L344" s="15">
        <v>12961518.731343741</v>
      </c>
      <c r="M344" s="16">
        <v>0</v>
      </c>
      <c r="N344" s="15">
        <v>7296406.2689795615</v>
      </c>
      <c r="O344" s="297">
        <v>6980631.6100000003</v>
      </c>
      <c r="P344" s="15">
        <v>391488.26576999994</v>
      </c>
      <c r="Q344" s="15">
        <v>1350.085</v>
      </c>
      <c r="R344" s="15">
        <v>6685.4792199999993</v>
      </c>
      <c r="S344" s="19"/>
      <c r="T344" s="19"/>
      <c r="AN344" s="17">
        <v>14676561.708969561</v>
      </c>
      <c r="AO344" s="298">
        <v>1.0473942029623113</v>
      </c>
      <c r="AP344" s="290">
        <v>0</v>
      </c>
      <c r="AQ344" s="291">
        <v>0</v>
      </c>
      <c r="AR344" s="18">
        <v>0</v>
      </c>
      <c r="AS344" s="18">
        <v>0</v>
      </c>
      <c r="AT344" s="5"/>
      <c r="AU344" s="5"/>
    </row>
    <row r="345" spans="1:51">
      <c r="A345" s="287" t="s">
        <v>203</v>
      </c>
      <c r="B345" s="287" t="s">
        <v>1143</v>
      </c>
      <c r="C345" s="296" t="s">
        <v>1114</v>
      </c>
      <c r="D345" s="288" t="s">
        <v>1144</v>
      </c>
      <c r="E345" s="288" t="s">
        <v>43</v>
      </c>
      <c r="F345" s="288" t="s">
        <v>43</v>
      </c>
      <c r="G345" s="287" t="s">
        <v>96</v>
      </c>
      <c r="H345" s="283" t="s">
        <v>1116</v>
      </c>
      <c r="I345" s="283">
        <v>0</v>
      </c>
      <c r="J345" s="29">
        <v>0.01</v>
      </c>
      <c r="K345" s="14">
        <v>5471131.0710545881</v>
      </c>
      <c r="L345" s="15">
        <v>5060796.240725494</v>
      </c>
      <c r="M345" s="16">
        <v>0</v>
      </c>
      <c r="N345" s="15">
        <v>3243874.5556349712</v>
      </c>
      <c r="O345" s="297">
        <v>2226834.84</v>
      </c>
      <c r="P345" s="15">
        <v>217071.97244999997</v>
      </c>
      <c r="Q345" s="15">
        <v>1527.825</v>
      </c>
      <c r="R345" s="15">
        <v>5834.9496900000004</v>
      </c>
      <c r="S345" s="19"/>
      <c r="T345" s="19"/>
      <c r="AN345" s="17">
        <v>5695144.1427749721</v>
      </c>
      <c r="AO345" s="298">
        <v>1.0409445631645604</v>
      </c>
      <c r="AP345" s="290">
        <v>0</v>
      </c>
      <c r="AQ345" s="291">
        <v>0</v>
      </c>
      <c r="AR345" s="18">
        <v>0</v>
      </c>
      <c r="AS345" s="18">
        <v>0</v>
      </c>
      <c r="AT345" s="5"/>
      <c r="AU345" s="5"/>
    </row>
    <row r="346" spans="1:51">
      <c r="A346" s="287" t="s">
        <v>386</v>
      </c>
      <c r="B346" s="287" t="s">
        <v>1145</v>
      </c>
      <c r="C346" s="296" t="s">
        <v>1114</v>
      </c>
      <c r="D346" s="288" t="s">
        <v>1146</v>
      </c>
      <c r="E346" s="288" t="s">
        <v>43</v>
      </c>
      <c r="F346" s="288" t="s">
        <v>43</v>
      </c>
      <c r="G346" s="287" t="s">
        <v>96</v>
      </c>
      <c r="H346" s="283" t="s">
        <v>1116</v>
      </c>
      <c r="I346" s="283">
        <v>0</v>
      </c>
      <c r="J346" s="29">
        <v>0.01</v>
      </c>
      <c r="K346" s="14">
        <v>12297080.003557367</v>
      </c>
      <c r="L346" s="15">
        <v>11374799.003290566</v>
      </c>
      <c r="M346" s="16">
        <v>0</v>
      </c>
      <c r="N346" s="15">
        <v>9394570.9710226469</v>
      </c>
      <c r="O346" s="297">
        <v>3061664.95</v>
      </c>
      <c r="P346" s="15">
        <v>225962.25741999998</v>
      </c>
      <c r="Q346" s="15">
        <v>1437.675</v>
      </c>
      <c r="R346" s="15">
        <v>5087.1128600000002</v>
      </c>
      <c r="S346" s="19"/>
      <c r="T346" s="19"/>
      <c r="AN346" s="17">
        <v>12688722.966302646</v>
      </c>
      <c r="AO346" s="298">
        <v>1.0318484520416216</v>
      </c>
      <c r="AP346" s="290">
        <v>0</v>
      </c>
      <c r="AQ346" s="291">
        <v>0</v>
      </c>
      <c r="AR346" s="18">
        <v>0</v>
      </c>
      <c r="AS346" s="18">
        <v>0</v>
      </c>
      <c r="AT346" s="5"/>
      <c r="AU346" s="5"/>
    </row>
    <row r="347" spans="1:51">
      <c r="A347" s="287" t="s">
        <v>69</v>
      </c>
      <c r="B347" s="287" t="s">
        <v>1147</v>
      </c>
      <c r="C347" s="296" t="s">
        <v>1114</v>
      </c>
      <c r="D347" s="288" t="s">
        <v>1148</v>
      </c>
      <c r="E347" s="288" t="s">
        <v>43</v>
      </c>
      <c r="F347" s="288" t="s">
        <v>43</v>
      </c>
      <c r="G347" s="287" t="s">
        <v>70</v>
      </c>
      <c r="H347" s="283" t="s">
        <v>1116</v>
      </c>
      <c r="I347" s="283" t="s">
        <v>24</v>
      </c>
      <c r="J347" s="29">
        <v>0.01</v>
      </c>
      <c r="K347" s="14">
        <v>14335675.788803669</v>
      </c>
      <c r="L347" s="15">
        <v>13260500.104643393</v>
      </c>
      <c r="M347" s="16">
        <v>0</v>
      </c>
      <c r="N347" s="15">
        <v>8190022.3265695386</v>
      </c>
      <c r="O347" s="297">
        <v>6537153.8100000005</v>
      </c>
      <c r="P347" s="15">
        <v>421678.89971000003</v>
      </c>
      <c r="Q347" s="15">
        <v>2076.21</v>
      </c>
      <c r="R347" s="15">
        <v>8852.0202862999995</v>
      </c>
      <c r="S347" s="19"/>
      <c r="T347" s="19"/>
      <c r="AN347" s="17">
        <v>15159783.266565839</v>
      </c>
      <c r="AO347" s="298">
        <v>1.0574864756920499</v>
      </c>
      <c r="AP347" s="290">
        <v>0</v>
      </c>
      <c r="AQ347" s="291">
        <v>0</v>
      </c>
      <c r="AR347" s="18">
        <v>0</v>
      </c>
      <c r="AS347" s="18">
        <v>0</v>
      </c>
      <c r="AT347" s="5"/>
      <c r="AU347" s="5"/>
    </row>
    <row r="348" spans="1:51">
      <c r="A348" s="287" t="s">
        <v>141</v>
      </c>
      <c r="B348" s="287" t="s">
        <v>1149</v>
      </c>
      <c r="C348" s="296" t="s">
        <v>1114</v>
      </c>
      <c r="D348" s="288" t="s">
        <v>1150</v>
      </c>
      <c r="E348" s="288" t="s">
        <v>43</v>
      </c>
      <c r="F348" s="288" t="s">
        <v>43</v>
      </c>
      <c r="G348" s="287" t="s">
        <v>96</v>
      </c>
      <c r="H348" s="283" t="s">
        <v>1116</v>
      </c>
      <c r="I348" s="283">
        <v>0</v>
      </c>
      <c r="J348" s="29">
        <v>0.01</v>
      </c>
      <c r="K348" s="14">
        <v>15084423.735677471</v>
      </c>
      <c r="L348" s="15">
        <v>13953091.955501663</v>
      </c>
      <c r="M348" s="16">
        <v>0</v>
      </c>
      <c r="N348" s="15">
        <v>10865213.706371723</v>
      </c>
      <c r="O348" s="297">
        <v>4245035.4400000004</v>
      </c>
      <c r="P348" s="15">
        <v>433229.53763000004</v>
      </c>
      <c r="Q348" s="15">
        <v>857.25</v>
      </c>
      <c r="R348" s="15">
        <v>7112.5013100000006</v>
      </c>
      <c r="S348" s="19"/>
      <c r="T348" s="19"/>
      <c r="AN348" s="17">
        <v>15551448.435311722</v>
      </c>
      <c r="AO348" s="298">
        <v>1.0309607253029924</v>
      </c>
      <c r="AP348" s="290">
        <v>0</v>
      </c>
      <c r="AQ348" s="291">
        <v>0</v>
      </c>
      <c r="AR348" s="18">
        <v>0</v>
      </c>
      <c r="AS348" s="18">
        <v>0</v>
      </c>
      <c r="AT348" s="5"/>
      <c r="AU348" s="5"/>
    </row>
    <row r="349" spans="1:51">
      <c r="A349" s="287" t="s">
        <v>136</v>
      </c>
      <c r="B349" s="287" t="s">
        <v>1151</v>
      </c>
      <c r="C349" s="296" t="s">
        <v>1114</v>
      </c>
      <c r="D349" s="288" t="s">
        <v>1152</v>
      </c>
      <c r="E349" s="288" t="s">
        <v>43</v>
      </c>
      <c r="F349" s="288" t="s">
        <v>43</v>
      </c>
      <c r="G349" s="287" t="s">
        <v>137</v>
      </c>
      <c r="H349" s="283" t="s">
        <v>1116</v>
      </c>
      <c r="I349" s="283">
        <v>0</v>
      </c>
      <c r="J349" s="29">
        <v>0.01</v>
      </c>
      <c r="K349" s="14">
        <v>8664638.6794119235</v>
      </c>
      <c r="L349" s="15">
        <v>8014790.7784560295</v>
      </c>
      <c r="M349" s="16">
        <v>0</v>
      </c>
      <c r="N349" s="15">
        <v>5166861.3587683402</v>
      </c>
      <c r="O349" s="297">
        <v>3738913.5300000003</v>
      </c>
      <c r="P349" s="15">
        <v>263497.95002999995</v>
      </c>
      <c r="Q349" s="15">
        <v>1077.5724499999999</v>
      </c>
      <c r="R349" s="15">
        <v>3854.9760799999995</v>
      </c>
      <c r="S349" s="19"/>
      <c r="T349" s="19"/>
      <c r="AN349" s="17">
        <v>9174205.3873283416</v>
      </c>
      <c r="AO349" s="298">
        <v>1.0588099200405439</v>
      </c>
      <c r="AP349" s="290">
        <v>0</v>
      </c>
      <c r="AQ349" s="291">
        <v>0</v>
      </c>
      <c r="AR349" s="18">
        <v>0</v>
      </c>
      <c r="AS349" s="18">
        <v>0</v>
      </c>
      <c r="AT349" s="5"/>
      <c r="AU349" s="5"/>
    </row>
    <row r="350" spans="1:51">
      <c r="A350" s="287" t="s">
        <v>317</v>
      </c>
      <c r="B350" s="287" t="s">
        <v>1153</v>
      </c>
      <c r="C350" s="296" t="s">
        <v>1114</v>
      </c>
      <c r="D350" s="288" t="s">
        <v>1154</v>
      </c>
      <c r="E350" s="288" t="s">
        <v>43</v>
      </c>
      <c r="F350" s="288" t="s">
        <v>43</v>
      </c>
      <c r="G350" s="287" t="s">
        <v>96</v>
      </c>
      <c r="H350" s="283" t="s">
        <v>1116</v>
      </c>
      <c r="I350" s="283">
        <v>0</v>
      </c>
      <c r="J350" s="29">
        <v>0.01</v>
      </c>
      <c r="K350" s="14">
        <v>5920366.818936876</v>
      </c>
      <c r="L350" s="15">
        <v>5476339.3075166102</v>
      </c>
      <c r="M350" s="16">
        <v>0</v>
      </c>
      <c r="N350" s="15">
        <v>2872948.8818204706</v>
      </c>
      <c r="O350" s="297">
        <v>3028776.74</v>
      </c>
      <c r="P350" s="15">
        <v>277657.72026000003</v>
      </c>
      <c r="Q350" s="15">
        <v>2115.4830999999999</v>
      </c>
      <c r="R350" s="15">
        <v>6674.6515010000003</v>
      </c>
      <c r="S350" s="19"/>
      <c r="T350" s="19"/>
      <c r="AN350" s="17">
        <v>6188173.4766814699</v>
      </c>
      <c r="AO350" s="298">
        <v>1.0452348082365417</v>
      </c>
      <c r="AP350" s="290">
        <v>0</v>
      </c>
      <c r="AQ350" s="291">
        <v>0</v>
      </c>
      <c r="AR350" s="18">
        <v>0</v>
      </c>
      <c r="AS350" s="18">
        <v>0</v>
      </c>
      <c r="AT350" s="5"/>
      <c r="AU350" s="5"/>
    </row>
    <row r="351" spans="1:51">
      <c r="A351" s="287" t="s">
        <v>63</v>
      </c>
      <c r="B351" s="287" t="s">
        <v>1155</v>
      </c>
      <c r="C351" s="296" t="s">
        <v>1114</v>
      </c>
      <c r="D351" s="288" t="s">
        <v>1156</v>
      </c>
      <c r="E351" s="288" t="s">
        <v>43</v>
      </c>
      <c r="F351" s="288" t="s">
        <v>43</v>
      </c>
      <c r="G351" s="287" t="s">
        <v>96</v>
      </c>
      <c r="H351" s="283" t="s">
        <v>1116</v>
      </c>
      <c r="I351" s="283">
        <v>0</v>
      </c>
      <c r="J351" s="29">
        <v>0.01</v>
      </c>
      <c r="K351" s="14">
        <v>10433425.449149618</v>
      </c>
      <c r="L351" s="15">
        <v>9650918.5404633973</v>
      </c>
      <c r="M351" s="16">
        <v>0</v>
      </c>
      <c r="N351" s="15">
        <v>6999939.2843942167</v>
      </c>
      <c r="O351" s="297">
        <v>3670067.2826999999</v>
      </c>
      <c r="P351" s="15">
        <v>225339.90106599999</v>
      </c>
      <c r="Q351" s="15">
        <v>1159.3360500000001</v>
      </c>
      <c r="R351" s="15">
        <v>5081.8940226000004</v>
      </c>
      <c r="S351" s="19"/>
      <c r="T351" s="19"/>
      <c r="AN351" s="17">
        <v>10901587.698232817</v>
      </c>
      <c r="AO351" s="298">
        <v>1.0448713848931903</v>
      </c>
      <c r="AP351" s="290">
        <v>0</v>
      </c>
      <c r="AQ351" s="291">
        <v>0</v>
      </c>
      <c r="AR351" s="18">
        <v>0</v>
      </c>
      <c r="AS351" s="18">
        <v>0</v>
      </c>
      <c r="AT351" s="5"/>
      <c r="AU351" s="5"/>
    </row>
    <row r="352" spans="1:51">
      <c r="A352" s="287" t="s">
        <v>829</v>
      </c>
      <c r="B352" s="287" t="s">
        <v>1157</v>
      </c>
      <c r="C352" s="296" t="s">
        <v>1114</v>
      </c>
      <c r="D352" s="288" t="s">
        <v>1158</v>
      </c>
      <c r="E352" s="288" t="s">
        <v>43</v>
      </c>
      <c r="F352" s="288" t="s">
        <v>43</v>
      </c>
      <c r="G352" s="287" t="s">
        <v>96</v>
      </c>
      <c r="H352" s="283" t="s">
        <v>1116</v>
      </c>
      <c r="I352" s="283">
        <v>0</v>
      </c>
      <c r="J352" s="29">
        <v>0.01</v>
      </c>
      <c r="K352" s="14">
        <v>3772147.1155444849</v>
      </c>
      <c r="L352" s="15">
        <v>3489236.0818786486</v>
      </c>
      <c r="M352" s="16">
        <v>0</v>
      </c>
      <c r="N352" s="15">
        <v>2297753.6172238928</v>
      </c>
      <c r="O352" s="297">
        <v>1551515.52</v>
      </c>
      <c r="P352" s="15">
        <v>129457.13585999999</v>
      </c>
      <c r="Q352" s="15">
        <v>545.17499999999995</v>
      </c>
      <c r="R352" s="15">
        <v>2105.83988</v>
      </c>
      <c r="S352" s="19"/>
      <c r="T352" s="19"/>
      <c r="AN352" s="17">
        <v>3981377.2879638923</v>
      </c>
      <c r="AO352" s="298">
        <v>1.0554671294651259</v>
      </c>
      <c r="AP352" s="290">
        <v>0</v>
      </c>
      <c r="AQ352" s="291">
        <v>0</v>
      </c>
      <c r="AR352" s="18">
        <v>0</v>
      </c>
      <c r="AS352" s="18">
        <v>0</v>
      </c>
      <c r="AT352" s="5"/>
      <c r="AU352" s="5"/>
    </row>
    <row r="353" spans="1:51">
      <c r="A353" s="287" t="s">
        <v>236</v>
      </c>
      <c r="B353" s="287" t="s">
        <v>1159</v>
      </c>
      <c r="C353" s="296" t="s">
        <v>1114</v>
      </c>
      <c r="D353" s="288" t="s">
        <v>1160</v>
      </c>
      <c r="E353" s="288" t="s">
        <v>43</v>
      </c>
      <c r="F353" s="288" t="s">
        <v>43</v>
      </c>
      <c r="G353" s="287" t="s">
        <v>656</v>
      </c>
      <c r="H353" s="283" t="s">
        <v>1116</v>
      </c>
      <c r="I353" s="283">
        <v>0</v>
      </c>
      <c r="J353" s="29">
        <v>0.01</v>
      </c>
      <c r="K353" s="14">
        <v>9252531.8362953104</v>
      </c>
      <c r="L353" s="15">
        <v>8558591.9485731628</v>
      </c>
      <c r="M353" s="16">
        <v>0</v>
      </c>
      <c r="N353" s="15">
        <v>5828370.8172068903</v>
      </c>
      <c r="O353" s="297">
        <v>3625184.61</v>
      </c>
      <c r="P353" s="15">
        <v>277433.80667000002</v>
      </c>
      <c r="Q353" s="15">
        <v>915.88959999999997</v>
      </c>
      <c r="R353" s="15">
        <v>6299.5992218000001</v>
      </c>
      <c r="S353" s="19"/>
      <c r="T353" s="19"/>
      <c r="AN353" s="17">
        <v>9738204.7226986904</v>
      </c>
      <c r="AO353" s="298">
        <v>1.0524908095423362</v>
      </c>
      <c r="AP353" s="290">
        <v>0</v>
      </c>
      <c r="AQ353" s="291">
        <v>0</v>
      </c>
      <c r="AR353" s="18">
        <v>0</v>
      </c>
      <c r="AS353" s="18">
        <v>0</v>
      </c>
      <c r="AT353" s="5"/>
      <c r="AU353" s="5"/>
    </row>
    <row r="354" spans="1:51">
      <c r="A354" s="287" t="s">
        <v>151</v>
      </c>
      <c r="B354" s="287" t="s">
        <v>1161</v>
      </c>
      <c r="C354" s="296" t="s">
        <v>1162</v>
      </c>
      <c r="D354" s="288" t="s">
        <v>1163</v>
      </c>
      <c r="E354" s="288" t="s">
        <v>43</v>
      </c>
      <c r="F354" s="288" t="s">
        <v>43</v>
      </c>
      <c r="G354" s="287" t="s">
        <v>96</v>
      </c>
      <c r="H354" s="283" t="s">
        <v>1116</v>
      </c>
      <c r="I354" s="283">
        <v>0</v>
      </c>
      <c r="J354" s="29">
        <v>0.01</v>
      </c>
      <c r="K354" s="14">
        <v>30816741.386250228</v>
      </c>
      <c r="L354" s="15">
        <v>28505485.782281462</v>
      </c>
      <c r="M354" s="16">
        <v>0</v>
      </c>
      <c r="N354" s="15">
        <v>20871921.102373339</v>
      </c>
      <c r="O354" s="297">
        <v>10475389.75</v>
      </c>
      <c r="P354" s="15">
        <v>739534.88299560011</v>
      </c>
      <c r="Q354" s="15">
        <v>6459.1637499999997</v>
      </c>
      <c r="R354" s="15">
        <v>14206.024935000001</v>
      </c>
      <c r="S354" s="19"/>
      <c r="T354" s="19"/>
      <c r="AN354" s="17">
        <v>32107510.924053941</v>
      </c>
      <c r="AO354" s="298">
        <v>1.0418853350399866</v>
      </c>
      <c r="AP354" s="290">
        <v>0</v>
      </c>
      <c r="AQ354" s="291">
        <v>0</v>
      </c>
      <c r="AR354" s="18">
        <v>0</v>
      </c>
      <c r="AS354" s="18">
        <v>0</v>
      </c>
      <c r="AT354" s="5"/>
      <c r="AU354" s="5"/>
    </row>
    <row r="355" spans="1:51">
      <c r="A355" s="287" t="s">
        <v>566</v>
      </c>
      <c r="B355" s="287" t="s">
        <v>1164</v>
      </c>
      <c r="C355" s="296" t="s">
        <v>1162</v>
      </c>
      <c r="D355" s="288" t="s">
        <v>1165</v>
      </c>
      <c r="E355" s="288" t="s">
        <v>43</v>
      </c>
      <c r="F355" s="288" t="s">
        <v>43</v>
      </c>
      <c r="G355" s="287" t="s">
        <v>96</v>
      </c>
      <c r="H355" s="283" t="s">
        <v>1116</v>
      </c>
      <c r="I355" s="283">
        <v>0</v>
      </c>
      <c r="J355" s="29">
        <v>0.01</v>
      </c>
      <c r="K355" s="14">
        <v>19369299.204186909</v>
      </c>
      <c r="L355" s="15">
        <v>17916601.763872892</v>
      </c>
      <c r="M355" s="16">
        <v>0</v>
      </c>
      <c r="N355" s="15">
        <v>15236350.822337909</v>
      </c>
      <c r="O355" s="297">
        <v>4235022.59</v>
      </c>
      <c r="P355" s="15">
        <v>286246.23239000002</v>
      </c>
      <c r="Q355" s="15">
        <v>1420.51</v>
      </c>
      <c r="R355" s="15">
        <v>6317.2122100000006</v>
      </c>
      <c r="S355" s="19"/>
      <c r="T355" s="19"/>
      <c r="AN355" s="17">
        <v>19765357.366937909</v>
      </c>
      <c r="AO355" s="298">
        <v>1.0204477280554056</v>
      </c>
      <c r="AP355" s="290">
        <v>0</v>
      </c>
      <c r="AQ355" s="291">
        <v>0</v>
      </c>
      <c r="AR355" s="18">
        <v>0</v>
      </c>
      <c r="AS355" s="18">
        <v>0</v>
      </c>
      <c r="AT355" s="5"/>
      <c r="AU355" s="5"/>
    </row>
    <row r="356" spans="1:51">
      <c r="A356" s="287" t="s">
        <v>95</v>
      </c>
      <c r="B356" s="287" t="s">
        <v>1166</v>
      </c>
      <c r="C356" s="296" t="s">
        <v>1162</v>
      </c>
      <c r="D356" s="288" t="s">
        <v>1167</v>
      </c>
      <c r="E356" s="288" t="s">
        <v>43</v>
      </c>
      <c r="F356" s="288" t="s">
        <v>43</v>
      </c>
      <c r="G356" s="287" t="s">
        <v>96</v>
      </c>
      <c r="H356" s="283" t="s">
        <v>1116</v>
      </c>
      <c r="I356" s="283">
        <v>0</v>
      </c>
      <c r="J356" s="29">
        <v>0.01</v>
      </c>
      <c r="K356" s="14">
        <v>15077606.838591484</v>
      </c>
      <c r="L356" s="15">
        <v>13946786.325697124</v>
      </c>
      <c r="M356" s="16">
        <v>0</v>
      </c>
      <c r="N356" s="15">
        <v>11111088.391069265</v>
      </c>
      <c r="O356" s="297">
        <v>4289320.22</v>
      </c>
      <c r="P356" s="15">
        <v>303150.67492000002</v>
      </c>
      <c r="Q356" s="15">
        <v>1288.99</v>
      </c>
      <c r="R356" s="15">
        <v>6771.9182900000005</v>
      </c>
      <c r="S356" s="19"/>
      <c r="T356" s="19"/>
      <c r="AN356" s="17">
        <v>15711620.194279267</v>
      </c>
      <c r="AO356" s="298">
        <v>1.0420499992124088</v>
      </c>
      <c r="AP356" s="290">
        <v>0</v>
      </c>
      <c r="AQ356" s="291">
        <v>0</v>
      </c>
      <c r="AR356" s="18">
        <v>0</v>
      </c>
      <c r="AS356" s="18">
        <v>0</v>
      </c>
      <c r="AT356" s="5"/>
      <c r="AU356" s="5"/>
    </row>
    <row r="357" spans="1:51">
      <c r="A357" s="287" t="s">
        <v>439</v>
      </c>
      <c r="B357" s="287" t="s">
        <v>1168</v>
      </c>
      <c r="C357" s="296" t="s">
        <v>1162</v>
      </c>
      <c r="D357" s="288" t="s">
        <v>1169</v>
      </c>
      <c r="E357" s="288" t="s">
        <v>43</v>
      </c>
      <c r="F357" s="288" t="s">
        <v>43</v>
      </c>
      <c r="G357" s="287" t="s">
        <v>96</v>
      </c>
      <c r="H357" s="283" t="s">
        <v>1116</v>
      </c>
      <c r="I357" s="283">
        <v>0</v>
      </c>
      <c r="J357" s="29">
        <v>0.01</v>
      </c>
      <c r="K357" s="14">
        <v>14953338.267194428</v>
      </c>
      <c r="L357" s="15">
        <v>13831837.897154845</v>
      </c>
      <c r="M357" s="16">
        <v>0</v>
      </c>
      <c r="N357" s="15">
        <v>11020812.61395549</v>
      </c>
      <c r="O357" s="297">
        <v>3940024.06</v>
      </c>
      <c r="P357" s="15">
        <v>238254.42707999996</v>
      </c>
      <c r="Q357" s="15">
        <v>1329.15</v>
      </c>
      <c r="R357" s="15">
        <v>4729.1028088000003</v>
      </c>
      <c r="S357" s="19"/>
      <c r="T357" s="19"/>
      <c r="AN357" s="17">
        <v>15205149.353844291</v>
      </c>
      <c r="AO357" s="298">
        <v>1.016839790697593</v>
      </c>
      <c r="AP357" s="290">
        <v>0</v>
      </c>
      <c r="AQ357" s="291">
        <v>0</v>
      </c>
      <c r="AR357" s="18">
        <v>0</v>
      </c>
      <c r="AS357" s="18">
        <v>0</v>
      </c>
      <c r="AT357" s="5"/>
      <c r="AU357" s="5"/>
    </row>
    <row r="358" spans="1:51">
      <c r="A358" s="287" t="s">
        <v>130</v>
      </c>
      <c r="B358" s="287" t="s">
        <v>1170</v>
      </c>
      <c r="C358" s="296" t="s">
        <v>1162</v>
      </c>
      <c r="D358" s="288" t="s">
        <v>1171</v>
      </c>
      <c r="E358" s="288" t="s">
        <v>43</v>
      </c>
      <c r="F358" s="288" t="s">
        <v>43</v>
      </c>
      <c r="G358" s="287" t="s">
        <v>96</v>
      </c>
      <c r="H358" s="283" t="s">
        <v>1116</v>
      </c>
      <c r="I358" s="283">
        <v>0</v>
      </c>
      <c r="J358" s="29">
        <v>0.01</v>
      </c>
      <c r="K358" s="14">
        <v>32447590.881795742</v>
      </c>
      <c r="L358" s="15">
        <v>30014021.565661062</v>
      </c>
      <c r="M358" s="16">
        <v>0</v>
      </c>
      <c r="N358" s="15">
        <v>22976393.019639008</v>
      </c>
      <c r="O358" s="297">
        <v>9867209.7799999993</v>
      </c>
      <c r="P358" s="15">
        <v>668512.53827000002</v>
      </c>
      <c r="Q358" s="15">
        <v>3691.28</v>
      </c>
      <c r="R358" s="15">
        <v>15771.191949999999</v>
      </c>
      <c r="S358" s="19"/>
      <c r="T358" s="19"/>
      <c r="AN358" s="17">
        <v>33531577.809859011</v>
      </c>
      <c r="AO358" s="298">
        <v>1.0334073161860353</v>
      </c>
      <c r="AP358" s="290">
        <v>0</v>
      </c>
      <c r="AQ358" s="291">
        <v>0</v>
      </c>
      <c r="AR358" s="18">
        <v>0</v>
      </c>
      <c r="AS358" s="18">
        <v>0</v>
      </c>
      <c r="AT358" s="5"/>
      <c r="AU358" s="5"/>
    </row>
    <row r="359" spans="1:51">
      <c r="A359" s="287" t="s">
        <v>170</v>
      </c>
      <c r="B359" s="287" t="s">
        <v>1172</v>
      </c>
      <c r="C359" s="296" t="s">
        <v>1162</v>
      </c>
      <c r="D359" s="288" t="s">
        <v>1173</v>
      </c>
      <c r="E359" s="288" t="s">
        <v>43</v>
      </c>
      <c r="F359" s="288" t="s">
        <v>43</v>
      </c>
      <c r="G359" s="287" t="s">
        <v>96</v>
      </c>
      <c r="H359" s="283" t="s">
        <v>1116</v>
      </c>
      <c r="I359" s="283">
        <v>0</v>
      </c>
      <c r="J359" s="29">
        <v>0.01</v>
      </c>
      <c r="K359" s="14">
        <v>23794033.209768958</v>
      </c>
      <c r="L359" s="15">
        <v>22009480.719036289</v>
      </c>
      <c r="M359" s="16">
        <v>0</v>
      </c>
      <c r="N359" s="15">
        <v>16277200.574108005</v>
      </c>
      <c r="O359" s="297">
        <v>7788355.3191</v>
      </c>
      <c r="P359" s="15">
        <v>670543.22239999997</v>
      </c>
      <c r="Q359" s="15">
        <v>1944.405</v>
      </c>
      <c r="R359" s="15">
        <v>9109.8388500000001</v>
      </c>
      <c r="S359" s="19"/>
      <c r="T359" s="19"/>
      <c r="AN359" s="17">
        <v>24747153.359458003</v>
      </c>
      <c r="AO359" s="298">
        <v>1.0400571076490608</v>
      </c>
      <c r="AP359" s="290">
        <v>0</v>
      </c>
      <c r="AQ359" s="291">
        <v>0</v>
      </c>
      <c r="AR359" s="18">
        <v>0</v>
      </c>
      <c r="AS359" s="18">
        <v>0</v>
      </c>
      <c r="AT359" s="5"/>
      <c r="AU359" s="5"/>
    </row>
    <row r="360" spans="1:51">
      <c r="A360" s="299"/>
      <c r="B360" s="299"/>
      <c r="C360" s="300"/>
      <c r="D360" s="301"/>
      <c r="E360" s="301"/>
      <c r="F360" s="301"/>
      <c r="G360" s="299"/>
      <c r="H360" s="302"/>
      <c r="I360" s="302"/>
      <c r="J360" s="303"/>
      <c r="K360" s="304"/>
      <c r="L360" s="304"/>
      <c r="M360" s="305"/>
      <c r="N360" s="304"/>
      <c r="O360" s="304"/>
      <c r="P360" s="304"/>
      <c r="Q360" s="304"/>
      <c r="R360" s="304"/>
      <c r="S360" s="19"/>
      <c r="T360" s="19"/>
      <c r="AN360" s="293"/>
      <c r="AO360" s="294"/>
      <c r="AP360" s="293"/>
      <c r="AQ360" s="293"/>
      <c r="AR360" s="295"/>
      <c r="AS360" s="295"/>
      <c r="AT360" s="5"/>
      <c r="AU360" s="5"/>
      <c r="AV360" s="41"/>
      <c r="AW360" s="41"/>
      <c r="AX360" s="41"/>
      <c r="AY360" s="41"/>
    </row>
    <row r="361" spans="1:51">
      <c r="A361" s="287" t="s">
        <v>86</v>
      </c>
      <c r="B361" s="287" t="s">
        <v>1174</v>
      </c>
      <c r="C361" s="296" t="s">
        <v>1175</v>
      </c>
      <c r="D361" s="288" t="s">
        <v>1176</v>
      </c>
      <c r="E361" s="288" t="s">
        <v>43</v>
      </c>
      <c r="F361" s="288" t="s">
        <v>43</v>
      </c>
      <c r="G361" s="287" t="s">
        <v>87</v>
      </c>
      <c r="H361" s="283" t="s">
        <v>1177</v>
      </c>
      <c r="I361" s="283" t="s">
        <v>24</v>
      </c>
      <c r="J361" s="29">
        <v>0.2</v>
      </c>
      <c r="K361" s="14">
        <v>1038917561.2753382</v>
      </c>
      <c r="L361" s="15">
        <v>960998744.17968786</v>
      </c>
      <c r="M361" s="16">
        <v>0</v>
      </c>
      <c r="N361" s="15">
        <v>-538145611.37725818</v>
      </c>
      <c r="O361" s="297">
        <v>1686614934.23</v>
      </c>
      <c r="P361" s="15">
        <v>34490065.601800002</v>
      </c>
      <c r="Q361" s="15">
        <v>327821.71200000006</v>
      </c>
      <c r="R361" s="15">
        <v>833842.70159999991</v>
      </c>
      <c r="S361" s="19"/>
      <c r="T361" s="19"/>
      <c r="AN361" s="17">
        <v>1184121052.8681417</v>
      </c>
      <c r="AO361" s="298">
        <v>1.1397642094090283</v>
      </c>
      <c r="AP361" s="290">
        <v>0</v>
      </c>
      <c r="AQ361" s="291">
        <v>0</v>
      </c>
      <c r="AR361" s="18">
        <v>0</v>
      </c>
      <c r="AS361" s="18">
        <v>0</v>
      </c>
      <c r="AT361" s="5"/>
      <c r="AU361" s="5"/>
    </row>
    <row r="362" spans="1:51">
      <c r="A362" s="299"/>
      <c r="B362" s="299"/>
      <c r="C362" s="300"/>
      <c r="D362" s="301"/>
      <c r="E362" s="301"/>
      <c r="F362" s="301"/>
      <c r="G362" s="299"/>
      <c r="H362" s="302"/>
      <c r="I362" s="302"/>
      <c r="J362" s="303"/>
      <c r="K362" s="304"/>
      <c r="L362" s="304"/>
      <c r="M362" s="305"/>
      <c r="N362" s="304"/>
      <c r="O362" s="304"/>
      <c r="P362" s="304"/>
      <c r="Q362" s="304"/>
      <c r="R362" s="304"/>
      <c r="S362" s="19"/>
      <c r="T362" s="19"/>
      <c r="AN362" s="293"/>
      <c r="AO362" s="294"/>
      <c r="AP362" s="293"/>
      <c r="AQ362" s="293"/>
      <c r="AR362" s="295"/>
      <c r="AS362" s="295"/>
      <c r="AT362" s="5"/>
      <c r="AU362" s="5"/>
    </row>
    <row r="363" spans="1:51">
      <c r="A363" s="287" t="s">
        <v>74</v>
      </c>
      <c r="B363" s="287" t="s">
        <v>1178</v>
      </c>
      <c r="C363" s="296" t="s">
        <v>1179</v>
      </c>
      <c r="D363" s="288" t="s">
        <v>1180</v>
      </c>
      <c r="E363" s="288" t="s">
        <v>43</v>
      </c>
      <c r="F363" s="288" t="s">
        <v>43</v>
      </c>
      <c r="G363" s="287" t="s">
        <v>76</v>
      </c>
      <c r="H363" s="283" t="s">
        <v>1177</v>
      </c>
      <c r="I363" s="283">
        <v>0</v>
      </c>
      <c r="J363" s="29">
        <v>0.09</v>
      </c>
      <c r="K363" s="14">
        <v>42812554.644106977</v>
      </c>
      <c r="L363" s="15">
        <v>39601613.045798957</v>
      </c>
      <c r="M363" s="16">
        <v>0</v>
      </c>
      <c r="N363" s="15">
        <v>27490455.299708296</v>
      </c>
      <c r="O363" s="297">
        <v>15930448.02</v>
      </c>
      <c r="P363" s="15">
        <v>1010526.7766939999</v>
      </c>
      <c r="Q363" s="15">
        <v>8201.4061499999989</v>
      </c>
      <c r="R363" s="15">
        <v>25821.0485424</v>
      </c>
      <c r="S363" s="19"/>
      <c r="T363" s="19"/>
      <c r="AN363" s="17">
        <v>44465452.551094696</v>
      </c>
      <c r="AO363" s="298">
        <v>1.0386077850464184</v>
      </c>
      <c r="AP363" s="290">
        <v>0</v>
      </c>
      <c r="AQ363" s="291">
        <v>0</v>
      </c>
      <c r="AR363" s="18">
        <v>0</v>
      </c>
      <c r="AS363" s="18">
        <v>0</v>
      </c>
      <c r="AT363" s="5"/>
      <c r="AU363" s="5"/>
    </row>
    <row r="364" spans="1:51">
      <c r="A364" s="287" t="s">
        <v>226</v>
      </c>
      <c r="B364" s="287" t="s">
        <v>1181</v>
      </c>
      <c r="C364" s="296" t="s">
        <v>1179</v>
      </c>
      <c r="D364" s="288" t="s">
        <v>1182</v>
      </c>
      <c r="E364" s="288" t="s">
        <v>43</v>
      </c>
      <c r="F364" s="288" t="s">
        <v>43</v>
      </c>
      <c r="G364" s="287" t="s">
        <v>96</v>
      </c>
      <c r="H364" s="283" t="s">
        <v>1177</v>
      </c>
      <c r="I364" s="283">
        <v>0</v>
      </c>
      <c r="J364" s="29">
        <v>0.09</v>
      </c>
      <c r="K364" s="14">
        <v>62902753.69784341</v>
      </c>
      <c r="L364" s="15">
        <v>58185047.170505159</v>
      </c>
      <c r="M364" s="16">
        <v>0</v>
      </c>
      <c r="N364" s="15">
        <v>38813939.349079922</v>
      </c>
      <c r="O364" s="297">
        <v>26957710.520099998</v>
      </c>
      <c r="P364" s="15">
        <v>1306813.5071099999</v>
      </c>
      <c r="Q364" s="15">
        <v>6431.085</v>
      </c>
      <c r="R364" s="15">
        <v>18131.722199999997</v>
      </c>
      <c r="S364" s="19"/>
      <c r="T364" s="19"/>
      <c r="AN364" s="17">
        <v>67103026.183489919</v>
      </c>
      <c r="AO364" s="298">
        <v>1.0667740637528005</v>
      </c>
      <c r="AP364" s="290">
        <v>0</v>
      </c>
      <c r="AQ364" s="291">
        <v>0</v>
      </c>
      <c r="AR364" s="18">
        <v>0</v>
      </c>
      <c r="AS364" s="18">
        <v>0</v>
      </c>
      <c r="AT364" s="5"/>
      <c r="AU364" s="5"/>
    </row>
    <row r="365" spans="1:51">
      <c r="A365" s="287" t="s">
        <v>48</v>
      </c>
      <c r="B365" s="287" t="s">
        <v>1183</v>
      </c>
      <c r="C365" s="296" t="s">
        <v>1184</v>
      </c>
      <c r="D365" s="288" t="s">
        <v>1185</v>
      </c>
      <c r="E365" s="288" t="s">
        <v>43</v>
      </c>
      <c r="F365" s="288" t="s">
        <v>43</v>
      </c>
      <c r="G365" s="287" t="s">
        <v>49</v>
      </c>
      <c r="H365" s="283" t="s">
        <v>1177</v>
      </c>
      <c r="I365" s="283">
        <v>0</v>
      </c>
      <c r="J365" s="29">
        <v>0.1</v>
      </c>
      <c r="K365" s="14">
        <v>85466129.581691712</v>
      </c>
      <c r="L365" s="15">
        <v>79056169.86306484</v>
      </c>
      <c r="M365" s="16">
        <v>0</v>
      </c>
      <c r="N365" s="15">
        <v>67155303.837013006</v>
      </c>
      <c r="O365" s="297">
        <v>19316215</v>
      </c>
      <c r="P365" s="15">
        <v>1843399.3221000002</v>
      </c>
      <c r="Q365" s="15">
        <v>15746.7</v>
      </c>
      <c r="R365" s="15">
        <v>44839.822500000002</v>
      </c>
      <c r="S365" s="19"/>
      <c r="T365" s="19"/>
      <c r="AN365" s="17">
        <v>88375504.681613013</v>
      </c>
      <c r="AO365" s="298">
        <v>1.0340412642313517</v>
      </c>
      <c r="AP365" s="290">
        <v>0</v>
      </c>
      <c r="AQ365" s="291">
        <v>0</v>
      </c>
      <c r="AR365" s="18">
        <v>0</v>
      </c>
      <c r="AS365" s="18">
        <v>0</v>
      </c>
      <c r="AT365" s="5"/>
      <c r="AU365" s="5"/>
    </row>
    <row r="366" spans="1:51">
      <c r="A366" s="287" t="s">
        <v>53</v>
      </c>
      <c r="B366" s="287" t="s">
        <v>1186</v>
      </c>
      <c r="C366" s="296" t="s">
        <v>1179</v>
      </c>
      <c r="D366" s="288" t="s">
        <v>1187</v>
      </c>
      <c r="E366" s="288" t="s">
        <v>43</v>
      </c>
      <c r="F366" s="288" t="s">
        <v>43</v>
      </c>
      <c r="G366" s="287" t="s">
        <v>55</v>
      </c>
      <c r="H366" s="283" t="s">
        <v>1177</v>
      </c>
      <c r="I366" s="283" t="s">
        <v>24</v>
      </c>
      <c r="J366" s="29">
        <v>0.09</v>
      </c>
      <c r="K366" s="14">
        <v>108576739.50662279</v>
      </c>
      <c r="L366" s="15">
        <v>100433484.04362608</v>
      </c>
      <c r="M366" s="16">
        <v>0</v>
      </c>
      <c r="N366" s="15">
        <v>91278620.524160415</v>
      </c>
      <c r="O366" s="297">
        <v>18892691.91</v>
      </c>
      <c r="P366" s="15">
        <v>1843613.8723799998</v>
      </c>
      <c r="Q366" s="15">
        <v>20666.204999999998</v>
      </c>
      <c r="R366" s="15">
        <v>38728.359350999999</v>
      </c>
      <c r="S366" s="19"/>
      <c r="T366" s="19"/>
      <c r="AN366" s="17">
        <v>112074320.87089141</v>
      </c>
      <c r="AO366" s="298">
        <v>1.032212989450243</v>
      </c>
      <c r="AP366" s="290">
        <v>0</v>
      </c>
      <c r="AQ366" s="291">
        <v>0</v>
      </c>
      <c r="AR366" s="18">
        <v>0</v>
      </c>
      <c r="AS366" s="18">
        <v>0</v>
      </c>
      <c r="AT366" s="5"/>
      <c r="AU366" s="5"/>
    </row>
    <row r="367" spans="1:51">
      <c r="A367" s="287" t="s">
        <v>365</v>
      </c>
      <c r="B367" s="287" t="s">
        <v>1188</v>
      </c>
      <c r="C367" s="296" t="s">
        <v>1179</v>
      </c>
      <c r="D367" s="288" t="s">
        <v>1189</v>
      </c>
      <c r="E367" s="288" t="s">
        <v>43</v>
      </c>
      <c r="F367" s="288" t="s">
        <v>43</v>
      </c>
      <c r="G367" s="287" t="s">
        <v>367</v>
      </c>
      <c r="H367" s="283" t="s">
        <v>1177</v>
      </c>
      <c r="I367" s="283" t="s">
        <v>24</v>
      </c>
      <c r="J367" s="29">
        <v>0.09</v>
      </c>
      <c r="K367" s="14">
        <v>98742233.08151871</v>
      </c>
      <c r="L367" s="15">
        <v>91336565.600404814</v>
      </c>
      <c r="M367" s="16">
        <v>0</v>
      </c>
      <c r="N367" s="15">
        <v>77582533.049222678</v>
      </c>
      <c r="O367" s="297">
        <v>21632088.059999999</v>
      </c>
      <c r="P367" s="15">
        <v>2581902.0059400001</v>
      </c>
      <c r="Q367" s="15">
        <v>16925.445</v>
      </c>
      <c r="R367" s="15">
        <v>58672.902419999999</v>
      </c>
      <c r="S367" s="19"/>
      <c r="T367" s="19"/>
      <c r="AN367" s="17">
        <v>101872121.46258268</v>
      </c>
      <c r="AO367" s="298">
        <v>1.0316975653009592</v>
      </c>
      <c r="AP367" s="290">
        <v>0</v>
      </c>
      <c r="AQ367" s="291">
        <v>0</v>
      </c>
      <c r="AR367" s="18">
        <v>0</v>
      </c>
      <c r="AS367" s="18">
        <v>0</v>
      </c>
      <c r="AT367" s="5"/>
      <c r="AU367" s="5"/>
    </row>
    <row r="368" spans="1:51">
      <c r="A368" s="287" t="s">
        <v>287</v>
      </c>
      <c r="B368" s="287" t="s">
        <v>1190</v>
      </c>
      <c r="C368" s="296" t="s">
        <v>1179</v>
      </c>
      <c r="D368" s="288" t="s">
        <v>1191</v>
      </c>
      <c r="E368" s="288" t="s">
        <v>43</v>
      </c>
      <c r="F368" s="288" t="s">
        <v>43</v>
      </c>
      <c r="G368" s="287" t="s">
        <v>96</v>
      </c>
      <c r="H368" s="283" t="s">
        <v>1177</v>
      </c>
      <c r="I368" s="283">
        <v>0</v>
      </c>
      <c r="J368" s="29">
        <v>0.09</v>
      </c>
      <c r="K368" s="14">
        <v>38571139.371029928</v>
      </c>
      <c r="L368" s="15">
        <v>35678303.918202683</v>
      </c>
      <c r="M368" s="16">
        <v>0</v>
      </c>
      <c r="N368" s="15">
        <v>27478229.11264782</v>
      </c>
      <c r="O368" s="297">
        <v>10216066.68</v>
      </c>
      <c r="P368" s="15">
        <v>1318881.7608299998</v>
      </c>
      <c r="Q368" s="15">
        <v>6300.36</v>
      </c>
      <c r="R368" s="15">
        <v>26909.94888</v>
      </c>
      <c r="S368" s="19"/>
      <c r="T368" s="19"/>
      <c r="AN368" s="17">
        <v>39046387.862357825</v>
      </c>
      <c r="AO368" s="298">
        <v>1.0123213495654435</v>
      </c>
      <c r="AP368" s="290">
        <v>0</v>
      </c>
      <c r="AQ368" s="291">
        <v>0</v>
      </c>
      <c r="AR368" s="18">
        <v>0</v>
      </c>
      <c r="AS368" s="18">
        <v>0</v>
      </c>
      <c r="AT368" s="5"/>
      <c r="AU368" s="5"/>
    </row>
    <row r="369" spans="1:47">
      <c r="A369" s="287" t="s">
        <v>393</v>
      </c>
      <c r="B369" s="287" t="s">
        <v>1192</v>
      </c>
      <c r="C369" s="296" t="s">
        <v>1179</v>
      </c>
      <c r="D369" s="288" t="s">
        <v>1193</v>
      </c>
      <c r="E369" s="288" t="s">
        <v>43</v>
      </c>
      <c r="F369" s="288" t="s">
        <v>43</v>
      </c>
      <c r="G369" s="287" t="s">
        <v>394</v>
      </c>
      <c r="H369" s="283" t="s">
        <v>1177</v>
      </c>
      <c r="I369" s="283">
        <v>0</v>
      </c>
      <c r="J369" s="29">
        <v>0.09</v>
      </c>
      <c r="K369" s="14">
        <v>72206242.532357991</v>
      </c>
      <c r="L369" s="15">
        <v>66790774.342431143</v>
      </c>
      <c r="M369" s="16">
        <v>0</v>
      </c>
      <c r="N369" s="15">
        <v>60382992.543396883</v>
      </c>
      <c r="O369" s="297">
        <v>11647046.361599999</v>
      </c>
      <c r="P369" s="15">
        <v>1504888.18083</v>
      </c>
      <c r="Q369" s="15">
        <v>6562.0349999999999</v>
      </c>
      <c r="R369" s="15">
        <v>28633.670909999997</v>
      </c>
      <c r="S369" s="19"/>
      <c r="T369" s="19"/>
      <c r="AN369" s="17">
        <v>73570122.791736886</v>
      </c>
      <c r="AO369" s="298">
        <v>1.0188886751553052</v>
      </c>
      <c r="AP369" s="290">
        <v>0</v>
      </c>
      <c r="AQ369" s="291">
        <v>0</v>
      </c>
      <c r="AR369" s="18">
        <v>0</v>
      </c>
      <c r="AS369" s="18">
        <v>0</v>
      </c>
      <c r="AT369" s="5"/>
      <c r="AU369" s="5"/>
    </row>
    <row r="370" spans="1:47">
      <c r="A370" s="287" t="s">
        <v>103</v>
      </c>
      <c r="B370" s="287" t="s">
        <v>1194</v>
      </c>
      <c r="C370" s="296" t="s">
        <v>1179</v>
      </c>
      <c r="D370" s="288" t="s">
        <v>1195</v>
      </c>
      <c r="E370" s="288" t="s">
        <v>43</v>
      </c>
      <c r="F370" s="288" t="s">
        <v>43</v>
      </c>
      <c r="G370" s="287" t="s">
        <v>105</v>
      </c>
      <c r="H370" s="283" t="s">
        <v>1177</v>
      </c>
      <c r="I370" s="283">
        <v>0</v>
      </c>
      <c r="J370" s="29">
        <v>0.09</v>
      </c>
      <c r="K370" s="14">
        <v>169910623.79301867</v>
      </c>
      <c r="L370" s="15">
        <v>157167327.00854227</v>
      </c>
      <c r="M370" s="16">
        <v>0</v>
      </c>
      <c r="N370" s="15">
        <v>127838541.71980324</v>
      </c>
      <c r="O370" s="297">
        <v>43418219.8455</v>
      </c>
      <c r="P370" s="15">
        <v>3379275.2072700001</v>
      </c>
      <c r="Q370" s="15">
        <v>10116.315000000001</v>
      </c>
      <c r="R370" s="15">
        <v>71484.980464799999</v>
      </c>
      <c r="S370" s="19"/>
      <c r="T370" s="19"/>
      <c r="AN370" s="17">
        <v>174717638.06803802</v>
      </c>
      <c r="AO370" s="298">
        <v>1.0282914285623197</v>
      </c>
      <c r="AP370" s="290">
        <v>0</v>
      </c>
      <c r="AQ370" s="291">
        <v>0</v>
      </c>
      <c r="AR370" s="18">
        <v>0</v>
      </c>
      <c r="AS370" s="18">
        <v>0</v>
      </c>
      <c r="AT370" s="5"/>
      <c r="AU370" s="5"/>
    </row>
    <row r="371" spans="1:47">
      <c r="A371" s="287" t="s">
        <v>258</v>
      </c>
      <c r="B371" s="287" t="s">
        <v>1196</v>
      </c>
      <c r="C371" s="296" t="s">
        <v>1184</v>
      </c>
      <c r="D371" s="288" t="s">
        <v>1197</v>
      </c>
      <c r="E371" s="288" t="s">
        <v>43</v>
      </c>
      <c r="F371" s="288" t="s">
        <v>43</v>
      </c>
      <c r="G371" s="287" t="s">
        <v>259</v>
      </c>
      <c r="H371" s="283" t="s">
        <v>1177</v>
      </c>
      <c r="I371" s="283" t="s">
        <v>24</v>
      </c>
      <c r="J371" s="29">
        <v>0.1</v>
      </c>
      <c r="K371" s="14">
        <v>72884165.055863947</v>
      </c>
      <c r="L371" s="15">
        <v>67417852.676674157</v>
      </c>
      <c r="M371" s="16">
        <v>0</v>
      </c>
      <c r="N371" s="15">
        <v>52171287.882754512</v>
      </c>
      <c r="O371" s="297">
        <v>21491952</v>
      </c>
      <c r="P371" s="15">
        <v>1642538.8081</v>
      </c>
      <c r="Q371" s="15">
        <v>13533.9185</v>
      </c>
      <c r="R371" s="15">
        <v>30884.416000000005</v>
      </c>
      <c r="S371" s="19"/>
      <c r="T371" s="19"/>
      <c r="AN371" s="17">
        <v>75350197.025354505</v>
      </c>
      <c r="AO371" s="298">
        <v>1.0338349484774971</v>
      </c>
      <c r="AP371" s="290">
        <v>0</v>
      </c>
      <c r="AQ371" s="291">
        <v>0</v>
      </c>
      <c r="AR371" s="18">
        <v>0</v>
      </c>
      <c r="AS371" s="18">
        <v>0</v>
      </c>
      <c r="AT371" s="5"/>
      <c r="AU371" s="5"/>
    </row>
    <row r="372" spans="1:47">
      <c r="A372" s="287" t="s">
        <v>109</v>
      </c>
      <c r="B372" s="287" t="s">
        <v>1198</v>
      </c>
      <c r="C372" s="296" t="s">
        <v>1179</v>
      </c>
      <c r="D372" s="288" t="s">
        <v>1199</v>
      </c>
      <c r="E372" s="288" t="s">
        <v>43</v>
      </c>
      <c r="F372" s="288" t="s">
        <v>43</v>
      </c>
      <c r="G372" s="287" t="s">
        <v>96</v>
      </c>
      <c r="H372" s="283" t="s">
        <v>1177</v>
      </c>
      <c r="I372" s="283">
        <v>0</v>
      </c>
      <c r="J372" s="29">
        <v>0.09</v>
      </c>
      <c r="K372" s="14">
        <v>115674938.14298466</v>
      </c>
      <c r="L372" s="15">
        <v>106999317.78226082</v>
      </c>
      <c r="M372" s="16">
        <v>0</v>
      </c>
      <c r="N372" s="15">
        <v>71535067.519800678</v>
      </c>
      <c r="O372" s="297">
        <v>44971553.339999996</v>
      </c>
      <c r="P372" s="15">
        <v>2702263.9083299991</v>
      </c>
      <c r="Q372" s="15">
        <v>8960.58</v>
      </c>
      <c r="R372" s="15">
        <v>49358.006280000001</v>
      </c>
      <c r="S372" s="19"/>
      <c r="T372" s="19"/>
      <c r="AN372" s="17">
        <v>119267203.35441066</v>
      </c>
      <c r="AO372" s="298">
        <v>1.0310548271656359</v>
      </c>
      <c r="AP372" s="290">
        <v>0</v>
      </c>
      <c r="AQ372" s="291">
        <v>0</v>
      </c>
      <c r="AR372" s="18">
        <v>0</v>
      </c>
      <c r="AS372" s="18">
        <v>0</v>
      </c>
      <c r="AT372" s="5"/>
      <c r="AU372" s="5"/>
    </row>
    <row r="373" spans="1:47">
      <c r="A373" s="287" t="s">
        <v>207</v>
      </c>
      <c r="B373" s="287" t="s">
        <v>1200</v>
      </c>
      <c r="C373" s="296" t="s">
        <v>1184</v>
      </c>
      <c r="D373" s="288" t="s">
        <v>1201</v>
      </c>
      <c r="E373" s="288" t="s">
        <v>43</v>
      </c>
      <c r="F373" s="288" t="s">
        <v>43</v>
      </c>
      <c r="G373" s="287" t="s">
        <v>208</v>
      </c>
      <c r="H373" s="283" t="s">
        <v>1177</v>
      </c>
      <c r="I373" s="283">
        <v>0</v>
      </c>
      <c r="J373" s="29">
        <v>0.1</v>
      </c>
      <c r="K373" s="14">
        <v>119338741.62162144</v>
      </c>
      <c r="L373" s="15">
        <v>110388335.99999984</v>
      </c>
      <c r="M373" s="16">
        <v>0</v>
      </c>
      <c r="N373" s="15">
        <v>71482819.21249032</v>
      </c>
      <c r="O373" s="297">
        <v>47259851.300000004</v>
      </c>
      <c r="P373" s="15">
        <v>2495779.4815000002</v>
      </c>
      <c r="Q373" s="15">
        <v>12633.6</v>
      </c>
      <c r="R373" s="15">
        <v>71287.067512000009</v>
      </c>
      <c r="S373" s="19"/>
      <c r="T373" s="19"/>
      <c r="AN373" s="17">
        <v>121322370.66150233</v>
      </c>
      <c r="AO373" s="298">
        <v>1.0166218364038917</v>
      </c>
      <c r="AP373" s="290">
        <v>0</v>
      </c>
      <c r="AQ373" s="291">
        <v>0</v>
      </c>
      <c r="AR373" s="18">
        <v>0</v>
      </c>
      <c r="AS373" s="18">
        <v>0</v>
      </c>
      <c r="AT373" s="5"/>
      <c r="AU373" s="5"/>
    </row>
    <row r="374" spans="1:47">
      <c r="A374" s="287" t="s">
        <v>68</v>
      </c>
      <c r="B374" s="287" t="s">
        <v>1202</v>
      </c>
      <c r="C374" s="296" t="s">
        <v>1179</v>
      </c>
      <c r="D374" s="288" t="s">
        <v>1203</v>
      </c>
      <c r="E374" s="288" t="s">
        <v>43</v>
      </c>
      <c r="F374" s="288" t="s">
        <v>43</v>
      </c>
      <c r="G374" s="287" t="s">
        <v>70</v>
      </c>
      <c r="H374" s="283" t="s">
        <v>1177</v>
      </c>
      <c r="I374" s="283" t="s">
        <v>24</v>
      </c>
      <c r="J374" s="29">
        <v>0.09</v>
      </c>
      <c r="K374" s="14">
        <v>180743526.65585828</v>
      </c>
      <c r="L374" s="15">
        <v>167187762.1566689</v>
      </c>
      <c r="M374" s="16">
        <v>0</v>
      </c>
      <c r="N374" s="15">
        <v>133158199.65659216</v>
      </c>
      <c r="O374" s="297">
        <v>50870070.089999996</v>
      </c>
      <c r="P374" s="15">
        <v>3327925.8121199999</v>
      </c>
      <c r="Q374" s="15">
        <v>17199.855</v>
      </c>
      <c r="R374" s="15">
        <v>68751.296606699994</v>
      </c>
      <c r="S374" s="19"/>
      <c r="T374" s="19"/>
      <c r="AN374" s="17">
        <v>187442146.71031883</v>
      </c>
      <c r="AO374" s="298">
        <v>1.0370614659257753</v>
      </c>
      <c r="AP374" s="290">
        <v>0</v>
      </c>
      <c r="AQ374" s="291">
        <v>0</v>
      </c>
      <c r="AR374" s="18">
        <v>0</v>
      </c>
      <c r="AS374" s="18">
        <v>0</v>
      </c>
      <c r="AT374" s="5"/>
      <c r="AU374" s="5"/>
    </row>
    <row r="375" spans="1:47">
      <c r="A375" s="287" t="s">
        <v>215</v>
      </c>
      <c r="B375" s="287" t="s">
        <v>1204</v>
      </c>
      <c r="C375" s="296" t="s">
        <v>1179</v>
      </c>
      <c r="D375" s="288" t="s">
        <v>1205</v>
      </c>
      <c r="E375" s="288" t="s">
        <v>43</v>
      </c>
      <c r="F375" s="288" t="s">
        <v>43</v>
      </c>
      <c r="G375" s="287" t="s">
        <v>216</v>
      </c>
      <c r="H375" s="283" t="s">
        <v>1177</v>
      </c>
      <c r="I375" s="283">
        <v>0</v>
      </c>
      <c r="J375" s="29">
        <v>0.09</v>
      </c>
      <c r="K375" s="14">
        <v>182264207.53558353</v>
      </c>
      <c r="L375" s="15">
        <v>168594391.97041476</v>
      </c>
      <c r="M375" s="16">
        <v>0</v>
      </c>
      <c r="N375" s="15">
        <v>152078891.27045962</v>
      </c>
      <c r="O375" s="297">
        <v>30594000.239999998</v>
      </c>
      <c r="P375" s="15">
        <v>2931285.7889099997</v>
      </c>
      <c r="Q375" s="15">
        <v>5853.5549999999994</v>
      </c>
      <c r="R375" s="15">
        <v>48916.356209999998</v>
      </c>
      <c r="S375" s="19"/>
      <c r="T375" s="19"/>
      <c r="AN375" s="17">
        <v>185658947.21057963</v>
      </c>
      <c r="AO375" s="298">
        <v>1.0186253775269254</v>
      </c>
      <c r="AP375" s="290">
        <v>0</v>
      </c>
      <c r="AQ375" s="291">
        <v>0</v>
      </c>
      <c r="AR375" s="18">
        <v>0</v>
      </c>
      <c r="AS375" s="18">
        <v>0</v>
      </c>
      <c r="AT375" s="5"/>
      <c r="AU375" s="5"/>
    </row>
    <row r="376" spans="1:47">
      <c r="A376" s="287" t="s">
        <v>135</v>
      </c>
      <c r="B376" s="287" t="s">
        <v>1206</v>
      </c>
      <c r="C376" s="296" t="s">
        <v>1179</v>
      </c>
      <c r="D376" s="288" t="s">
        <v>1207</v>
      </c>
      <c r="E376" s="288" t="s">
        <v>43</v>
      </c>
      <c r="F376" s="288" t="s">
        <v>43</v>
      </c>
      <c r="G376" s="287" t="s">
        <v>137</v>
      </c>
      <c r="H376" s="283" t="s">
        <v>1177</v>
      </c>
      <c r="I376" s="283">
        <v>0</v>
      </c>
      <c r="J376" s="29">
        <v>0.09</v>
      </c>
      <c r="K376" s="14">
        <v>59518676.755862519</v>
      </c>
      <c r="L376" s="15">
        <v>55054775.999172837</v>
      </c>
      <c r="M376" s="16">
        <v>0</v>
      </c>
      <c r="N376" s="15">
        <v>38810119.654387832</v>
      </c>
      <c r="O376" s="297">
        <v>23034029.579999998</v>
      </c>
      <c r="P376" s="15">
        <v>1412269.0343099998</v>
      </c>
      <c r="Q376" s="15">
        <v>6906.7120499999992</v>
      </c>
      <c r="R376" s="15">
        <v>14166.419760000001</v>
      </c>
      <c r="S376" s="19"/>
      <c r="T376" s="19"/>
      <c r="AN376" s="17">
        <v>63277491.40050783</v>
      </c>
      <c r="AO376" s="298">
        <v>1.0631535317907597</v>
      </c>
      <c r="AP376" s="290">
        <v>0</v>
      </c>
      <c r="AQ376" s="291">
        <v>0</v>
      </c>
      <c r="AR376" s="18">
        <v>0</v>
      </c>
      <c r="AS376" s="18">
        <v>0</v>
      </c>
      <c r="AT376" s="5"/>
      <c r="AU376" s="5"/>
    </row>
    <row r="377" spans="1:47">
      <c r="A377" s="287" t="s">
        <v>156</v>
      </c>
      <c r="B377" s="287" t="s">
        <v>1208</v>
      </c>
      <c r="C377" s="296" t="s">
        <v>1184</v>
      </c>
      <c r="D377" s="288" t="s">
        <v>1209</v>
      </c>
      <c r="E377" s="288" t="s">
        <v>43</v>
      </c>
      <c r="F377" s="288" t="s">
        <v>43</v>
      </c>
      <c r="G377" s="287" t="s">
        <v>157</v>
      </c>
      <c r="H377" s="283" t="s">
        <v>1177</v>
      </c>
      <c r="I377" s="283" t="s">
        <v>24</v>
      </c>
      <c r="J377" s="29">
        <v>0.1</v>
      </c>
      <c r="K377" s="14">
        <v>107219792.8365435</v>
      </c>
      <c r="L377" s="15">
        <v>99178308.373802736</v>
      </c>
      <c r="M377" s="16">
        <v>0</v>
      </c>
      <c r="N377" s="15">
        <v>87825788.278845564</v>
      </c>
      <c r="O377" s="297">
        <v>21910817.300000001</v>
      </c>
      <c r="P377" s="15">
        <v>1865760.05</v>
      </c>
      <c r="Q377" s="15">
        <v>5209.1500000000005</v>
      </c>
      <c r="R377" s="15">
        <v>32157.108600000003</v>
      </c>
      <c r="S377" s="19"/>
      <c r="T377" s="19"/>
      <c r="AN377" s="17">
        <v>111639731.88744557</v>
      </c>
      <c r="AO377" s="298">
        <v>1.0412231635034053</v>
      </c>
      <c r="AP377" s="290">
        <v>0</v>
      </c>
      <c r="AQ377" s="291">
        <v>0</v>
      </c>
      <c r="AR377" s="18">
        <v>0</v>
      </c>
      <c r="AS377" s="18">
        <v>0</v>
      </c>
      <c r="AT377" s="5"/>
      <c r="AU377" s="5"/>
    </row>
    <row r="378" spans="1:47">
      <c r="A378" s="287" t="s">
        <v>178</v>
      </c>
      <c r="B378" s="287" t="s">
        <v>1210</v>
      </c>
      <c r="C378" s="296" t="s">
        <v>1184</v>
      </c>
      <c r="D378" s="288" t="s">
        <v>1211</v>
      </c>
      <c r="E378" s="288" t="s">
        <v>43</v>
      </c>
      <c r="F378" s="288" t="s">
        <v>43</v>
      </c>
      <c r="G378" s="287" t="s">
        <v>179</v>
      </c>
      <c r="H378" s="283" t="s">
        <v>1177</v>
      </c>
      <c r="I378" s="283">
        <v>0</v>
      </c>
      <c r="J378" s="29">
        <v>0.1</v>
      </c>
      <c r="K378" s="14">
        <v>149116040.21547875</v>
      </c>
      <c r="L378" s="15">
        <v>137932337.19931784</v>
      </c>
      <c r="M378" s="16">
        <v>0</v>
      </c>
      <c r="N378" s="15">
        <v>123027146.78639823</v>
      </c>
      <c r="O378" s="297">
        <v>26138426.700000003</v>
      </c>
      <c r="P378" s="15">
        <v>2516030.7919000001</v>
      </c>
      <c r="Q378" s="15">
        <v>13130.1</v>
      </c>
      <c r="R378" s="15">
        <v>54534.939780000008</v>
      </c>
      <c r="S378" s="19"/>
      <c r="T378" s="19"/>
      <c r="AN378" s="17">
        <v>151749269.31807822</v>
      </c>
      <c r="AO378" s="298">
        <v>1.0176589258861377</v>
      </c>
      <c r="AP378" s="290">
        <v>0</v>
      </c>
      <c r="AQ378" s="291">
        <v>0</v>
      </c>
      <c r="AR378" s="18">
        <v>0</v>
      </c>
      <c r="AS378" s="18">
        <v>0</v>
      </c>
      <c r="AT378" s="5"/>
      <c r="AU378" s="5"/>
    </row>
    <row r="379" spans="1:47">
      <c r="A379" s="287" t="s">
        <v>316</v>
      </c>
      <c r="B379" s="287" t="s">
        <v>1212</v>
      </c>
      <c r="C379" s="296" t="s">
        <v>1179</v>
      </c>
      <c r="D379" s="288" t="s">
        <v>318</v>
      </c>
      <c r="E379" s="288" t="s">
        <v>43</v>
      </c>
      <c r="F379" s="288" t="s">
        <v>43</v>
      </c>
      <c r="G379" s="287" t="s">
        <v>318</v>
      </c>
      <c r="H379" s="283" t="s">
        <v>1177</v>
      </c>
      <c r="I379" s="283">
        <v>0</v>
      </c>
      <c r="J379" s="29">
        <v>0.09</v>
      </c>
      <c r="K379" s="14">
        <v>65138040.044069767</v>
      </c>
      <c r="L379" s="15">
        <v>60252687.04076454</v>
      </c>
      <c r="M379" s="16">
        <v>0</v>
      </c>
      <c r="N379" s="15">
        <v>46213550.562750876</v>
      </c>
      <c r="O379" s="297">
        <v>18017465.579999998</v>
      </c>
      <c r="P379" s="15">
        <v>2092614.6887999999</v>
      </c>
      <c r="Q379" s="15">
        <v>13544.4879</v>
      </c>
      <c r="R379" s="15">
        <v>48154.785758999999</v>
      </c>
      <c r="S379" s="19"/>
      <c r="T379" s="19"/>
      <c r="AN379" s="17">
        <v>66385330.105209872</v>
      </c>
      <c r="AO379" s="298">
        <v>1.0191484125143502</v>
      </c>
      <c r="AP379" s="290">
        <v>0</v>
      </c>
      <c r="AQ379" s="291">
        <v>0</v>
      </c>
      <c r="AR379" s="18">
        <v>0</v>
      </c>
      <c r="AS379" s="18">
        <v>0</v>
      </c>
      <c r="AT379" s="5"/>
      <c r="AU379" s="5"/>
    </row>
    <row r="380" spans="1:47">
      <c r="A380" s="287" t="s">
        <v>300</v>
      </c>
      <c r="B380" s="287" t="s">
        <v>1213</v>
      </c>
      <c r="C380" s="296" t="s">
        <v>1184</v>
      </c>
      <c r="D380" s="288" t="s">
        <v>1214</v>
      </c>
      <c r="E380" s="288" t="s">
        <v>43</v>
      </c>
      <c r="F380" s="288" t="s">
        <v>43</v>
      </c>
      <c r="G380" s="287" t="s">
        <v>301</v>
      </c>
      <c r="H380" s="283" t="s">
        <v>1177</v>
      </c>
      <c r="I380" s="283">
        <v>0</v>
      </c>
      <c r="J380" s="29">
        <v>0.1</v>
      </c>
      <c r="K380" s="14">
        <v>88513849.648173258</v>
      </c>
      <c r="L380" s="15">
        <v>81875310.924560264</v>
      </c>
      <c r="M380" s="16">
        <v>0</v>
      </c>
      <c r="N380" s="15">
        <v>63633698.092928201</v>
      </c>
      <c r="O380" s="297">
        <v>29620136.300000001</v>
      </c>
      <c r="P380" s="15">
        <v>1654923.4885000002</v>
      </c>
      <c r="Q380" s="15">
        <v>3182.25</v>
      </c>
      <c r="R380" s="15">
        <v>37753.255499999999</v>
      </c>
      <c r="S380" s="19"/>
      <c r="T380" s="19"/>
      <c r="AN380" s="17">
        <v>94949693.386928201</v>
      </c>
      <c r="AO380" s="298">
        <v>1.0727100195544117</v>
      </c>
      <c r="AP380" s="290">
        <v>0</v>
      </c>
      <c r="AQ380" s="291">
        <v>0</v>
      </c>
      <c r="AR380" s="18">
        <v>0</v>
      </c>
      <c r="AS380" s="18">
        <v>0</v>
      </c>
      <c r="AT380" s="5"/>
      <c r="AU380" s="5"/>
    </row>
    <row r="381" spans="1:47">
      <c r="A381" s="287" t="s">
        <v>62</v>
      </c>
      <c r="B381" s="287" t="s">
        <v>1215</v>
      </c>
      <c r="C381" s="296" t="s">
        <v>1179</v>
      </c>
      <c r="D381" s="288" t="s">
        <v>1216</v>
      </c>
      <c r="E381" s="288" t="s">
        <v>43</v>
      </c>
      <c r="F381" s="288" t="s">
        <v>43</v>
      </c>
      <c r="G381" s="287" t="s">
        <v>64</v>
      </c>
      <c r="H381" s="283" t="s">
        <v>1177</v>
      </c>
      <c r="I381" s="283">
        <v>0</v>
      </c>
      <c r="J381" s="29">
        <v>0.09</v>
      </c>
      <c r="K381" s="14">
        <v>104752151.23099799</v>
      </c>
      <c r="L381" s="15">
        <v>96895739.888673156</v>
      </c>
      <c r="M381" s="16">
        <v>0</v>
      </c>
      <c r="N381" s="15">
        <v>85908608.717983782</v>
      </c>
      <c r="O381" s="297">
        <v>19904242.704299998</v>
      </c>
      <c r="P381" s="15">
        <v>1484202.2033339997</v>
      </c>
      <c r="Q381" s="15">
        <v>9112.7344499999999</v>
      </c>
      <c r="R381" s="15">
        <v>35170.487123400002</v>
      </c>
      <c r="S381" s="19"/>
      <c r="T381" s="19"/>
      <c r="AN381" s="17">
        <v>107341336.84719118</v>
      </c>
      <c r="AO381" s="298">
        <v>1.0247172548321566</v>
      </c>
      <c r="AP381" s="290">
        <v>0</v>
      </c>
      <c r="AQ381" s="291">
        <v>0</v>
      </c>
      <c r="AR381" s="18">
        <v>0</v>
      </c>
      <c r="AS381" s="18">
        <v>0</v>
      </c>
      <c r="AT381" s="5"/>
      <c r="AU381" s="5"/>
    </row>
    <row r="382" spans="1:47">
      <c r="A382" s="287" t="s">
        <v>263</v>
      </c>
      <c r="B382" s="287" t="s">
        <v>1217</v>
      </c>
      <c r="C382" s="296" t="s">
        <v>1184</v>
      </c>
      <c r="D382" s="288" t="s">
        <v>1218</v>
      </c>
      <c r="E382" s="288" t="s">
        <v>43</v>
      </c>
      <c r="F382" s="288" t="s">
        <v>43</v>
      </c>
      <c r="G382" s="287" t="s">
        <v>264</v>
      </c>
      <c r="H382" s="283" t="s">
        <v>1177</v>
      </c>
      <c r="I382" s="283">
        <v>0</v>
      </c>
      <c r="J382" s="29">
        <v>0.1</v>
      </c>
      <c r="K382" s="14">
        <v>69216063.709774539</v>
      </c>
      <c r="L382" s="15">
        <v>64024858.93154145</v>
      </c>
      <c r="M382" s="16">
        <v>0</v>
      </c>
      <c r="N382" s="15">
        <v>39002563.365942277</v>
      </c>
      <c r="O382" s="297">
        <v>33124121.800000001</v>
      </c>
      <c r="P382" s="15">
        <v>1339195.9187</v>
      </c>
      <c r="Q382" s="15">
        <v>9481.25</v>
      </c>
      <c r="R382" s="15">
        <v>35343.434500000003</v>
      </c>
      <c r="S382" s="19"/>
      <c r="T382" s="19"/>
      <c r="AN382" s="17">
        <v>73510705.76914227</v>
      </c>
      <c r="AO382" s="298">
        <v>1.0620468982081286</v>
      </c>
      <c r="AP382" s="290">
        <v>0</v>
      </c>
      <c r="AQ382" s="291">
        <v>0</v>
      </c>
      <c r="AR382" s="18">
        <v>0</v>
      </c>
      <c r="AS382" s="18">
        <v>0</v>
      </c>
      <c r="AT382" s="5"/>
      <c r="AU382" s="5"/>
    </row>
    <row r="383" spans="1:47">
      <c r="A383" s="287" t="s">
        <v>621</v>
      </c>
      <c r="B383" s="287" t="s">
        <v>1219</v>
      </c>
      <c r="C383" s="296" t="s">
        <v>1179</v>
      </c>
      <c r="D383" s="288" t="s">
        <v>1220</v>
      </c>
      <c r="E383" s="288" t="s">
        <v>43</v>
      </c>
      <c r="F383" s="288" t="s">
        <v>43</v>
      </c>
      <c r="G383" s="287" t="s">
        <v>622</v>
      </c>
      <c r="H383" s="283" t="s">
        <v>1177</v>
      </c>
      <c r="I383" s="283">
        <v>0</v>
      </c>
      <c r="J383" s="29">
        <v>0.09</v>
      </c>
      <c r="K383" s="14">
        <v>65701605.356378421</v>
      </c>
      <c r="L383" s="15">
        <v>60773984.954650044</v>
      </c>
      <c r="M383" s="16">
        <v>0</v>
      </c>
      <c r="N383" s="15">
        <v>51088368.744589977</v>
      </c>
      <c r="O383" s="297">
        <v>15839054.459999999</v>
      </c>
      <c r="P383" s="15">
        <v>1438660.3925799001</v>
      </c>
      <c r="Q383" s="15">
        <v>10927.035</v>
      </c>
      <c r="R383" s="15">
        <v>30150.814679999999</v>
      </c>
      <c r="S383" s="19"/>
      <c r="T383" s="19"/>
      <c r="AN383" s="17">
        <v>68407161.446849868</v>
      </c>
      <c r="AO383" s="298">
        <v>1.0411794517926309</v>
      </c>
      <c r="AP383" s="290">
        <v>0</v>
      </c>
      <c r="AQ383" s="291">
        <v>0</v>
      </c>
      <c r="AR383" s="18">
        <v>0</v>
      </c>
      <c r="AS383" s="18">
        <v>0</v>
      </c>
      <c r="AT383" s="5"/>
      <c r="AU383" s="5"/>
    </row>
    <row r="384" spans="1:47">
      <c r="A384" s="287" t="s">
        <v>235</v>
      </c>
      <c r="B384" s="287" t="s">
        <v>1221</v>
      </c>
      <c r="C384" s="296" t="s">
        <v>1179</v>
      </c>
      <c r="D384" s="288" t="s">
        <v>1222</v>
      </c>
      <c r="E384" s="288" t="s">
        <v>43</v>
      </c>
      <c r="F384" s="288" t="s">
        <v>43</v>
      </c>
      <c r="G384" s="287" t="s">
        <v>656</v>
      </c>
      <c r="H384" s="283" t="s">
        <v>1177</v>
      </c>
      <c r="I384" s="283">
        <v>0</v>
      </c>
      <c r="J384" s="29">
        <v>0.09</v>
      </c>
      <c r="K384" s="14">
        <v>97339025.968354627</v>
      </c>
      <c r="L384" s="15">
        <v>90038599.020728037</v>
      </c>
      <c r="M384" s="16">
        <v>0</v>
      </c>
      <c r="N384" s="15">
        <v>73943957.692192078</v>
      </c>
      <c r="O384" s="297">
        <v>24499178.099999998</v>
      </c>
      <c r="P384" s="15">
        <v>1886223.7617299997</v>
      </c>
      <c r="Q384" s="15">
        <v>7175.5163999999986</v>
      </c>
      <c r="R384" s="15">
        <v>42372.308896199997</v>
      </c>
      <c r="S384" s="19"/>
      <c r="T384" s="19"/>
      <c r="AN384" s="17">
        <v>100378907.37921827</v>
      </c>
      <c r="AO384" s="298">
        <v>1.0312298318235886</v>
      </c>
      <c r="AP384" s="290">
        <v>0</v>
      </c>
      <c r="AQ384" s="291">
        <v>0</v>
      </c>
      <c r="AR384" s="18">
        <v>0</v>
      </c>
      <c r="AS384" s="18">
        <v>0</v>
      </c>
      <c r="AT384" s="5"/>
      <c r="AU384" s="5"/>
    </row>
    <row r="385" spans="1:51">
      <c r="A385" s="287" t="s">
        <v>80</v>
      </c>
      <c r="B385" s="287" t="s">
        <v>1223</v>
      </c>
      <c r="C385" s="296" t="s">
        <v>1184</v>
      </c>
      <c r="D385" s="288" t="s">
        <v>1224</v>
      </c>
      <c r="E385" s="288" t="s">
        <v>43</v>
      </c>
      <c r="F385" s="288" t="s">
        <v>43</v>
      </c>
      <c r="G385" s="287" t="s">
        <v>81</v>
      </c>
      <c r="H385" s="283" t="s">
        <v>1177</v>
      </c>
      <c r="I385" s="283" t="s">
        <v>24</v>
      </c>
      <c r="J385" s="29">
        <v>0.1</v>
      </c>
      <c r="K385" s="14">
        <v>98794175.492826417</v>
      </c>
      <c r="L385" s="15">
        <v>91384612.330864444</v>
      </c>
      <c r="M385" s="16">
        <v>0</v>
      </c>
      <c r="N385" s="15">
        <v>75430948.295924678</v>
      </c>
      <c r="O385" s="297">
        <v>25847506.5</v>
      </c>
      <c r="P385" s="15">
        <v>1946690.8109000002</v>
      </c>
      <c r="Q385" s="15">
        <v>8955.3000000000011</v>
      </c>
      <c r="R385" s="15">
        <v>41041.576855000007</v>
      </c>
      <c r="S385" s="19"/>
      <c r="T385" s="19"/>
      <c r="AN385" s="17">
        <v>103275142.48367968</v>
      </c>
      <c r="AO385" s="298">
        <v>1.045356590795969</v>
      </c>
      <c r="AP385" s="290">
        <v>0</v>
      </c>
      <c r="AQ385" s="291">
        <v>0</v>
      </c>
      <c r="AR385" s="18">
        <v>0</v>
      </c>
      <c r="AS385" s="18">
        <v>0</v>
      </c>
      <c r="AT385" s="5"/>
      <c r="AU385" s="5"/>
    </row>
    <row r="386" spans="1:51">
      <c r="A386" s="287" t="s">
        <v>404</v>
      </c>
      <c r="B386" s="287" t="s">
        <v>1225</v>
      </c>
      <c r="C386" s="296" t="s">
        <v>1184</v>
      </c>
      <c r="D386" s="288" t="s">
        <v>1226</v>
      </c>
      <c r="E386" s="288" t="s">
        <v>43</v>
      </c>
      <c r="F386" s="288" t="s">
        <v>43</v>
      </c>
      <c r="G386" s="287" t="s">
        <v>405</v>
      </c>
      <c r="H386" s="283" t="s">
        <v>1177</v>
      </c>
      <c r="I386" s="283" t="s">
        <v>24</v>
      </c>
      <c r="J386" s="29">
        <v>0.1</v>
      </c>
      <c r="K386" s="14">
        <v>110738229.28493132</v>
      </c>
      <c r="L386" s="15">
        <v>102432862.08856148</v>
      </c>
      <c r="M386" s="16">
        <v>0</v>
      </c>
      <c r="N386" s="15">
        <v>60686288.161131635</v>
      </c>
      <c r="O386" s="297">
        <v>57199760.305</v>
      </c>
      <c r="P386" s="15">
        <v>2455787.5929999999</v>
      </c>
      <c r="Q386" s="15">
        <v>14615.800000000001</v>
      </c>
      <c r="R386" s="15">
        <v>42697.952808000002</v>
      </c>
      <c r="S386" s="19"/>
      <c r="T386" s="19"/>
      <c r="AN386" s="17">
        <v>120399149.81193961</v>
      </c>
      <c r="AO386" s="298">
        <v>1.0872410601956672</v>
      </c>
      <c r="AP386" s="290">
        <v>0</v>
      </c>
      <c r="AQ386" s="291">
        <v>0</v>
      </c>
      <c r="AR386" s="18">
        <v>0</v>
      </c>
      <c r="AS386" s="18">
        <v>0</v>
      </c>
      <c r="AT386" s="5"/>
      <c r="AU386" s="5"/>
    </row>
    <row r="387" spans="1:51">
      <c r="A387" s="287" t="s">
        <v>693</v>
      </c>
      <c r="B387" s="287" t="s">
        <v>1227</v>
      </c>
      <c r="C387" s="296" t="s">
        <v>1184</v>
      </c>
      <c r="D387" s="288" t="s">
        <v>1228</v>
      </c>
      <c r="E387" s="288" t="s">
        <v>43</v>
      </c>
      <c r="F387" s="288" t="s">
        <v>43</v>
      </c>
      <c r="G387" s="287" t="s">
        <v>312</v>
      </c>
      <c r="H387" s="283" t="s">
        <v>1177</v>
      </c>
      <c r="I387" s="283">
        <v>0</v>
      </c>
      <c r="J387" s="29">
        <v>0.1</v>
      </c>
      <c r="K387" s="14">
        <v>61655477.252781831</v>
      </c>
      <c r="L387" s="15">
        <v>57031316.458823197</v>
      </c>
      <c r="M387" s="16">
        <v>0</v>
      </c>
      <c r="N387" s="15">
        <v>38995245.985006019</v>
      </c>
      <c r="O387" s="297">
        <v>25979369.857999999</v>
      </c>
      <c r="P387" s="15">
        <v>1507712.0228809998</v>
      </c>
      <c r="Q387" s="15">
        <v>6661.7459999999992</v>
      </c>
      <c r="R387" s="15">
        <v>24856.490408000001</v>
      </c>
      <c r="S387" s="19"/>
      <c r="T387" s="19"/>
      <c r="AN387" s="17">
        <v>66513846.102295019</v>
      </c>
      <c r="AO387" s="298">
        <v>1.0787986577347268</v>
      </c>
      <c r="AP387" s="290">
        <v>0</v>
      </c>
      <c r="AQ387" s="291">
        <v>0</v>
      </c>
      <c r="AR387" s="18">
        <v>0</v>
      </c>
      <c r="AS387" s="18">
        <v>0</v>
      </c>
      <c r="AT387" s="5"/>
      <c r="AU387" s="5"/>
    </row>
    <row r="388" spans="1:51">
      <c r="A388" s="287" t="s">
        <v>42</v>
      </c>
      <c r="B388" s="287" t="s">
        <v>1229</v>
      </c>
      <c r="C388" s="296" t="s">
        <v>1184</v>
      </c>
      <c r="D388" s="288" t="s">
        <v>1230</v>
      </c>
      <c r="E388" s="288" t="s">
        <v>43</v>
      </c>
      <c r="F388" s="288" t="s">
        <v>43</v>
      </c>
      <c r="G388" s="287" t="s">
        <v>44</v>
      </c>
      <c r="H388" s="283" t="s">
        <v>1177</v>
      </c>
      <c r="I388" s="283">
        <v>0</v>
      </c>
      <c r="J388" s="29">
        <v>0.1</v>
      </c>
      <c r="K388" s="14">
        <v>76239041.547803208</v>
      </c>
      <c r="L388" s="15">
        <v>70521113.431717977</v>
      </c>
      <c r="M388" s="16">
        <v>0</v>
      </c>
      <c r="N388" s="15">
        <v>44048296.075522587</v>
      </c>
      <c r="O388" s="297">
        <v>33674908.661000006</v>
      </c>
      <c r="P388" s="15">
        <v>2047188.6169</v>
      </c>
      <c r="Q388" s="15">
        <v>17489.3135</v>
      </c>
      <c r="R388" s="15">
        <v>46547.978000000003</v>
      </c>
      <c r="S388" s="19"/>
      <c r="T388" s="19"/>
      <c r="AN388" s="17">
        <v>79834430.644922584</v>
      </c>
      <c r="AO388" s="298">
        <v>1.0471594215263711</v>
      </c>
      <c r="AP388" s="290">
        <v>0</v>
      </c>
      <c r="AQ388" s="291">
        <v>0</v>
      </c>
      <c r="AR388" s="18">
        <v>0</v>
      </c>
      <c r="AS388" s="18">
        <v>0</v>
      </c>
      <c r="AT388" s="5"/>
      <c r="AU388" s="5"/>
    </row>
    <row r="389" spans="1:51">
      <c r="A389" s="287" t="s">
        <v>202</v>
      </c>
      <c r="B389" s="287" t="s">
        <v>1231</v>
      </c>
      <c r="C389" s="296" t="s">
        <v>1179</v>
      </c>
      <c r="D389" s="288" t="s">
        <v>1232</v>
      </c>
      <c r="E389" s="288" t="s">
        <v>43</v>
      </c>
      <c r="F389" s="288" t="s">
        <v>43</v>
      </c>
      <c r="G389" s="287" t="s">
        <v>1094</v>
      </c>
      <c r="H389" s="283" t="s">
        <v>1177</v>
      </c>
      <c r="I389" s="283">
        <v>0</v>
      </c>
      <c r="J389" s="29">
        <v>0.09</v>
      </c>
      <c r="K389" s="14">
        <v>61071100.559909657</v>
      </c>
      <c r="L389" s="15">
        <v>56490768.017916434</v>
      </c>
      <c r="M389" s="16">
        <v>0</v>
      </c>
      <c r="N389" s="15">
        <v>45135702.767372958</v>
      </c>
      <c r="O389" s="297">
        <v>15950301.93</v>
      </c>
      <c r="P389" s="15">
        <v>1428374.5033499999</v>
      </c>
      <c r="Q389" s="15">
        <v>12320.82</v>
      </c>
      <c r="R389" s="15">
        <v>45389.437559999998</v>
      </c>
      <c r="S389" s="19"/>
      <c r="T389" s="19"/>
      <c r="AN389" s="17">
        <v>62572089.458282955</v>
      </c>
      <c r="AO389" s="289">
        <v>1.0245777280024757</v>
      </c>
      <c r="AP389" s="306">
        <v>0</v>
      </c>
      <c r="AQ389" s="307">
        <v>0</v>
      </c>
      <c r="AR389" s="18">
        <v>0</v>
      </c>
      <c r="AS389" s="18">
        <v>0</v>
      </c>
      <c r="AT389" s="5"/>
      <c r="AU389" s="5"/>
    </row>
    <row r="390" spans="1:51">
      <c r="A390" s="299"/>
      <c r="B390" s="299"/>
      <c r="C390" s="300"/>
      <c r="D390" s="301"/>
      <c r="E390" s="301"/>
      <c r="F390" s="301"/>
      <c r="G390" s="299"/>
      <c r="H390" s="302"/>
      <c r="I390" s="302"/>
      <c r="J390" s="303"/>
      <c r="K390" s="304"/>
      <c r="L390" s="304"/>
      <c r="M390" s="305"/>
      <c r="N390" s="304"/>
      <c r="O390" s="20"/>
      <c r="P390" s="20"/>
      <c r="Q390" s="20"/>
      <c r="R390" s="20"/>
      <c r="S390" s="19"/>
      <c r="T390" s="19"/>
      <c r="AN390" s="32"/>
      <c r="AO390" s="36"/>
      <c r="AP390" s="32"/>
      <c r="AQ390" s="35"/>
      <c r="AR390" s="18"/>
      <c r="AS390" s="18"/>
      <c r="AT390" s="5"/>
      <c r="AU390" s="5"/>
    </row>
    <row r="391" spans="1:51">
      <c r="A391" s="40" t="s">
        <v>118</v>
      </c>
      <c r="B391" s="38" t="s">
        <v>1233</v>
      </c>
      <c r="C391" s="40" t="s">
        <v>1234</v>
      </c>
      <c r="D391" s="288" t="s">
        <v>1235</v>
      </c>
      <c r="E391" s="39" t="s">
        <v>43</v>
      </c>
      <c r="F391" s="39" t="s">
        <v>43</v>
      </c>
      <c r="G391" s="38"/>
      <c r="H391" s="37" t="s">
        <v>1177</v>
      </c>
      <c r="I391" s="37"/>
      <c r="J391" s="29"/>
      <c r="K391" s="14"/>
      <c r="L391" s="15"/>
      <c r="M391" s="16"/>
      <c r="N391" s="15"/>
      <c r="O391" s="20"/>
      <c r="P391" s="20"/>
      <c r="Q391" s="20"/>
      <c r="R391" s="20"/>
      <c r="S391" s="19"/>
      <c r="T391" s="19"/>
      <c r="AN391" s="32"/>
      <c r="AO391" s="36"/>
      <c r="AP391" s="32"/>
      <c r="AQ391" s="35"/>
      <c r="AR391" s="18"/>
      <c r="AS391" s="18"/>
      <c r="AT391" s="5"/>
      <c r="AU391" s="5"/>
    </row>
    <row r="392" spans="1:51">
      <c r="A392" s="308" t="s">
        <v>1236</v>
      </c>
      <c r="B392" s="287" t="s">
        <v>1237</v>
      </c>
      <c r="C392" s="287" t="s">
        <v>1234</v>
      </c>
      <c r="D392" s="288" t="s">
        <v>1238</v>
      </c>
      <c r="E392" s="288" t="s">
        <v>43</v>
      </c>
      <c r="F392" s="288" t="s">
        <v>43</v>
      </c>
      <c r="G392" s="287"/>
      <c r="H392" s="283" t="s">
        <v>1177</v>
      </c>
      <c r="I392" s="283"/>
      <c r="J392" s="29"/>
      <c r="K392" s="14"/>
      <c r="L392" s="15"/>
      <c r="M392" s="16"/>
      <c r="N392" s="15"/>
      <c r="O392" s="20"/>
      <c r="P392" s="20"/>
      <c r="Q392" s="20"/>
      <c r="R392" s="20"/>
      <c r="S392" s="19"/>
      <c r="T392" s="19"/>
      <c r="AN392" s="32"/>
      <c r="AO392" s="36"/>
      <c r="AP392" s="32"/>
      <c r="AQ392" s="35"/>
      <c r="AR392" s="18"/>
      <c r="AS392" s="18"/>
      <c r="AT392" s="5"/>
      <c r="AU392" s="5"/>
    </row>
    <row r="393" spans="1:51" s="30" customFormat="1">
      <c r="A393" s="309"/>
      <c r="B393" s="299"/>
      <c r="C393" s="299"/>
      <c r="D393" s="301"/>
      <c r="E393" s="310"/>
      <c r="F393" s="310"/>
      <c r="G393" s="299"/>
      <c r="H393" s="302"/>
      <c r="I393" s="302"/>
      <c r="J393" s="299"/>
      <c r="K393" s="299"/>
      <c r="L393" s="299"/>
      <c r="AQ393" s="34"/>
      <c r="AR393" s="33"/>
      <c r="AS393" s="33"/>
      <c r="AT393" s="32"/>
      <c r="AU393" s="32"/>
      <c r="AV393" s="31"/>
      <c r="AW393" s="31"/>
      <c r="AX393" s="31"/>
      <c r="AY393" s="31"/>
    </row>
    <row r="394" spans="1:51">
      <c r="A394" s="311" t="s">
        <v>1239</v>
      </c>
      <c r="B394" s="287"/>
      <c r="C394" s="287"/>
      <c r="D394" s="308" t="s">
        <v>166</v>
      </c>
      <c r="E394" s="296"/>
      <c r="F394" s="288"/>
      <c r="G394" s="287"/>
      <c r="H394" s="283" t="s">
        <v>1240</v>
      </c>
      <c r="I394" s="283" t="s">
        <v>24</v>
      </c>
      <c r="J394" s="29">
        <v>1</v>
      </c>
      <c r="K394" s="286">
        <v>118084025.16972601</v>
      </c>
      <c r="L394" s="15">
        <v>109227723.28199656</v>
      </c>
      <c r="M394" s="312">
        <v>0</v>
      </c>
      <c r="N394" s="285">
        <v>-125727598.35339576</v>
      </c>
      <c r="AN394" s="313">
        <v>163427288.95348424</v>
      </c>
      <c r="AO394" s="289">
        <v>1.3839915155211289</v>
      </c>
      <c r="AP394" s="314">
        <v>0</v>
      </c>
      <c r="AQ394" s="315">
        <v>0</v>
      </c>
      <c r="AR394" s="18">
        <v>0</v>
      </c>
      <c r="AS394" s="18">
        <v>0</v>
      </c>
      <c r="AT394" s="5"/>
      <c r="AU394" s="5"/>
    </row>
    <row r="395" spans="1:51">
      <c r="A395" s="311" t="s">
        <v>1241</v>
      </c>
      <c r="B395" s="287"/>
      <c r="C395" s="287"/>
      <c r="D395" s="308" t="s">
        <v>76</v>
      </c>
      <c r="E395" s="296"/>
      <c r="F395" s="288"/>
      <c r="G395" s="287"/>
      <c r="H395" s="283" t="s">
        <v>1242</v>
      </c>
      <c r="I395" s="283">
        <v>0</v>
      </c>
      <c r="J395" s="29">
        <v>1</v>
      </c>
      <c r="K395" s="286">
        <v>54093473.019338176</v>
      </c>
      <c r="L395" s="297">
        <v>50036462.542887814</v>
      </c>
      <c r="M395" s="312">
        <v>8.4309905129316132E-2</v>
      </c>
      <c r="N395" s="285">
        <v>-4980522.3927318901</v>
      </c>
      <c r="AN395" s="313">
        <v>61483576.698778108</v>
      </c>
      <c r="AO395" s="289">
        <v>1.1366172897938722</v>
      </c>
      <c r="AP395" s="314">
        <v>0</v>
      </c>
      <c r="AQ395" s="315">
        <v>0</v>
      </c>
      <c r="AR395" s="18">
        <v>623059</v>
      </c>
      <c r="AS395" s="18">
        <v>623059</v>
      </c>
      <c r="AT395" s="5"/>
      <c r="AU395" s="5"/>
    </row>
    <row r="396" spans="1:51">
      <c r="A396" s="311" t="s">
        <v>1243</v>
      </c>
      <c r="B396" s="287"/>
      <c r="C396" s="287"/>
      <c r="D396" s="308" t="s">
        <v>49</v>
      </c>
      <c r="E396" s="296"/>
      <c r="F396" s="288"/>
      <c r="G396" s="287"/>
      <c r="H396" s="283" t="s">
        <v>1242</v>
      </c>
      <c r="I396" s="283">
        <v>0</v>
      </c>
      <c r="J396" s="29">
        <v>1</v>
      </c>
      <c r="K396" s="286">
        <v>101440684.81763695</v>
      </c>
      <c r="L396" s="297">
        <v>93832633.456314191</v>
      </c>
      <c r="M396" s="312">
        <v>0</v>
      </c>
      <c r="N396" s="285">
        <v>10249876.405458346</v>
      </c>
      <c r="AN396" s="313">
        <v>116868731.82845835</v>
      </c>
      <c r="AO396" s="289">
        <v>1.1520893420480833</v>
      </c>
      <c r="AP396" s="314">
        <v>0</v>
      </c>
      <c r="AQ396" s="315">
        <v>0</v>
      </c>
      <c r="AR396" s="18">
        <v>0</v>
      </c>
      <c r="AS396" s="18">
        <v>0</v>
      </c>
      <c r="AT396" s="5"/>
      <c r="AU396" s="5"/>
    </row>
    <row r="397" spans="1:51">
      <c r="A397" s="311" t="s">
        <v>1244</v>
      </c>
      <c r="B397" s="287"/>
      <c r="C397" s="287"/>
      <c r="D397" s="308" t="s">
        <v>55</v>
      </c>
      <c r="E397" s="296"/>
      <c r="F397" s="288"/>
      <c r="G397" s="287"/>
      <c r="H397" s="283" t="s">
        <v>1240</v>
      </c>
      <c r="I397" s="283" t="s">
        <v>24</v>
      </c>
      <c r="J397" s="29">
        <v>1</v>
      </c>
      <c r="K397" s="286">
        <v>194109629.59015471</v>
      </c>
      <c r="L397" s="297">
        <v>179551407.37089312</v>
      </c>
      <c r="M397" s="312">
        <v>0</v>
      </c>
      <c r="N397" s="285">
        <v>57637023.72983107</v>
      </c>
      <c r="AN397" s="313">
        <v>220495343.55378109</v>
      </c>
      <c r="AO397" s="289">
        <v>1.1359320195465701</v>
      </c>
      <c r="AP397" s="314">
        <v>0</v>
      </c>
      <c r="AQ397" s="315">
        <v>0</v>
      </c>
      <c r="AR397" s="18">
        <v>0</v>
      </c>
      <c r="AS397" s="18">
        <v>0</v>
      </c>
      <c r="AT397" s="5"/>
      <c r="AU397" s="5"/>
    </row>
    <row r="398" spans="1:51">
      <c r="A398" s="311" t="s">
        <v>1245</v>
      </c>
      <c r="B398" s="287"/>
      <c r="C398" s="287"/>
      <c r="D398" s="308" t="s">
        <v>367</v>
      </c>
      <c r="E398" s="296"/>
      <c r="F398" s="288"/>
      <c r="G398" s="287"/>
      <c r="H398" s="283" t="s">
        <v>1240</v>
      </c>
      <c r="I398" s="283" t="s">
        <v>24</v>
      </c>
      <c r="J398" s="29">
        <v>1</v>
      </c>
      <c r="K398" s="286">
        <v>206696215.21038914</v>
      </c>
      <c r="L398" s="297">
        <v>191193999.06960997</v>
      </c>
      <c r="M398" s="312">
        <v>0</v>
      </c>
      <c r="N398" s="285">
        <v>32970311.591737188</v>
      </c>
      <c r="AN398" s="313">
        <v>228608648.42903718</v>
      </c>
      <c r="AO398" s="289">
        <v>1.1060127453052013</v>
      </c>
      <c r="AP398" s="314">
        <v>0</v>
      </c>
      <c r="AQ398" s="315">
        <v>0</v>
      </c>
      <c r="AR398" s="18">
        <v>0</v>
      </c>
      <c r="AS398" s="18">
        <v>0</v>
      </c>
      <c r="AT398" s="5"/>
      <c r="AU398" s="5"/>
    </row>
    <row r="399" spans="1:51">
      <c r="A399" s="311" t="s">
        <v>1246</v>
      </c>
      <c r="B399" s="287"/>
      <c r="C399" s="287"/>
      <c r="D399" s="308" t="s">
        <v>394</v>
      </c>
      <c r="E399" s="296"/>
      <c r="F399" s="288"/>
      <c r="G399" s="287"/>
      <c r="H399" s="283" t="s">
        <v>1242</v>
      </c>
      <c r="I399" s="283">
        <v>0</v>
      </c>
      <c r="J399" s="29">
        <v>1</v>
      </c>
      <c r="K399" s="286">
        <v>94144295.877815396</v>
      </c>
      <c r="L399" s="297">
        <v>87083473.686979249</v>
      </c>
      <c r="M399" s="312">
        <v>0</v>
      </c>
      <c r="N399" s="285">
        <v>27272344.241882343</v>
      </c>
      <c r="AN399" s="313">
        <v>102140412.69693235</v>
      </c>
      <c r="AO399" s="289">
        <v>1.0849346924798786</v>
      </c>
      <c r="AP399" s="314">
        <v>0</v>
      </c>
      <c r="AQ399" s="315">
        <v>0</v>
      </c>
      <c r="AR399" s="18">
        <v>0</v>
      </c>
      <c r="AS399" s="18">
        <v>0</v>
      </c>
      <c r="AT399" s="5"/>
      <c r="AU399" s="5"/>
    </row>
    <row r="400" spans="1:51">
      <c r="A400" s="311" t="s">
        <v>1247</v>
      </c>
      <c r="B400" s="287"/>
      <c r="C400" s="287"/>
      <c r="D400" s="308" t="s">
        <v>105</v>
      </c>
      <c r="E400" s="296"/>
      <c r="F400" s="288"/>
      <c r="G400" s="287"/>
      <c r="H400" s="283" t="s">
        <v>1242</v>
      </c>
      <c r="I400" s="283">
        <v>0</v>
      </c>
      <c r="J400" s="29">
        <v>1</v>
      </c>
      <c r="K400" s="286">
        <v>255511848.73200172</v>
      </c>
      <c r="L400" s="297">
        <v>236348460.07710162</v>
      </c>
      <c r="M400" s="312">
        <v>6.0343791575704353E-3</v>
      </c>
      <c r="N400" s="285">
        <v>-1551217.9047941267</v>
      </c>
      <c r="AN400" s="313">
        <v>285151700.23305583</v>
      </c>
      <c r="AO400" s="289">
        <v>1.1160018670294325</v>
      </c>
      <c r="AP400" s="314">
        <v>0</v>
      </c>
      <c r="AQ400" s="315">
        <v>0</v>
      </c>
      <c r="AR400" s="18">
        <v>178858</v>
      </c>
      <c r="AS400" s="18">
        <v>178858</v>
      </c>
      <c r="AT400" s="5"/>
      <c r="AU400" s="5"/>
    </row>
    <row r="401" spans="1:47">
      <c r="A401" s="311" t="s">
        <v>1248</v>
      </c>
      <c r="B401" s="287"/>
      <c r="C401" s="287"/>
      <c r="D401" s="308" t="s">
        <v>259</v>
      </c>
      <c r="E401" s="296"/>
      <c r="F401" s="288"/>
      <c r="G401" s="287"/>
      <c r="H401" s="283" t="s">
        <v>1240</v>
      </c>
      <c r="I401" s="283" t="s">
        <v>24</v>
      </c>
      <c r="J401" s="29">
        <v>1</v>
      </c>
      <c r="K401" s="286">
        <v>87633201.785553828</v>
      </c>
      <c r="L401" s="297">
        <v>81060711.651637301</v>
      </c>
      <c r="M401" s="312">
        <v>0</v>
      </c>
      <c r="N401" s="285">
        <v>-15853643.204551674</v>
      </c>
      <c r="AN401" s="313">
        <v>100482957.30844831</v>
      </c>
      <c r="AO401" s="289">
        <v>1.1466311313643311</v>
      </c>
      <c r="AP401" s="314">
        <v>0</v>
      </c>
      <c r="AQ401" s="315">
        <v>0</v>
      </c>
      <c r="AR401" s="18">
        <v>0</v>
      </c>
      <c r="AS401" s="18">
        <v>0</v>
      </c>
      <c r="AT401" s="5"/>
      <c r="AU401" s="5"/>
    </row>
    <row r="402" spans="1:47">
      <c r="A402" s="311" t="s">
        <v>1249</v>
      </c>
      <c r="B402" s="287"/>
      <c r="C402" s="287"/>
      <c r="D402" s="308" t="s">
        <v>131</v>
      </c>
      <c r="E402" s="296"/>
      <c r="F402" s="288"/>
      <c r="G402" s="287"/>
      <c r="H402" s="283" t="s">
        <v>1242</v>
      </c>
      <c r="I402" s="283">
        <v>0</v>
      </c>
      <c r="J402" s="29">
        <v>1</v>
      </c>
      <c r="K402" s="286">
        <v>387730705.79723275</v>
      </c>
      <c r="L402" s="297">
        <v>358650902.86244029</v>
      </c>
      <c r="M402" s="312">
        <v>0</v>
      </c>
      <c r="N402" s="285">
        <v>59404672.90737886</v>
      </c>
      <c r="AN402" s="313">
        <v>431932069.70163089</v>
      </c>
      <c r="AO402" s="289">
        <v>1.1140001636277774</v>
      </c>
      <c r="AP402" s="314">
        <v>0</v>
      </c>
      <c r="AQ402" s="315">
        <v>0</v>
      </c>
      <c r="AR402" s="18">
        <v>0</v>
      </c>
      <c r="AS402" s="18">
        <v>0</v>
      </c>
      <c r="AT402" s="5"/>
      <c r="AU402" s="5"/>
    </row>
    <row r="403" spans="1:47">
      <c r="A403" s="311" t="s">
        <v>1250</v>
      </c>
      <c r="B403" s="287"/>
      <c r="C403" s="287"/>
      <c r="D403" s="308" t="s">
        <v>152</v>
      </c>
      <c r="E403" s="296"/>
      <c r="F403" s="288"/>
      <c r="G403" s="287"/>
      <c r="H403" s="283" t="s">
        <v>1242</v>
      </c>
      <c r="I403" s="283">
        <v>0</v>
      </c>
      <c r="J403" s="29">
        <v>1</v>
      </c>
      <c r="K403" s="286">
        <v>758411022.39473176</v>
      </c>
      <c r="L403" s="297">
        <v>701530195.71512687</v>
      </c>
      <c r="M403" s="312">
        <v>0</v>
      </c>
      <c r="N403" s="285">
        <v>138725423.80593783</v>
      </c>
      <c r="AN403" s="313">
        <v>834551938.10776722</v>
      </c>
      <c r="AO403" s="289">
        <v>1.1003953179274948</v>
      </c>
      <c r="AP403" s="314">
        <v>0</v>
      </c>
      <c r="AQ403" s="315">
        <v>0</v>
      </c>
      <c r="AR403" s="18">
        <v>0</v>
      </c>
      <c r="AS403" s="18">
        <v>0</v>
      </c>
      <c r="AT403" s="5"/>
      <c r="AU403" s="5"/>
    </row>
    <row r="404" spans="1:47">
      <c r="A404" s="311" t="s">
        <v>1251</v>
      </c>
      <c r="B404" s="287"/>
      <c r="C404" s="287"/>
      <c r="D404" s="308" t="s">
        <v>208</v>
      </c>
      <c r="E404" s="296"/>
      <c r="F404" s="288"/>
      <c r="G404" s="287"/>
      <c r="H404" s="283" t="s">
        <v>1242</v>
      </c>
      <c r="I404" s="283">
        <v>0</v>
      </c>
      <c r="J404" s="29">
        <v>1</v>
      </c>
      <c r="K404" s="286">
        <v>131563407.48367099</v>
      </c>
      <c r="L404" s="297">
        <v>121696151.92239568</v>
      </c>
      <c r="M404" s="312">
        <v>0</v>
      </c>
      <c r="N404" s="285">
        <v>2847528.9918003678</v>
      </c>
      <c r="AN404" s="313">
        <v>139902867.10161239</v>
      </c>
      <c r="AO404" s="289">
        <v>1.0633873793438837</v>
      </c>
      <c r="AP404" s="314">
        <v>0</v>
      </c>
      <c r="AQ404" s="315">
        <v>0</v>
      </c>
      <c r="AR404" s="18">
        <v>0</v>
      </c>
      <c r="AS404" s="18">
        <v>0</v>
      </c>
      <c r="AT404" s="5"/>
      <c r="AU404" s="5"/>
    </row>
    <row r="405" spans="1:47">
      <c r="A405" s="311" t="s">
        <v>1252</v>
      </c>
      <c r="B405" s="287"/>
      <c r="C405" s="287"/>
      <c r="D405" s="308" t="s">
        <v>70</v>
      </c>
      <c r="E405" s="296"/>
      <c r="F405" s="288"/>
      <c r="G405" s="287"/>
      <c r="H405" s="283" t="s">
        <v>1240</v>
      </c>
      <c r="I405" s="283" t="s">
        <v>24</v>
      </c>
      <c r="J405" s="29">
        <v>1</v>
      </c>
      <c r="K405" s="286">
        <v>280192269.37540591</v>
      </c>
      <c r="L405" s="297">
        <v>259177849.17225048</v>
      </c>
      <c r="M405" s="312">
        <v>0</v>
      </c>
      <c r="N405" s="285">
        <v>-26932850.068509012</v>
      </c>
      <c r="AN405" s="313">
        <v>322663834.95530599</v>
      </c>
      <c r="AO405" s="289">
        <v>1.1515800763332125</v>
      </c>
      <c r="AP405" s="314">
        <v>0</v>
      </c>
      <c r="AQ405" s="315">
        <v>0</v>
      </c>
      <c r="AR405" s="18">
        <v>0</v>
      </c>
      <c r="AS405" s="18">
        <v>0</v>
      </c>
      <c r="AT405" s="5"/>
      <c r="AU405" s="5"/>
    </row>
    <row r="406" spans="1:47">
      <c r="A406" s="311" t="s">
        <v>1253</v>
      </c>
      <c r="B406" s="287"/>
      <c r="C406" s="287"/>
      <c r="D406" s="308" t="s">
        <v>216</v>
      </c>
      <c r="E406" s="296"/>
      <c r="F406" s="288"/>
      <c r="G406" s="287"/>
      <c r="H406" s="283" t="s">
        <v>1242</v>
      </c>
      <c r="I406" s="283">
        <v>0</v>
      </c>
      <c r="J406" s="29">
        <v>1</v>
      </c>
      <c r="K406" s="286">
        <v>210561478.7841436</v>
      </c>
      <c r="L406" s="297">
        <v>194769367.87533283</v>
      </c>
      <c r="M406" s="312">
        <v>0</v>
      </c>
      <c r="N406" s="285">
        <v>93503761.307366312</v>
      </c>
      <c r="AN406" s="313">
        <v>228330475.63428631</v>
      </c>
      <c r="AO406" s="289">
        <v>1.0843886400909948</v>
      </c>
      <c r="AP406" s="314">
        <v>0</v>
      </c>
      <c r="AQ406" s="315">
        <v>0</v>
      </c>
      <c r="AR406" s="18">
        <v>0</v>
      </c>
      <c r="AS406" s="18">
        <v>0</v>
      </c>
      <c r="AT406" s="5"/>
      <c r="AU406" s="5"/>
    </row>
    <row r="407" spans="1:47">
      <c r="A407" s="311" t="s">
        <v>1254</v>
      </c>
      <c r="B407" s="287"/>
      <c r="C407" s="287"/>
      <c r="D407" s="308" t="s">
        <v>171</v>
      </c>
      <c r="E407" s="296"/>
      <c r="F407" s="288"/>
      <c r="G407" s="287"/>
      <c r="H407" s="283" t="s">
        <v>1240</v>
      </c>
      <c r="I407" s="283" t="s">
        <v>24</v>
      </c>
      <c r="J407" s="29">
        <v>1</v>
      </c>
      <c r="K407" s="286">
        <v>505040408.20892811</v>
      </c>
      <c r="L407" s="297">
        <v>467162377.5932585</v>
      </c>
      <c r="M407" s="312">
        <v>0</v>
      </c>
      <c r="N407" s="285">
        <v>65906377.53288573</v>
      </c>
      <c r="AN407" s="313">
        <v>562507719.52312577</v>
      </c>
      <c r="AO407" s="289">
        <v>1.1137875512139699</v>
      </c>
      <c r="AP407" s="314">
        <v>0</v>
      </c>
      <c r="AQ407" s="315">
        <v>0</v>
      </c>
      <c r="AR407" s="18">
        <v>0</v>
      </c>
      <c r="AS407" s="18">
        <v>0</v>
      </c>
      <c r="AT407" s="5"/>
      <c r="AU407" s="5"/>
    </row>
    <row r="408" spans="1:47">
      <c r="A408" s="311" t="s">
        <v>1255</v>
      </c>
      <c r="B408" s="287"/>
      <c r="C408" s="287"/>
      <c r="D408" s="308" t="s">
        <v>137</v>
      </c>
      <c r="E408" s="296"/>
      <c r="F408" s="288"/>
      <c r="G408" s="287"/>
      <c r="H408" s="283" t="s">
        <v>1242</v>
      </c>
      <c r="I408" s="283">
        <v>0</v>
      </c>
      <c r="J408" s="29">
        <v>1</v>
      </c>
      <c r="K408" s="286">
        <v>181202008.42513031</v>
      </c>
      <c r="L408" s="297">
        <v>167611857.79324555</v>
      </c>
      <c r="M408" s="312">
        <v>0</v>
      </c>
      <c r="N408" s="285">
        <v>11711169.378599733</v>
      </c>
      <c r="AN408" s="313">
        <v>206913773.43675974</v>
      </c>
      <c r="AO408" s="289">
        <v>1.141895585126768</v>
      </c>
      <c r="AP408" s="314">
        <v>0</v>
      </c>
      <c r="AQ408" s="315">
        <v>0</v>
      </c>
      <c r="AR408" s="18">
        <v>0</v>
      </c>
      <c r="AS408" s="18">
        <v>0</v>
      </c>
      <c r="AT408" s="5"/>
      <c r="AU408" s="5"/>
    </row>
    <row r="409" spans="1:47">
      <c r="A409" s="311" t="s">
        <v>1256</v>
      </c>
      <c r="B409" s="287"/>
      <c r="C409" s="287"/>
      <c r="D409" s="308" t="s">
        <v>157</v>
      </c>
      <c r="E409" s="296"/>
      <c r="F409" s="288"/>
      <c r="G409" s="287"/>
      <c r="H409" s="283" t="s">
        <v>1240</v>
      </c>
      <c r="I409" s="283" t="s">
        <v>24</v>
      </c>
      <c r="J409" s="29">
        <v>1</v>
      </c>
      <c r="K409" s="286">
        <v>163964268.66495222</v>
      </c>
      <c r="L409" s="297">
        <v>151666948.51508081</v>
      </c>
      <c r="M409" s="312">
        <v>0</v>
      </c>
      <c r="N409" s="285">
        <v>31449733.81677442</v>
      </c>
      <c r="AN409" s="313">
        <v>193391588.62237442</v>
      </c>
      <c r="AO409" s="289">
        <v>1.1794739805021457</v>
      </c>
      <c r="AP409" s="314">
        <v>0</v>
      </c>
      <c r="AQ409" s="315">
        <v>0</v>
      </c>
      <c r="AR409" s="18">
        <v>0</v>
      </c>
      <c r="AS409" s="18">
        <v>0</v>
      </c>
      <c r="AT409" s="5"/>
      <c r="AU409" s="5"/>
    </row>
    <row r="410" spans="1:47">
      <c r="A410" s="311" t="s">
        <v>1257</v>
      </c>
      <c r="B410" s="287"/>
      <c r="C410" s="287"/>
      <c r="D410" s="308" t="s">
        <v>87</v>
      </c>
      <c r="E410" s="296"/>
      <c r="F410" s="288"/>
      <c r="G410" s="287"/>
      <c r="H410" s="283" t="s">
        <v>1240</v>
      </c>
      <c r="I410" s="283" t="s">
        <v>24</v>
      </c>
      <c r="J410" s="29">
        <v>1</v>
      </c>
      <c r="K410" s="286">
        <v>3165640568.4583883</v>
      </c>
      <c r="L410" s="297">
        <v>2928217525.8240094</v>
      </c>
      <c r="M410" s="312">
        <v>0</v>
      </c>
      <c r="N410" s="285">
        <v>-761454908.66553068</v>
      </c>
      <c r="AN410" s="313">
        <v>3556182772.2389688</v>
      </c>
      <c r="AO410" s="289">
        <v>1.1233690923953403</v>
      </c>
      <c r="AP410" s="314">
        <v>0</v>
      </c>
      <c r="AQ410" s="315">
        <v>0</v>
      </c>
      <c r="AR410" s="18">
        <v>0</v>
      </c>
      <c r="AS410" s="18">
        <v>0</v>
      </c>
      <c r="AT410" s="5"/>
      <c r="AU410" s="5"/>
    </row>
    <row r="411" spans="1:47">
      <c r="A411" s="311" t="s">
        <v>1258</v>
      </c>
      <c r="B411" s="287"/>
      <c r="C411" s="287"/>
      <c r="D411" s="308" t="s">
        <v>467</v>
      </c>
      <c r="E411" s="296"/>
      <c r="F411" s="288"/>
      <c r="G411" s="287"/>
      <c r="H411" s="283" t="s">
        <v>1242</v>
      </c>
      <c r="I411" s="283">
        <v>0</v>
      </c>
      <c r="J411" s="29">
        <v>1</v>
      </c>
      <c r="K411" s="286">
        <v>109327015.633863</v>
      </c>
      <c r="L411" s="297">
        <v>101127489.46132328</v>
      </c>
      <c r="M411" s="312">
        <v>0</v>
      </c>
      <c r="N411" s="285">
        <v>18188355.948298771</v>
      </c>
      <c r="AN411" s="313">
        <v>121850166.93088877</v>
      </c>
      <c r="AO411" s="289">
        <v>1.1145476369625409</v>
      </c>
      <c r="AP411" s="314">
        <v>0</v>
      </c>
      <c r="AQ411" s="315">
        <v>0</v>
      </c>
      <c r="AR411" s="18">
        <v>0</v>
      </c>
      <c r="AS411" s="18">
        <v>0</v>
      </c>
      <c r="AT411" s="5"/>
      <c r="AU411" s="5"/>
    </row>
    <row r="412" spans="1:47">
      <c r="A412" s="311" t="s">
        <v>1259</v>
      </c>
      <c r="B412" s="287"/>
      <c r="C412" s="287"/>
      <c r="D412" s="308" t="s">
        <v>179</v>
      </c>
      <c r="E412" s="296"/>
      <c r="F412" s="288"/>
      <c r="G412" s="287"/>
      <c r="H412" s="283" t="s">
        <v>1242</v>
      </c>
      <c r="I412" s="283">
        <v>0</v>
      </c>
      <c r="J412" s="29">
        <v>1</v>
      </c>
      <c r="K412" s="286">
        <v>176530986.11186239</v>
      </c>
      <c r="L412" s="297">
        <v>163291162.15347272</v>
      </c>
      <c r="M412" s="312">
        <v>0</v>
      </c>
      <c r="N412" s="285">
        <v>46103530.45764485</v>
      </c>
      <c r="AN412" s="313">
        <v>190665732.24004486</v>
      </c>
      <c r="AO412" s="289">
        <v>1.0800694905721859</v>
      </c>
      <c r="AP412" s="314">
        <v>0</v>
      </c>
      <c r="AQ412" s="315">
        <v>0</v>
      </c>
      <c r="AR412" s="18">
        <v>0</v>
      </c>
      <c r="AS412" s="18">
        <v>0</v>
      </c>
      <c r="AT412" s="5"/>
      <c r="AU412" s="5"/>
    </row>
    <row r="413" spans="1:47">
      <c r="A413" s="311" t="s">
        <v>1260</v>
      </c>
      <c r="B413" s="287"/>
      <c r="C413" s="287"/>
      <c r="D413" s="308" t="s">
        <v>264</v>
      </c>
      <c r="E413" s="287"/>
      <c r="F413" s="288"/>
      <c r="G413" s="287"/>
      <c r="H413" s="283" t="s">
        <v>1242</v>
      </c>
      <c r="I413" s="283">
        <v>0</v>
      </c>
      <c r="J413" s="29">
        <v>1</v>
      </c>
      <c r="K413" s="286">
        <v>74953852.208117142</v>
      </c>
      <c r="L413" s="297">
        <v>69332313.292508364</v>
      </c>
      <c r="M413" s="312">
        <v>7.1463377512550608E-3</v>
      </c>
      <c r="N413" s="285">
        <v>-539501.2862598151</v>
      </c>
      <c r="AN413" s="313">
        <v>89007526.754140183</v>
      </c>
      <c r="AO413" s="289">
        <v>1.1874976953419494</v>
      </c>
      <c r="AP413" s="314">
        <v>0</v>
      </c>
      <c r="AQ413" s="315">
        <v>0</v>
      </c>
      <c r="AR413" s="18">
        <v>100432</v>
      </c>
      <c r="AS413" s="18">
        <v>100432</v>
      </c>
      <c r="AT413" s="5"/>
      <c r="AU413" s="5"/>
    </row>
    <row r="414" spans="1:47">
      <c r="A414" s="311" t="s">
        <v>1261</v>
      </c>
      <c r="B414" s="287"/>
      <c r="C414" s="287"/>
      <c r="D414" s="308" t="s">
        <v>318</v>
      </c>
      <c r="E414" s="287"/>
      <c r="F414" s="288"/>
      <c r="G414" s="287"/>
      <c r="H414" s="283" t="s">
        <v>1242</v>
      </c>
      <c r="I414" s="283">
        <v>0</v>
      </c>
      <c r="J414" s="29">
        <v>1</v>
      </c>
      <c r="K414" s="286">
        <v>75721234.659695894</v>
      </c>
      <c r="L414" s="297">
        <v>70042142.060218707</v>
      </c>
      <c r="M414" s="312">
        <v>0</v>
      </c>
      <c r="N414" s="285">
        <v>12392190.397630543</v>
      </c>
      <c r="AN414" s="313">
        <v>83987264.743729547</v>
      </c>
      <c r="AO414" s="289">
        <v>1.1091639633344939</v>
      </c>
      <c r="AP414" s="314">
        <v>0</v>
      </c>
      <c r="AQ414" s="315">
        <v>0</v>
      </c>
      <c r="AR414" s="18">
        <v>0</v>
      </c>
      <c r="AS414" s="18">
        <v>0</v>
      </c>
      <c r="AT414" s="5"/>
      <c r="AU414" s="5"/>
    </row>
    <row r="415" spans="1:47">
      <c r="A415" s="311" t="s">
        <v>1262</v>
      </c>
      <c r="B415" s="287"/>
      <c r="C415" s="287"/>
      <c r="D415" s="308" t="s">
        <v>301</v>
      </c>
      <c r="E415" s="287"/>
      <c r="F415" s="288"/>
      <c r="G415" s="287"/>
      <c r="H415" s="283" t="s">
        <v>1242</v>
      </c>
      <c r="I415" s="283">
        <v>0</v>
      </c>
      <c r="J415" s="29">
        <v>1</v>
      </c>
      <c r="K415" s="286">
        <v>101473774.87956551</v>
      </c>
      <c r="L415" s="297">
        <v>93863241.763598099</v>
      </c>
      <c r="M415" s="312">
        <v>0</v>
      </c>
      <c r="N415" s="285">
        <v>13656080.292755999</v>
      </c>
      <c r="AN415" s="313">
        <v>129511098.12995601</v>
      </c>
      <c r="AO415" s="289">
        <v>1.2763011751919813</v>
      </c>
      <c r="AP415" s="314">
        <v>0</v>
      </c>
      <c r="AQ415" s="315">
        <v>0</v>
      </c>
      <c r="AR415" s="18">
        <v>0</v>
      </c>
      <c r="AS415" s="18">
        <v>0</v>
      </c>
      <c r="AT415" s="5"/>
      <c r="AU415" s="5"/>
    </row>
    <row r="416" spans="1:47">
      <c r="A416" s="311" t="s">
        <v>1263</v>
      </c>
      <c r="B416" s="287"/>
      <c r="C416" s="287"/>
      <c r="D416" s="308" t="s">
        <v>64</v>
      </c>
      <c r="E416" s="287"/>
      <c r="F416" s="288"/>
      <c r="G416" s="287"/>
      <c r="H416" s="283" t="s">
        <v>1242</v>
      </c>
      <c r="I416" s="283">
        <v>0</v>
      </c>
      <c r="J416" s="29">
        <v>1</v>
      </c>
      <c r="K416" s="286">
        <v>127558835.94961008</v>
      </c>
      <c r="L416" s="297">
        <v>117991923.25338933</v>
      </c>
      <c r="M416" s="312">
        <v>0</v>
      </c>
      <c r="N416" s="285">
        <v>24899058.292770579</v>
      </c>
      <c r="AN416" s="313">
        <v>141990401.061122</v>
      </c>
      <c r="AO416" s="289">
        <v>1.1131365381635565</v>
      </c>
      <c r="AP416" s="314">
        <v>0</v>
      </c>
      <c r="AQ416" s="315">
        <v>0</v>
      </c>
      <c r="AR416" s="18">
        <v>0</v>
      </c>
      <c r="AS416" s="18">
        <v>0</v>
      </c>
      <c r="AT416" s="5"/>
      <c r="AU416" s="5"/>
    </row>
    <row r="417" spans="1:47">
      <c r="A417" s="311" t="s">
        <v>1264</v>
      </c>
      <c r="B417" s="287"/>
      <c r="C417" s="287"/>
      <c r="D417" s="308" t="s">
        <v>538</v>
      </c>
      <c r="E417" s="287"/>
      <c r="F417" s="288"/>
      <c r="G417" s="287"/>
      <c r="H417" s="283" t="s">
        <v>1240</v>
      </c>
      <c r="I417" s="283" t="s">
        <v>24</v>
      </c>
      <c r="J417" s="29">
        <v>1</v>
      </c>
      <c r="K417" s="286">
        <v>131442677.85095842</v>
      </c>
      <c r="L417" s="297">
        <v>121584477.01213655</v>
      </c>
      <c r="M417" s="312">
        <v>0</v>
      </c>
      <c r="N417" s="285">
        <v>23792029.716316398</v>
      </c>
      <c r="AN417" s="313">
        <v>148064579.42511639</v>
      </c>
      <c r="AO417" s="289">
        <v>1.1264574173770667</v>
      </c>
      <c r="AP417" s="314">
        <v>0</v>
      </c>
      <c r="AQ417" s="315">
        <v>0</v>
      </c>
      <c r="AR417" s="18">
        <v>0</v>
      </c>
      <c r="AS417" s="18">
        <v>0</v>
      </c>
      <c r="AT417" s="5"/>
      <c r="AU417" s="5"/>
    </row>
    <row r="418" spans="1:47">
      <c r="A418" s="311" t="s">
        <v>1265</v>
      </c>
      <c r="B418" s="287"/>
      <c r="C418" s="287"/>
      <c r="D418" s="308" t="s">
        <v>622</v>
      </c>
      <c r="E418" s="287"/>
      <c r="F418" s="288"/>
      <c r="G418" s="287"/>
      <c r="H418" s="283" t="s">
        <v>1242</v>
      </c>
      <c r="I418" s="283">
        <v>0</v>
      </c>
      <c r="J418" s="29">
        <v>1</v>
      </c>
      <c r="K418" s="286">
        <v>79204464.192634821</v>
      </c>
      <c r="L418" s="297">
        <v>73264129.378187209</v>
      </c>
      <c r="M418" s="312">
        <v>6.9193881612465979E-3</v>
      </c>
      <c r="N418" s="285">
        <v>-551865.73524776101</v>
      </c>
      <c r="AN418" s="313">
        <v>94214039.377056137</v>
      </c>
      <c r="AO418" s="289">
        <v>1.1895041565828439</v>
      </c>
      <c r="AP418" s="314">
        <v>0</v>
      </c>
      <c r="AQ418" s="315">
        <v>0</v>
      </c>
      <c r="AR418" s="18">
        <v>103857</v>
      </c>
      <c r="AS418" s="18">
        <v>103857</v>
      </c>
      <c r="AT418" s="5"/>
      <c r="AU418" s="5"/>
    </row>
    <row r="419" spans="1:47">
      <c r="A419" s="311" t="s">
        <v>1266</v>
      </c>
      <c r="B419" s="287"/>
      <c r="C419" s="287"/>
      <c r="D419" s="308" t="s">
        <v>656</v>
      </c>
      <c r="E419" s="287"/>
      <c r="F419" s="288"/>
      <c r="G419" s="287"/>
      <c r="H419" s="283" t="s">
        <v>1242</v>
      </c>
      <c r="I419" s="283">
        <v>0</v>
      </c>
      <c r="J419" s="29">
        <v>1</v>
      </c>
      <c r="K419" s="286">
        <v>187776506.78194675</v>
      </c>
      <c r="L419" s="297">
        <v>173693268.77330074</v>
      </c>
      <c r="M419" s="312">
        <v>0</v>
      </c>
      <c r="N419" s="285">
        <v>75403783.358439296</v>
      </c>
      <c r="AN419" s="313">
        <v>205775843.49375725</v>
      </c>
      <c r="AO419" s="289">
        <v>1.0958551046681895</v>
      </c>
      <c r="AP419" s="314">
        <v>0</v>
      </c>
      <c r="AQ419" s="315">
        <v>0</v>
      </c>
      <c r="AR419" s="18">
        <v>0</v>
      </c>
      <c r="AS419" s="18">
        <v>0</v>
      </c>
      <c r="AT419" s="5"/>
      <c r="AU419" s="5"/>
    </row>
    <row r="420" spans="1:47">
      <c r="A420" s="311" t="s">
        <v>1267</v>
      </c>
      <c r="B420" s="287"/>
      <c r="C420" s="287"/>
      <c r="D420" s="308" t="s">
        <v>81</v>
      </c>
      <c r="E420" s="287"/>
      <c r="F420" s="288"/>
      <c r="G420" s="287"/>
      <c r="H420" s="283" t="s">
        <v>1240</v>
      </c>
      <c r="I420" s="283" t="s">
        <v>24</v>
      </c>
      <c r="J420" s="29">
        <v>1</v>
      </c>
      <c r="K420" s="286">
        <v>118243161.69912063</v>
      </c>
      <c r="L420" s="297">
        <v>109374924.57168658</v>
      </c>
      <c r="M420" s="312">
        <v>0</v>
      </c>
      <c r="N420" s="285">
        <v>1535995.1229238361</v>
      </c>
      <c r="AN420" s="313">
        <v>141514050.15369886</v>
      </c>
      <c r="AO420" s="289">
        <v>1.1968053637959455</v>
      </c>
      <c r="AP420" s="314">
        <v>0</v>
      </c>
      <c r="AQ420" s="315">
        <v>0</v>
      </c>
      <c r="AR420" s="18">
        <v>0</v>
      </c>
      <c r="AS420" s="18">
        <v>0</v>
      </c>
      <c r="AT420" s="5"/>
      <c r="AU420" s="5"/>
    </row>
    <row r="421" spans="1:47">
      <c r="A421" s="311" t="s">
        <v>1268</v>
      </c>
      <c r="B421" s="287"/>
      <c r="C421" s="287"/>
      <c r="D421" s="311" t="s">
        <v>405</v>
      </c>
      <c r="E421" s="287"/>
      <c r="F421" s="287"/>
      <c r="G421" s="287"/>
      <c r="H421" s="283" t="s">
        <v>1240</v>
      </c>
      <c r="I421" s="283" t="s">
        <v>24</v>
      </c>
      <c r="J421" s="29">
        <v>1</v>
      </c>
      <c r="K421" s="286">
        <v>131222916.90881991</v>
      </c>
      <c r="L421" s="297">
        <v>121381198.14065842</v>
      </c>
      <c r="M421" s="312">
        <v>0</v>
      </c>
      <c r="N421" s="285">
        <v>-119082731.57054766</v>
      </c>
      <c r="AN421" s="313">
        <v>180556765.08749229</v>
      </c>
      <c r="AO421" s="289">
        <v>1.3759545157264865</v>
      </c>
      <c r="AP421" s="314">
        <v>0</v>
      </c>
      <c r="AQ421" s="315">
        <v>0</v>
      </c>
      <c r="AR421" s="18">
        <v>0</v>
      </c>
      <c r="AS421" s="18">
        <v>0</v>
      </c>
      <c r="AT421" s="5"/>
      <c r="AU421" s="5"/>
    </row>
    <row r="422" spans="1:47">
      <c r="A422" s="311" t="s">
        <v>1269</v>
      </c>
      <c r="B422" s="287"/>
      <c r="C422" s="287"/>
      <c r="D422" s="311" t="s">
        <v>312</v>
      </c>
      <c r="E422" s="287"/>
      <c r="F422" s="287"/>
      <c r="G422" s="287"/>
      <c r="H422" s="283" t="s">
        <v>1242</v>
      </c>
      <c r="I422" s="283">
        <v>0</v>
      </c>
      <c r="J422" s="29">
        <v>1</v>
      </c>
      <c r="K422" s="286">
        <v>152853635.94092378</v>
      </c>
      <c r="L422" s="297">
        <v>141389613.2453545</v>
      </c>
      <c r="M422" s="312">
        <v>9.8595289302186528E-2</v>
      </c>
      <c r="N422" s="285">
        <v>-16719071.230323948</v>
      </c>
      <c r="AN422" s="313">
        <v>181448103.00722101</v>
      </c>
      <c r="AO422" s="289">
        <v>1.1870708988391265</v>
      </c>
      <c r="AP422" s="314">
        <v>0</v>
      </c>
      <c r="AQ422" s="315">
        <v>0</v>
      </c>
      <c r="AR422" s="18">
        <v>2819280</v>
      </c>
      <c r="AS422" s="18">
        <v>2819280</v>
      </c>
      <c r="AT422" s="5"/>
      <c r="AU422" s="5"/>
    </row>
    <row r="423" spans="1:47">
      <c r="A423" s="311" t="s">
        <v>1270</v>
      </c>
      <c r="B423" s="287"/>
      <c r="C423" s="287"/>
      <c r="D423" s="311" t="s">
        <v>44</v>
      </c>
      <c r="E423" s="287"/>
      <c r="F423" s="287"/>
      <c r="G423" s="287"/>
      <c r="H423" s="283" t="s">
        <v>1242</v>
      </c>
      <c r="I423" s="283">
        <v>0</v>
      </c>
      <c r="J423" s="29">
        <v>1</v>
      </c>
      <c r="K423" s="286">
        <v>86224101.077360988</v>
      </c>
      <c r="L423" s="297">
        <v>79757293.49655892</v>
      </c>
      <c r="M423" s="312">
        <v>0</v>
      </c>
      <c r="N423" s="285">
        <v>3910140.6668453142</v>
      </c>
      <c r="AN423" s="313">
        <v>97219319.571045309</v>
      </c>
      <c r="AO423" s="289">
        <v>1.1275190852244352</v>
      </c>
      <c r="AP423" s="314">
        <v>0</v>
      </c>
      <c r="AQ423" s="315">
        <v>0</v>
      </c>
      <c r="AR423" s="18">
        <v>0</v>
      </c>
      <c r="AS423" s="18">
        <v>0</v>
      </c>
      <c r="AT423" s="5"/>
      <c r="AU423" s="5"/>
    </row>
    <row r="424" spans="1:47" ht="15.4" thickBot="1">
      <c r="A424" s="311" t="s">
        <v>1271</v>
      </c>
      <c r="B424" s="287"/>
      <c r="C424" s="287"/>
      <c r="D424" s="311" t="s">
        <v>1094</v>
      </c>
      <c r="E424" s="287"/>
      <c r="F424" s="287"/>
      <c r="G424" s="287"/>
      <c r="H424" s="283" t="s">
        <v>1242</v>
      </c>
      <c r="I424" s="283">
        <v>0</v>
      </c>
      <c r="J424" s="29">
        <v>1</v>
      </c>
      <c r="K424" s="286">
        <v>68872917.122545719</v>
      </c>
      <c r="L424" s="297">
        <v>63707448.338354796</v>
      </c>
      <c r="M424" s="312">
        <v>0</v>
      </c>
      <c r="N424" s="285">
        <v>11236414.223402269</v>
      </c>
      <c r="AN424" s="313">
        <v>75359867.074712262</v>
      </c>
      <c r="AO424" s="289">
        <v>1.09418723967542</v>
      </c>
      <c r="AP424" s="314">
        <v>0</v>
      </c>
      <c r="AQ424" s="316">
        <v>0</v>
      </c>
      <c r="AR424" s="317">
        <v>0</v>
      </c>
      <c r="AS424" s="317">
        <v>0</v>
      </c>
      <c r="AT424" s="5"/>
      <c r="AU424" s="5"/>
    </row>
    <row r="425" spans="1:47">
      <c r="AT425" s="5"/>
      <c r="AU425" s="5"/>
    </row>
    <row r="426" spans="1:47">
      <c r="A426" s="3" t="s">
        <v>2182</v>
      </c>
    </row>
    <row r="427" spans="1:47">
      <c r="A427" s="3" t="s">
        <v>2183</v>
      </c>
      <c r="B427" s="3" t="s">
        <v>2184</v>
      </c>
      <c r="C427" s="3" t="s">
        <v>116</v>
      </c>
      <c r="D427" s="28" t="s">
        <v>2185</v>
      </c>
      <c r="K427" s="3">
        <v>48051216.408842027</v>
      </c>
      <c r="L427" s="3">
        <v>44447375.178178877</v>
      </c>
      <c r="N427" s="3">
        <v>-20835549.359185506</v>
      </c>
      <c r="O427" s="3">
        <v>64187080.700000003</v>
      </c>
      <c r="P427" s="3">
        <v>5256190.1719399998</v>
      </c>
      <c r="Q427" s="3">
        <v>28512.584999999999</v>
      </c>
      <c r="R427" s="3">
        <v>128252.70058</v>
      </c>
      <c r="S427" s="3">
        <v>0</v>
      </c>
      <c r="T427" s="3">
        <v>0</v>
      </c>
      <c r="U427" s="3">
        <v>0</v>
      </c>
      <c r="V427" s="3">
        <v>0</v>
      </c>
      <c r="W427" s="3">
        <v>-122.99</v>
      </c>
      <c r="X427" s="3">
        <v>-230.79</v>
      </c>
      <c r="Y427" s="3">
        <v>0</v>
      </c>
      <c r="Z427" s="3">
        <v>0</v>
      </c>
      <c r="AA427" s="3">
        <v>0</v>
      </c>
      <c r="AB427" s="3">
        <v>0</v>
      </c>
      <c r="AC427" s="3">
        <v>0</v>
      </c>
      <c r="AD427" s="3">
        <v>735</v>
      </c>
      <c r="AE427" s="3">
        <v>735</v>
      </c>
      <c r="AF427" s="3">
        <v>35291.58</v>
      </c>
      <c r="AG427" s="3">
        <v>158.76</v>
      </c>
      <c r="AH427" s="3">
        <v>183616.08000000002</v>
      </c>
      <c r="AI427" s="3">
        <v>-5679.15</v>
      </c>
      <c r="AJ427" s="3">
        <v>32430.15</v>
      </c>
      <c r="AK427" s="3">
        <v>926.24</v>
      </c>
      <c r="AL427" s="3">
        <v>0</v>
      </c>
      <c r="AM427" s="3">
        <v>0</v>
      </c>
      <c r="AN427" s="3">
        <v>49012346.678334489</v>
      </c>
      <c r="AO427" s="3">
        <v>1.0200022047582462</v>
      </c>
      <c r="AP427" s="3">
        <v>0</v>
      </c>
      <c r="AQ427" s="3">
        <v>0</v>
      </c>
      <c r="AR427" s="3">
        <v>762508</v>
      </c>
      <c r="AS427" s="3">
        <v>762508</v>
      </c>
    </row>
    <row r="428" spans="1:47">
      <c r="A428" s="3" t="s">
        <v>158</v>
      </c>
      <c r="B428" s="3" t="s">
        <v>159</v>
      </c>
      <c r="C428" s="3" t="s">
        <v>116</v>
      </c>
      <c r="D428" s="28" t="s">
        <v>160</v>
      </c>
      <c r="E428" s="3" t="s">
        <v>43</v>
      </c>
      <c r="F428" s="3" t="s">
        <v>161</v>
      </c>
      <c r="G428" s="3" t="s">
        <v>96</v>
      </c>
      <c r="H428" s="4">
        <v>0</v>
      </c>
      <c r="I428" s="4">
        <v>0</v>
      </c>
      <c r="J428" s="3">
        <v>0.49</v>
      </c>
      <c r="K428" s="3">
        <v>30403533.09293681</v>
      </c>
      <c r="L428" s="3">
        <v>28123268.110966552</v>
      </c>
      <c r="M428" s="3">
        <v>3.2822329517844029E-2</v>
      </c>
      <c r="N428" s="3">
        <v>-1031780.4674723758</v>
      </c>
      <c r="O428" s="3">
        <v>28673493.169999998</v>
      </c>
      <c r="P428" s="3">
        <v>2505545.38521</v>
      </c>
      <c r="Q428" s="3">
        <v>9379.58</v>
      </c>
      <c r="R428" s="3">
        <v>27074.803000000004</v>
      </c>
      <c r="S428" s="3">
        <v>0</v>
      </c>
      <c r="T428" s="3">
        <v>0</v>
      </c>
      <c r="U428" s="3">
        <v>0</v>
      </c>
      <c r="V428" s="3">
        <v>0</v>
      </c>
      <c r="W428" s="3">
        <v>0</v>
      </c>
      <c r="X428" s="3">
        <v>-230.79</v>
      </c>
      <c r="Y428" s="3">
        <v>0</v>
      </c>
      <c r="Z428" s="3">
        <v>0</v>
      </c>
      <c r="AA428" s="3">
        <v>0</v>
      </c>
      <c r="AB428" s="3">
        <v>0</v>
      </c>
      <c r="AC428" s="3">
        <v>0</v>
      </c>
      <c r="AD428" s="3">
        <v>735</v>
      </c>
      <c r="AE428" s="3">
        <v>735</v>
      </c>
      <c r="AF428" s="3">
        <v>26864.739999999998</v>
      </c>
      <c r="AG428" s="3">
        <v>877.59</v>
      </c>
      <c r="AH428" s="3">
        <v>81578.14</v>
      </c>
      <c r="AI428" s="3">
        <v>-1471.96</v>
      </c>
      <c r="AJ428" s="3">
        <v>6339.13</v>
      </c>
      <c r="AK428" s="3">
        <v>-40.18</v>
      </c>
      <c r="AL428" s="3">
        <v>0</v>
      </c>
      <c r="AM428" s="3">
        <v>0</v>
      </c>
      <c r="AN428" s="3">
        <v>30299099.140737623</v>
      </c>
      <c r="AO428" s="3">
        <v>0.99656507183293608</v>
      </c>
      <c r="AP428" s="3">
        <v>0</v>
      </c>
      <c r="AQ428" s="3">
        <v>0</v>
      </c>
      <c r="AR428" s="3">
        <v>0</v>
      </c>
      <c r="AS428" s="3">
        <v>0</v>
      </c>
    </row>
    <row r="429" spans="1:47">
      <c r="A429" s="3" t="s">
        <v>284</v>
      </c>
      <c r="B429" s="3" t="s">
        <v>285</v>
      </c>
      <c r="C429" s="3" t="s">
        <v>41</v>
      </c>
      <c r="D429" s="28" t="s">
        <v>286</v>
      </c>
      <c r="E429" s="3" t="s">
        <v>287</v>
      </c>
      <c r="F429" s="3" t="s">
        <v>161</v>
      </c>
      <c r="G429" s="3" t="s">
        <v>96</v>
      </c>
      <c r="H429" s="4">
        <v>0</v>
      </c>
      <c r="I429" s="4">
        <v>0</v>
      </c>
      <c r="J429" s="3">
        <v>0.4</v>
      </c>
      <c r="K429" s="3">
        <v>957568.17000130296</v>
      </c>
      <c r="L429" s="3">
        <v>885750.55725120532</v>
      </c>
      <c r="M429" s="3">
        <v>0.5</v>
      </c>
      <c r="N429" s="3">
        <v>-6507311.382950061</v>
      </c>
      <c r="O429" s="3">
        <v>8274400.8000000007</v>
      </c>
      <c r="P429" s="3">
        <v>650130.63399999996</v>
      </c>
      <c r="Q429" s="3">
        <v>1892.6000000000001</v>
      </c>
      <c r="R429" s="3">
        <v>25985.171999999999</v>
      </c>
      <c r="S429" s="3">
        <v>0</v>
      </c>
      <c r="T429" s="3">
        <v>0</v>
      </c>
      <c r="U429" s="3">
        <v>0</v>
      </c>
      <c r="V429" s="3">
        <v>0</v>
      </c>
      <c r="W429" s="3">
        <v>0</v>
      </c>
      <c r="X429" s="3">
        <v>0</v>
      </c>
      <c r="Y429" s="3">
        <v>0</v>
      </c>
      <c r="Z429" s="3">
        <v>0</v>
      </c>
      <c r="AA429" s="3">
        <v>0</v>
      </c>
      <c r="AB429" s="3">
        <v>0</v>
      </c>
      <c r="AC429" s="3">
        <v>0</v>
      </c>
      <c r="AD429" s="3">
        <v>0</v>
      </c>
      <c r="AE429" s="3">
        <v>0</v>
      </c>
      <c r="AF429" s="3">
        <v>1196.4000000000001</v>
      </c>
      <c r="AG429" s="3">
        <v>0</v>
      </c>
      <c r="AH429" s="3">
        <v>30446</v>
      </c>
      <c r="AI429" s="3">
        <v>-683.6</v>
      </c>
      <c r="AJ429" s="3">
        <v>6139.2000000000007</v>
      </c>
      <c r="AK429" s="3">
        <v>389.20000000000005</v>
      </c>
      <c r="AL429" s="3">
        <v>0</v>
      </c>
      <c r="AM429" s="3">
        <v>0</v>
      </c>
      <c r="AN429" s="3">
        <v>2482585.0230499399</v>
      </c>
      <c r="AO429" s="3">
        <v>2.5925935101273905</v>
      </c>
      <c r="AP429" s="3">
        <v>0</v>
      </c>
      <c r="AQ429" s="3">
        <v>0</v>
      </c>
      <c r="AR429" s="3">
        <v>762508</v>
      </c>
      <c r="AS429" s="3">
        <v>762508</v>
      </c>
    </row>
    <row r="430" spans="1:47">
      <c r="A430" s="3" t="s">
        <v>730</v>
      </c>
      <c r="B430" s="3" t="s">
        <v>731</v>
      </c>
      <c r="C430" s="3" t="s">
        <v>116</v>
      </c>
      <c r="D430" s="28" t="s">
        <v>732</v>
      </c>
      <c r="E430" s="3" t="s">
        <v>43</v>
      </c>
      <c r="F430" s="3" t="s">
        <v>161</v>
      </c>
      <c r="G430" s="3" t="s">
        <v>96</v>
      </c>
      <c r="H430" s="4">
        <v>0</v>
      </c>
      <c r="I430" s="4">
        <v>0</v>
      </c>
      <c r="J430" s="3">
        <v>0.49</v>
      </c>
      <c r="K430" s="3">
        <v>16690115.145903913</v>
      </c>
      <c r="L430" s="3">
        <v>15438356.509961121</v>
      </c>
      <c r="M430" s="3">
        <v>0.44341370713377326</v>
      </c>
      <c r="N430" s="3">
        <v>-13296457.508763069</v>
      </c>
      <c r="O430" s="3">
        <v>27239186.73</v>
      </c>
      <c r="P430" s="3">
        <v>2100514.1527299997</v>
      </c>
      <c r="Q430" s="3">
        <v>17240.404999999999</v>
      </c>
      <c r="R430" s="3">
        <v>75192.725579999998</v>
      </c>
      <c r="S430" s="3">
        <v>0</v>
      </c>
      <c r="T430" s="3">
        <v>0</v>
      </c>
      <c r="U430" s="3">
        <v>0</v>
      </c>
      <c r="V430" s="3">
        <v>0</v>
      </c>
      <c r="W430" s="3">
        <v>-122.99</v>
      </c>
      <c r="X430" s="3">
        <v>0</v>
      </c>
      <c r="Y430" s="3">
        <v>0</v>
      </c>
      <c r="Z430" s="3">
        <v>0</v>
      </c>
      <c r="AA430" s="3">
        <v>0</v>
      </c>
      <c r="AB430" s="3">
        <v>0</v>
      </c>
      <c r="AC430" s="3">
        <v>0</v>
      </c>
      <c r="AD430" s="3">
        <v>0</v>
      </c>
      <c r="AE430" s="3">
        <v>0</v>
      </c>
      <c r="AF430" s="3">
        <v>7230.44</v>
      </c>
      <c r="AG430" s="3">
        <v>-718.83</v>
      </c>
      <c r="AH430" s="3">
        <v>71591.94</v>
      </c>
      <c r="AI430" s="3">
        <v>-3523.59</v>
      </c>
      <c r="AJ430" s="3">
        <v>19951.82</v>
      </c>
      <c r="AK430" s="3">
        <v>577.22</v>
      </c>
      <c r="AL430" s="3">
        <v>0</v>
      </c>
      <c r="AM430" s="3">
        <v>0</v>
      </c>
      <c r="AN430" s="3">
        <v>16230662.514546929</v>
      </c>
      <c r="AO430" s="3">
        <v>0.97247157210477708</v>
      </c>
      <c r="AP430" s="3">
        <v>0</v>
      </c>
      <c r="AQ430" s="3">
        <v>0</v>
      </c>
      <c r="AR430" s="3">
        <v>0</v>
      </c>
      <c r="AS430" s="3">
        <v>0</v>
      </c>
    </row>
    <row r="431" spans="1:47">
      <c r="A431" s="3" t="s">
        <v>2186</v>
      </c>
      <c r="B431" s="3" t="s">
        <v>2187</v>
      </c>
      <c r="C431" s="3" t="s">
        <v>116</v>
      </c>
      <c r="D431" s="28" t="s">
        <v>2188</v>
      </c>
      <c r="K431" s="3">
        <v>8810401.6910953932</v>
      </c>
      <c r="L431" s="3">
        <v>8149621.5642632376</v>
      </c>
      <c r="N431" s="3">
        <v>-33027095.356153049</v>
      </c>
      <c r="O431" s="3">
        <v>37130340</v>
      </c>
      <c r="P431" s="3">
        <v>5211566.0808000006</v>
      </c>
      <c r="Q431" s="3">
        <v>26109</v>
      </c>
      <c r="R431" s="3">
        <v>93614.600800000015</v>
      </c>
      <c r="S431" s="3">
        <v>0</v>
      </c>
      <c r="T431" s="3">
        <v>0</v>
      </c>
      <c r="U431" s="3">
        <v>0</v>
      </c>
      <c r="V431" s="3">
        <v>-3026</v>
      </c>
      <c r="W431" s="3">
        <v>0</v>
      </c>
      <c r="X431" s="3">
        <v>-386.8</v>
      </c>
      <c r="Y431" s="3">
        <v>0</v>
      </c>
      <c r="Z431" s="3">
        <v>0</v>
      </c>
      <c r="AA431" s="3">
        <v>660</v>
      </c>
      <c r="AB431" s="3">
        <v>42790</v>
      </c>
      <c r="AC431" s="3">
        <v>619.20000000000005</v>
      </c>
      <c r="AD431" s="3">
        <v>0</v>
      </c>
      <c r="AE431" s="3">
        <v>0</v>
      </c>
      <c r="AF431" s="3">
        <v>50928.400000000009</v>
      </c>
      <c r="AG431" s="3">
        <v>-1396.8000000000002</v>
      </c>
      <c r="AH431" s="3">
        <v>227408.4</v>
      </c>
      <c r="AI431" s="3">
        <v>-18111.2</v>
      </c>
      <c r="AJ431" s="3">
        <v>97545.200000000012</v>
      </c>
      <c r="AK431" s="3">
        <v>-69.599999999999966</v>
      </c>
      <c r="AL431" s="3">
        <v>0</v>
      </c>
      <c r="AM431" s="3">
        <v>0</v>
      </c>
      <c r="AN431" s="3">
        <v>9831495.1254469529</v>
      </c>
      <c r="AO431" s="3">
        <v>1.1158963541223745</v>
      </c>
      <c r="AP431" s="3">
        <v>823500.36859863531</v>
      </c>
      <c r="AQ431" s="3">
        <v>823500</v>
      </c>
      <c r="AR431" s="3">
        <v>1018344</v>
      </c>
      <c r="AS431" s="3">
        <v>1018344</v>
      </c>
    </row>
    <row r="432" spans="1:47">
      <c r="A432" s="3" t="s">
        <v>1064</v>
      </c>
      <c r="B432" s="3" t="s">
        <v>1065</v>
      </c>
      <c r="C432" s="3" t="s">
        <v>41</v>
      </c>
      <c r="D432" s="28" t="s">
        <v>1066</v>
      </c>
      <c r="E432" s="3" t="s">
        <v>287</v>
      </c>
      <c r="F432" s="3" t="s">
        <v>161</v>
      </c>
      <c r="G432" s="3" t="s">
        <v>96</v>
      </c>
      <c r="H432" s="4">
        <v>0</v>
      </c>
      <c r="I432" s="4">
        <v>0</v>
      </c>
      <c r="J432" s="3">
        <v>0.4</v>
      </c>
      <c r="K432" s="3">
        <v>1961570.3566919491</v>
      </c>
      <c r="L432" s="3">
        <v>1814452.5799400529</v>
      </c>
      <c r="M432" s="3">
        <v>0.5</v>
      </c>
      <c r="N432" s="3">
        <v>-4685376.6427492397</v>
      </c>
      <c r="O432" s="3">
        <v>5993805.2000000002</v>
      </c>
      <c r="P432" s="3">
        <v>716764.58120000002</v>
      </c>
      <c r="Q432" s="3">
        <v>3503.4</v>
      </c>
      <c r="R432" s="3">
        <v>15943.078400000002</v>
      </c>
      <c r="S432" s="3">
        <v>0</v>
      </c>
      <c r="T432" s="3">
        <v>0</v>
      </c>
      <c r="U432" s="3">
        <v>0</v>
      </c>
      <c r="V432" s="3">
        <v>0</v>
      </c>
      <c r="W432" s="3">
        <v>0</v>
      </c>
      <c r="X432" s="3">
        <v>0</v>
      </c>
      <c r="Y432" s="3">
        <v>0</v>
      </c>
      <c r="Z432" s="3">
        <v>0</v>
      </c>
      <c r="AA432" s="3">
        <v>0</v>
      </c>
      <c r="AB432" s="3">
        <v>0</v>
      </c>
      <c r="AC432" s="3">
        <v>0</v>
      </c>
      <c r="AD432" s="3">
        <v>0</v>
      </c>
      <c r="AE432" s="3">
        <v>0</v>
      </c>
      <c r="AF432" s="3">
        <v>7832.8</v>
      </c>
      <c r="AG432" s="3">
        <v>-48</v>
      </c>
      <c r="AH432" s="3">
        <v>34482.800000000003</v>
      </c>
      <c r="AI432" s="3">
        <v>-1426</v>
      </c>
      <c r="AJ432" s="3">
        <v>16707.2</v>
      </c>
      <c r="AK432" s="3">
        <v>175.20000000000002</v>
      </c>
      <c r="AL432" s="3">
        <v>0</v>
      </c>
      <c r="AM432" s="3">
        <v>0</v>
      </c>
      <c r="AN432" s="3">
        <v>2102363.6168507603</v>
      </c>
      <c r="AO432" s="3">
        <v>1.0717757890653736</v>
      </c>
      <c r="AP432" s="3">
        <v>0</v>
      </c>
      <c r="AQ432" s="3">
        <v>0</v>
      </c>
      <c r="AR432" s="3">
        <v>70397</v>
      </c>
      <c r="AS432" s="3">
        <v>70397</v>
      </c>
    </row>
    <row r="433" spans="1:45">
      <c r="A433" s="3" t="s">
        <v>1046</v>
      </c>
      <c r="B433" s="3" t="s">
        <v>1047</v>
      </c>
      <c r="C433" s="3" t="s">
        <v>41</v>
      </c>
      <c r="D433" s="28" t="s">
        <v>1048</v>
      </c>
      <c r="E433" s="3" t="s">
        <v>287</v>
      </c>
      <c r="F433" s="3" t="s">
        <v>161</v>
      </c>
      <c r="G433" s="3" t="s">
        <v>96</v>
      </c>
      <c r="H433" s="4">
        <v>0</v>
      </c>
      <c r="I433" s="4">
        <v>0</v>
      </c>
      <c r="J433" s="3">
        <v>0.4</v>
      </c>
      <c r="K433" s="3">
        <v>2812320.8616661644</v>
      </c>
      <c r="L433" s="3">
        <v>2601396.797041202</v>
      </c>
      <c r="M433" s="3">
        <v>0.5</v>
      </c>
      <c r="N433" s="3">
        <v>-10039869.249294639</v>
      </c>
      <c r="O433" s="3">
        <v>11875224.800000001</v>
      </c>
      <c r="P433" s="3">
        <v>1788082.11</v>
      </c>
      <c r="Q433" s="3">
        <v>2892.2000000000003</v>
      </c>
      <c r="R433" s="3">
        <v>22177.260000000006</v>
      </c>
      <c r="S433" s="3">
        <v>0</v>
      </c>
      <c r="T433" s="3">
        <v>0</v>
      </c>
      <c r="U433" s="3">
        <v>0</v>
      </c>
      <c r="V433" s="3">
        <v>-3026</v>
      </c>
      <c r="W433" s="3">
        <v>0</v>
      </c>
      <c r="X433" s="3">
        <v>-386.8</v>
      </c>
      <c r="Y433" s="3">
        <v>0</v>
      </c>
      <c r="Z433" s="3">
        <v>0</v>
      </c>
      <c r="AA433" s="3">
        <v>0</v>
      </c>
      <c r="AB433" s="3">
        <v>25904</v>
      </c>
      <c r="AC433" s="3">
        <v>-377.20000000000005</v>
      </c>
      <c r="AD433" s="3">
        <v>0</v>
      </c>
      <c r="AE433" s="3">
        <v>0</v>
      </c>
      <c r="AF433" s="3">
        <v>20505.600000000002</v>
      </c>
      <c r="AG433" s="3">
        <v>-531.20000000000005</v>
      </c>
      <c r="AH433" s="3">
        <v>84735.6</v>
      </c>
      <c r="AI433" s="3">
        <v>-11392.800000000001</v>
      </c>
      <c r="AJ433" s="3">
        <v>33788</v>
      </c>
      <c r="AK433" s="3">
        <v>7.2</v>
      </c>
      <c r="AL433" s="3">
        <v>0</v>
      </c>
      <c r="AM433" s="3">
        <v>0</v>
      </c>
      <c r="AN433" s="3">
        <v>3797733.5207053623</v>
      </c>
      <c r="AO433" s="3">
        <v>1.350391263127561</v>
      </c>
      <c r="AP433" s="3">
        <v>0</v>
      </c>
      <c r="AQ433" s="3">
        <v>0</v>
      </c>
      <c r="AR433" s="3">
        <v>492706</v>
      </c>
      <c r="AS433" s="3">
        <v>492706</v>
      </c>
    </row>
    <row r="434" spans="1:45">
      <c r="A434" s="3" t="s">
        <v>663</v>
      </c>
      <c r="B434" s="3" t="s">
        <v>664</v>
      </c>
      <c r="C434" s="3" t="s">
        <v>41</v>
      </c>
      <c r="D434" s="28" t="s">
        <v>665</v>
      </c>
      <c r="E434" s="3" t="s">
        <v>287</v>
      </c>
      <c r="F434" s="3" t="s">
        <v>161</v>
      </c>
      <c r="G434" s="3" t="s">
        <v>96</v>
      </c>
      <c r="H434" s="4">
        <v>0</v>
      </c>
      <c r="I434" s="4">
        <v>0</v>
      </c>
      <c r="J434" s="3">
        <v>0.4</v>
      </c>
      <c r="K434" s="3">
        <v>1596145.3999980732</v>
      </c>
      <c r="L434" s="3">
        <v>1476434.4949982178</v>
      </c>
      <c r="M434" s="3">
        <v>0.5</v>
      </c>
      <c r="N434" s="3">
        <v>-4335880.9530357588</v>
      </c>
      <c r="O434" s="3">
        <v>4849374.8</v>
      </c>
      <c r="P434" s="3">
        <v>883775.57000000007</v>
      </c>
      <c r="Q434" s="3">
        <v>11371.6</v>
      </c>
      <c r="R434" s="3">
        <v>21510.9</v>
      </c>
      <c r="S434" s="3">
        <v>0</v>
      </c>
      <c r="T434" s="3">
        <v>0</v>
      </c>
      <c r="U434" s="3">
        <v>0</v>
      </c>
      <c r="V434" s="3">
        <v>0</v>
      </c>
      <c r="W434" s="3">
        <v>0</v>
      </c>
      <c r="X434" s="3">
        <v>0</v>
      </c>
      <c r="Y434" s="3">
        <v>0</v>
      </c>
      <c r="Z434" s="3">
        <v>0</v>
      </c>
      <c r="AA434" s="3">
        <v>660</v>
      </c>
      <c r="AB434" s="3">
        <v>10540</v>
      </c>
      <c r="AC434" s="3">
        <v>996.40000000000009</v>
      </c>
      <c r="AD434" s="3">
        <v>0</v>
      </c>
      <c r="AE434" s="3">
        <v>0</v>
      </c>
      <c r="AF434" s="3">
        <v>5998.8</v>
      </c>
      <c r="AG434" s="3">
        <v>176</v>
      </c>
      <c r="AH434" s="3">
        <v>26385.200000000001</v>
      </c>
      <c r="AI434" s="3">
        <v>-2457.2000000000003</v>
      </c>
      <c r="AJ434" s="3">
        <v>14764</v>
      </c>
      <c r="AK434" s="3">
        <v>214.8</v>
      </c>
      <c r="AL434" s="3">
        <v>0</v>
      </c>
      <c r="AM434" s="3">
        <v>0</v>
      </c>
      <c r="AN434" s="3">
        <v>1487429.9169642411</v>
      </c>
      <c r="AO434" s="3">
        <v>0.93188873455139898</v>
      </c>
      <c r="AP434" s="3">
        <v>0</v>
      </c>
      <c r="AQ434" s="3">
        <v>0</v>
      </c>
      <c r="AR434" s="3">
        <v>0</v>
      </c>
      <c r="AS434" s="3">
        <v>0</v>
      </c>
    </row>
    <row r="435" spans="1:45">
      <c r="A435" s="3" t="s">
        <v>739</v>
      </c>
      <c r="B435" s="3" t="s">
        <v>740</v>
      </c>
      <c r="C435" s="3" t="s">
        <v>41</v>
      </c>
      <c r="D435" s="28" t="s">
        <v>741</v>
      </c>
      <c r="E435" s="3" t="s">
        <v>287</v>
      </c>
      <c r="F435" s="3" t="s">
        <v>161</v>
      </c>
      <c r="G435" s="3" t="s">
        <v>96</v>
      </c>
      <c r="H435" s="4">
        <v>0</v>
      </c>
      <c r="I435" s="4">
        <v>0</v>
      </c>
      <c r="J435" s="3">
        <v>0.4</v>
      </c>
      <c r="K435" s="3">
        <v>1111721.6121154556</v>
      </c>
      <c r="L435" s="3">
        <v>1028342.4912067965</v>
      </c>
      <c r="M435" s="3">
        <v>0.5</v>
      </c>
      <c r="N435" s="3">
        <v>-6281423.9913918395</v>
      </c>
      <c r="O435" s="3">
        <v>5621206.8000000007</v>
      </c>
      <c r="P435" s="3">
        <v>761679.3899999999</v>
      </c>
      <c r="Q435" s="3">
        <v>9384.2000000000007</v>
      </c>
      <c r="R435" s="3">
        <v>26697.324000000004</v>
      </c>
      <c r="S435" s="3">
        <v>0</v>
      </c>
      <c r="T435" s="3">
        <v>0</v>
      </c>
      <c r="U435" s="3">
        <v>0</v>
      </c>
      <c r="V435" s="3">
        <v>0</v>
      </c>
      <c r="W435" s="3">
        <v>0</v>
      </c>
      <c r="X435" s="3">
        <v>0</v>
      </c>
      <c r="Y435" s="3">
        <v>0</v>
      </c>
      <c r="Z435" s="3">
        <v>0</v>
      </c>
      <c r="AA435" s="3">
        <v>0</v>
      </c>
      <c r="AB435" s="3">
        <v>2252.8000000000002</v>
      </c>
      <c r="AC435" s="3">
        <v>0</v>
      </c>
      <c r="AD435" s="3">
        <v>0</v>
      </c>
      <c r="AE435" s="3">
        <v>0</v>
      </c>
      <c r="AF435" s="3">
        <v>7948.4000000000005</v>
      </c>
      <c r="AG435" s="3">
        <v>-840</v>
      </c>
      <c r="AH435" s="3">
        <v>42360.4</v>
      </c>
      <c r="AI435" s="3">
        <v>-2342</v>
      </c>
      <c r="AJ435" s="3">
        <v>17985.600000000002</v>
      </c>
      <c r="AK435" s="3">
        <v>-66.8</v>
      </c>
      <c r="AL435" s="3">
        <v>0</v>
      </c>
      <c r="AM435" s="3">
        <v>0</v>
      </c>
      <c r="AN435" s="3">
        <v>204842.12260816118</v>
      </c>
      <c r="AO435" s="3">
        <v>0.18425667035326801</v>
      </c>
      <c r="AP435" s="3">
        <v>823500.36859863531</v>
      </c>
      <c r="AQ435" s="3">
        <v>823500</v>
      </c>
      <c r="AR435" s="3">
        <v>0</v>
      </c>
      <c r="AS435" s="3">
        <v>0</v>
      </c>
    </row>
    <row r="436" spans="1:45">
      <c r="A436" s="3" t="s">
        <v>368</v>
      </c>
      <c r="B436" s="3" t="s">
        <v>369</v>
      </c>
      <c r="C436" s="3" t="s">
        <v>41</v>
      </c>
      <c r="D436" s="28" t="s">
        <v>370</v>
      </c>
      <c r="E436" s="3" t="s">
        <v>287</v>
      </c>
      <c r="F436" s="3" t="s">
        <v>161</v>
      </c>
      <c r="G436" s="3" t="s">
        <v>96</v>
      </c>
      <c r="H436" s="4">
        <v>0</v>
      </c>
      <c r="I436" s="4">
        <v>0</v>
      </c>
      <c r="J436" s="3">
        <v>0.4</v>
      </c>
      <c r="K436" s="3">
        <v>1328643.4606237495</v>
      </c>
      <c r="L436" s="3">
        <v>1228995.2010769683</v>
      </c>
      <c r="M436" s="3">
        <v>0.5</v>
      </c>
      <c r="N436" s="3">
        <v>-7684544.5196815729</v>
      </c>
      <c r="O436" s="3">
        <v>8790728.4000000004</v>
      </c>
      <c r="P436" s="3">
        <v>1061264.4295999999</v>
      </c>
      <c r="Q436" s="3">
        <v>-1042.4000000000001</v>
      </c>
      <c r="R436" s="3">
        <v>7286.0384000000004</v>
      </c>
      <c r="S436" s="3">
        <v>0</v>
      </c>
      <c r="T436" s="3">
        <v>0</v>
      </c>
      <c r="U436" s="3">
        <v>0</v>
      </c>
      <c r="V436" s="3">
        <v>0</v>
      </c>
      <c r="W436" s="3">
        <v>0</v>
      </c>
      <c r="X436" s="3">
        <v>0</v>
      </c>
      <c r="Y436" s="3">
        <v>0</v>
      </c>
      <c r="Z436" s="3">
        <v>0</v>
      </c>
      <c r="AA436" s="3">
        <v>0</v>
      </c>
      <c r="AB436" s="3">
        <v>4093.2000000000003</v>
      </c>
      <c r="AC436" s="3">
        <v>0</v>
      </c>
      <c r="AD436" s="3">
        <v>0</v>
      </c>
      <c r="AE436" s="3">
        <v>0</v>
      </c>
      <c r="AF436" s="3">
        <v>8642.8000000000011</v>
      </c>
      <c r="AG436" s="3">
        <v>-153.60000000000002</v>
      </c>
      <c r="AH436" s="3">
        <v>39444.400000000001</v>
      </c>
      <c r="AI436" s="3">
        <v>-493.20000000000005</v>
      </c>
      <c r="AJ436" s="3">
        <v>14300.400000000001</v>
      </c>
      <c r="AK436" s="3">
        <v>-400</v>
      </c>
      <c r="AL436" s="3">
        <v>0</v>
      </c>
      <c r="AM436" s="3">
        <v>0</v>
      </c>
      <c r="AN436" s="3">
        <v>2239125.9483184274</v>
      </c>
      <c r="AO436" s="3">
        <v>1.6852722454730178</v>
      </c>
      <c r="AP436" s="3">
        <v>0</v>
      </c>
      <c r="AQ436" s="3">
        <v>0</v>
      </c>
      <c r="AR436" s="3">
        <v>455241</v>
      </c>
      <c r="AS436" s="3">
        <v>455241</v>
      </c>
    </row>
    <row r="437" spans="1:45">
      <c r="A437" s="3" t="s">
        <v>2189</v>
      </c>
      <c r="B437" s="3" t="s">
        <v>2190</v>
      </c>
      <c r="C437" s="3" t="s">
        <v>41</v>
      </c>
      <c r="D437" s="28" t="s">
        <v>2191</v>
      </c>
      <c r="G437" s="3" t="s">
        <v>81</v>
      </c>
      <c r="K437" s="3">
        <v>4351495.7994969469</v>
      </c>
      <c r="L437" s="3">
        <v>4025133.6145346761</v>
      </c>
      <c r="N437" s="3">
        <v>-22581339.894153606</v>
      </c>
      <c r="O437" s="3">
        <v>27654235.600000001</v>
      </c>
      <c r="P437" s="3">
        <v>1793241.7648</v>
      </c>
      <c r="Q437" s="3">
        <v>3372.4000000000005</v>
      </c>
      <c r="R437" s="3">
        <v>42064.761599999998</v>
      </c>
      <c r="S437" s="3">
        <v>0</v>
      </c>
      <c r="T437" s="3">
        <v>0</v>
      </c>
      <c r="U437" s="3">
        <v>0</v>
      </c>
      <c r="V437" s="3">
        <v>0</v>
      </c>
      <c r="W437" s="3">
        <v>0</v>
      </c>
      <c r="X437" s="3">
        <v>0</v>
      </c>
      <c r="Y437" s="3">
        <v>0</v>
      </c>
      <c r="Z437" s="3">
        <v>0</v>
      </c>
      <c r="AA437" s="3">
        <v>0</v>
      </c>
      <c r="AB437" s="3">
        <v>19435.2</v>
      </c>
      <c r="AC437" s="3">
        <v>1304</v>
      </c>
      <c r="AD437" s="3">
        <v>1989.2000000000003</v>
      </c>
      <c r="AE437" s="3">
        <v>503.20000000000005</v>
      </c>
      <c r="AF437" s="3">
        <v>11422.400000000001</v>
      </c>
      <c r="AG437" s="3">
        <v>-2043.6000000000001</v>
      </c>
      <c r="AH437" s="3">
        <v>75227.600000000006</v>
      </c>
      <c r="AI437" s="3">
        <v>25274.800000000003</v>
      </c>
      <c r="AJ437" s="3">
        <v>20613.600000000002</v>
      </c>
      <c r="AK437" s="3">
        <v>400</v>
      </c>
      <c r="AL437" s="3">
        <v>0</v>
      </c>
      <c r="AM437" s="3">
        <v>0</v>
      </c>
      <c r="AN437" s="3">
        <v>7065701.0322463959</v>
      </c>
      <c r="AO437" s="3">
        <v>1.6237407452084003</v>
      </c>
      <c r="AP437" s="3">
        <v>0</v>
      </c>
      <c r="AQ437" s="3">
        <v>0</v>
      </c>
      <c r="AR437" s="3">
        <v>0</v>
      </c>
      <c r="AS437" s="3">
        <v>0</v>
      </c>
    </row>
    <row r="438" spans="1:45">
      <c r="A438" s="3" t="s">
        <v>427</v>
      </c>
      <c r="B438" s="3" t="s">
        <v>428</v>
      </c>
      <c r="C438" s="3" t="s">
        <v>41</v>
      </c>
      <c r="D438" s="28" t="s">
        <v>429</v>
      </c>
      <c r="E438" s="3" t="s">
        <v>80</v>
      </c>
      <c r="F438" s="3" t="s">
        <v>43</v>
      </c>
      <c r="G438" s="3" t="s">
        <v>81</v>
      </c>
      <c r="H438" s="4">
        <v>0</v>
      </c>
      <c r="I438" s="4" t="s">
        <v>24</v>
      </c>
      <c r="J438" s="3">
        <v>0.4</v>
      </c>
      <c r="K438" s="3">
        <v>1927792.4121689587</v>
      </c>
      <c r="L438" s="3">
        <v>1783207.9812562868</v>
      </c>
      <c r="M438" s="3">
        <v>0</v>
      </c>
      <c r="N438" s="3">
        <v>-7490603.7248657048</v>
      </c>
      <c r="O438" s="3">
        <v>9692520.8000000007</v>
      </c>
      <c r="P438" s="3">
        <v>662736.17279999994</v>
      </c>
      <c r="Q438" s="3">
        <v>-163.20000000000002</v>
      </c>
      <c r="R438" s="3">
        <v>6055.1711999999998</v>
      </c>
      <c r="S438" s="3">
        <v>0</v>
      </c>
      <c r="T438" s="3">
        <v>0</v>
      </c>
      <c r="U438" s="3">
        <v>0</v>
      </c>
      <c r="V438" s="3">
        <v>0</v>
      </c>
      <c r="W438" s="3">
        <v>0</v>
      </c>
      <c r="X438" s="3">
        <v>0</v>
      </c>
      <c r="Y438" s="3">
        <v>0</v>
      </c>
      <c r="Z438" s="3">
        <v>0</v>
      </c>
      <c r="AA438" s="3">
        <v>0</v>
      </c>
      <c r="AB438" s="3">
        <v>2174</v>
      </c>
      <c r="AC438" s="3">
        <v>0</v>
      </c>
      <c r="AD438" s="3">
        <v>518.4</v>
      </c>
      <c r="AE438" s="3">
        <v>503.20000000000005</v>
      </c>
      <c r="AF438" s="3">
        <v>6452</v>
      </c>
      <c r="AG438" s="3">
        <v>-1265.2</v>
      </c>
      <c r="AH438" s="3">
        <v>39867.200000000004</v>
      </c>
      <c r="AI438" s="3">
        <v>13378.800000000001</v>
      </c>
      <c r="AJ438" s="3">
        <v>7746.8</v>
      </c>
      <c r="AK438" s="3">
        <v>400</v>
      </c>
      <c r="AL438" s="3">
        <v>0</v>
      </c>
      <c r="AM438" s="3">
        <v>0</v>
      </c>
      <c r="AN438" s="3">
        <v>2940320.419134296</v>
      </c>
      <c r="AO438" s="3">
        <v>1.5252266792699647</v>
      </c>
      <c r="AP438" s="3">
        <v>0</v>
      </c>
      <c r="AQ438" s="3">
        <v>0</v>
      </c>
      <c r="AR438" s="3">
        <v>0</v>
      </c>
      <c r="AS438" s="3">
        <v>0</v>
      </c>
    </row>
    <row r="439" spans="1:45">
      <c r="A439" s="3" t="s">
        <v>896</v>
      </c>
      <c r="B439" s="3" t="s">
        <v>897</v>
      </c>
      <c r="C439" s="3" t="s">
        <v>41</v>
      </c>
      <c r="D439" s="28" t="s">
        <v>898</v>
      </c>
      <c r="E439" s="3" t="s">
        <v>80</v>
      </c>
      <c r="F439" s="3" t="s">
        <v>43</v>
      </c>
      <c r="G439" s="3" t="s">
        <v>81</v>
      </c>
      <c r="H439" s="4">
        <v>0</v>
      </c>
      <c r="I439" s="4" t="s">
        <v>24</v>
      </c>
      <c r="J439" s="3">
        <v>0.4</v>
      </c>
      <c r="K439" s="3">
        <v>2423703.3873279882</v>
      </c>
      <c r="L439" s="3">
        <v>2241925.633278389</v>
      </c>
      <c r="M439" s="3">
        <v>0</v>
      </c>
      <c r="N439" s="3">
        <v>-15090736.169287901</v>
      </c>
      <c r="O439" s="3">
        <v>17961714.800000001</v>
      </c>
      <c r="P439" s="3">
        <v>1130505.5919999999</v>
      </c>
      <c r="Q439" s="3">
        <v>3535.6000000000004</v>
      </c>
      <c r="R439" s="3">
        <v>36009.590400000001</v>
      </c>
      <c r="S439" s="3">
        <v>0</v>
      </c>
      <c r="T439" s="3">
        <v>0</v>
      </c>
      <c r="U439" s="3">
        <v>0</v>
      </c>
      <c r="V439" s="3">
        <v>0</v>
      </c>
      <c r="W439" s="3">
        <v>0</v>
      </c>
      <c r="X439" s="3">
        <v>0</v>
      </c>
      <c r="Y439" s="3">
        <v>0</v>
      </c>
      <c r="Z439" s="3">
        <v>0</v>
      </c>
      <c r="AA439" s="3">
        <v>0</v>
      </c>
      <c r="AB439" s="3">
        <v>17261.2</v>
      </c>
      <c r="AC439" s="3">
        <v>1304</v>
      </c>
      <c r="AD439" s="3">
        <v>1470.8000000000002</v>
      </c>
      <c r="AE439" s="3">
        <v>0</v>
      </c>
      <c r="AF439" s="3">
        <v>4970.4000000000005</v>
      </c>
      <c r="AG439" s="3">
        <v>-778.40000000000009</v>
      </c>
      <c r="AH439" s="3">
        <v>35360.400000000001</v>
      </c>
      <c r="AI439" s="3">
        <v>11896</v>
      </c>
      <c r="AJ439" s="3">
        <v>12866.800000000001</v>
      </c>
      <c r="AK439" s="3">
        <v>0</v>
      </c>
      <c r="AL439" s="3">
        <v>0</v>
      </c>
      <c r="AM439" s="3">
        <v>0</v>
      </c>
      <c r="AN439" s="3">
        <v>4125380.6131120999</v>
      </c>
      <c r="AO439" s="3">
        <v>1.7020979690341258</v>
      </c>
      <c r="AP439" s="3">
        <v>0</v>
      </c>
      <c r="AQ439" s="3">
        <v>0</v>
      </c>
      <c r="AR439" s="3">
        <v>0</v>
      </c>
      <c r="AS439" s="3">
        <v>0</v>
      </c>
    </row>
    <row r="440" spans="1:45">
      <c r="A440" s="3" t="s">
        <v>2192</v>
      </c>
      <c r="B440" s="3" t="s">
        <v>2193</v>
      </c>
      <c r="C440" s="3" t="s">
        <v>41</v>
      </c>
      <c r="D440" s="28" t="s">
        <v>2194</v>
      </c>
      <c r="G440" s="3" t="s">
        <v>81</v>
      </c>
      <c r="K440" s="3">
        <v>6661296.8826967962</v>
      </c>
      <c r="L440" s="3">
        <v>6161699.6164945373</v>
      </c>
      <c r="N440" s="3">
        <v>-21347950.256493345</v>
      </c>
      <c r="O440" s="3">
        <v>37079100.800000004</v>
      </c>
      <c r="P440" s="3">
        <v>2770008.9620000003</v>
      </c>
      <c r="Q440" s="3">
        <v>16414.600000000002</v>
      </c>
      <c r="R440" s="3">
        <v>68514.605419999993</v>
      </c>
      <c r="S440" s="3">
        <v>12910.800000000001</v>
      </c>
      <c r="T440" s="3">
        <v>0</v>
      </c>
      <c r="U440" s="3">
        <v>0</v>
      </c>
      <c r="V440" s="3">
        <v>0</v>
      </c>
      <c r="W440" s="3">
        <v>0</v>
      </c>
      <c r="X440" s="3">
        <v>-1893.2</v>
      </c>
      <c r="Y440" s="3">
        <v>0</v>
      </c>
      <c r="Z440" s="3">
        <v>0</v>
      </c>
      <c r="AA440" s="3">
        <v>-926.80000000000007</v>
      </c>
      <c r="AB440" s="3">
        <v>26856.799999999999</v>
      </c>
      <c r="AC440" s="3">
        <v>268.40000000000003</v>
      </c>
      <c r="AD440" s="3">
        <v>682</v>
      </c>
      <c r="AE440" s="3">
        <v>0</v>
      </c>
      <c r="AF440" s="3">
        <v>62917.2</v>
      </c>
      <c r="AG440" s="3">
        <v>-1572</v>
      </c>
      <c r="AH440" s="3">
        <v>148083.20000000001</v>
      </c>
      <c r="AI440" s="3">
        <v>67263.200000000012</v>
      </c>
      <c r="AJ440" s="3">
        <v>35671.199999999997</v>
      </c>
      <c r="AK440" s="3">
        <v>-404.4</v>
      </c>
      <c r="AL440" s="3">
        <v>0</v>
      </c>
      <c r="AM440" s="3">
        <v>0</v>
      </c>
      <c r="AN440" s="3">
        <v>18935945.110926658</v>
      </c>
      <c r="AO440" s="3">
        <v>2.8426814544348193</v>
      </c>
      <c r="AP440" s="3">
        <v>0</v>
      </c>
      <c r="AQ440" s="3">
        <v>0</v>
      </c>
      <c r="AR440" s="3">
        <v>0</v>
      </c>
      <c r="AS440" s="3">
        <v>0</v>
      </c>
    </row>
    <row r="441" spans="1:45">
      <c r="A441" s="3" t="s">
        <v>926</v>
      </c>
      <c r="B441" s="3" t="s">
        <v>927</v>
      </c>
      <c r="C441" s="3" t="s">
        <v>41</v>
      </c>
      <c r="D441" s="28" t="s">
        <v>928</v>
      </c>
      <c r="E441" s="3" t="s">
        <v>80</v>
      </c>
      <c r="F441" s="3" t="s">
        <v>43</v>
      </c>
      <c r="G441" s="3" t="s">
        <v>81</v>
      </c>
      <c r="H441" s="4">
        <v>0</v>
      </c>
      <c r="I441" s="4" t="s">
        <v>24</v>
      </c>
      <c r="J441" s="3">
        <v>0.4</v>
      </c>
      <c r="K441" s="3">
        <v>2771209.8781632851</v>
      </c>
      <c r="L441" s="3">
        <v>2563369.137301039</v>
      </c>
      <c r="M441" s="3">
        <v>0</v>
      </c>
      <c r="N441" s="3">
        <v>-14189107.532348679</v>
      </c>
      <c r="O441" s="3">
        <v>25573990.400000002</v>
      </c>
      <c r="P441" s="3">
        <v>1525898</v>
      </c>
      <c r="Q441" s="3">
        <v>9083.2000000000007</v>
      </c>
      <c r="R441" s="3">
        <v>42232.277999999998</v>
      </c>
      <c r="S441" s="3">
        <v>0</v>
      </c>
      <c r="T441" s="3">
        <v>0</v>
      </c>
      <c r="U441" s="3">
        <v>0</v>
      </c>
      <c r="V441" s="3">
        <v>0</v>
      </c>
      <c r="W441" s="3">
        <v>0</v>
      </c>
      <c r="X441" s="3">
        <v>-1768.4</v>
      </c>
      <c r="Y441" s="3">
        <v>0</v>
      </c>
      <c r="Z441" s="3">
        <v>0</v>
      </c>
      <c r="AA441" s="3">
        <v>-926.80000000000007</v>
      </c>
      <c r="AB441" s="3">
        <v>22040</v>
      </c>
      <c r="AC441" s="3">
        <v>268.40000000000003</v>
      </c>
      <c r="AD441" s="3">
        <v>0</v>
      </c>
      <c r="AE441" s="3">
        <v>0</v>
      </c>
      <c r="AF441" s="3">
        <v>29709.200000000001</v>
      </c>
      <c r="AG441" s="3">
        <v>-757.6</v>
      </c>
      <c r="AH441" s="3">
        <v>74306</v>
      </c>
      <c r="AI441" s="3">
        <v>55617.200000000004</v>
      </c>
      <c r="AJ441" s="3">
        <v>20108</v>
      </c>
      <c r="AK441" s="3">
        <v>-400</v>
      </c>
      <c r="AL441" s="3">
        <v>0</v>
      </c>
      <c r="AM441" s="3">
        <v>0</v>
      </c>
      <c r="AN441" s="3">
        <v>13160292.345651323</v>
      </c>
      <c r="AO441" s="3">
        <v>4.7489338318805938</v>
      </c>
      <c r="AP441" s="3">
        <v>0</v>
      </c>
      <c r="AQ441" s="3">
        <v>0</v>
      </c>
      <c r="AR441" s="3">
        <v>0</v>
      </c>
      <c r="AS441" s="3">
        <v>0</v>
      </c>
    </row>
    <row r="442" spans="1:45">
      <c r="A442" s="3" t="s">
        <v>1025</v>
      </c>
      <c r="B442" s="3" t="s">
        <v>1026</v>
      </c>
      <c r="C442" s="3" t="s">
        <v>41</v>
      </c>
      <c r="D442" s="28" t="s">
        <v>1027</v>
      </c>
      <c r="E442" s="3" t="s">
        <v>80</v>
      </c>
      <c r="F442" s="3" t="s">
        <v>43</v>
      </c>
      <c r="G442" s="3" t="s">
        <v>81</v>
      </c>
      <c r="H442" s="4">
        <v>0</v>
      </c>
      <c r="I442" s="4" t="s">
        <v>24</v>
      </c>
      <c r="J442" s="3">
        <v>0.4</v>
      </c>
      <c r="K442" s="3">
        <v>3890087.0045335116</v>
      </c>
      <c r="L442" s="3">
        <v>3598330.4791934984</v>
      </c>
      <c r="M442" s="3">
        <v>0</v>
      </c>
      <c r="N442" s="3">
        <v>-7158842.7241446637</v>
      </c>
      <c r="O442" s="3">
        <v>11505110.4</v>
      </c>
      <c r="P442" s="3">
        <v>1244110.9620000001</v>
      </c>
      <c r="Q442" s="3">
        <v>7331.4000000000005</v>
      </c>
      <c r="R442" s="3">
        <v>26282.327419999998</v>
      </c>
      <c r="S442" s="3">
        <v>12910.800000000001</v>
      </c>
      <c r="T442" s="3">
        <v>0</v>
      </c>
      <c r="U442" s="3">
        <v>0</v>
      </c>
      <c r="V442" s="3">
        <v>0</v>
      </c>
      <c r="W442" s="3">
        <v>0</v>
      </c>
      <c r="X442" s="3">
        <v>-124.80000000000001</v>
      </c>
      <c r="Y442" s="3">
        <v>0</v>
      </c>
      <c r="Z442" s="3">
        <v>0</v>
      </c>
      <c r="AA442" s="3">
        <v>0</v>
      </c>
      <c r="AB442" s="3">
        <v>4816.8</v>
      </c>
      <c r="AC442" s="3">
        <v>0</v>
      </c>
      <c r="AD442" s="3">
        <v>682</v>
      </c>
      <c r="AE442" s="3">
        <v>0</v>
      </c>
      <c r="AF442" s="3">
        <v>33208</v>
      </c>
      <c r="AG442" s="3">
        <v>-814.40000000000009</v>
      </c>
      <c r="AH442" s="3">
        <v>73777.2</v>
      </c>
      <c r="AI442" s="3">
        <v>11646</v>
      </c>
      <c r="AJ442" s="3">
        <v>15563.2</v>
      </c>
      <c r="AK442" s="3">
        <v>-4.4000000000000004</v>
      </c>
      <c r="AL442" s="3">
        <v>0</v>
      </c>
      <c r="AM442" s="3">
        <v>0</v>
      </c>
      <c r="AN442" s="3">
        <v>5775652.7652753368</v>
      </c>
      <c r="AO442" s="3">
        <v>1.4847104341225235</v>
      </c>
      <c r="AP442" s="3">
        <v>0</v>
      </c>
      <c r="AQ442" s="3">
        <v>0</v>
      </c>
      <c r="AR442" s="3">
        <v>0</v>
      </c>
      <c r="AS442" s="3">
        <v>0</v>
      </c>
    </row>
    <row r="443" spans="1:45">
      <c r="A443" s="3" t="s">
        <v>2195</v>
      </c>
      <c r="B443" s="3" t="s">
        <v>2196</v>
      </c>
      <c r="C443" s="3" t="s">
        <v>41</v>
      </c>
      <c r="D443" s="28" t="s">
        <v>2197</v>
      </c>
      <c r="G443" s="3" t="s">
        <v>622</v>
      </c>
      <c r="K443" s="3">
        <v>3761923.2058316194</v>
      </c>
      <c r="L443" s="3">
        <v>3479778.9653942483</v>
      </c>
      <c r="N443" s="3">
        <v>-17694364.085987359</v>
      </c>
      <c r="O443" s="3">
        <v>22540946.400000002</v>
      </c>
      <c r="P443" s="3">
        <v>1884789.0260440002</v>
      </c>
      <c r="Q443" s="3">
        <v>12724.400000000001</v>
      </c>
      <c r="R443" s="3">
        <v>42349.258400000006</v>
      </c>
      <c r="S443" s="3">
        <v>0</v>
      </c>
      <c r="T443" s="3">
        <v>0</v>
      </c>
      <c r="U443" s="3">
        <v>0</v>
      </c>
      <c r="V443" s="3">
        <v>-62.800000000000004</v>
      </c>
      <c r="W443" s="3">
        <v>-10131.200000000001</v>
      </c>
      <c r="X443" s="3">
        <v>-436.8</v>
      </c>
      <c r="Y443" s="3">
        <v>0</v>
      </c>
      <c r="Z443" s="3">
        <v>0</v>
      </c>
      <c r="AA443" s="3">
        <v>-243.60000000000002</v>
      </c>
      <c r="AB443" s="3">
        <v>21967.200000000001</v>
      </c>
      <c r="AC443" s="3">
        <v>129.60000000000002</v>
      </c>
      <c r="AD443" s="3">
        <v>1747.2</v>
      </c>
      <c r="AE443" s="3">
        <v>600</v>
      </c>
      <c r="AF443" s="3">
        <v>15042.8</v>
      </c>
      <c r="AG443" s="3">
        <v>-774.8</v>
      </c>
      <c r="AH443" s="3">
        <v>74849.200000000012</v>
      </c>
      <c r="AI443" s="3">
        <v>-7447.2000000000007</v>
      </c>
      <c r="AJ443" s="3">
        <v>33026.400000000001</v>
      </c>
      <c r="AK443" s="3">
        <v>-34</v>
      </c>
      <c r="AL443" s="3">
        <v>0</v>
      </c>
      <c r="AM443" s="3">
        <v>0</v>
      </c>
      <c r="AN443" s="3">
        <v>6914676.9984566402</v>
      </c>
      <c r="AO443" s="3">
        <v>1.838069684074815</v>
      </c>
      <c r="AP443" s="3">
        <v>0</v>
      </c>
      <c r="AQ443" s="3">
        <v>0</v>
      </c>
      <c r="AR443" s="3">
        <v>1576377</v>
      </c>
      <c r="AS443" s="3">
        <v>0</v>
      </c>
    </row>
    <row r="444" spans="1:45">
      <c r="A444" s="3" t="s">
        <v>1058</v>
      </c>
      <c r="B444" s="3" t="s">
        <v>1059</v>
      </c>
      <c r="C444" s="3" t="s">
        <v>41</v>
      </c>
      <c r="D444" s="28" t="s">
        <v>1060</v>
      </c>
      <c r="E444" s="3" t="s">
        <v>621</v>
      </c>
      <c r="F444" s="3" t="s">
        <v>366</v>
      </c>
      <c r="G444" s="3" t="s">
        <v>622</v>
      </c>
      <c r="H444" s="4">
        <v>0</v>
      </c>
      <c r="I444" s="4">
        <v>0</v>
      </c>
      <c r="J444" s="3">
        <v>0.4</v>
      </c>
      <c r="K444" s="3">
        <v>1156909.3559976416</v>
      </c>
      <c r="L444" s="3">
        <v>1070141.1542978184</v>
      </c>
      <c r="M444" s="3">
        <v>0.5</v>
      </c>
      <c r="N444" s="3">
        <v>-4913470.819607174</v>
      </c>
      <c r="O444" s="3">
        <v>6979079.6000000006</v>
      </c>
      <c r="P444" s="3">
        <v>590691.83239999996</v>
      </c>
      <c r="Q444" s="3">
        <v>4133.8</v>
      </c>
      <c r="R444" s="3">
        <v>7008.8424000000005</v>
      </c>
      <c r="S444" s="3">
        <v>0</v>
      </c>
      <c r="T444" s="3">
        <v>0</v>
      </c>
      <c r="U444" s="3">
        <v>0</v>
      </c>
      <c r="V444" s="3">
        <v>0</v>
      </c>
      <c r="W444" s="3">
        <v>0</v>
      </c>
      <c r="X444" s="3">
        <v>0</v>
      </c>
      <c r="Y444" s="3">
        <v>0</v>
      </c>
      <c r="Z444" s="3">
        <v>0</v>
      </c>
      <c r="AA444" s="3">
        <v>0</v>
      </c>
      <c r="AB444" s="3">
        <v>9464.4</v>
      </c>
      <c r="AC444" s="3">
        <v>-646.80000000000007</v>
      </c>
      <c r="AD444" s="3">
        <v>1200</v>
      </c>
      <c r="AE444" s="3">
        <v>0</v>
      </c>
      <c r="AF444" s="3">
        <v>7878</v>
      </c>
      <c r="AG444" s="3">
        <v>-460</v>
      </c>
      <c r="AH444" s="3">
        <v>26812.800000000003</v>
      </c>
      <c r="AI444" s="3">
        <v>-1864</v>
      </c>
      <c r="AJ444" s="3">
        <v>12998</v>
      </c>
      <c r="AK444" s="3">
        <v>0</v>
      </c>
      <c r="AL444" s="3">
        <v>0</v>
      </c>
      <c r="AM444" s="3">
        <v>0</v>
      </c>
      <c r="AN444" s="3">
        <v>2722825.6551928259</v>
      </c>
      <c r="AO444" s="3">
        <v>2.3535341304633519</v>
      </c>
      <c r="AP444" s="3">
        <v>0</v>
      </c>
      <c r="AQ444" s="3">
        <v>0</v>
      </c>
      <c r="AR444" s="3">
        <v>782958</v>
      </c>
      <c r="AS444" s="3">
        <v>0</v>
      </c>
    </row>
    <row r="445" spans="1:45">
      <c r="A445" s="3" t="s">
        <v>953</v>
      </c>
      <c r="B445" s="3" t="s">
        <v>954</v>
      </c>
      <c r="C445" s="3" t="s">
        <v>41</v>
      </c>
      <c r="D445" s="28" t="s">
        <v>955</v>
      </c>
      <c r="E445" s="3" t="s">
        <v>621</v>
      </c>
      <c r="F445" s="3" t="s">
        <v>366</v>
      </c>
      <c r="G445" s="3" t="s">
        <v>622</v>
      </c>
      <c r="H445" s="4">
        <v>0</v>
      </c>
      <c r="I445" s="4">
        <v>0</v>
      </c>
      <c r="J445" s="3">
        <v>0.4</v>
      </c>
      <c r="K445" s="3">
        <v>2605013.8498339779</v>
      </c>
      <c r="L445" s="3">
        <v>2409637.8110964298</v>
      </c>
      <c r="M445" s="3">
        <v>0.5</v>
      </c>
      <c r="N445" s="3">
        <v>-12780893.266380187</v>
      </c>
      <c r="O445" s="3">
        <v>15561866.800000001</v>
      </c>
      <c r="P445" s="3">
        <v>1294097.1936440002</v>
      </c>
      <c r="Q445" s="3">
        <v>8590.6</v>
      </c>
      <c r="R445" s="3">
        <v>35340.416000000005</v>
      </c>
      <c r="S445" s="3">
        <v>0</v>
      </c>
      <c r="T445" s="3">
        <v>0</v>
      </c>
      <c r="U445" s="3">
        <v>0</v>
      </c>
      <c r="V445" s="3">
        <v>-62.800000000000004</v>
      </c>
      <c r="W445" s="3">
        <v>-10131.200000000001</v>
      </c>
      <c r="X445" s="3">
        <v>-436.8</v>
      </c>
      <c r="Y445" s="3">
        <v>0</v>
      </c>
      <c r="Z445" s="3">
        <v>0</v>
      </c>
      <c r="AA445" s="3">
        <v>-243.60000000000002</v>
      </c>
      <c r="AB445" s="3">
        <v>12502.800000000001</v>
      </c>
      <c r="AC445" s="3">
        <v>776.40000000000009</v>
      </c>
      <c r="AD445" s="3">
        <v>547.20000000000005</v>
      </c>
      <c r="AE445" s="3">
        <v>600</v>
      </c>
      <c r="AF445" s="3">
        <v>7164.8</v>
      </c>
      <c r="AG445" s="3">
        <v>-314.8</v>
      </c>
      <c r="AH445" s="3">
        <v>48036.4</v>
      </c>
      <c r="AI445" s="3">
        <v>-5583.2000000000007</v>
      </c>
      <c r="AJ445" s="3">
        <v>20028.400000000001</v>
      </c>
      <c r="AK445" s="3">
        <v>-34</v>
      </c>
      <c r="AL445" s="3">
        <v>0</v>
      </c>
      <c r="AM445" s="3">
        <v>0</v>
      </c>
      <c r="AN445" s="3">
        <v>4191851.3432638142</v>
      </c>
      <c r="AO445" s="3">
        <v>1.6091474306483893</v>
      </c>
      <c r="AP445" s="3">
        <v>0</v>
      </c>
      <c r="AQ445" s="3">
        <v>0</v>
      </c>
      <c r="AR445" s="3">
        <v>793419</v>
      </c>
      <c r="AS445" s="3">
        <v>0</v>
      </c>
    </row>
  </sheetData>
  <autoFilter ref="A3:AY424" xr:uid="{00000000-0009-0000-0000-00000C000000}"/>
  <conditionalFormatting sqref="AR4:AR424">
    <cfRule type="expression" dxfId="15" priority="9">
      <formula>#REF!&lt;&gt;""</formula>
    </cfRule>
  </conditionalFormatting>
  <conditionalFormatting sqref="A4:C4 A5:A392 C5:C330 B5:B420">
    <cfRule type="expression" dxfId="14" priority="8">
      <formula>LEFT($A$4,3)="BRP"</formula>
    </cfRule>
  </conditionalFormatting>
  <conditionalFormatting sqref="AR331:AR392 AR394:AR424">
    <cfRule type="expression" dxfId="13" priority="7">
      <formula>#REF!&lt;&gt;""</formula>
    </cfRule>
  </conditionalFormatting>
  <conditionalFormatting sqref="AR4:AR424">
    <cfRule type="expression" dxfId="12" priority="6">
      <formula>#REF!&lt;&gt;""</formula>
    </cfRule>
  </conditionalFormatting>
  <conditionalFormatting sqref="AS4:AS424">
    <cfRule type="expression" dxfId="11" priority="5">
      <formula>#REF!&lt;&gt;""</formula>
    </cfRule>
  </conditionalFormatting>
  <conditionalFormatting sqref="AS331:AS392 AS394:AS424">
    <cfRule type="expression" dxfId="10" priority="4">
      <formula>#REF!&lt;&gt;""</formula>
    </cfRule>
  </conditionalFormatting>
  <conditionalFormatting sqref="AS4:AS424">
    <cfRule type="expression" dxfId="9" priority="3">
      <formula>#REF!&lt;&gt;""</formula>
    </cfRule>
  </conditionalFormatting>
  <conditionalFormatting sqref="AR3">
    <cfRule type="expression" dxfId="8" priority="2">
      <formula>#REF!&lt;&gt;""</formula>
    </cfRule>
  </conditionalFormatting>
  <conditionalFormatting sqref="AS3">
    <cfRule type="expression" dxfId="7" priority="1">
      <formula>#REF!&lt;&gt;""</formula>
    </cfRule>
  </conditionalFormatting>
  <pageMargins left="0.7" right="0.7" top="0.75" bottom="0.75" header="0.3" footer="0.3"/>
  <pageSetup paperSize="9" scale="1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A455B-6DB2-4D53-BF2C-1EA11DD7C7E9}">
  <sheetPr>
    <tabColor rgb="FFFFFF00"/>
    <pageSetUpPr fitToPage="1"/>
  </sheetPr>
  <dimension ref="A1:DT335"/>
  <sheetViews>
    <sheetView workbookViewId="0">
      <selection activeCell="A3" sqref="A3"/>
    </sheetView>
  </sheetViews>
  <sheetFormatPr defaultColWidth="9.06640625" defaultRowHeight="15"/>
  <cols>
    <col min="1" max="1" width="7.53125" style="62" customWidth="1"/>
    <col min="2" max="2" width="28.46484375" style="62" bestFit="1" customWidth="1"/>
    <col min="3" max="3" width="22.46484375" style="62" bestFit="1" customWidth="1"/>
    <col min="4" max="4" width="6.53125" style="62" bestFit="1" customWidth="1"/>
    <col min="5" max="5" width="8.9296875" style="62" customWidth="1"/>
    <col min="6" max="6" width="12.9296875" style="62" customWidth="1"/>
    <col min="7" max="7" width="6.53125" style="62" bestFit="1" customWidth="1"/>
    <col min="8" max="8" width="14.9296875" style="62" customWidth="1"/>
    <col min="9" max="9" width="15" style="62" customWidth="1"/>
    <col min="10" max="10" width="20.06640625" style="62" customWidth="1"/>
    <col min="11" max="11" width="3.46484375" style="62" customWidth="1"/>
    <col min="12" max="12" width="11.53125" style="64" customWidth="1"/>
    <col min="13" max="13" width="8.9296875" style="64" customWidth="1"/>
    <col min="14" max="14" width="23.06640625" style="62" bestFit="1" customWidth="1"/>
    <col min="15" max="15" width="12" style="64" customWidth="1"/>
    <col min="16" max="16" width="8.06640625" style="64" customWidth="1"/>
    <col min="17" max="17" width="33" style="62" bestFit="1" customWidth="1"/>
    <col min="18" max="18" width="12" style="64" customWidth="1"/>
    <col min="19" max="19" width="8.53125" style="62" customWidth="1"/>
    <col min="20" max="20" width="6.46484375" style="62" customWidth="1"/>
    <col min="21" max="21" width="11.46484375" style="64" customWidth="1"/>
    <col min="22" max="22" width="8.9296875" style="64" customWidth="1"/>
    <col min="23" max="23" width="23.06640625" style="62" bestFit="1" customWidth="1"/>
    <col min="24" max="24" width="11.9296875" style="64" customWidth="1"/>
    <col min="25" max="25" width="6.9296875" style="64" bestFit="1" customWidth="1"/>
    <col min="26" max="26" width="33" style="62" bestFit="1" customWidth="1"/>
    <col min="27" max="27" width="11.46484375" style="64" customWidth="1"/>
    <col min="28" max="28" width="9" style="62" customWidth="1"/>
    <col min="29" max="29" width="9.06640625" style="69"/>
    <col min="30" max="30" width="11.46484375" style="68" customWidth="1"/>
    <col min="31" max="31" width="35" style="67" customWidth="1"/>
    <col min="32" max="32" width="34" style="67" customWidth="1"/>
    <col min="33" max="33" width="30.53125" style="67" customWidth="1"/>
    <col min="34" max="34" width="15.9296875" style="66" customWidth="1"/>
    <col min="35" max="35" width="15.9296875" style="65" customWidth="1"/>
    <col min="36" max="36" width="8" style="64" customWidth="1"/>
    <col min="37" max="39" width="16.9296875" style="63" customWidth="1"/>
    <col min="40" max="40" width="12.9296875" style="62" customWidth="1"/>
    <col min="41" max="45" width="9.06640625" style="62"/>
    <col min="46" max="47" width="16.9296875" style="62" customWidth="1"/>
    <col min="48" max="52" width="9.06640625" style="62"/>
    <col min="53" max="53" width="28.33203125" style="62" customWidth="1"/>
    <col min="54" max="16384" width="9.06640625" style="62"/>
  </cols>
  <sheetData>
    <row r="1" spans="1:124" ht="15.75">
      <c r="A1" s="323" t="s">
        <v>1272</v>
      </c>
      <c r="B1" s="323"/>
      <c r="C1" s="323"/>
      <c r="D1" s="323"/>
      <c r="E1" s="323"/>
      <c r="F1" s="323"/>
      <c r="G1" s="323"/>
      <c r="H1" s="323"/>
      <c r="I1" s="323"/>
      <c r="J1" s="323"/>
      <c r="K1" s="323"/>
      <c r="L1" s="323"/>
      <c r="M1" s="323"/>
      <c r="N1" s="323"/>
      <c r="O1" s="323"/>
      <c r="P1" s="323"/>
      <c r="Q1" s="323"/>
      <c r="R1" s="323"/>
      <c r="S1" s="323"/>
      <c r="T1" s="241"/>
      <c r="U1" s="241"/>
      <c r="V1" s="241"/>
      <c r="W1" s="241"/>
      <c r="X1" s="241"/>
      <c r="Y1" s="241"/>
      <c r="Z1" s="241"/>
      <c r="AA1" s="241"/>
      <c r="AB1" s="241"/>
      <c r="AD1" s="85"/>
      <c r="AE1" s="127"/>
      <c r="AF1" s="127"/>
      <c r="AG1" s="127"/>
      <c r="AH1" s="126"/>
      <c r="AI1" s="125"/>
      <c r="AJ1" s="149"/>
      <c r="AK1" s="153"/>
      <c r="AL1" s="153"/>
      <c r="AM1" s="153"/>
      <c r="AN1" s="147"/>
      <c r="DT1" s="152" t="s">
        <v>1273</v>
      </c>
    </row>
    <row r="2" spans="1:124" ht="28.9">
      <c r="A2" s="150"/>
      <c r="B2" s="150"/>
      <c r="C2" s="150"/>
      <c r="D2" s="150"/>
      <c r="E2" s="150"/>
      <c r="F2" s="150"/>
      <c r="G2" s="150"/>
      <c r="H2" s="150"/>
      <c r="I2" s="150"/>
      <c r="J2" s="150"/>
      <c r="K2" s="150"/>
      <c r="L2" s="151"/>
      <c r="M2" s="151"/>
      <c r="N2" s="151"/>
      <c r="O2" s="151"/>
      <c r="P2" s="151"/>
      <c r="Q2" s="150"/>
      <c r="R2" s="151"/>
      <c r="S2" s="150"/>
      <c r="T2" s="150"/>
      <c r="U2" s="151"/>
      <c r="V2" s="151"/>
      <c r="W2" s="151"/>
      <c r="X2" s="151"/>
      <c r="Y2" s="151"/>
      <c r="Z2" s="150"/>
      <c r="AA2" s="151"/>
      <c r="AB2" s="150"/>
      <c r="AD2" s="85" t="s">
        <v>1274</v>
      </c>
      <c r="AE2" s="127"/>
      <c r="AF2" s="127"/>
      <c r="AG2" s="127"/>
      <c r="AH2" s="126" t="s">
        <v>1275</v>
      </c>
      <c r="AI2" s="125" t="s">
        <v>1275</v>
      </c>
      <c r="AJ2" s="149" t="s">
        <v>1276</v>
      </c>
      <c r="AK2" s="148" t="s">
        <v>1277</v>
      </c>
      <c r="AL2" s="148"/>
      <c r="AM2" s="148"/>
      <c r="AN2" s="147"/>
      <c r="AO2" s="62" t="s">
        <v>1278</v>
      </c>
      <c r="AR2" s="62" t="s">
        <v>1279</v>
      </c>
      <c r="AU2" s="62" t="s">
        <v>1280</v>
      </c>
    </row>
    <row r="3" spans="1:124" s="145" customFormat="1" ht="14.25" thickBot="1">
      <c r="A3" s="146">
        <v>1</v>
      </c>
      <c r="B3" s="146">
        <v>2</v>
      </c>
      <c r="C3" s="146">
        <v>3</v>
      </c>
      <c r="D3" s="146">
        <v>4</v>
      </c>
      <c r="E3" s="146">
        <v>5</v>
      </c>
      <c r="F3" s="146">
        <v>6</v>
      </c>
      <c r="G3" s="146">
        <v>7</v>
      </c>
      <c r="H3" s="146">
        <v>8</v>
      </c>
      <c r="I3" s="146">
        <v>9</v>
      </c>
      <c r="J3" s="146">
        <v>10</v>
      </c>
      <c r="K3" s="146">
        <v>11</v>
      </c>
      <c r="L3" s="146">
        <v>12</v>
      </c>
      <c r="M3" s="146">
        <v>13</v>
      </c>
      <c r="N3" s="146">
        <v>14</v>
      </c>
      <c r="O3" s="146">
        <v>15</v>
      </c>
      <c r="P3" s="146">
        <v>16</v>
      </c>
      <c r="Q3" s="146">
        <v>17</v>
      </c>
      <c r="R3" s="146">
        <v>18</v>
      </c>
      <c r="S3" s="146">
        <v>19</v>
      </c>
      <c r="T3" s="146">
        <v>20</v>
      </c>
      <c r="U3" s="146">
        <v>21</v>
      </c>
      <c r="V3" s="146">
        <v>22</v>
      </c>
      <c r="W3" s="146">
        <v>23</v>
      </c>
      <c r="X3" s="146">
        <v>24</v>
      </c>
      <c r="Y3" s="146">
        <v>25</v>
      </c>
      <c r="Z3" s="146">
        <v>26</v>
      </c>
      <c r="AA3" s="146">
        <v>27</v>
      </c>
      <c r="AB3" s="146">
        <v>28</v>
      </c>
      <c r="AC3" s="146">
        <v>29</v>
      </c>
      <c r="AD3" s="146">
        <v>30</v>
      </c>
      <c r="AE3" s="146">
        <v>31</v>
      </c>
      <c r="AF3" s="146">
        <v>32</v>
      </c>
      <c r="AG3" s="146">
        <v>33</v>
      </c>
      <c r="AH3" s="146">
        <v>34</v>
      </c>
      <c r="AI3" s="146">
        <v>35</v>
      </c>
      <c r="AJ3" s="146">
        <v>36</v>
      </c>
      <c r="AK3" s="146">
        <v>37</v>
      </c>
      <c r="AL3" s="146">
        <v>38</v>
      </c>
      <c r="AM3" s="146">
        <v>39</v>
      </c>
      <c r="AN3" s="146">
        <v>40</v>
      </c>
      <c r="AO3" s="146">
        <v>41</v>
      </c>
      <c r="AP3" s="146">
        <v>42</v>
      </c>
      <c r="AQ3" s="146">
        <v>43</v>
      </c>
      <c r="AR3" s="146">
        <v>44</v>
      </c>
      <c r="AS3" s="146">
        <v>45</v>
      </c>
      <c r="AT3" s="146">
        <v>46</v>
      </c>
      <c r="AU3" s="146">
        <v>47</v>
      </c>
      <c r="AV3" s="146">
        <v>48</v>
      </c>
      <c r="AW3" s="146">
        <v>49</v>
      </c>
      <c r="AX3" s="146">
        <v>50</v>
      </c>
      <c r="AY3" s="146">
        <v>51</v>
      </c>
      <c r="AZ3" s="146">
        <v>52</v>
      </c>
      <c r="BA3" s="146">
        <v>53</v>
      </c>
      <c r="BB3" s="146">
        <v>54</v>
      </c>
    </row>
    <row r="4" spans="1:124" s="121" customFormat="1" ht="52.5">
      <c r="A4" s="142" t="s">
        <v>1281</v>
      </c>
      <c r="B4" s="142" t="s">
        <v>1282</v>
      </c>
      <c r="C4" s="141" t="s">
        <v>1283</v>
      </c>
      <c r="D4" s="143" t="s">
        <v>1281</v>
      </c>
      <c r="E4" s="142" t="s">
        <v>1284</v>
      </c>
      <c r="F4" s="141" t="s">
        <v>1285</v>
      </c>
      <c r="G4" s="143" t="s">
        <v>1281</v>
      </c>
      <c r="H4" s="142" t="s">
        <v>1286</v>
      </c>
      <c r="I4" s="141" t="s">
        <v>1287</v>
      </c>
      <c r="J4" s="141" t="s">
        <v>1288</v>
      </c>
      <c r="K4" s="142"/>
      <c r="L4" s="141" t="s">
        <v>1289</v>
      </c>
      <c r="M4" s="143" t="s">
        <v>1281</v>
      </c>
      <c r="N4" s="142" t="s">
        <v>1284</v>
      </c>
      <c r="O4" s="141" t="s">
        <v>1290</v>
      </c>
      <c r="P4" s="143" t="s">
        <v>1281</v>
      </c>
      <c r="Q4" s="142" t="s">
        <v>1286</v>
      </c>
      <c r="R4" s="141" t="s">
        <v>1291</v>
      </c>
      <c r="S4" s="141" t="s">
        <v>1292</v>
      </c>
      <c r="T4" s="144"/>
      <c r="U4" s="141" t="s">
        <v>1293</v>
      </c>
      <c r="V4" s="143" t="s">
        <v>1281</v>
      </c>
      <c r="W4" s="142" t="s">
        <v>1284</v>
      </c>
      <c r="X4" s="141" t="s">
        <v>1294</v>
      </c>
      <c r="Y4" s="143" t="s">
        <v>1281</v>
      </c>
      <c r="Z4" s="142" t="s">
        <v>1286</v>
      </c>
      <c r="AA4" s="141" t="s">
        <v>1295</v>
      </c>
      <c r="AB4" s="141" t="s">
        <v>1296</v>
      </c>
      <c r="AC4" s="69"/>
      <c r="AD4" s="140" t="s">
        <v>1297</v>
      </c>
      <c r="AE4" s="324" t="s">
        <v>1298</v>
      </c>
      <c r="AF4" s="324"/>
      <c r="AG4" s="325"/>
      <c r="AH4" s="139" t="s">
        <v>1299</v>
      </c>
      <c r="AI4" s="138" t="s">
        <v>1300</v>
      </c>
      <c r="AJ4" s="137" t="s">
        <v>1301</v>
      </c>
      <c r="AK4" s="322" t="s">
        <v>1302</v>
      </c>
      <c r="AL4" s="322"/>
      <c r="AM4" s="240"/>
      <c r="AN4" s="136" t="s">
        <v>1303</v>
      </c>
      <c r="AO4" s="326" t="s">
        <v>1304</v>
      </c>
      <c r="AP4" s="326"/>
      <c r="AQ4" s="326"/>
      <c r="AR4" s="327" t="s">
        <v>1305</v>
      </c>
      <c r="AS4" s="327"/>
      <c r="AT4" s="327"/>
      <c r="AU4" s="135" t="s">
        <v>1306</v>
      </c>
      <c r="AV4" s="134" t="s">
        <v>1307</v>
      </c>
      <c r="AW4" s="133" t="s">
        <v>1308</v>
      </c>
      <c r="AX4" s="133" t="s">
        <v>1284</v>
      </c>
      <c r="AY4" s="133" t="s">
        <v>1309</v>
      </c>
      <c r="AZ4" s="133" t="s">
        <v>1310</v>
      </c>
      <c r="BA4" s="133" t="s">
        <v>1311</v>
      </c>
      <c r="BB4" s="133" t="s">
        <v>1312</v>
      </c>
    </row>
    <row r="5" spans="1:124" s="121" customFormat="1" ht="15.75">
      <c r="A5" s="132"/>
      <c r="B5" s="132"/>
      <c r="C5" s="132"/>
      <c r="D5" s="132"/>
      <c r="E5" s="132"/>
      <c r="F5" s="132"/>
      <c r="G5" s="132"/>
      <c r="H5" s="132"/>
      <c r="I5" s="132"/>
      <c r="J5" s="132"/>
      <c r="K5" s="132"/>
      <c r="L5" s="131"/>
      <c r="M5" s="131"/>
      <c r="N5" s="132"/>
      <c r="O5" s="131"/>
      <c r="P5" s="131"/>
      <c r="Q5" s="132"/>
      <c r="R5" s="131"/>
      <c r="S5" s="130"/>
      <c r="T5" s="130"/>
      <c r="U5" s="131"/>
      <c r="V5" s="131"/>
      <c r="W5" s="132"/>
      <c r="X5" s="131"/>
      <c r="Y5" s="131"/>
      <c r="Z5" s="132"/>
      <c r="AA5" s="131"/>
      <c r="AB5" s="130"/>
      <c r="AC5" s="129"/>
      <c r="AD5" s="128"/>
      <c r="AE5" s="127"/>
      <c r="AF5" s="127"/>
      <c r="AG5" s="127"/>
      <c r="AH5" s="126"/>
      <c r="AI5" s="125"/>
      <c r="AJ5" s="124"/>
      <c r="AK5" s="123"/>
      <c r="AL5" s="123"/>
      <c r="AM5" s="123"/>
      <c r="AN5" s="122"/>
    </row>
    <row r="6" spans="1:124" ht="15.75">
      <c r="A6" s="77" t="s">
        <v>39</v>
      </c>
      <c r="B6" s="77" t="s">
        <v>2</v>
      </c>
      <c r="C6" s="87">
        <v>0.4</v>
      </c>
      <c r="D6" s="88" t="s">
        <v>42</v>
      </c>
      <c r="E6" s="88" t="s">
        <v>1230</v>
      </c>
      <c r="F6" s="87">
        <v>0.1</v>
      </c>
      <c r="G6" s="88" t="s">
        <v>43</v>
      </c>
      <c r="H6" s="88" t="s">
        <v>1313</v>
      </c>
      <c r="I6" s="87">
        <v>0</v>
      </c>
      <c r="J6" s="87">
        <f t="shared" ref="J6:J69" si="0">+C6+F6+I6</f>
        <v>0.5</v>
      </c>
      <c r="K6" s="77"/>
      <c r="L6" s="75">
        <v>0.4</v>
      </c>
      <c r="M6" s="64" t="s">
        <v>42</v>
      </c>
      <c r="N6" s="62" t="s">
        <v>1230</v>
      </c>
      <c r="O6" s="75">
        <v>0.1</v>
      </c>
      <c r="P6" s="64" t="s">
        <v>43</v>
      </c>
      <c r="Q6" s="77" t="s">
        <v>1313</v>
      </c>
      <c r="R6" s="75">
        <v>0</v>
      </c>
      <c r="S6" s="72">
        <f t="shared" ref="S6:S69" si="1">+L6+O6+R6</f>
        <v>0.5</v>
      </c>
      <c r="T6" s="72"/>
      <c r="U6" s="75">
        <v>0.4</v>
      </c>
      <c r="V6" s="64" t="s">
        <v>42</v>
      </c>
      <c r="W6" s="62" t="s">
        <v>1230</v>
      </c>
      <c r="X6" s="75">
        <v>0.1</v>
      </c>
      <c r="Y6" s="64" t="s">
        <v>43</v>
      </c>
      <c r="Z6" s="77" t="s">
        <v>1313</v>
      </c>
      <c r="AA6" s="75">
        <v>0</v>
      </c>
      <c r="AB6" s="72">
        <f t="shared" ref="AB6:AB69" si="2">+U6+X6+AA6</f>
        <v>0.5</v>
      </c>
      <c r="AC6" s="86"/>
      <c r="AD6" s="85" t="str">
        <f>IF(VLOOKUP($A6,'[17]EZ list'!$B$4:$H$463,4,FALSE)="","","Yes")</f>
        <v/>
      </c>
      <c r="AE6" s="85"/>
      <c r="AF6" s="85"/>
      <c r="AG6" s="85"/>
      <c r="AH6" s="84" t="s">
        <v>96</v>
      </c>
      <c r="AI6" s="84">
        <v>0</v>
      </c>
      <c r="AJ6" s="83" t="s">
        <v>96</v>
      </c>
      <c r="AK6" s="120"/>
      <c r="AL6" s="120"/>
      <c r="AM6" s="120"/>
      <c r="AN6" s="79" t="s">
        <v>96</v>
      </c>
      <c r="AO6" s="62" t="s">
        <v>1314</v>
      </c>
      <c r="AP6" s="62" t="s">
        <v>1314</v>
      </c>
      <c r="AQ6" s="62" t="s">
        <v>1314</v>
      </c>
      <c r="AR6" s="62" t="s">
        <v>1314</v>
      </c>
      <c r="AU6" s="69">
        <v>0.68600000000000005</v>
      </c>
      <c r="AV6" s="62" t="s">
        <v>1314</v>
      </c>
      <c r="AW6" s="62" t="s">
        <v>42</v>
      </c>
      <c r="AX6" s="62" t="s">
        <v>1230</v>
      </c>
      <c r="AY6" s="62">
        <v>0.6</v>
      </c>
      <c r="AZ6" s="62" t="s">
        <v>43</v>
      </c>
      <c r="BA6" s="62" t="s">
        <v>1313</v>
      </c>
      <c r="BB6" s="62">
        <v>0</v>
      </c>
    </row>
    <row r="7" spans="1:124" ht="15.75">
      <c r="A7" s="77" t="s">
        <v>45</v>
      </c>
      <c r="B7" s="77" t="s">
        <v>47</v>
      </c>
      <c r="C7" s="87">
        <v>0.4</v>
      </c>
      <c r="D7" s="88" t="s">
        <v>48</v>
      </c>
      <c r="E7" s="88" t="s">
        <v>1185</v>
      </c>
      <c r="F7" s="87">
        <v>0.1</v>
      </c>
      <c r="G7" s="88" t="s">
        <v>43</v>
      </c>
      <c r="H7" s="88" t="s">
        <v>1313</v>
      </c>
      <c r="I7" s="87">
        <v>0</v>
      </c>
      <c r="J7" s="87">
        <f t="shared" si="0"/>
        <v>0.5</v>
      </c>
      <c r="K7" s="77"/>
      <c r="L7" s="75">
        <v>0.4</v>
      </c>
      <c r="M7" s="64" t="s">
        <v>48</v>
      </c>
      <c r="N7" s="62" t="s">
        <v>1185</v>
      </c>
      <c r="O7" s="75">
        <v>0.1</v>
      </c>
      <c r="P7" s="64" t="s">
        <v>43</v>
      </c>
      <c r="Q7" s="77" t="s">
        <v>1313</v>
      </c>
      <c r="R7" s="75">
        <v>0</v>
      </c>
      <c r="S7" s="72">
        <f t="shared" si="1"/>
        <v>0.5</v>
      </c>
      <c r="T7" s="72"/>
      <c r="U7" s="75">
        <v>0.4</v>
      </c>
      <c r="V7" s="64" t="s">
        <v>48</v>
      </c>
      <c r="W7" s="62" t="s">
        <v>1185</v>
      </c>
      <c r="X7" s="75">
        <v>0.1</v>
      </c>
      <c r="Y7" s="64" t="s">
        <v>43</v>
      </c>
      <c r="Z7" s="77" t="s">
        <v>1313</v>
      </c>
      <c r="AA7" s="75">
        <v>0</v>
      </c>
      <c r="AB7" s="72">
        <f t="shared" si="2"/>
        <v>0.5</v>
      </c>
      <c r="AC7" s="86"/>
      <c r="AD7" s="85" t="str">
        <f>IF(VLOOKUP($A7,'[17]EZ list'!$B$4:$H$463,4,FALSE)="","","Yes")</f>
        <v/>
      </c>
      <c r="AE7" s="85"/>
      <c r="AF7" s="85"/>
      <c r="AG7" s="85"/>
      <c r="AH7" s="84" t="s">
        <v>96</v>
      </c>
      <c r="AI7" s="84">
        <v>0</v>
      </c>
      <c r="AJ7" s="83" t="s">
        <v>96</v>
      </c>
      <c r="AK7" s="94"/>
      <c r="AL7" s="93"/>
      <c r="AM7" s="92"/>
      <c r="AN7" s="79" t="s">
        <v>96</v>
      </c>
      <c r="AO7" s="62" t="s">
        <v>1314</v>
      </c>
      <c r="AP7" s="62" t="s">
        <v>1314</v>
      </c>
      <c r="AQ7" s="62" t="s">
        <v>1314</v>
      </c>
      <c r="AR7" s="62" t="s">
        <v>1314</v>
      </c>
      <c r="AU7" s="69">
        <v>0.63200000000000001</v>
      </c>
      <c r="AV7" s="62" t="s">
        <v>1314</v>
      </c>
      <c r="AW7" s="62" t="s">
        <v>48</v>
      </c>
      <c r="AX7" s="62" t="s">
        <v>1185</v>
      </c>
      <c r="AY7" s="62">
        <v>0.6</v>
      </c>
      <c r="AZ7" s="62" t="s">
        <v>43</v>
      </c>
      <c r="BA7" s="62" t="s">
        <v>1313</v>
      </c>
      <c r="BB7" s="62">
        <v>0</v>
      </c>
    </row>
    <row r="8" spans="1:124" ht="15.75">
      <c r="A8" s="77" t="s">
        <v>50</v>
      </c>
      <c r="B8" s="77" t="s">
        <v>52</v>
      </c>
      <c r="C8" s="87">
        <v>0.5</v>
      </c>
      <c r="D8" s="88" t="s">
        <v>53</v>
      </c>
      <c r="E8" s="88" t="s">
        <v>1187</v>
      </c>
      <c r="F8" s="87">
        <v>0.49</v>
      </c>
      <c r="G8" s="88" t="s">
        <v>54</v>
      </c>
      <c r="H8" s="88" t="s">
        <v>1130</v>
      </c>
      <c r="I8" s="87">
        <v>0.01</v>
      </c>
      <c r="J8" s="87">
        <f t="shared" si="0"/>
        <v>1</v>
      </c>
      <c r="K8" s="77"/>
      <c r="L8" s="75">
        <v>0.4</v>
      </c>
      <c r="M8" s="64" t="s">
        <v>53</v>
      </c>
      <c r="N8" s="62" t="s">
        <v>1187</v>
      </c>
      <c r="O8" s="75">
        <v>0.09</v>
      </c>
      <c r="P8" s="64" t="s">
        <v>54</v>
      </c>
      <c r="Q8" s="77" t="s">
        <v>1130</v>
      </c>
      <c r="R8" s="75">
        <v>0.01</v>
      </c>
      <c r="S8" s="72">
        <f t="shared" si="1"/>
        <v>0.5</v>
      </c>
      <c r="T8" s="72"/>
      <c r="U8" s="75">
        <v>0.4</v>
      </c>
      <c r="V8" s="64" t="s">
        <v>53</v>
      </c>
      <c r="W8" s="62" t="s">
        <v>1187</v>
      </c>
      <c r="X8" s="75">
        <v>0.09</v>
      </c>
      <c r="Y8" s="64" t="s">
        <v>54</v>
      </c>
      <c r="Z8" s="77" t="s">
        <v>1130</v>
      </c>
      <c r="AA8" s="75">
        <v>0.01</v>
      </c>
      <c r="AB8" s="72">
        <f t="shared" si="2"/>
        <v>0.5</v>
      </c>
      <c r="AC8" s="86"/>
      <c r="AD8" s="85" t="str">
        <f>IF(VLOOKUP($A8,'[17]EZ list'!$B$4:$H$463,4,FALSE)="","","Yes")</f>
        <v/>
      </c>
      <c r="AE8" s="85"/>
      <c r="AF8" s="85"/>
      <c r="AG8" s="85"/>
      <c r="AH8" s="84" t="s">
        <v>96</v>
      </c>
      <c r="AI8" s="84">
        <v>0</v>
      </c>
      <c r="AJ8" s="83" t="s">
        <v>96</v>
      </c>
      <c r="AK8" s="94"/>
      <c r="AL8" s="93"/>
      <c r="AM8" s="92"/>
      <c r="AN8" s="79" t="s">
        <v>96</v>
      </c>
      <c r="AO8" s="62" t="s">
        <v>1314</v>
      </c>
      <c r="AP8" s="62" t="s">
        <v>1314</v>
      </c>
      <c r="AQ8" s="62" t="s">
        <v>1314</v>
      </c>
      <c r="AR8" s="62" t="s">
        <v>1314</v>
      </c>
      <c r="AU8" s="69">
        <v>0.67500000000000004</v>
      </c>
      <c r="AV8" s="62" t="s">
        <v>1314</v>
      </c>
      <c r="AW8" s="62" t="s">
        <v>53</v>
      </c>
      <c r="AX8" s="62" t="s">
        <v>1187</v>
      </c>
      <c r="AY8" s="62">
        <v>0.59</v>
      </c>
      <c r="AZ8" s="62" t="s">
        <v>54</v>
      </c>
      <c r="BA8" s="62" t="s">
        <v>1130</v>
      </c>
      <c r="BB8" s="62">
        <v>0.01</v>
      </c>
    </row>
    <row r="9" spans="1:124" ht="15.75">
      <c r="A9" s="77" t="s">
        <v>56</v>
      </c>
      <c r="B9" s="77" t="s">
        <v>58</v>
      </c>
      <c r="C9" s="87">
        <v>0.4</v>
      </c>
      <c r="D9" s="88" t="s">
        <v>42</v>
      </c>
      <c r="E9" s="88" t="s">
        <v>1230</v>
      </c>
      <c r="F9" s="87">
        <v>0.1</v>
      </c>
      <c r="G9" s="88" t="s">
        <v>43</v>
      </c>
      <c r="H9" s="88" t="s">
        <v>1313</v>
      </c>
      <c r="I9" s="87">
        <v>0</v>
      </c>
      <c r="J9" s="87">
        <f t="shared" si="0"/>
        <v>0.5</v>
      </c>
      <c r="K9" s="77"/>
      <c r="L9" s="75">
        <v>0.4</v>
      </c>
      <c r="M9" s="64" t="s">
        <v>42</v>
      </c>
      <c r="N9" s="62" t="s">
        <v>1230</v>
      </c>
      <c r="O9" s="75">
        <v>0.1</v>
      </c>
      <c r="P9" s="64" t="s">
        <v>43</v>
      </c>
      <c r="Q9" s="77" t="s">
        <v>1313</v>
      </c>
      <c r="R9" s="75">
        <v>0</v>
      </c>
      <c r="S9" s="72">
        <f t="shared" si="1"/>
        <v>0.5</v>
      </c>
      <c r="T9" s="72"/>
      <c r="U9" s="75">
        <v>0.4</v>
      </c>
      <c r="V9" s="64" t="s">
        <v>42</v>
      </c>
      <c r="W9" s="62" t="s">
        <v>1230</v>
      </c>
      <c r="X9" s="75">
        <v>0.1</v>
      </c>
      <c r="Y9" s="64" t="s">
        <v>43</v>
      </c>
      <c r="Z9" s="77" t="s">
        <v>1313</v>
      </c>
      <c r="AA9" s="75">
        <v>0</v>
      </c>
      <c r="AB9" s="72">
        <f t="shared" si="2"/>
        <v>0.5</v>
      </c>
      <c r="AC9" s="86"/>
      <c r="AD9" s="85" t="str">
        <f>IF(VLOOKUP($A9,'[17]EZ list'!$B$4:$H$463,4,FALSE)="","","Yes")</f>
        <v/>
      </c>
      <c r="AE9" s="85"/>
      <c r="AF9" s="85"/>
      <c r="AG9" s="85"/>
      <c r="AH9" s="84" t="s">
        <v>96</v>
      </c>
      <c r="AI9" s="84">
        <v>0</v>
      </c>
      <c r="AJ9" s="83" t="s">
        <v>96</v>
      </c>
      <c r="AK9" s="94"/>
      <c r="AL9" s="93"/>
      <c r="AM9" s="92"/>
      <c r="AN9" s="79" t="s">
        <v>96</v>
      </c>
      <c r="AO9" s="62" t="s">
        <v>1314</v>
      </c>
      <c r="AP9" s="62" t="s">
        <v>1314</v>
      </c>
      <c r="AQ9" s="62" t="s">
        <v>1314</v>
      </c>
      <c r="AR9" s="62" t="s">
        <v>1314</v>
      </c>
      <c r="AU9" s="69">
        <v>0.68100000000000005</v>
      </c>
      <c r="AV9" s="62" t="s">
        <v>1314</v>
      </c>
      <c r="AW9" s="62" t="s">
        <v>42</v>
      </c>
      <c r="AX9" s="62" t="s">
        <v>1230</v>
      </c>
      <c r="AY9" s="62">
        <v>0.6</v>
      </c>
      <c r="AZ9" s="62" t="s">
        <v>43</v>
      </c>
      <c r="BA9" s="62" t="s">
        <v>1313</v>
      </c>
      <c r="BB9" s="62">
        <v>0</v>
      </c>
    </row>
    <row r="10" spans="1:124" ht="15.75">
      <c r="A10" s="77" t="s">
        <v>59</v>
      </c>
      <c r="B10" s="77" t="s">
        <v>61</v>
      </c>
      <c r="C10" s="87">
        <v>0.4</v>
      </c>
      <c r="D10" s="88" t="s">
        <v>62</v>
      </c>
      <c r="E10" s="88" t="s">
        <v>1216</v>
      </c>
      <c r="F10" s="87">
        <v>0.09</v>
      </c>
      <c r="G10" s="88" t="s">
        <v>63</v>
      </c>
      <c r="H10" s="88" t="s">
        <v>1156</v>
      </c>
      <c r="I10" s="87">
        <v>0.01</v>
      </c>
      <c r="J10" s="87">
        <f t="shared" si="0"/>
        <v>0.5</v>
      </c>
      <c r="K10" s="77"/>
      <c r="L10" s="75">
        <v>0.4</v>
      </c>
      <c r="M10" s="64" t="s">
        <v>62</v>
      </c>
      <c r="N10" s="62" t="s">
        <v>1216</v>
      </c>
      <c r="O10" s="75">
        <v>0.09</v>
      </c>
      <c r="P10" s="64" t="s">
        <v>63</v>
      </c>
      <c r="Q10" s="77" t="s">
        <v>1156</v>
      </c>
      <c r="R10" s="75">
        <v>0.01</v>
      </c>
      <c r="S10" s="72">
        <f t="shared" si="1"/>
        <v>0.5</v>
      </c>
      <c r="T10" s="72"/>
      <c r="U10" s="75">
        <v>0.4</v>
      </c>
      <c r="V10" s="64" t="s">
        <v>62</v>
      </c>
      <c r="W10" s="62" t="s">
        <v>1216</v>
      </c>
      <c r="X10" s="75">
        <v>0.09</v>
      </c>
      <c r="Y10" s="64" t="s">
        <v>63</v>
      </c>
      <c r="Z10" s="77" t="s">
        <v>1156</v>
      </c>
      <c r="AA10" s="75">
        <v>0.01</v>
      </c>
      <c r="AB10" s="72">
        <f t="shared" si="2"/>
        <v>0.5</v>
      </c>
      <c r="AD10" s="85" t="str">
        <f>IF(VLOOKUP($A10,'[17]EZ list'!$B$4:$H$463,4,FALSE)="","","Yes")</f>
        <v/>
      </c>
      <c r="AE10" s="85"/>
      <c r="AF10" s="85"/>
      <c r="AG10" s="85"/>
      <c r="AH10" s="84" t="s">
        <v>96</v>
      </c>
      <c r="AI10" s="84">
        <v>0</v>
      </c>
      <c r="AJ10" s="83" t="s">
        <v>96</v>
      </c>
      <c r="AK10" s="94"/>
      <c r="AL10" s="93"/>
      <c r="AM10" s="92"/>
      <c r="AN10" s="79" t="s">
        <v>96</v>
      </c>
      <c r="AO10" s="62" t="s">
        <v>1314</v>
      </c>
      <c r="AP10" s="62" t="s">
        <v>1314</v>
      </c>
      <c r="AQ10" s="62" t="s">
        <v>1314</v>
      </c>
      <c r="AR10" s="62" t="s">
        <v>1314</v>
      </c>
      <c r="AU10" s="69">
        <v>0.65400000000000003</v>
      </c>
      <c r="AV10" s="62" t="s">
        <v>1314</v>
      </c>
      <c r="AW10" s="62" t="s">
        <v>62</v>
      </c>
      <c r="AX10" s="62" t="s">
        <v>1216</v>
      </c>
      <c r="AY10" s="62">
        <v>0.59</v>
      </c>
      <c r="AZ10" s="62" t="s">
        <v>63</v>
      </c>
      <c r="BA10" s="62" t="s">
        <v>1156</v>
      </c>
      <c r="BB10" s="62">
        <v>0.01</v>
      </c>
    </row>
    <row r="11" spans="1:124" ht="15.75">
      <c r="A11" s="77" t="s">
        <v>65</v>
      </c>
      <c r="B11" s="108" t="s">
        <v>67</v>
      </c>
      <c r="C11" s="87">
        <v>0.4</v>
      </c>
      <c r="D11" s="88" t="s">
        <v>68</v>
      </c>
      <c r="E11" s="88" t="s">
        <v>1203</v>
      </c>
      <c r="F11" s="87">
        <v>0.59</v>
      </c>
      <c r="G11" s="88" t="s">
        <v>69</v>
      </c>
      <c r="H11" s="88" t="s">
        <v>1148</v>
      </c>
      <c r="I11" s="87">
        <v>0.01</v>
      </c>
      <c r="J11" s="87">
        <f t="shared" si="0"/>
        <v>1</v>
      </c>
      <c r="K11" s="108"/>
      <c r="L11" s="75">
        <v>0.4</v>
      </c>
      <c r="M11" s="64" t="s">
        <v>68</v>
      </c>
      <c r="N11" s="62" t="s">
        <v>1203</v>
      </c>
      <c r="O11" s="75">
        <v>0.09</v>
      </c>
      <c r="P11" s="64" t="s">
        <v>69</v>
      </c>
      <c r="Q11" s="77" t="s">
        <v>1148</v>
      </c>
      <c r="R11" s="75">
        <v>0.01</v>
      </c>
      <c r="S11" s="72">
        <f t="shared" si="1"/>
        <v>0.5</v>
      </c>
      <c r="T11" s="72"/>
      <c r="U11" s="75">
        <v>0.4</v>
      </c>
      <c r="V11" s="64" t="s">
        <v>68</v>
      </c>
      <c r="W11" s="62" t="s">
        <v>1203</v>
      </c>
      <c r="X11" s="75">
        <v>0.09</v>
      </c>
      <c r="Y11" s="64" t="s">
        <v>69</v>
      </c>
      <c r="Z11" s="77" t="s">
        <v>1148</v>
      </c>
      <c r="AA11" s="75">
        <v>0.01</v>
      </c>
      <c r="AB11" s="72">
        <f t="shared" si="2"/>
        <v>0.5</v>
      </c>
      <c r="AC11" s="86"/>
      <c r="AD11" s="85" t="str">
        <f>IF(VLOOKUP($A11,'[17]EZ list'!$B$4:$H$463,4,FALSE)="","","Yes")</f>
        <v/>
      </c>
      <c r="AE11" s="85"/>
      <c r="AF11" s="85"/>
      <c r="AG11" s="85"/>
      <c r="AH11" s="84" t="s">
        <v>0</v>
      </c>
      <c r="AI11" s="84">
        <v>1535866</v>
      </c>
      <c r="AJ11" s="83" t="s">
        <v>96</v>
      </c>
      <c r="AK11" s="94"/>
      <c r="AL11" s="93"/>
      <c r="AM11" s="92"/>
      <c r="AN11" s="79" t="s">
        <v>96</v>
      </c>
      <c r="AO11" s="62" t="s">
        <v>1314</v>
      </c>
      <c r="AP11" s="62" t="s">
        <v>1314</v>
      </c>
      <c r="AQ11" s="62" t="s">
        <v>1314</v>
      </c>
      <c r="AR11" s="62" t="s">
        <v>1314</v>
      </c>
      <c r="AU11" s="69">
        <v>0.68100000000000005</v>
      </c>
      <c r="AV11" s="62" t="s">
        <v>1314</v>
      </c>
      <c r="AW11" s="62" t="s">
        <v>68</v>
      </c>
      <c r="AX11" s="62" t="s">
        <v>1203</v>
      </c>
      <c r="AY11" s="62">
        <v>0.59</v>
      </c>
      <c r="AZ11" s="62" t="s">
        <v>69</v>
      </c>
      <c r="BA11" s="62" t="s">
        <v>1148</v>
      </c>
      <c r="BB11" s="62">
        <v>0.01</v>
      </c>
    </row>
    <row r="12" spans="1:124" ht="15.75">
      <c r="A12" s="77" t="s">
        <v>71</v>
      </c>
      <c r="B12" s="77" t="s">
        <v>73</v>
      </c>
      <c r="C12" s="87">
        <v>0.4</v>
      </c>
      <c r="D12" s="88" t="s">
        <v>74</v>
      </c>
      <c r="E12" s="88" t="s">
        <v>1180</v>
      </c>
      <c r="F12" s="87">
        <v>0.09</v>
      </c>
      <c r="G12" s="88" t="s">
        <v>75</v>
      </c>
      <c r="H12" s="88" t="s">
        <v>1122</v>
      </c>
      <c r="I12" s="87">
        <v>0.01</v>
      </c>
      <c r="J12" s="87">
        <f t="shared" si="0"/>
        <v>0.5</v>
      </c>
      <c r="K12" s="77"/>
      <c r="L12" s="75">
        <v>0.4</v>
      </c>
      <c r="M12" s="64" t="s">
        <v>74</v>
      </c>
      <c r="N12" s="62" t="s">
        <v>1180</v>
      </c>
      <c r="O12" s="75">
        <v>0.09</v>
      </c>
      <c r="P12" s="64" t="s">
        <v>75</v>
      </c>
      <c r="Q12" s="77" t="s">
        <v>1122</v>
      </c>
      <c r="R12" s="75">
        <v>0.01</v>
      </c>
      <c r="S12" s="72">
        <f t="shared" si="1"/>
        <v>0.5</v>
      </c>
      <c r="T12" s="72"/>
      <c r="U12" s="75">
        <v>0.4</v>
      </c>
      <c r="V12" s="64" t="s">
        <v>74</v>
      </c>
      <c r="W12" s="62" t="s">
        <v>1180</v>
      </c>
      <c r="X12" s="75">
        <v>0.09</v>
      </c>
      <c r="Y12" s="64" t="s">
        <v>75</v>
      </c>
      <c r="Z12" s="77" t="s">
        <v>1122</v>
      </c>
      <c r="AA12" s="75">
        <v>0.01</v>
      </c>
      <c r="AB12" s="72">
        <f t="shared" si="2"/>
        <v>0.5</v>
      </c>
      <c r="AC12" s="86"/>
      <c r="AD12" s="85" t="str">
        <f>IF(VLOOKUP($A12,'[17]EZ list'!$B$4:$H$463,4,FALSE)="","","Yes")</f>
        <v>Yes</v>
      </c>
      <c r="AE12" s="85" t="s">
        <v>73</v>
      </c>
      <c r="AF12" s="85"/>
      <c r="AG12" s="85"/>
      <c r="AH12" s="84" t="s">
        <v>96</v>
      </c>
      <c r="AI12" s="84">
        <v>0</v>
      </c>
      <c r="AJ12" s="83" t="s">
        <v>96</v>
      </c>
      <c r="AK12" s="94"/>
      <c r="AL12" s="93"/>
      <c r="AM12" s="92"/>
      <c r="AN12" s="79" t="s">
        <v>96</v>
      </c>
      <c r="AO12" s="62" t="s">
        <v>1314</v>
      </c>
      <c r="AP12" s="62" t="s">
        <v>1314</v>
      </c>
      <c r="AQ12" s="62" t="s">
        <v>1314</v>
      </c>
      <c r="AR12" s="62" t="s">
        <v>1314</v>
      </c>
      <c r="AU12" s="69">
        <v>0.70899999999999996</v>
      </c>
      <c r="AV12" s="62" t="s">
        <v>1314</v>
      </c>
      <c r="AW12" s="62" t="s">
        <v>74</v>
      </c>
      <c r="AX12" s="62" t="s">
        <v>1180</v>
      </c>
      <c r="AY12" s="62">
        <v>0.59</v>
      </c>
      <c r="AZ12" s="62" t="s">
        <v>75</v>
      </c>
      <c r="BA12" s="62" t="s">
        <v>1122</v>
      </c>
      <c r="BB12" s="62">
        <v>0.01</v>
      </c>
    </row>
    <row r="13" spans="1:124" ht="15.75">
      <c r="A13" s="77" t="s">
        <v>77</v>
      </c>
      <c r="B13" s="77" t="s">
        <v>79</v>
      </c>
      <c r="C13" s="87">
        <v>0.8</v>
      </c>
      <c r="D13" s="88" t="s">
        <v>80</v>
      </c>
      <c r="E13" s="88" t="s">
        <v>1224</v>
      </c>
      <c r="F13" s="87">
        <v>0.2</v>
      </c>
      <c r="G13" s="88" t="s">
        <v>43</v>
      </c>
      <c r="H13" s="88" t="s">
        <v>1313</v>
      </c>
      <c r="I13" s="87">
        <v>0</v>
      </c>
      <c r="J13" s="87">
        <f t="shared" si="0"/>
        <v>1</v>
      </c>
      <c r="K13" s="77"/>
      <c r="L13" s="75">
        <v>0.4</v>
      </c>
      <c r="M13" s="64" t="s">
        <v>80</v>
      </c>
      <c r="N13" s="62" t="s">
        <v>1224</v>
      </c>
      <c r="O13" s="75">
        <v>0.1</v>
      </c>
      <c r="P13" s="64" t="s">
        <v>43</v>
      </c>
      <c r="Q13" s="77" t="s">
        <v>1313</v>
      </c>
      <c r="R13" s="75">
        <v>0</v>
      </c>
      <c r="S13" s="72">
        <f t="shared" si="1"/>
        <v>0.5</v>
      </c>
      <c r="T13" s="72"/>
      <c r="U13" s="75">
        <v>0.4</v>
      </c>
      <c r="V13" s="64" t="s">
        <v>80</v>
      </c>
      <c r="W13" s="62" t="s">
        <v>1224</v>
      </c>
      <c r="X13" s="75">
        <v>0.1</v>
      </c>
      <c r="Y13" s="64" t="s">
        <v>43</v>
      </c>
      <c r="Z13" s="77" t="s">
        <v>1313</v>
      </c>
      <c r="AA13" s="75">
        <v>0</v>
      </c>
      <c r="AB13" s="72">
        <f t="shared" si="2"/>
        <v>0.5</v>
      </c>
      <c r="AC13" s="86"/>
      <c r="AD13" s="85" t="str">
        <f>IF(VLOOKUP($A13,'[17]EZ list'!$B$4:$H$463,4,FALSE)="","","Yes")</f>
        <v>Yes</v>
      </c>
      <c r="AE13" s="85"/>
      <c r="AF13" s="85"/>
      <c r="AG13" s="85"/>
      <c r="AH13" s="84" t="s">
        <v>96</v>
      </c>
      <c r="AI13" s="84">
        <v>0</v>
      </c>
      <c r="AJ13" s="83" t="s">
        <v>96</v>
      </c>
      <c r="AK13" s="91"/>
      <c r="AL13" s="90"/>
      <c r="AM13" s="89"/>
      <c r="AN13" s="79" t="s">
        <v>96</v>
      </c>
      <c r="AO13" s="62" t="s">
        <v>1314</v>
      </c>
      <c r="AP13" s="62" t="s">
        <v>1314</v>
      </c>
      <c r="AQ13" s="62" t="s">
        <v>1314</v>
      </c>
      <c r="AR13" s="62" t="s">
        <v>1314</v>
      </c>
      <c r="AU13" s="69">
        <v>0.67300000000000004</v>
      </c>
      <c r="AV13" s="62" t="s">
        <v>1314</v>
      </c>
      <c r="AW13" s="62" t="s">
        <v>80</v>
      </c>
      <c r="AX13" s="62" t="s">
        <v>1224</v>
      </c>
      <c r="AY13" s="62">
        <v>0.6</v>
      </c>
      <c r="AZ13" s="62" t="s">
        <v>43</v>
      </c>
      <c r="BA13" s="62" t="s">
        <v>1313</v>
      </c>
      <c r="BB13" s="62">
        <v>0</v>
      </c>
    </row>
    <row r="14" spans="1:124" ht="15.75">
      <c r="A14" s="77" t="s">
        <v>82</v>
      </c>
      <c r="B14" s="77" t="s">
        <v>1315</v>
      </c>
      <c r="C14" s="87">
        <v>0.64</v>
      </c>
      <c r="D14" s="88" t="s">
        <v>86</v>
      </c>
      <c r="E14" s="88" t="s">
        <v>1176</v>
      </c>
      <c r="F14" s="87">
        <v>0.36</v>
      </c>
      <c r="G14" s="88" t="s">
        <v>43</v>
      </c>
      <c r="H14" s="88" t="s">
        <v>43</v>
      </c>
      <c r="I14" s="87">
        <v>0</v>
      </c>
      <c r="J14" s="87">
        <f t="shared" si="0"/>
        <v>1</v>
      </c>
      <c r="K14" s="77"/>
      <c r="L14" s="75">
        <v>0.3</v>
      </c>
      <c r="M14" s="64" t="s">
        <v>86</v>
      </c>
      <c r="N14" s="62" t="s">
        <v>1176</v>
      </c>
      <c r="O14" s="75">
        <v>0.37</v>
      </c>
      <c r="P14" s="64" t="s">
        <v>43</v>
      </c>
      <c r="Q14" s="62" t="s">
        <v>43</v>
      </c>
      <c r="R14" s="75">
        <v>0</v>
      </c>
      <c r="S14" s="72">
        <f t="shared" si="1"/>
        <v>0.66999999999999993</v>
      </c>
      <c r="T14" s="72"/>
      <c r="U14" s="75">
        <v>0.3</v>
      </c>
      <c r="V14" s="64" t="s">
        <v>86</v>
      </c>
      <c r="W14" s="62" t="s">
        <v>1176</v>
      </c>
      <c r="X14" s="75">
        <v>0.2</v>
      </c>
      <c r="Y14" s="64" t="s">
        <v>43</v>
      </c>
      <c r="Z14" s="62" t="s">
        <v>43</v>
      </c>
      <c r="AA14" s="75">
        <v>0</v>
      </c>
      <c r="AB14" s="72">
        <f t="shared" si="2"/>
        <v>0.5</v>
      </c>
      <c r="AC14" s="86"/>
      <c r="AD14" s="85" t="str">
        <f>IF(VLOOKUP($A14,'[17]EZ list'!$B$4:$H$463,4,FALSE)="","","Yes")</f>
        <v/>
      </c>
      <c r="AE14" s="85"/>
      <c r="AF14" s="85"/>
      <c r="AG14" s="85"/>
      <c r="AH14" s="84" t="s">
        <v>0</v>
      </c>
      <c r="AI14" s="84">
        <v>3840000</v>
      </c>
      <c r="AJ14" s="83" t="s">
        <v>0</v>
      </c>
      <c r="AK14" s="101"/>
      <c r="AL14" s="112"/>
      <c r="AM14" s="111"/>
      <c r="AN14" s="79" t="s">
        <v>0</v>
      </c>
      <c r="AO14" s="62" t="s">
        <v>1314</v>
      </c>
      <c r="AP14" s="62" t="s">
        <v>1314</v>
      </c>
      <c r="AQ14" s="62" t="s">
        <v>1314</v>
      </c>
      <c r="AR14" s="62" t="s">
        <v>1314</v>
      </c>
      <c r="AU14" s="69">
        <v>0.77400000000000002</v>
      </c>
      <c r="AV14" s="62" t="s">
        <v>1314</v>
      </c>
      <c r="AW14" s="62" t="s">
        <v>86</v>
      </c>
      <c r="AX14" s="62" t="s">
        <v>1176</v>
      </c>
      <c r="AY14" s="62">
        <v>0.2</v>
      </c>
      <c r="AZ14" s="62" t="s">
        <v>43</v>
      </c>
      <c r="BA14" s="62" t="s">
        <v>43</v>
      </c>
      <c r="BB14" s="62">
        <v>0</v>
      </c>
    </row>
    <row r="15" spans="1:124" ht="15.75">
      <c r="A15" s="77" t="s">
        <v>88</v>
      </c>
      <c r="B15" s="77" t="s">
        <v>90</v>
      </c>
      <c r="C15" s="87">
        <v>0.64</v>
      </c>
      <c r="D15" s="88" t="s">
        <v>86</v>
      </c>
      <c r="E15" s="88" t="s">
        <v>1176</v>
      </c>
      <c r="F15" s="87">
        <v>0.36</v>
      </c>
      <c r="G15" s="88" t="s">
        <v>43</v>
      </c>
      <c r="H15" s="88" t="s">
        <v>43</v>
      </c>
      <c r="I15" s="87">
        <v>0</v>
      </c>
      <c r="J15" s="87">
        <f t="shared" si="0"/>
        <v>1</v>
      </c>
      <c r="K15" s="77"/>
      <c r="L15" s="75">
        <v>0.3</v>
      </c>
      <c r="M15" s="64" t="s">
        <v>86</v>
      </c>
      <c r="N15" s="62" t="s">
        <v>1176</v>
      </c>
      <c r="O15" s="75">
        <v>0.37</v>
      </c>
      <c r="P15" s="64" t="s">
        <v>43</v>
      </c>
      <c r="Q15" s="62" t="s">
        <v>43</v>
      </c>
      <c r="R15" s="75">
        <v>0</v>
      </c>
      <c r="S15" s="72">
        <f t="shared" si="1"/>
        <v>0.66999999999999993</v>
      </c>
      <c r="T15" s="72"/>
      <c r="U15" s="75">
        <v>0.3</v>
      </c>
      <c r="V15" s="64" t="s">
        <v>86</v>
      </c>
      <c r="W15" s="62" t="s">
        <v>1176</v>
      </c>
      <c r="X15" s="75">
        <v>0.2</v>
      </c>
      <c r="Y15" s="64" t="s">
        <v>43</v>
      </c>
      <c r="Z15" s="62" t="s">
        <v>43</v>
      </c>
      <c r="AA15" s="75">
        <v>0</v>
      </c>
      <c r="AB15" s="72">
        <f t="shared" si="2"/>
        <v>0.5</v>
      </c>
      <c r="AC15" s="86"/>
      <c r="AD15" s="85" t="s">
        <v>0</v>
      </c>
      <c r="AE15" s="85"/>
      <c r="AF15" s="85"/>
      <c r="AG15" s="85"/>
      <c r="AH15" s="84" t="s">
        <v>96</v>
      </c>
      <c r="AI15" s="84">
        <v>0</v>
      </c>
      <c r="AJ15" s="83" t="s">
        <v>0</v>
      </c>
      <c r="AK15" s="94"/>
      <c r="AL15" s="93"/>
      <c r="AM15" s="92"/>
      <c r="AN15" s="79" t="s">
        <v>0</v>
      </c>
      <c r="AO15" s="62" t="s">
        <v>1314</v>
      </c>
      <c r="AP15" s="62" t="s">
        <v>1314</v>
      </c>
      <c r="AQ15" s="62" t="s">
        <v>1314</v>
      </c>
      <c r="AR15" s="62" t="s">
        <v>1314</v>
      </c>
      <c r="AU15" s="69">
        <v>0.77800000000000002</v>
      </c>
      <c r="AV15" s="62" t="s">
        <v>1314</v>
      </c>
      <c r="AW15" s="62" t="s">
        <v>86</v>
      </c>
      <c r="AX15" s="62" t="s">
        <v>1176</v>
      </c>
      <c r="AY15" s="62">
        <v>0.2</v>
      </c>
      <c r="AZ15" s="62" t="s">
        <v>43</v>
      </c>
      <c r="BA15" s="62" t="s">
        <v>43</v>
      </c>
      <c r="BB15" s="62">
        <v>0</v>
      </c>
    </row>
    <row r="16" spans="1:124" ht="15.75">
      <c r="A16" s="77" t="s">
        <v>91</v>
      </c>
      <c r="B16" s="77" t="s">
        <v>94</v>
      </c>
      <c r="C16" s="87">
        <v>0.49</v>
      </c>
      <c r="D16" s="88" t="s">
        <v>43</v>
      </c>
      <c r="E16" s="88" t="s">
        <v>93</v>
      </c>
      <c r="F16" s="87">
        <v>0</v>
      </c>
      <c r="G16" s="88" t="s">
        <v>95</v>
      </c>
      <c r="H16" s="88" t="s">
        <v>1167</v>
      </c>
      <c r="I16" s="87">
        <v>0.01</v>
      </c>
      <c r="J16" s="87">
        <f t="shared" si="0"/>
        <v>0.5</v>
      </c>
      <c r="K16" s="77"/>
      <c r="L16" s="75">
        <v>0.49</v>
      </c>
      <c r="M16" s="64" t="s">
        <v>43</v>
      </c>
      <c r="N16" s="62" t="s">
        <v>93</v>
      </c>
      <c r="O16" s="75">
        <v>0</v>
      </c>
      <c r="P16" s="64" t="s">
        <v>95</v>
      </c>
      <c r="Q16" s="77" t="s">
        <v>1167</v>
      </c>
      <c r="R16" s="75">
        <v>0.01</v>
      </c>
      <c r="S16" s="72">
        <f t="shared" si="1"/>
        <v>0.5</v>
      </c>
      <c r="T16" s="72"/>
      <c r="U16" s="75">
        <v>0.49</v>
      </c>
      <c r="V16" s="64" t="s">
        <v>43</v>
      </c>
      <c r="W16" s="62" t="s">
        <v>93</v>
      </c>
      <c r="X16" s="75">
        <v>0</v>
      </c>
      <c r="Y16" s="64" t="s">
        <v>95</v>
      </c>
      <c r="Z16" s="77" t="s">
        <v>1167</v>
      </c>
      <c r="AA16" s="75">
        <v>0.01</v>
      </c>
      <c r="AB16" s="72">
        <f t="shared" si="2"/>
        <v>0.5</v>
      </c>
      <c r="AC16" s="86"/>
      <c r="AD16" s="85" t="str">
        <f>IF(VLOOKUP($A16,'[17]EZ list'!$B$4:$H$463,4,FALSE)="","","Yes")</f>
        <v>Yes</v>
      </c>
      <c r="AE16" s="85" t="s">
        <v>1316</v>
      </c>
      <c r="AF16" s="85"/>
      <c r="AG16" s="85"/>
      <c r="AH16" s="84" t="s">
        <v>96</v>
      </c>
      <c r="AI16" s="84">
        <v>0</v>
      </c>
      <c r="AJ16" s="83" t="s">
        <v>0</v>
      </c>
      <c r="AK16" s="94"/>
      <c r="AL16" s="93"/>
      <c r="AM16" s="92"/>
      <c r="AN16" s="79" t="s">
        <v>0</v>
      </c>
      <c r="AO16" s="62" t="s">
        <v>1314</v>
      </c>
      <c r="AP16" s="62" t="s">
        <v>1314</v>
      </c>
      <c r="AQ16" s="62" t="s">
        <v>1314</v>
      </c>
      <c r="AR16" s="62" t="s">
        <v>1314</v>
      </c>
      <c r="AU16" s="69">
        <v>0.65500000000000003</v>
      </c>
      <c r="AV16" s="62" t="s">
        <v>1314</v>
      </c>
      <c r="AW16" s="62" t="s">
        <v>43</v>
      </c>
      <c r="AX16" s="62" t="s">
        <v>93</v>
      </c>
      <c r="AY16" s="62">
        <v>0</v>
      </c>
      <c r="AZ16" s="62" t="s">
        <v>95</v>
      </c>
      <c r="BA16" s="62" t="s">
        <v>1167</v>
      </c>
      <c r="BB16" s="62">
        <v>0.01</v>
      </c>
    </row>
    <row r="17" spans="1:54" ht="15.75" customHeight="1">
      <c r="A17" s="77" t="s">
        <v>97</v>
      </c>
      <c r="B17" s="77" t="s">
        <v>99</v>
      </c>
      <c r="C17" s="87">
        <v>0.4</v>
      </c>
      <c r="D17" s="88" t="s">
        <v>48</v>
      </c>
      <c r="E17" s="88" t="s">
        <v>1185</v>
      </c>
      <c r="F17" s="87">
        <v>0.1</v>
      </c>
      <c r="G17" s="88" t="s">
        <v>43</v>
      </c>
      <c r="H17" s="88" t="s">
        <v>1313</v>
      </c>
      <c r="I17" s="87">
        <v>0</v>
      </c>
      <c r="J17" s="87">
        <f t="shared" si="0"/>
        <v>0.5</v>
      </c>
      <c r="K17" s="77"/>
      <c r="L17" s="75">
        <v>0.4</v>
      </c>
      <c r="M17" s="64" t="s">
        <v>48</v>
      </c>
      <c r="N17" s="62" t="s">
        <v>1185</v>
      </c>
      <c r="O17" s="75">
        <v>0.1</v>
      </c>
      <c r="P17" s="64" t="s">
        <v>43</v>
      </c>
      <c r="Q17" s="77" t="s">
        <v>1313</v>
      </c>
      <c r="R17" s="75">
        <v>0</v>
      </c>
      <c r="S17" s="72">
        <f t="shared" si="1"/>
        <v>0.5</v>
      </c>
      <c r="T17" s="72"/>
      <c r="U17" s="75">
        <v>0.4</v>
      </c>
      <c r="V17" s="64" t="s">
        <v>48</v>
      </c>
      <c r="W17" s="62" t="s">
        <v>1185</v>
      </c>
      <c r="X17" s="75">
        <v>0.1</v>
      </c>
      <c r="Y17" s="64" t="s">
        <v>43</v>
      </c>
      <c r="Z17" s="77" t="s">
        <v>1313</v>
      </c>
      <c r="AA17" s="75">
        <v>0</v>
      </c>
      <c r="AB17" s="72">
        <f t="shared" si="2"/>
        <v>0.5</v>
      </c>
      <c r="AC17" s="86"/>
      <c r="AD17" s="85" t="str">
        <f>IF(VLOOKUP($A17,'[17]EZ list'!$B$4:$H$463,4,FALSE)="","","Yes")</f>
        <v/>
      </c>
      <c r="AE17" s="85"/>
      <c r="AF17" s="85"/>
      <c r="AG17" s="85"/>
      <c r="AH17" s="84" t="s">
        <v>96</v>
      </c>
      <c r="AI17" s="84">
        <v>0</v>
      </c>
      <c r="AJ17" s="83" t="s">
        <v>96</v>
      </c>
      <c r="AK17" s="97"/>
      <c r="AL17" s="96"/>
      <c r="AM17" s="95"/>
      <c r="AN17" s="79" t="s">
        <v>96</v>
      </c>
      <c r="AO17" s="62" t="s">
        <v>1314</v>
      </c>
      <c r="AP17" s="62" t="s">
        <v>1314</v>
      </c>
      <c r="AQ17" s="62" t="s">
        <v>1314</v>
      </c>
      <c r="AR17" s="62" t="s">
        <v>1314</v>
      </c>
      <c r="AU17" s="69">
        <v>0.65100000000000002</v>
      </c>
      <c r="AV17" s="62" t="s">
        <v>1314</v>
      </c>
      <c r="AW17" s="62" t="s">
        <v>48</v>
      </c>
      <c r="AX17" s="62" t="s">
        <v>1185</v>
      </c>
      <c r="AY17" s="62">
        <v>0.6</v>
      </c>
      <c r="AZ17" s="62" t="s">
        <v>43</v>
      </c>
      <c r="BA17" s="62" t="s">
        <v>1313</v>
      </c>
      <c r="BB17" s="62">
        <v>0</v>
      </c>
    </row>
    <row r="18" spans="1:54" ht="15.75" customHeight="1">
      <c r="A18" s="77" t="s">
        <v>100</v>
      </c>
      <c r="B18" s="77" t="s">
        <v>102</v>
      </c>
      <c r="C18" s="87">
        <v>0.4</v>
      </c>
      <c r="D18" s="88" t="s">
        <v>103</v>
      </c>
      <c r="E18" s="88" t="s">
        <v>1195</v>
      </c>
      <c r="F18" s="87">
        <v>0.09</v>
      </c>
      <c r="G18" s="88" t="s">
        <v>104</v>
      </c>
      <c r="H18" s="88" t="s">
        <v>1140</v>
      </c>
      <c r="I18" s="87">
        <v>0.01</v>
      </c>
      <c r="J18" s="87">
        <f t="shared" si="0"/>
        <v>0.5</v>
      </c>
      <c r="K18" s="77"/>
      <c r="L18" s="75">
        <v>0.4</v>
      </c>
      <c r="M18" s="64" t="s">
        <v>103</v>
      </c>
      <c r="N18" s="62" t="s">
        <v>1195</v>
      </c>
      <c r="O18" s="75">
        <v>0.09</v>
      </c>
      <c r="P18" s="64" t="s">
        <v>104</v>
      </c>
      <c r="Q18" s="77" t="s">
        <v>1140</v>
      </c>
      <c r="R18" s="75">
        <v>0.01</v>
      </c>
      <c r="S18" s="72">
        <f t="shared" si="1"/>
        <v>0.5</v>
      </c>
      <c r="T18" s="72"/>
      <c r="U18" s="75">
        <v>0.4</v>
      </c>
      <c r="V18" s="64" t="s">
        <v>103</v>
      </c>
      <c r="W18" s="62" t="s">
        <v>1195</v>
      </c>
      <c r="X18" s="75">
        <v>0.09</v>
      </c>
      <c r="Y18" s="64" t="s">
        <v>104</v>
      </c>
      <c r="Z18" s="77" t="s">
        <v>1140</v>
      </c>
      <c r="AA18" s="75">
        <v>0.01</v>
      </c>
      <c r="AB18" s="72">
        <f t="shared" si="2"/>
        <v>0.5</v>
      </c>
      <c r="AC18" s="86"/>
      <c r="AD18" s="85" t="str">
        <f>IF(VLOOKUP($A18,'[17]EZ list'!$B$4:$H$463,4,FALSE)="","","Yes")</f>
        <v/>
      </c>
      <c r="AE18" s="85"/>
      <c r="AF18" s="85"/>
      <c r="AG18" s="85"/>
      <c r="AH18" s="84" t="s">
        <v>96</v>
      </c>
      <c r="AI18" s="84">
        <v>0</v>
      </c>
      <c r="AJ18" s="83" t="s">
        <v>96</v>
      </c>
      <c r="AK18" s="94"/>
      <c r="AL18" s="93"/>
      <c r="AM18" s="92"/>
      <c r="AN18" s="79" t="s">
        <v>96</v>
      </c>
      <c r="AO18" s="62" t="s">
        <v>1314</v>
      </c>
      <c r="AP18" s="62" t="s">
        <v>1314</v>
      </c>
      <c r="AQ18" s="62" t="s">
        <v>1314</v>
      </c>
      <c r="AR18" s="62" t="s">
        <v>1314</v>
      </c>
      <c r="AU18" s="69">
        <v>0.746</v>
      </c>
      <c r="AV18" s="62" t="s">
        <v>1314</v>
      </c>
      <c r="AW18" s="62" t="s">
        <v>103</v>
      </c>
      <c r="AX18" s="62" t="s">
        <v>1195</v>
      </c>
      <c r="AY18" s="62">
        <v>0.59</v>
      </c>
      <c r="AZ18" s="62" t="s">
        <v>104</v>
      </c>
      <c r="BA18" s="62" t="s">
        <v>1140</v>
      </c>
      <c r="BB18" s="62">
        <v>0.01</v>
      </c>
    </row>
    <row r="19" spans="1:54" ht="15.75" customHeight="1">
      <c r="A19" s="77" t="s">
        <v>106</v>
      </c>
      <c r="B19" s="77" t="s">
        <v>1317</v>
      </c>
      <c r="C19" s="87">
        <v>0.4</v>
      </c>
      <c r="D19" s="88" t="s">
        <v>109</v>
      </c>
      <c r="E19" s="88" t="s">
        <v>1199</v>
      </c>
      <c r="F19" s="87">
        <v>0.09</v>
      </c>
      <c r="G19" s="88" t="s">
        <v>110</v>
      </c>
      <c r="H19" s="88" t="s">
        <v>1142</v>
      </c>
      <c r="I19" s="87">
        <v>0.01</v>
      </c>
      <c r="J19" s="87">
        <f t="shared" si="0"/>
        <v>0.5</v>
      </c>
      <c r="K19" s="77"/>
      <c r="L19" s="75">
        <v>0.4</v>
      </c>
      <c r="M19" s="64" t="s">
        <v>109</v>
      </c>
      <c r="N19" s="62" t="s">
        <v>1199</v>
      </c>
      <c r="O19" s="75">
        <v>0.09</v>
      </c>
      <c r="P19" s="64" t="s">
        <v>110</v>
      </c>
      <c r="Q19" s="77" t="s">
        <v>1142</v>
      </c>
      <c r="R19" s="75">
        <v>0.01</v>
      </c>
      <c r="S19" s="72">
        <f t="shared" si="1"/>
        <v>0.5</v>
      </c>
      <c r="T19" s="72"/>
      <c r="U19" s="75">
        <v>0.4</v>
      </c>
      <c r="V19" s="64" t="s">
        <v>109</v>
      </c>
      <c r="W19" s="62" t="s">
        <v>1199</v>
      </c>
      <c r="X19" s="75">
        <v>0.09</v>
      </c>
      <c r="Y19" s="64" t="s">
        <v>110</v>
      </c>
      <c r="Z19" s="77" t="s">
        <v>1142</v>
      </c>
      <c r="AA19" s="75">
        <v>0.01</v>
      </c>
      <c r="AB19" s="72">
        <f t="shared" si="2"/>
        <v>0.5</v>
      </c>
      <c r="AC19" s="86"/>
      <c r="AD19" s="85" t="str">
        <f>IF(VLOOKUP($A19,'[17]EZ list'!$B$4:$H$463,4,FALSE)="","","Yes")</f>
        <v>Yes</v>
      </c>
      <c r="AE19" s="85" t="s">
        <v>1318</v>
      </c>
      <c r="AF19" s="85"/>
      <c r="AG19" s="85"/>
      <c r="AH19" s="84" t="s">
        <v>96</v>
      </c>
      <c r="AI19" s="84">
        <v>0</v>
      </c>
      <c r="AJ19" s="83" t="s">
        <v>96</v>
      </c>
      <c r="AK19" s="94"/>
      <c r="AL19" s="93"/>
      <c r="AM19" s="92"/>
      <c r="AN19" s="79" t="s">
        <v>96</v>
      </c>
      <c r="AO19" s="62" t="s">
        <v>0</v>
      </c>
      <c r="AP19" s="62" t="s">
        <v>1314</v>
      </c>
      <c r="AQ19" s="62" t="s">
        <v>1314</v>
      </c>
      <c r="AR19" s="62" t="s">
        <v>1314</v>
      </c>
      <c r="AU19" s="69">
        <v>0.69799999999999995</v>
      </c>
      <c r="AV19" s="62" t="s">
        <v>1314</v>
      </c>
      <c r="AW19" s="62" t="s">
        <v>109</v>
      </c>
      <c r="AX19" s="62" t="s">
        <v>1199</v>
      </c>
      <c r="AY19" s="62">
        <v>0.59</v>
      </c>
      <c r="AZ19" s="62" t="s">
        <v>110</v>
      </c>
      <c r="BA19" s="62" t="s">
        <v>1142</v>
      </c>
      <c r="BB19" s="62">
        <v>0.01</v>
      </c>
    </row>
    <row r="20" spans="1:54" ht="15.75" customHeight="1">
      <c r="A20" s="77" t="s">
        <v>111</v>
      </c>
      <c r="B20" s="77" t="s">
        <v>113</v>
      </c>
      <c r="C20" s="87">
        <v>0.4</v>
      </c>
      <c r="D20" s="88" t="s">
        <v>62</v>
      </c>
      <c r="E20" s="88" t="s">
        <v>1216</v>
      </c>
      <c r="F20" s="87">
        <v>0.09</v>
      </c>
      <c r="G20" s="88" t="s">
        <v>63</v>
      </c>
      <c r="H20" s="88" t="s">
        <v>1156</v>
      </c>
      <c r="I20" s="87">
        <v>0.01</v>
      </c>
      <c r="J20" s="87">
        <f t="shared" si="0"/>
        <v>0.5</v>
      </c>
      <c r="K20" s="77"/>
      <c r="L20" s="75">
        <v>0.4</v>
      </c>
      <c r="M20" s="64" t="s">
        <v>62</v>
      </c>
      <c r="N20" s="62" t="s">
        <v>1216</v>
      </c>
      <c r="O20" s="75">
        <v>0.09</v>
      </c>
      <c r="P20" s="64" t="s">
        <v>63</v>
      </c>
      <c r="Q20" s="77" t="s">
        <v>1156</v>
      </c>
      <c r="R20" s="75">
        <v>0.01</v>
      </c>
      <c r="S20" s="72">
        <f t="shared" si="1"/>
        <v>0.5</v>
      </c>
      <c r="T20" s="72"/>
      <c r="U20" s="75">
        <v>0.4</v>
      </c>
      <c r="V20" s="64" t="s">
        <v>62</v>
      </c>
      <c r="W20" s="62" t="s">
        <v>1216</v>
      </c>
      <c r="X20" s="75">
        <v>0.09</v>
      </c>
      <c r="Y20" s="64" t="s">
        <v>63</v>
      </c>
      <c r="Z20" s="77" t="s">
        <v>1156</v>
      </c>
      <c r="AA20" s="75">
        <v>0.01</v>
      </c>
      <c r="AB20" s="72">
        <f t="shared" si="2"/>
        <v>0.5</v>
      </c>
      <c r="AC20" s="86"/>
      <c r="AD20" s="85" t="str">
        <f>IF(VLOOKUP($A20,'[17]EZ list'!$B$4:$H$463,4,FALSE)="","","Yes")</f>
        <v/>
      </c>
      <c r="AE20" s="85"/>
      <c r="AF20" s="85"/>
      <c r="AG20" s="85"/>
      <c r="AH20" s="84" t="s">
        <v>0</v>
      </c>
      <c r="AI20" s="84">
        <v>1000000</v>
      </c>
      <c r="AJ20" s="83" t="s">
        <v>96</v>
      </c>
      <c r="AK20" s="101"/>
      <c r="AL20" s="112"/>
      <c r="AM20" s="111"/>
      <c r="AN20" s="79" t="s">
        <v>96</v>
      </c>
      <c r="AO20" s="62" t="s">
        <v>1314</v>
      </c>
      <c r="AP20" s="62" t="s">
        <v>1314</v>
      </c>
      <c r="AQ20" s="62" t="s">
        <v>1314</v>
      </c>
      <c r="AR20" s="62" t="s">
        <v>1314</v>
      </c>
      <c r="AU20" s="69">
        <v>0.67300000000000004</v>
      </c>
      <c r="AV20" s="62" t="s">
        <v>1314</v>
      </c>
      <c r="AW20" s="62" t="s">
        <v>62</v>
      </c>
      <c r="AX20" s="62" t="s">
        <v>1216</v>
      </c>
      <c r="AY20" s="62">
        <v>0.59</v>
      </c>
      <c r="AZ20" s="62" t="s">
        <v>63</v>
      </c>
      <c r="BA20" s="62" t="s">
        <v>1156</v>
      </c>
      <c r="BB20" s="62">
        <v>0.01</v>
      </c>
    </row>
    <row r="21" spans="1:54" ht="15.75">
      <c r="A21" s="77" t="s">
        <v>114</v>
      </c>
      <c r="B21" s="77" t="s">
        <v>1319</v>
      </c>
      <c r="C21" s="87">
        <v>0.94</v>
      </c>
      <c r="D21" s="88" t="s">
        <v>118</v>
      </c>
      <c r="E21" s="88" t="s">
        <v>1320</v>
      </c>
      <c r="F21" s="87">
        <v>0.05</v>
      </c>
      <c r="G21" s="88" t="s">
        <v>119</v>
      </c>
      <c r="H21" s="88" t="s">
        <v>1115</v>
      </c>
      <c r="I21" s="87">
        <v>0.01</v>
      </c>
      <c r="J21" s="87">
        <f t="shared" si="0"/>
        <v>1</v>
      </c>
      <c r="K21" s="77"/>
      <c r="L21" s="87">
        <v>0.94</v>
      </c>
      <c r="M21" s="88" t="s">
        <v>118</v>
      </c>
      <c r="N21" s="88" t="s">
        <v>1320</v>
      </c>
      <c r="O21" s="75">
        <v>0.05</v>
      </c>
      <c r="P21" s="64" t="s">
        <v>119</v>
      </c>
      <c r="Q21" s="77" t="s">
        <v>1115</v>
      </c>
      <c r="R21" s="75">
        <v>0.01</v>
      </c>
      <c r="S21" s="72">
        <f t="shared" si="1"/>
        <v>1</v>
      </c>
      <c r="T21" s="72"/>
      <c r="U21" s="75">
        <v>0.49</v>
      </c>
      <c r="V21" s="64" t="s">
        <v>43</v>
      </c>
      <c r="W21" s="62" t="s">
        <v>1321</v>
      </c>
      <c r="X21" s="75">
        <v>0</v>
      </c>
      <c r="Y21" s="64" t="s">
        <v>119</v>
      </c>
      <c r="Z21" s="77" t="s">
        <v>1115</v>
      </c>
      <c r="AA21" s="75">
        <v>0.01</v>
      </c>
      <c r="AB21" s="72">
        <f t="shared" si="2"/>
        <v>0.5</v>
      </c>
      <c r="AC21" s="86"/>
      <c r="AD21" s="85" t="str">
        <f>IF(VLOOKUP($A21,'[17]EZ list'!$B$4:$H$463,4,FALSE)="","","Yes")</f>
        <v>Yes</v>
      </c>
      <c r="AE21" s="85" t="s">
        <v>1322</v>
      </c>
      <c r="AF21" s="85" t="s">
        <v>1323</v>
      </c>
      <c r="AG21" s="85"/>
      <c r="AH21" s="84" t="s">
        <v>96</v>
      </c>
      <c r="AI21" s="84">
        <v>0</v>
      </c>
      <c r="AJ21" s="83" t="s">
        <v>0</v>
      </c>
      <c r="AK21" s="94"/>
      <c r="AL21" s="93"/>
      <c r="AM21" s="92"/>
      <c r="AN21" s="79" t="s">
        <v>0</v>
      </c>
      <c r="AO21" s="62" t="s">
        <v>1314</v>
      </c>
      <c r="AP21" s="62" t="s">
        <v>0</v>
      </c>
      <c r="AQ21" s="62" t="s">
        <v>1314</v>
      </c>
      <c r="AR21" s="62" t="s">
        <v>1314</v>
      </c>
      <c r="AU21" s="69">
        <v>0.68799999999999994</v>
      </c>
      <c r="AV21" s="62" t="s">
        <v>1314</v>
      </c>
      <c r="AW21" s="62" t="s">
        <v>118</v>
      </c>
      <c r="AX21" s="62" t="s">
        <v>1320</v>
      </c>
      <c r="AY21" s="62">
        <v>0.59</v>
      </c>
      <c r="AZ21" s="62" t="s">
        <v>119</v>
      </c>
      <c r="BA21" s="62" t="s">
        <v>1115</v>
      </c>
      <c r="BB21" s="62">
        <v>0.01</v>
      </c>
    </row>
    <row r="22" spans="1:54" ht="15.75" customHeight="1">
      <c r="A22" s="62" t="s">
        <v>120</v>
      </c>
      <c r="B22" s="62" t="s">
        <v>1324</v>
      </c>
      <c r="C22" s="87">
        <v>0.49</v>
      </c>
      <c r="D22" s="88" t="s">
        <v>43</v>
      </c>
      <c r="E22" s="88" t="s">
        <v>1321</v>
      </c>
      <c r="F22" s="87">
        <v>0</v>
      </c>
      <c r="G22" s="88" t="s">
        <v>123</v>
      </c>
      <c r="H22" s="88" t="s">
        <v>1118</v>
      </c>
      <c r="I22" s="87">
        <v>0.01</v>
      </c>
      <c r="J22" s="87">
        <f t="shared" si="0"/>
        <v>0.5</v>
      </c>
      <c r="L22" s="75">
        <v>0.49</v>
      </c>
      <c r="M22" s="64" t="s">
        <v>43</v>
      </c>
      <c r="N22" s="62" t="s">
        <v>1321</v>
      </c>
      <c r="O22" s="75">
        <v>0</v>
      </c>
      <c r="P22" s="64" t="s">
        <v>123</v>
      </c>
      <c r="Q22" s="77" t="s">
        <v>1118</v>
      </c>
      <c r="R22" s="75">
        <v>0.01</v>
      </c>
      <c r="S22" s="72">
        <f t="shared" si="1"/>
        <v>0.5</v>
      </c>
      <c r="T22" s="72"/>
      <c r="U22" s="75">
        <v>0.49</v>
      </c>
      <c r="V22" s="64" t="s">
        <v>43</v>
      </c>
      <c r="W22" s="62" t="s">
        <v>1321</v>
      </c>
      <c r="X22" s="75">
        <v>0</v>
      </c>
      <c r="Y22" s="64" t="s">
        <v>123</v>
      </c>
      <c r="Z22" s="77" t="s">
        <v>1118</v>
      </c>
      <c r="AA22" s="75">
        <v>0.01</v>
      </c>
      <c r="AB22" s="72">
        <f t="shared" si="2"/>
        <v>0.5</v>
      </c>
      <c r="AC22" s="86"/>
      <c r="AD22" s="85" t="str">
        <f>IF(VLOOKUP($A22,'[17]EZ list'!$B$4:$H$463,4,FALSE)="","","Yes")</f>
        <v/>
      </c>
      <c r="AE22" s="85"/>
      <c r="AF22" s="85"/>
      <c r="AG22" s="85"/>
      <c r="AH22" s="84" t="s">
        <v>96</v>
      </c>
      <c r="AI22" s="84">
        <v>0</v>
      </c>
      <c r="AJ22" s="83" t="s">
        <v>0</v>
      </c>
      <c r="AK22" s="110"/>
      <c r="AL22" s="90"/>
      <c r="AM22" s="95"/>
      <c r="AN22" s="79" t="s">
        <v>0</v>
      </c>
      <c r="AO22" s="62" t="s">
        <v>1314</v>
      </c>
      <c r="AP22" s="62" t="s">
        <v>1314</v>
      </c>
      <c r="AQ22" s="62" t="s">
        <v>1314</v>
      </c>
      <c r="AR22" s="62" t="s">
        <v>1314</v>
      </c>
      <c r="AU22" s="69">
        <v>0.69399999999999995</v>
      </c>
      <c r="AV22" s="62" t="s">
        <v>1314</v>
      </c>
      <c r="AW22" s="62" t="s">
        <v>43</v>
      </c>
      <c r="AX22" s="62" t="s">
        <v>1321</v>
      </c>
      <c r="AY22" s="62">
        <v>0</v>
      </c>
      <c r="AZ22" s="62" t="s">
        <v>123</v>
      </c>
      <c r="BA22" s="62" t="s">
        <v>1118</v>
      </c>
      <c r="BB22" s="62">
        <v>0.01</v>
      </c>
    </row>
    <row r="23" spans="1:54" ht="15.75" customHeight="1">
      <c r="A23" s="77" t="s">
        <v>124</v>
      </c>
      <c r="B23" s="77" t="s">
        <v>126</v>
      </c>
      <c r="C23" s="87">
        <v>0.64</v>
      </c>
      <c r="D23" s="88" t="s">
        <v>86</v>
      </c>
      <c r="E23" s="88" t="s">
        <v>1176</v>
      </c>
      <c r="F23" s="87">
        <v>0.36</v>
      </c>
      <c r="G23" s="88" t="s">
        <v>43</v>
      </c>
      <c r="H23" s="88" t="s">
        <v>43</v>
      </c>
      <c r="I23" s="87">
        <v>0</v>
      </c>
      <c r="J23" s="87">
        <f t="shared" si="0"/>
        <v>1</v>
      </c>
      <c r="K23" s="77"/>
      <c r="L23" s="75">
        <v>0.3</v>
      </c>
      <c r="M23" s="64" t="s">
        <v>86</v>
      </c>
      <c r="N23" s="62" t="s">
        <v>1176</v>
      </c>
      <c r="O23" s="75">
        <v>0.37</v>
      </c>
      <c r="P23" s="64" t="s">
        <v>43</v>
      </c>
      <c r="Q23" s="62" t="s">
        <v>43</v>
      </c>
      <c r="R23" s="75">
        <v>0</v>
      </c>
      <c r="S23" s="72">
        <f t="shared" si="1"/>
        <v>0.66999999999999993</v>
      </c>
      <c r="T23" s="72"/>
      <c r="U23" s="75">
        <v>0.3</v>
      </c>
      <c r="V23" s="64" t="s">
        <v>86</v>
      </c>
      <c r="W23" s="62" t="s">
        <v>1176</v>
      </c>
      <c r="X23" s="75">
        <v>0.2</v>
      </c>
      <c r="Y23" s="64" t="s">
        <v>43</v>
      </c>
      <c r="Z23" s="62" t="s">
        <v>43</v>
      </c>
      <c r="AA23" s="75">
        <v>0</v>
      </c>
      <c r="AB23" s="72">
        <f t="shared" si="2"/>
        <v>0.5</v>
      </c>
      <c r="AC23" s="86"/>
      <c r="AD23" s="85" t="str">
        <f>IF(VLOOKUP($A23,'[17]EZ list'!$B$4:$H$463,4,FALSE)="","","Yes")</f>
        <v/>
      </c>
      <c r="AE23" s="85"/>
      <c r="AF23" s="85"/>
      <c r="AG23" s="85"/>
      <c r="AH23" s="84" t="s">
        <v>96</v>
      </c>
      <c r="AI23" s="84">
        <v>0</v>
      </c>
      <c r="AJ23" s="83" t="s">
        <v>0</v>
      </c>
      <c r="AK23" s="100"/>
      <c r="AL23" s="99"/>
      <c r="AM23" s="98"/>
      <c r="AN23" s="79" t="s">
        <v>0</v>
      </c>
      <c r="AO23" s="62" t="s">
        <v>1314</v>
      </c>
      <c r="AP23" s="62" t="s">
        <v>1314</v>
      </c>
      <c r="AQ23" s="62" t="s">
        <v>1314</v>
      </c>
      <c r="AR23" s="62" t="s">
        <v>1314</v>
      </c>
      <c r="AU23" s="69">
        <v>0.69599999999999995</v>
      </c>
      <c r="AV23" s="62" t="s">
        <v>1314</v>
      </c>
      <c r="AW23" s="62" t="s">
        <v>86</v>
      </c>
      <c r="AX23" s="62" t="s">
        <v>1176</v>
      </c>
      <c r="AY23" s="62">
        <v>0.2</v>
      </c>
      <c r="AZ23" s="62" t="s">
        <v>43</v>
      </c>
      <c r="BA23" s="62" t="s">
        <v>43</v>
      </c>
      <c r="BB23" s="62">
        <v>0</v>
      </c>
    </row>
    <row r="24" spans="1:54" ht="15.75">
      <c r="A24" s="77" t="s">
        <v>127</v>
      </c>
      <c r="B24" s="77" t="s">
        <v>129</v>
      </c>
      <c r="C24" s="87">
        <v>0.99</v>
      </c>
      <c r="D24" s="88" t="s">
        <v>43</v>
      </c>
      <c r="E24" s="88" t="s">
        <v>93</v>
      </c>
      <c r="F24" s="87">
        <v>0</v>
      </c>
      <c r="G24" s="88" t="s">
        <v>130</v>
      </c>
      <c r="H24" s="88" t="s">
        <v>1171</v>
      </c>
      <c r="I24" s="87">
        <v>0.01</v>
      </c>
      <c r="J24" s="87">
        <f t="shared" si="0"/>
        <v>1</v>
      </c>
      <c r="K24" s="77"/>
      <c r="L24" s="75">
        <v>0.99</v>
      </c>
      <c r="M24" s="64" t="s">
        <v>43</v>
      </c>
      <c r="N24" s="62" t="s">
        <v>93</v>
      </c>
      <c r="O24" s="75">
        <v>0</v>
      </c>
      <c r="P24" s="64" t="s">
        <v>130</v>
      </c>
      <c r="Q24" s="77" t="s">
        <v>1171</v>
      </c>
      <c r="R24" s="75">
        <v>0.01</v>
      </c>
      <c r="S24" s="72">
        <f t="shared" si="1"/>
        <v>1</v>
      </c>
      <c r="T24" s="72"/>
      <c r="U24" s="75">
        <v>0.49</v>
      </c>
      <c r="V24" s="64" t="s">
        <v>43</v>
      </c>
      <c r="W24" s="62" t="s">
        <v>93</v>
      </c>
      <c r="X24" s="75">
        <v>0</v>
      </c>
      <c r="Y24" s="64" t="s">
        <v>130</v>
      </c>
      <c r="Z24" s="77" t="s">
        <v>1171</v>
      </c>
      <c r="AA24" s="75">
        <v>0.01</v>
      </c>
      <c r="AB24" s="72">
        <f t="shared" si="2"/>
        <v>0.5</v>
      </c>
      <c r="AC24" s="86"/>
      <c r="AD24" s="85" t="str">
        <f>IF(VLOOKUP($A24,'[17]EZ list'!$B$4:$H$463,4,FALSE)="","","Yes")</f>
        <v>Yes</v>
      </c>
      <c r="AE24" s="85" t="s">
        <v>1325</v>
      </c>
      <c r="AF24" s="85" t="s">
        <v>1326</v>
      </c>
      <c r="AG24" s="85"/>
      <c r="AH24" s="84" t="s">
        <v>0</v>
      </c>
      <c r="AI24" s="84">
        <v>19396560</v>
      </c>
      <c r="AJ24" s="83" t="s">
        <v>0</v>
      </c>
      <c r="AK24" s="94"/>
      <c r="AL24" s="93"/>
      <c r="AM24" s="92"/>
      <c r="AN24" s="79" t="s">
        <v>0</v>
      </c>
      <c r="AO24" s="62" t="s">
        <v>1314</v>
      </c>
      <c r="AP24" s="62" t="s">
        <v>1314</v>
      </c>
      <c r="AQ24" s="62" t="s">
        <v>1314</v>
      </c>
      <c r="AR24" s="62" t="s">
        <v>1314</v>
      </c>
      <c r="AU24" s="69">
        <v>0.67600000000000005</v>
      </c>
      <c r="AV24" s="62" t="s">
        <v>1314</v>
      </c>
      <c r="AW24" s="62" t="s">
        <v>43</v>
      </c>
      <c r="AX24" s="62" t="s">
        <v>93</v>
      </c>
      <c r="AY24" s="62">
        <v>0</v>
      </c>
      <c r="AZ24" s="62" t="s">
        <v>130</v>
      </c>
      <c r="BA24" s="62" t="s">
        <v>1171</v>
      </c>
      <c r="BB24" s="62">
        <v>0.01</v>
      </c>
    </row>
    <row r="25" spans="1:54" ht="15.75" customHeight="1">
      <c r="A25" s="77" t="s">
        <v>132</v>
      </c>
      <c r="B25" s="77" t="s">
        <v>134</v>
      </c>
      <c r="C25" s="87">
        <v>0.4</v>
      </c>
      <c r="D25" s="88" t="s">
        <v>135</v>
      </c>
      <c r="E25" s="88" t="s">
        <v>1207</v>
      </c>
      <c r="F25" s="87">
        <v>0.09</v>
      </c>
      <c r="G25" s="88" t="s">
        <v>136</v>
      </c>
      <c r="H25" s="88" t="s">
        <v>1152</v>
      </c>
      <c r="I25" s="87">
        <v>0.01</v>
      </c>
      <c r="J25" s="87">
        <f t="shared" si="0"/>
        <v>0.5</v>
      </c>
      <c r="K25" s="77"/>
      <c r="L25" s="75">
        <v>0.4</v>
      </c>
      <c r="M25" s="64" t="s">
        <v>135</v>
      </c>
      <c r="N25" s="62" t="s">
        <v>1207</v>
      </c>
      <c r="O25" s="75">
        <v>0.09</v>
      </c>
      <c r="P25" s="64" t="s">
        <v>136</v>
      </c>
      <c r="Q25" s="77" t="s">
        <v>1152</v>
      </c>
      <c r="R25" s="75">
        <v>0.01</v>
      </c>
      <c r="S25" s="72">
        <f t="shared" si="1"/>
        <v>0.5</v>
      </c>
      <c r="T25" s="72"/>
      <c r="U25" s="75">
        <v>0.4</v>
      </c>
      <c r="V25" s="64" t="s">
        <v>135</v>
      </c>
      <c r="W25" s="62" t="s">
        <v>1207</v>
      </c>
      <c r="X25" s="75">
        <v>0.09</v>
      </c>
      <c r="Y25" s="64" t="s">
        <v>136</v>
      </c>
      <c r="Z25" s="77" t="s">
        <v>1152</v>
      </c>
      <c r="AA25" s="75">
        <v>0.01</v>
      </c>
      <c r="AB25" s="72">
        <f t="shared" si="2"/>
        <v>0.5</v>
      </c>
      <c r="AC25" s="86"/>
      <c r="AD25" s="85" t="str">
        <f>IF(VLOOKUP($A25,'[17]EZ list'!$B$4:$H$463,4,FALSE)="","","Yes")</f>
        <v/>
      </c>
      <c r="AE25" s="85"/>
      <c r="AF25" s="85"/>
      <c r="AG25" s="85"/>
      <c r="AH25" s="84" t="s">
        <v>96</v>
      </c>
      <c r="AI25" s="84">
        <v>0</v>
      </c>
      <c r="AJ25" s="83" t="s">
        <v>96</v>
      </c>
      <c r="AK25" s="97"/>
      <c r="AL25" s="90"/>
      <c r="AM25" s="95"/>
      <c r="AN25" s="79" t="s">
        <v>96</v>
      </c>
      <c r="AO25" s="62" t="s">
        <v>1314</v>
      </c>
      <c r="AP25" s="62" t="s">
        <v>1314</v>
      </c>
      <c r="AQ25" s="62" t="s">
        <v>1314</v>
      </c>
      <c r="AR25" s="62" t="s">
        <v>1314</v>
      </c>
      <c r="AU25" s="69">
        <v>0.68700000000000006</v>
      </c>
      <c r="AV25" s="62" t="s">
        <v>1314</v>
      </c>
      <c r="AW25" s="62" t="s">
        <v>135</v>
      </c>
      <c r="AX25" s="62" t="s">
        <v>1207</v>
      </c>
      <c r="AY25" s="62">
        <v>0.59</v>
      </c>
      <c r="AZ25" s="62" t="s">
        <v>136</v>
      </c>
      <c r="BA25" s="62" t="s">
        <v>1152</v>
      </c>
      <c r="BB25" s="62">
        <v>0.01</v>
      </c>
    </row>
    <row r="26" spans="1:54" ht="15.75" customHeight="1">
      <c r="A26" s="77" t="s">
        <v>138</v>
      </c>
      <c r="B26" s="77" t="s">
        <v>1327</v>
      </c>
      <c r="C26" s="87">
        <v>0.49</v>
      </c>
      <c r="D26" s="88" t="s">
        <v>43</v>
      </c>
      <c r="E26" s="88" t="s">
        <v>1321</v>
      </c>
      <c r="F26" s="87">
        <v>0</v>
      </c>
      <c r="G26" s="88" t="s">
        <v>141</v>
      </c>
      <c r="H26" s="88" t="s">
        <v>1150</v>
      </c>
      <c r="I26" s="87">
        <v>0.01</v>
      </c>
      <c r="J26" s="87">
        <f t="shared" si="0"/>
        <v>0.5</v>
      </c>
      <c r="K26" s="77"/>
      <c r="L26" s="75">
        <v>0.49</v>
      </c>
      <c r="M26" s="64" t="s">
        <v>43</v>
      </c>
      <c r="N26" s="62" t="s">
        <v>1321</v>
      </c>
      <c r="O26" s="75">
        <v>0</v>
      </c>
      <c r="P26" s="64" t="s">
        <v>141</v>
      </c>
      <c r="Q26" s="77" t="s">
        <v>1150</v>
      </c>
      <c r="R26" s="75">
        <v>0.01</v>
      </c>
      <c r="S26" s="72">
        <f t="shared" si="1"/>
        <v>0.5</v>
      </c>
      <c r="T26" s="72"/>
      <c r="U26" s="75">
        <v>0.49</v>
      </c>
      <c r="V26" s="64" t="s">
        <v>43</v>
      </c>
      <c r="W26" s="62" t="s">
        <v>1321</v>
      </c>
      <c r="X26" s="75">
        <v>0</v>
      </c>
      <c r="Y26" s="64" t="s">
        <v>141</v>
      </c>
      <c r="Z26" s="77" t="s">
        <v>1150</v>
      </c>
      <c r="AA26" s="75">
        <v>0.01</v>
      </c>
      <c r="AB26" s="72">
        <f t="shared" si="2"/>
        <v>0.5</v>
      </c>
      <c r="AC26" s="86"/>
      <c r="AD26" s="85" t="str">
        <f>IF(VLOOKUP($A26,'[17]EZ list'!$B$4:$H$463,4,FALSE)="","","Yes")</f>
        <v/>
      </c>
      <c r="AE26" s="85"/>
      <c r="AF26" s="85"/>
      <c r="AG26" s="85"/>
      <c r="AH26" s="84" t="s">
        <v>96</v>
      </c>
      <c r="AI26" s="84">
        <v>0</v>
      </c>
      <c r="AJ26" s="83" t="s">
        <v>0</v>
      </c>
      <c r="AK26" s="94"/>
      <c r="AL26" s="93"/>
      <c r="AM26" s="92"/>
      <c r="AN26" s="79" t="s">
        <v>0</v>
      </c>
      <c r="AO26" s="62" t="s">
        <v>1314</v>
      </c>
      <c r="AP26" s="62" t="s">
        <v>1314</v>
      </c>
      <c r="AQ26" s="62" t="s">
        <v>1314</v>
      </c>
      <c r="AR26" s="62" t="s">
        <v>1314</v>
      </c>
      <c r="AU26" s="69">
        <v>0.629</v>
      </c>
      <c r="AV26" s="62" t="s">
        <v>0</v>
      </c>
      <c r="AW26" s="62" t="s">
        <v>43</v>
      </c>
      <c r="AX26" s="62" t="s">
        <v>1321</v>
      </c>
      <c r="AY26" s="62">
        <v>0</v>
      </c>
      <c r="AZ26" s="62" t="s">
        <v>141</v>
      </c>
      <c r="BA26" s="62" t="s">
        <v>1150</v>
      </c>
      <c r="BB26" s="62">
        <v>0.01</v>
      </c>
    </row>
    <row r="27" spans="1:54" ht="15.75" customHeight="1">
      <c r="A27" s="77" t="s">
        <v>142</v>
      </c>
      <c r="B27" s="77" t="s">
        <v>1328</v>
      </c>
      <c r="C27" s="87">
        <v>0.49</v>
      </c>
      <c r="D27" s="88" t="s">
        <v>43</v>
      </c>
      <c r="E27" s="88" t="s">
        <v>1321</v>
      </c>
      <c r="F27" s="87">
        <v>0</v>
      </c>
      <c r="G27" s="88" t="s">
        <v>141</v>
      </c>
      <c r="H27" s="88" t="s">
        <v>1150</v>
      </c>
      <c r="I27" s="87">
        <v>0.01</v>
      </c>
      <c r="J27" s="87">
        <f t="shared" si="0"/>
        <v>0.5</v>
      </c>
      <c r="K27" s="77"/>
      <c r="L27" s="75">
        <v>0.49</v>
      </c>
      <c r="M27" s="64" t="s">
        <v>43</v>
      </c>
      <c r="N27" s="62" t="s">
        <v>1321</v>
      </c>
      <c r="O27" s="75">
        <v>0</v>
      </c>
      <c r="P27" s="64" t="s">
        <v>141</v>
      </c>
      <c r="Q27" s="77" t="s">
        <v>1150</v>
      </c>
      <c r="R27" s="75">
        <v>0.01</v>
      </c>
      <c r="S27" s="72">
        <f t="shared" si="1"/>
        <v>0.5</v>
      </c>
      <c r="T27" s="72"/>
      <c r="U27" s="75">
        <v>0.49</v>
      </c>
      <c r="V27" s="64" t="s">
        <v>43</v>
      </c>
      <c r="W27" s="62" t="s">
        <v>1321</v>
      </c>
      <c r="X27" s="75">
        <v>0</v>
      </c>
      <c r="Y27" s="64" t="s">
        <v>141</v>
      </c>
      <c r="Z27" s="77" t="s">
        <v>1150</v>
      </c>
      <c r="AA27" s="75">
        <v>0.01</v>
      </c>
      <c r="AB27" s="72">
        <f t="shared" si="2"/>
        <v>0.5</v>
      </c>
      <c r="AC27" s="86"/>
      <c r="AD27" s="85" t="str">
        <f>IF(VLOOKUP($A27,'[17]EZ list'!$B$4:$H$463,4,FALSE)="","","Yes")</f>
        <v>Yes</v>
      </c>
      <c r="AE27" s="85" t="s">
        <v>1329</v>
      </c>
      <c r="AF27" s="85"/>
      <c r="AG27" s="85"/>
      <c r="AH27" s="84" t="s">
        <v>96</v>
      </c>
      <c r="AI27" s="84">
        <v>0</v>
      </c>
      <c r="AJ27" s="83" t="s">
        <v>0</v>
      </c>
      <c r="AK27" s="94"/>
      <c r="AL27" s="93"/>
      <c r="AM27" s="92"/>
      <c r="AN27" s="79" t="s">
        <v>0</v>
      </c>
      <c r="AO27" s="62" t="s">
        <v>1314</v>
      </c>
      <c r="AP27" s="62" t="s">
        <v>1314</v>
      </c>
      <c r="AQ27" s="62" t="s">
        <v>1314</v>
      </c>
      <c r="AR27" s="62" t="s">
        <v>1314</v>
      </c>
      <c r="AU27" s="69">
        <v>0.64</v>
      </c>
      <c r="AV27" s="62" t="s">
        <v>0</v>
      </c>
      <c r="AW27" s="62" t="s">
        <v>43</v>
      </c>
      <c r="AX27" s="62" t="s">
        <v>1321</v>
      </c>
      <c r="AY27" s="62">
        <v>0</v>
      </c>
      <c r="AZ27" s="62" t="s">
        <v>141</v>
      </c>
      <c r="BA27" s="62" t="s">
        <v>1150</v>
      </c>
      <c r="BB27" s="62">
        <v>0.01</v>
      </c>
    </row>
    <row r="28" spans="1:54" ht="15.75" customHeight="1">
      <c r="A28" s="77" t="s">
        <v>145</v>
      </c>
      <c r="B28" s="77" t="s">
        <v>147</v>
      </c>
      <c r="C28" s="87">
        <v>0.5</v>
      </c>
      <c r="D28" s="88" t="s">
        <v>53</v>
      </c>
      <c r="E28" s="88" t="s">
        <v>1187</v>
      </c>
      <c r="F28" s="87">
        <v>0.49</v>
      </c>
      <c r="G28" s="88" t="s">
        <v>54</v>
      </c>
      <c r="H28" s="88" t="s">
        <v>1130</v>
      </c>
      <c r="I28" s="87">
        <v>0.01</v>
      </c>
      <c r="J28" s="87">
        <f t="shared" si="0"/>
        <v>1</v>
      </c>
      <c r="K28" s="77"/>
      <c r="L28" s="75">
        <v>0.4</v>
      </c>
      <c r="M28" s="64" t="s">
        <v>53</v>
      </c>
      <c r="N28" s="62" t="s">
        <v>1187</v>
      </c>
      <c r="O28" s="75">
        <v>0.09</v>
      </c>
      <c r="P28" s="64" t="s">
        <v>54</v>
      </c>
      <c r="Q28" s="77" t="s">
        <v>1130</v>
      </c>
      <c r="R28" s="75">
        <v>0.01</v>
      </c>
      <c r="S28" s="72">
        <f t="shared" si="1"/>
        <v>0.5</v>
      </c>
      <c r="T28" s="72"/>
      <c r="U28" s="75">
        <v>0.4</v>
      </c>
      <c r="V28" s="64" t="s">
        <v>53</v>
      </c>
      <c r="W28" s="62" t="s">
        <v>1187</v>
      </c>
      <c r="X28" s="75">
        <v>0.09</v>
      </c>
      <c r="Y28" s="64" t="s">
        <v>54</v>
      </c>
      <c r="Z28" s="77" t="s">
        <v>1130</v>
      </c>
      <c r="AA28" s="75">
        <v>0.01</v>
      </c>
      <c r="AB28" s="72">
        <f t="shared" si="2"/>
        <v>0.5</v>
      </c>
      <c r="AC28" s="86"/>
      <c r="AD28" s="85" t="str">
        <f>IF(VLOOKUP($A28,'[17]EZ list'!$B$4:$H$463,4,FALSE)="","","Yes")</f>
        <v/>
      </c>
      <c r="AE28" s="85"/>
      <c r="AF28" s="85"/>
      <c r="AG28" s="85"/>
      <c r="AH28" s="84" t="s">
        <v>96</v>
      </c>
      <c r="AI28" s="84">
        <v>0</v>
      </c>
      <c r="AJ28" s="83" t="s">
        <v>96</v>
      </c>
      <c r="AK28" s="94"/>
      <c r="AL28" s="93"/>
      <c r="AM28" s="92"/>
      <c r="AN28" s="79" t="s">
        <v>96</v>
      </c>
      <c r="AO28" s="62" t="s">
        <v>1314</v>
      </c>
      <c r="AP28" s="62" t="s">
        <v>1314</v>
      </c>
      <c r="AQ28" s="62" t="s">
        <v>1314</v>
      </c>
      <c r="AR28" s="62" t="s">
        <v>1314</v>
      </c>
      <c r="AU28" s="69">
        <v>0.64900000000000002</v>
      </c>
      <c r="AV28" s="62" t="s">
        <v>1314</v>
      </c>
      <c r="AW28" s="62" t="s">
        <v>53</v>
      </c>
      <c r="AX28" s="62" t="s">
        <v>1187</v>
      </c>
      <c r="AY28" s="62">
        <v>0.59</v>
      </c>
      <c r="AZ28" s="62" t="s">
        <v>54</v>
      </c>
      <c r="BA28" s="62" t="s">
        <v>1130</v>
      </c>
      <c r="BB28" s="62">
        <v>0.01</v>
      </c>
    </row>
    <row r="29" spans="1:54" ht="15.75" customHeight="1">
      <c r="A29" s="77" t="s">
        <v>148</v>
      </c>
      <c r="B29" s="77" t="s">
        <v>150</v>
      </c>
      <c r="C29" s="87">
        <v>0.99</v>
      </c>
      <c r="D29" s="88" t="s">
        <v>43</v>
      </c>
      <c r="E29" s="88" t="s">
        <v>93</v>
      </c>
      <c r="F29" s="87">
        <v>0</v>
      </c>
      <c r="G29" s="88" t="s">
        <v>151</v>
      </c>
      <c r="H29" s="88" t="s">
        <v>1163</v>
      </c>
      <c r="I29" s="87">
        <v>0.01</v>
      </c>
      <c r="J29" s="87">
        <f t="shared" si="0"/>
        <v>1</v>
      </c>
      <c r="K29" s="77"/>
      <c r="L29" s="75">
        <v>0.99</v>
      </c>
      <c r="M29" s="64" t="s">
        <v>43</v>
      </c>
      <c r="N29" s="62" t="s">
        <v>93</v>
      </c>
      <c r="O29" s="75">
        <v>0</v>
      </c>
      <c r="P29" s="64" t="s">
        <v>151</v>
      </c>
      <c r="Q29" s="77" t="s">
        <v>1163</v>
      </c>
      <c r="R29" s="75">
        <v>0.01</v>
      </c>
      <c r="S29" s="72">
        <f t="shared" si="1"/>
        <v>1</v>
      </c>
      <c r="T29" s="72"/>
      <c r="U29" s="75">
        <v>0.49</v>
      </c>
      <c r="V29" s="64" t="s">
        <v>43</v>
      </c>
      <c r="W29" s="62" t="s">
        <v>93</v>
      </c>
      <c r="X29" s="75">
        <v>0</v>
      </c>
      <c r="Y29" s="64" t="s">
        <v>151</v>
      </c>
      <c r="Z29" s="77" t="s">
        <v>1163</v>
      </c>
      <c r="AA29" s="75">
        <v>0.01</v>
      </c>
      <c r="AB29" s="72">
        <f t="shared" si="2"/>
        <v>0.5</v>
      </c>
      <c r="AC29" s="86"/>
      <c r="AD29" s="85" t="str">
        <f>IF(VLOOKUP($A29,'[17]EZ list'!$B$4:$H$463,4,FALSE)="","","Yes")</f>
        <v/>
      </c>
      <c r="AE29" s="85"/>
      <c r="AF29" s="85"/>
      <c r="AG29" s="85"/>
      <c r="AH29" s="84" t="s">
        <v>96</v>
      </c>
      <c r="AI29" s="84">
        <v>0</v>
      </c>
      <c r="AJ29" s="83" t="s">
        <v>0</v>
      </c>
      <c r="AK29" s="94"/>
      <c r="AL29" s="93"/>
      <c r="AM29" s="92"/>
      <c r="AN29" s="79" t="s">
        <v>0</v>
      </c>
      <c r="AO29" s="62" t="s">
        <v>1314</v>
      </c>
      <c r="AP29" s="62" t="s">
        <v>1314</v>
      </c>
      <c r="AQ29" s="62" t="s">
        <v>1314</v>
      </c>
      <c r="AR29" s="62" t="s">
        <v>1314</v>
      </c>
      <c r="AU29" s="69">
        <v>0.65500000000000003</v>
      </c>
      <c r="AV29" s="62" t="s">
        <v>1314</v>
      </c>
      <c r="AW29" s="62" t="s">
        <v>43</v>
      </c>
      <c r="AX29" s="62" t="s">
        <v>93</v>
      </c>
      <c r="AY29" s="62">
        <v>0</v>
      </c>
      <c r="AZ29" s="62" t="s">
        <v>151</v>
      </c>
      <c r="BA29" s="62" t="s">
        <v>1163</v>
      </c>
      <c r="BB29" s="62">
        <v>0.01</v>
      </c>
    </row>
    <row r="30" spans="1:54" ht="15.75" customHeight="1">
      <c r="A30" s="77" t="s">
        <v>153</v>
      </c>
      <c r="B30" s="77" t="s">
        <v>155</v>
      </c>
      <c r="C30" s="87">
        <v>0.6</v>
      </c>
      <c r="D30" s="88" t="s">
        <v>156</v>
      </c>
      <c r="E30" s="88" t="s">
        <v>1209</v>
      </c>
      <c r="F30" s="87">
        <v>0.4</v>
      </c>
      <c r="G30" s="88" t="s">
        <v>43</v>
      </c>
      <c r="H30" s="88" t="s">
        <v>1313</v>
      </c>
      <c r="I30" s="87">
        <v>0</v>
      </c>
      <c r="J30" s="87">
        <f t="shared" si="0"/>
        <v>1</v>
      </c>
      <c r="K30" s="77"/>
      <c r="L30" s="75">
        <v>0.4</v>
      </c>
      <c r="M30" s="64" t="s">
        <v>156</v>
      </c>
      <c r="N30" s="62" t="s">
        <v>1209</v>
      </c>
      <c r="O30" s="75">
        <v>0.1</v>
      </c>
      <c r="P30" s="64" t="s">
        <v>43</v>
      </c>
      <c r="Q30" s="77" t="s">
        <v>1313</v>
      </c>
      <c r="R30" s="75">
        <v>0</v>
      </c>
      <c r="S30" s="72">
        <f t="shared" si="1"/>
        <v>0.5</v>
      </c>
      <c r="T30" s="72"/>
      <c r="U30" s="75">
        <v>0.4</v>
      </c>
      <c r="V30" s="64" t="s">
        <v>156</v>
      </c>
      <c r="W30" s="62" t="s">
        <v>1209</v>
      </c>
      <c r="X30" s="75">
        <v>0.1</v>
      </c>
      <c r="Y30" s="64" t="s">
        <v>43</v>
      </c>
      <c r="Z30" s="77" t="s">
        <v>1313</v>
      </c>
      <c r="AA30" s="75">
        <v>0</v>
      </c>
      <c r="AB30" s="72">
        <f t="shared" si="2"/>
        <v>0.5</v>
      </c>
      <c r="AC30" s="86"/>
      <c r="AD30" s="85" t="str">
        <f>IF(VLOOKUP($A30,'[17]EZ list'!$B$4:$H$463,4,FALSE)="","","Yes")</f>
        <v/>
      </c>
      <c r="AE30" s="85"/>
      <c r="AF30" s="85"/>
      <c r="AG30" s="85"/>
      <c r="AH30" s="84" t="s">
        <v>96</v>
      </c>
      <c r="AI30" s="84">
        <v>0</v>
      </c>
      <c r="AJ30" s="83" t="s">
        <v>96</v>
      </c>
      <c r="AK30" s="94"/>
      <c r="AL30" s="93"/>
      <c r="AM30" s="92"/>
      <c r="AN30" s="79" t="s">
        <v>96</v>
      </c>
      <c r="AO30" s="62" t="s">
        <v>1314</v>
      </c>
      <c r="AP30" s="62" t="s">
        <v>1314</v>
      </c>
      <c r="AQ30" s="62" t="s">
        <v>1314</v>
      </c>
      <c r="AR30" s="62" t="s">
        <v>1314</v>
      </c>
      <c r="AU30" s="69">
        <v>0.66300000000000003</v>
      </c>
      <c r="AV30" s="62" t="s">
        <v>1314</v>
      </c>
      <c r="AW30" s="62" t="s">
        <v>156</v>
      </c>
      <c r="AX30" s="62" t="s">
        <v>1209</v>
      </c>
      <c r="AY30" s="62">
        <v>0.6</v>
      </c>
      <c r="AZ30" s="62" t="s">
        <v>43</v>
      </c>
      <c r="BA30" s="62" t="s">
        <v>1313</v>
      </c>
      <c r="BB30" s="62">
        <v>0</v>
      </c>
    </row>
    <row r="31" spans="1:54" ht="15.75" customHeight="1">
      <c r="A31" s="77" t="s">
        <v>158</v>
      </c>
      <c r="B31" s="77" t="s">
        <v>1330</v>
      </c>
      <c r="C31" s="87">
        <v>0.49</v>
      </c>
      <c r="D31" s="88" t="s">
        <v>43</v>
      </c>
      <c r="E31" s="88" t="s">
        <v>1321</v>
      </c>
      <c r="F31" s="87">
        <v>0</v>
      </c>
      <c r="G31" s="88" t="s">
        <v>161</v>
      </c>
      <c r="H31" s="88" t="s">
        <v>1331</v>
      </c>
      <c r="I31" s="87">
        <v>0.01</v>
      </c>
      <c r="J31" s="87">
        <f t="shared" si="0"/>
        <v>0.5</v>
      </c>
      <c r="K31" s="77"/>
      <c r="L31" s="75">
        <v>0.49</v>
      </c>
      <c r="M31" s="64" t="s">
        <v>43</v>
      </c>
      <c r="N31" s="62" t="s">
        <v>1321</v>
      </c>
      <c r="O31" s="75">
        <v>0</v>
      </c>
      <c r="P31" s="64" t="s">
        <v>1332</v>
      </c>
      <c r="Q31" s="77" t="s">
        <v>1333</v>
      </c>
      <c r="R31" s="75">
        <v>0.01</v>
      </c>
      <c r="S31" s="72">
        <f t="shared" si="1"/>
        <v>0.5</v>
      </c>
      <c r="T31" s="72"/>
      <c r="U31" s="75">
        <v>0.49</v>
      </c>
      <c r="V31" s="64" t="s">
        <v>43</v>
      </c>
      <c r="W31" s="62" t="s">
        <v>1321</v>
      </c>
      <c r="X31" s="75">
        <v>0</v>
      </c>
      <c r="Y31" s="64" t="s">
        <v>1332</v>
      </c>
      <c r="Z31" s="77" t="s">
        <v>1333</v>
      </c>
      <c r="AA31" s="75">
        <v>0.01</v>
      </c>
      <c r="AB31" s="72">
        <f t="shared" si="2"/>
        <v>0.5</v>
      </c>
      <c r="AC31" s="86"/>
      <c r="AD31" s="85" t="str">
        <f>IF(VLOOKUP($A31,'[17]EZ list'!$B$4:$H$463,4,FALSE)="","","Yes")</f>
        <v/>
      </c>
      <c r="AE31" s="85"/>
      <c r="AF31" s="85"/>
      <c r="AG31" s="85"/>
      <c r="AH31" s="84" t="s">
        <v>0</v>
      </c>
      <c r="AI31" s="84">
        <v>1160000</v>
      </c>
      <c r="AJ31" s="83" t="s">
        <v>0</v>
      </c>
      <c r="AK31" s="94"/>
      <c r="AL31" s="93"/>
      <c r="AM31" s="92"/>
      <c r="AN31" s="79" t="s">
        <v>0</v>
      </c>
      <c r="AO31" s="62" t="s">
        <v>1314</v>
      </c>
      <c r="AP31" s="62" t="s">
        <v>1314</v>
      </c>
      <c r="AQ31" s="62" t="s">
        <v>1314</v>
      </c>
      <c r="AR31" s="62" t="s">
        <v>1314</v>
      </c>
      <c r="AU31" s="69">
        <v>0.68300000000000005</v>
      </c>
      <c r="AV31" s="62" t="s">
        <v>1314</v>
      </c>
      <c r="AW31" s="62" t="s">
        <v>43</v>
      </c>
      <c r="AX31" s="62" t="s">
        <v>1321</v>
      </c>
      <c r="AY31" s="62">
        <v>0.59</v>
      </c>
      <c r="AZ31" s="62" t="s">
        <v>161</v>
      </c>
      <c r="BA31" s="62" t="s">
        <v>1331</v>
      </c>
      <c r="BB31" s="62">
        <v>0.01</v>
      </c>
    </row>
    <row r="32" spans="1:54" ht="15.75" customHeight="1">
      <c r="A32" s="77" t="s">
        <v>162</v>
      </c>
      <c r="B32" s="77" t="s">
        <v>1334</v>
      </c>
      <c r="C32" s="87">
        <v>0.99</v>
      </c>
      <c r="D32" s="88" t="s">
        <v>43</v>
      </c>
      <c r="E32" s="88" t="s">
        <v>1321</v>
      </c>
      <c r="F32" s="87">
        <v>0</v>
      </c>
      <c r="G32" s="88" t="s">
        <v>165</v>
      </c>
      <c r="H32" s="88" t="s">
        <v>1120</v>
      </c>
      <c r="I32" s="87">
        <v>0.01</v>
      </c>
      <c r="J32" s="87">
        <f t="shared" si="0"/>
        <v>1</v>
      </c>
      <c r="K32" s="77"/>
      <c r="L32" s="75">
        <v>0.49</v>
      </c>
      <c r="M32" s="64" t="s">
        <v>43</v>
      </c>
      <c r="N32" s="62" t="s">
        <v>1321</v>
      </c>
      <c r="O32" s="75">
        <v>0</v>
      </c>
      <c r="P32" s="64" t="s">
        <v>165</v>
      </c>
      <c r="Q32" s="77" t="s">
        <v>1120</v>
      </c>
      <c r="R32" s="75">
        <v>0.01</v>
      </c>
      <c r="S32" s="72">
        <f t="shared" si="1"/>
        <v>0.5</v>
      </c>
      <c r="T32" s="72"/>
      <c r="U32" s="75">
        <v>0.49</v>
      </c>
      <c r="V32" s="64" t="s">
        <v>43</v>
      </c>
      <c r="W32" s="62" t="s">
        <v>1321</v>
      </c>
      <c r="X32" s="75">
        <v>0</v>
      </c>
      <c r="Y32" s="64" t="s">
        <v>165</v>
      </c>
      <c r="Z32" s="77" t="s">
        <v>1120</v>
      </c>
      <c r="AA32" s="75">
        <v>0.01</v>
      </c>
      <c r="AB32" s="72">
        <f t="shared" si="2"/>
        <v>0.5</v>
      </c>
      <c r="AC32" s="86"/>
      <c r="AD32" s="85" t="str">
        <f>IF(VLOOKUP($A32,'[17]EZ list'!$B$4:$H$463,4,FALSE)="","","Yes")</f>
        <v/>
      </c>
      <c r="AE32" s="85"/>
      <c r="AF32" s="85"/>
      <c r="AG32" s="85"/>
      <c r="AH32" s="84" t="s">
        <v>96</v>
      </c>
      <c r="AI32" s="84">
        <v>0</v>
      </c>
      <c r="AJ32" s="83" t="s">
        <v>0</v>
      </c>
      <c r="AK32" s="94"/>
      <c r="AL32" s="93"/>
      <c r="AM32" s="92"/>
      <c r="AN32" s="79" t="s">
        <v>0</v>
      </c>
      <c r="AO32" s="62" t="s">
        <v>1314</v>
      </c>
      <c r="AP32" s="62" t="s">
        <v>1314</v>
      </c>
      <c r="AQ32" s="62" t="s">
        <v>1314</v>
      </c>
      <c r="AR32" s="62" t="s">
        <v>1314</v>
      </c>
      <c r="AU32" s="69">
        <v>0.73099999999999998</v>
      </c>
      <c r="AV32" s="62" t="s">
        <v>1314</v>
      </c>
      <c r="AW32" s="62" t="s">
        <v>43</v>
      </c>
      <c r="AX32" s="62" t="s">
        <v>1321</v>
      </c>
      <c r="AY32" s="62">
        <v>0</v>
      </c>
      <c r="AZ32" s="62" t="s">
        <v>165</v>
      </c>
      <c r="BA32" s="62" t="s">
        <v>1120</v>
      </c>
      <c r="BB32" s="62">
        <v>0.01</v>
      </c>
    </row>
    <row r="33" spans="1:54" ht="15.75" customHeight="1">
      <c r="A33" s="77" t="s">
        <v>167</v>
      </c>
      <c r="B33" s="77" t="s">
        <v>169</v>
      </c>
      <c r="C33" s="87">
        <v>0.99</v>
      </c>
      <c r="D33" s="88" t="s">
        <v>43</v>
      </c>
      <c r="E33" s="88" t="s">
        <v>93</v>
      </c>
      <c r="F33" s="87">
        <v>0</v>
      </c>
      <c r="G33" s="88" t="s">
        <v>170</v>
      </c>
      <c r="H33" s="88" t="s">
        <v>1173</v>
      </c>
      <c r="I33" s="87">
        <v>0.01</v>
      </c>
      <c r="J33" s="87">
        <f t="shared" si="0"/>
        <v>1</v>
      </c>
      <c r="K33" s="77"/>
      <c r="L33" s="75">
        <v>0.49</v>
      </c>
      <c r="M33" s="64" t="s">
        <v>43</v>
      </c>
      <c r="N33" s="62" t="s">
        <v>93</v>
      </c>
      <c r="O33" s="75">
        <v>0</v>
      </c>
      <c r="P33" s="64" t="s">
        <v>170</v>
      </c>
      <c r="Q33" s="77" t="s">
        <v>1173</v>
      </c>
      <c r="R33" s="75">
        <v>0.01</v>
      </c>
      <c r="S33" s="72">
        <f t="shared" si="1"/>
        <v>0.5</v>
      </c>
      <c r="T33" s="72"/>
      <c r="U33" s="75">
        <v>0.49</v>
      </c>
      <c r="V33" s="64" t="s">
        <v>43</v>
      </c>
      <c r="W33" s="62" t="s">
        <v>93</v>
      </c>
      <c r="X33" s="75">
        <v>0</v>
      </c>
      <c r="Y33" s="64" t="s">
        <v>170</v>
      </c>
      <c r="Z33" s="77" t="s">
        <v>1173</v>
      </c>
      <c r="AA33" s="75">
        <v>0.01</v>
      </c>
      <c r="AB33" s="72">
        <f t="shared" si="2"/>
        <v>0.5</v>
      </c>
      <c r="AD33" s="85" t="str">
        <f>IF(VLOOKUP($A33,'[17]EZ list'!$B$4:$H$463,4,FALSE)="","","Yes")</f>
        <v>Yes</v>
      </c>
      <c r="AE33" s="85" t="s">
        <v>1335</v>
      </c>
      <c r="AF33" s="85"/>
      <c r="AG33" s="85"/>
      <c r="AH33" s="84" t="s">
        <v>0</v>
      </c>
      <c r="AI33" s="84">
        <v>5276789</v>
      </c>
      <c r="AJ33" s="83" t="s">
        <v>0</v>
      </c>
      <c r="AK33" s="100"/>
      <c r="AL33" s="99"/>
      <c r="AM33" s="98"/>
      <c r="AN33" s="79" t="s">
        <v>0</v>
      </c>
      <c r="AO33" s="62" t="s">
        <v>0</v>
      </c>
      <c r="AP33" s="62" t="s">
        <v>1314</v>
      </c>
      <c r="AQ33" s="62" t="s">
        <v>1314</v>
      </c>
      <c r="AR33" s="62" t="s">
        <v>1314</v>
      </c>
      <c r="AU33" s="69">
        <v>0.66500000000000004</v>
      </c>
      <c r="AV33" s="62" t="s">
        <v>1314</v>
      </c>
      <c r="AW33" s="62" t="s">
        <v>43</v>
      </c>
      <c r="AX33" s="62" t="s">
        <v>93</v>
      </c>
      <c r="AY33" s="62">
        <v>0</v>
      </c>
      <c r="AZ33" s="62" t="s">
        <v>170</v>
      </c>
      <c r="BA33" s="62" t="s">
        <v>1173</v>
      </c>
      <c r="BB33" s="62">
        <v>0.01</v>
      </c>
    </row>
    <row r="34" spans="1:54" ht="15.75" customHeight="1">
      <c r="A34" s="77" t="s">
        <v>172</v>
      </c>
      <c r="B34" s="77" t="s">
        <v>174</v>
      </c>
      <c r="C34" s="87">
        <v>0.4</v>
      </c>
      <c r="D34" s="88" t="s">
        <v>103</v>
      </c>
      <c r="E34" s="88" t="s">
        <v>1195</v>
      </c>
      <c r="F34" s="87">
        <v>0.09</v>
      </c>
      <c r="G34" s="88" t="s">
        <v>104</v>
      </c>
      <c r="H34" s="88" t="s">
        <v>1140</v>
      </c>
      <c r="I34" s="87">
        <v>0.01</v>
      </c>
      <c r="J34" s="87">
        <f t="shared" si="0"/>
        <v>0.5</v>
      </c>
      <c r="K34" s="77"/>
      <c r="L34" s="75">
        <v>0.4</v>
      </c>
      <c r="M34" s="64" t="s">
        <v>103</v>
      </c>
      <c r="N34" s="62" t="s">
        <v>1195</v>
      </c>
      <c r="O34" s="75">
        <v>0.09</v>
      </c>
      <c r="P34" s="64" t="s">
        <v>104</v>
      </c>
      <c r="Q34" s="77" t="s">
        <v>1140</v>
      </c>
      <c r="R34" s="75">
        <v>0.01</v>
      </c>
      <c r="S34" s="72">
        <f t="shared" si="1"/>
        <v>0.5</v>
      </c>
      <c r="T34" s="72"/>
      <c r="U34" s="75">
        <v>0.4</v>
      </c>
      <c r="V34" s="64" t="s">
        <v>103</v>
      </c>
      <c r="W34" s="62" t="s">
        <v>1195</v>
      </c>
      <c r="X34" s="75">
        <v>0.09</v>
      </c>
      <c r="Y34" s="64" t="s">
        <v>104</v>
      </c>
      <c r="Z34" s="77" t="s">
        <v>1140</v>
      </c>
      <c r="AA34" s="75">
        <v>0.01</v>
      </c>
      <c r="AB34" s="72">
        <f t="shared" si="2"/>
        <v>0.5</v>
      </c>
      <c r="AC34" s="86"/>
      <c r="AD34" s="85" t="str">
        <f>IF(VLOOKUP($A34,'[17]EZ list'!$B$4:$H$463,4,FALSE)="","","Yes")</f>
        <v/>
      </c>
      <c r="AE34" s="85"/>
      <c r="AF34" s="85"/>
      <c r="AG34" s="85"/>
      <c r="AH34" s="84" t="s">
        <v>96</v>
      </c>
      <c r="AI34" s="84">
        <v>0</v>
      </c>
      <c r="AJ34" s="83" t="s">
        <v>96</v>
      </c>
      <c r="AK34" s="94"/>
      <c r="AL34" s="93"/>
      <c r="AM34" s="92"/>
      <c r="AN34" s="79" t="s">
        <v>96</v>
      </c>
      <c r="AO34" s="62" t="s">
        <v>1314</v>
      </c>
      <c r="AP34" s="62" t="s">
        <v>1314</v>
      </c>
      <c r="AQ34" s="62" t="s">
        <v>1314</v>
      </c>
      <c r="AR34" s="62" t="s">
        <v>1314</v>
      </c>
      <c r="AU34" s="69">
        <v>0.68400000000000005</v>
      </c>
      <c r="AV34" s="62" t="s">
        <v>1314</v>
      </c>
      <c r="AW34" s="62" t="s">
        <v>103</v>
      </c>
      <c r="AX34" s="62" t="s">
        <v>1195</v>
      </c>
      <c r="AY34" s="62">
        <v>0.59</v>
      </c>
      <c r="AZ34" s="62" t="s">
        <v>104</v>
      </c>
      <c r="BA34" s="62" t="s">
        <v>1140</v>
      </c>
      <c r="BB34" s="62">
        <v>0.01</v>
      </c>
    </row>
    <row r="35" spans="1:54" ht="15.75" customHeight="1">
      <c r="A35" s="77" t="s">
        <v>175</v>
      </c>
      <c r="B35" s="77" t="s">
        <v>177</v>
      </c>
      <c r="C35" s="87">
        <v>0.4</v>
      </c>
      <c r="D35" s="88" t="s">
        <v>178</v>
      </c>
      <c r="E35" s="88" t="s">
        <v>1211</v>
      </c>
      <c r="F35" s="87">
        <v>0.1</v>
      </c>
      <c r="G35" s="88" t="s">
        <v>43</v>
      </c>
      <c r="H35" s="88" t="s">
        <v>1313</v>
      </c>
      <c r="I35" s="87">
        <v>0</v>
      </c>
      <c r="J35" s="87">
        <f t="shared" si="0"/>
        <v>0.5</v>
      </c>
      <c r="K35" s="77"/>
      <c r="L35" s="75">
        <v>0.4</v>
      </c>
      <c r="M35" s="64" t="s">
        <v>178</v>
      </c>
      <c r="N35" s="62" t="s">
        <v>1211</v>
      </c>
      <c r="O35" s="75">
        <v>0.1</v>
      </c>
      <c r="P35" s="64" t="s">
        <v>43</v>
      </c>
      <c r="Q35" s="77" t="s">
        <v>1313</v>
      </c>
      <c r="R35" s="75">
        <v>0</v>
      </c>
      <c r="S35" s="72">
        <f t="shared" si="1"/>
        <v>0.5</v>
      </c>
      <c r="T35" s="72"/>
      <c r="U35" s="75">
        <v>0.4</v>
      </c>
      <c r="V35" s="64" t="s">
        <v>178</v>
      </c>
      <c r="W35" s="62" t="s">
        <v>1211</v>
      </c>
      <c r="X35" s="75">
        <v>0.1</v>
      </c>
      <c r="Y35" s="64" t="s">
        <v>43</v>
      </c>
      <c r="Z35" s="77" t="s">
        <v>1313</v>
      </c>
      <c r="AA35" s="75">
        <v>0</v>
      </c>
      <c r="AB35" s="72">
        <f t="shared" si="2"/>
        <v>0.5</v>
      </c>
      <c r="AC35" s="86"/>
      <c r="AD35" s="85" t="str">
        <f>IF(VLOOKUP($A35,'[17]EZ list'!$B$4:$H$463,4,FALSE)="","","Yes")</f>
        <v/>
      </c>
      <c r="AE35" s="85"/>
      <c r="AF35" s="85"/>
      <c r="AG35" s="85"/>
      <c r="AH35" s="84" t="s">
        <v>96</v>
      </c>
      <c r="AI35" s="84">
        <v>0</v>
      </c>
      <c r="AJ35" s="83" t="s">
        <v>96</v>
      </c>
      <c r="AK35" s="94"/>
      <c r="AL35" s="93"/>
      <c r="AM35" s="92"/>
      <c r="AN35" s="79" t="s">
        <v>96</v>
      </c>
      <c r="AO35" s="62" t="s">
        <v>1314</v>
      </c>
      <c r="AP35" s="62" t="s">
        <v>1314</v>
      </c>
      <c r="AQ35" s="62" t="s">
        <v>1314</v>
      </c>
      <c r="AR35" s="62" t="s">
        <v>1314</v>
      </c>
      <c r="AU35" s="69">
        <v>0.67700000000000005</v>
      </c>
      <c r="AV35" s="62" t="s">
        <v>1314</v>
      </c>
      <c r="AW35" s="62" t="s">
        <v>178</v>
      </c>
      <c r="AX35" s="62" t="s">
        <v>1211</v>
      </c>
      <c r="AY35" s="62">
        <v>0.6</v>
      </c>
      <c r="AZ35" s="62" t="s">
        <v>43</v>
      </c>
      <c r="BA35" s="62" t="s">
        <v>1313</v>
      </c>
      <c r="BB35" s="62">
        <v>0</v>
      </c>
    </row>
    <row r="36" spans="1:54" ht="15.75" customHeight="1">
      <c r="A36" s="77" t="s">
        <v>180</v>
      </c>
      <c r="B36" s="77" t="s">
        <v>182</v>
      </c>
      <c r="C36" s="87">
        <v>0.64</v>
      </c>
      <c r="D36" s="88" t="s">
        <v>86</v>
      </c>
      <c r="E36" s="88" t="s">
        <v>1176</v>
      </c>
      <c r="F36" s="87">
        <v>0.36</v>
      </c>
      <c r="G36" s="88" t="s">
        <v>43</v>
      </c>
      <c r="H36" s="88" t="s">
        <v>43</v>
      </c>
      <c r="I36" s="87">
        <v>0</v>
      </c>
      <c r="J36" s="87">
        <f t="shared" si="0"/>
        <v>1</v>
      </c>
      <c r="K36" s="77"/>
      <c r="L36" s="75">
        <v>0.3</v>
      </c>
      <c r="M36" s="64" t="s">
        <v>86</v>
      </c>
      <c r="N36" s="62" t="s">
        <v>1176</v>
      </c>
      <c r="O36" s="75">
        <v>0.37</v>
      </c>
      <c r="P36" s="64" t="s">
        <v>43</v>
      </c>
      <c r="Q36" s="62" t="s">
        <v>43</v>
      </c>
      <c r="R36" s="75">
        <v>0</v>
      </c>
      <c r="S36" s="72">
        <f t="shared" si="1"/>
        <v>0.66999999999999993</v>
      </c>
      <c r="T36" s="72"/>
      <c r="U36" s="75">
        <v>0.3</v>
      </c>
      <c r="V36" s="64" t="s">
        <v>86</v>
      </c>
      <c r="W36" s="62" t="s">
        <v>1176</v>
      </c>
      <c r="X36" s="75">
        <v>0.2</v>
      </c>
      <c r="Y36" s="64" t="s">
        <v>43</v>
      </c>
      <c r="Z36" s="62" t="s">
        <v>43</v>
      </c>
      <c r="AA36" s="75">
        <v>0</v>
      </c>
      <c r="AB36" s="72">
        <f t="shared" si="2"/>
        <v>0.5</v>
      </c>
      <c r="AC36" s="86"/>
      <c r="AD36" s="85" t="str">
        <f>IF(VLOOKUP($A36,'[17]EZ list'!$B$4:$H$463,4,FALSE)="","","Yes")</f>
        <v/>
      </c>
      <c r="AE36" s="85"/>
      <c r="AF36" s="85"/>
      <c r="AG36" s="85"/>
      <c r="AH36" s="84" t="s">
        <v>0</v>
      </c>
      <c r="AI36" s="84">
        <v>3573333</v>
      </c>
      <c r="AJ36" s="83" t="s">
        <v>0</v>
      </c>
      <c r="AK36" s="94"/>
      <c r="AL36" s="93"/>
      <c r="AM36" s="92"/>
      <c r="AN36" s="79" t="s">
        <v>0</v>
      </c>
      <c r="AO36" s="62" t="s">
        <v>1314</v>
      </c>
      <c r="AP36" s="62" t="s">
        <v>1314</v>
      </c>
      <c r="AQ36" s="62" t="s">
        <v>1314</v>
      </c>
      <c r="AR36" s="62" t="s">
        <v>1314</v>
      </c>
      <c r="AU36" s="69">
        <v>0.78</v>
      </c>
      <c r="AV36" s="62" t="s">
        <v>1314</v>
      </c>
      <c r="AW36" s="62" t="s">
        <v>86</v>
      </c>
      <c r="AX36" s="62" t="s">
        <v>1176</v>
      </c>
      <c r="AY36" s="62">
        <v>0.2</v>
      </c>
      <c r="AZ36" s="62" t="s">
        <v>43</v>
      </c>
      <c r="BA36" s="62" t="s">
        <v>43</v>
      </c>
      <c r="BB36" s="62">
        <v>0</v>
      </c>
    </row>
    <row r="37" spans="1:54" ht="15.75" customHeight="1">
      <c r="A37" s="77" t="s">
        <v>183</v>
      </c>
      <c r="B37" s="77" t="s">
        <v>185</v>
      </c>
      <c r="C37" s="87">
        <v>0.4</v>
      </c>
      <c r="D37" s="88" t="s">
        <v>103</v>
      </c>
      <c r="E37" s="88" t="s">
        <v>1195</v>
      </c>
      <c r="F37" s="87">
        <v>0.09</v>
      </c>
      <c r="G37" s="88" t="s">
        <v>104</v>
      </c>
      <c r="H37" s="88" t="s">
        <v>1140</v>
      </c>
      <c r="I37" s="87">
        <v>0.01</v>
      </c>
      <c r="J37" s="87">
        <f t="shared" si="0"/>
        <v>0.5</v>
      </c>
      <c r="K37" s="77"/>
      <c r="L37" s="75">
        <v>0.4</v>
      </c>
      <c r="M37" s="64" t="s">
        <v>103</v>
      </c>
      <c r="N37" s="62" t="s">
        <v>1195</v>
      </c>
      <c r="O37" s="75">
        <v>0.09</v>
      </c>
      <c r="P37" s="64" t="s">
        <v>104</v>
      </c>
      <c r="Q37" s="77" t="s">
        <v>1140</v>
      </c>
      <c r="R37" s="75">
        <v>0.01</v>
      </c>
      <c r="S37" s="72">
        <f t="shared" si="1"/>
        <v>0.5</v>
      </c>
      <c r="T37" s="72"/>
      <c r="U37" s="75">
        <v>0.4</v>
      </c>
      <c r="V37" s="64" t="s">
        <v>103</v>
      </c>
      <c r="W37" s="62" t="s">
        <v>1195</v>
      </c>
      <c r="X37" s="75">
        <v>0.09</v>
      </c>
      <c r="Y37" s="64" t="s">
        <v>104</v>
      </c>
      <c r="Z37" s="77" t="s">
        <v>1140</v>
      </c>
      <c r="AA37" s="75">
        <v>0.01</v>
      </c>
      <c r="AB37" s="72">
        <f t="shared" si="2"/>
        <v>0.5</v>
      </c>
      <c r="AC37" s="86"/>
      <c r="AD37" s="85" t="str">
        <f>IF(VLOOKUP($A37,'[17]EZ list'!$B$4:$H$463,4,FALSE)="","","Yes")</f>
        <v/>
      </c>
      <c r="AE37" s="85"/>
      <c r="AF37" s="85"/>
      <c r="AG37" s="85"/>
      <c r="AH37" s="84" t="s">
        <v>96</v>
      </c>
      <c r="AI37" s="84">
        <v>0</v>
      </c>
      <c r="AJ37" s="83" t="s">
        <v>96</v>
      </c>
      <c r="AK37" s="94"/>
      <c r="AL37" s="93"/>
      <c r="AM37" s="92"/>
      <c r="AN37" s="79" t="s">
        <v>96</v>
      </c>
      <c r="AO37" s="62" t="s">
        <v>1314</v>
      </c>
      <c r="AP37" s="62" t="s">
        <v>1314</v>
      </c>
      <c r="AQ37" s="62" t="s">
        <v>1314</v>
      </c>
      <c r="AR37" s="62" t="s">
        <v>1314</v>
      </c>
      <c r="AU37" s="69">
        <v>0.72799999999999998</v>
      </c>
      <c r="AV37" s="62" t="s">
        <v>1314</v>
      </c>
      <c r="AW37" s="62" t="s">
        <v>103</v>
      </c>
      <c r="AX37" s="62" t="s">
        <v>1195</v>
      </c>
      <c r="AY37" s="62">
        <v>0.59</v>
      </c>
      <c r="AZ37" s="62" t="s">
        <v>104</v>
      </c>
      <c r="BA37" s="62" t="s">
        <v>1140</v>
      </c>
      <c r="BB37" s="62">
        <v>0.01</v>
      </c>
    </row>
    <row r="38" spans="1:54" ht="15.75" customHeight="1">
      <c r="A38" s="77" t="s">
        <v>186</v>
      </c>
      <c r="B38" s="77" t="s">
        <v>1336</v>
      </c>
      <c r="C38" s="87">
        <v>0.49</v>
      </c>
      <c r="D38" s="88" t="s">
        <v>43</v>
      </c>
      <c r="E38" s="88" t="s">
        <v>1321</v>
      </c>
      <c r="F38" s="87">
        <v>0</v>
      </c>
      <c r="G38" s="88" t="s">
        <v>189</v>
      </c>
      <c r="H38" s="88" t="s">
        <v>1138</v>
      </c>
      <c r="I38" s="87">
        <v>0.01</v>
      </c>
      <c r="J38" s="87">
        <f t="shared" si="0"/>
        <v>0.5</v>
      </c>
      <c r="K38" s="77"/>
      <c r="L38" s="75">
        <v>0.49</v>
      </c>
      <c r="M38" s="64" t="s">
        <v>43</v>
      </c>
      <c r="N38" s="62" t="s">
        <v>1321</v>
      </c>
      <c r="O38" s="75">
        <v>0</v>
      </c>
      <c r="P38" s="64" t="s">
        <v>189</v>
      </c>
      <c r="Q38" s="77" t="s">
        <v>1138</v>
      </c>
      <c r="R38" s="75">
        <v>0.01</v>
      </c>
      <c r="S38" s="72">
        <f t="shared" si="1"/>
        <v>0.5</v>
      </c>
      <c r="T38" s="72"/>
      <c r="U38" s="75">
        <v>0.49</v>
      </c>
      <c r="V38" s="64" t="s">
        <v>43</v>
      </c>
      <c r="W38" s="62" t="s">
        <v>1321</v>
      </c>
      <c r="X38" s="75">
        <v>0</v>
      </c>
      <c r="Y38" s="64" t="s">
        <v>189</v>
      </c>
      <c r="Z38" s="77" t="s">
        <v>1138</v>
      </c>
      <c r="AA38" s="75">
        <v>0.01</v>
      </c>
      <c r="AB38" s="72">
        <f t="shared" si="2"/>
        <v>0.5</v>
      </c>
      <c r="AC38" s="86"/>
      <c r="AD38" s="85" t="str">
        <f>IF(VLOOKUP($A38,'[17]EZ list'!$B$4:$H$463,4,FALSE)="","","Yes")</f>
        <v/>
      </c>
      <c r="AE38" s="85"/>
      <c r="AF38" s="85"/>
      <c r="AG38" s="85"/>
      <c r="AH38" s="84" t="s">
        <v>96</v>
      </c>
      <c r="AI38" s="84">
        <v>0</v>
      </c>
      <c r="AJ38" s="83" t="s">
        <v>0</v>
      </c>
      <c r="AK38" s="94"/>
      <c r="AL38" s="93"/>
      <c r="AM38" s="92"/>
      <c r="AN38" s="79" t="s">
        <v>0</v>
      </c>
      <c r="AO38" s="62" t="s">
        <v>1314</v>
      </c>
      <c r="AP38" s="62" t="s">
        <v>1314</v>
      </c>
      <c r="AQ38" s="62" t="s">
        <v>1314</v>
      </c>
      <c r="AR38" s="62" t="s">
        <v>1314</v>
      </c>
      <c r="AU38" s="69">
        <v>0.70099999999999996</v>
      </c>
      <c r="AV38" s="62" t="s">
        <v>1314</v>
      </c>
      <c r="AW38" s="62" t="s">
        <v>43</v>
      </c>
      <c r="AX38" s="62" t="s">
        <v>1321</v>
      </c>
      <c r="AY38" s="62">
        <v>0</v>
      </c>
      <c r="AZ38" s="62" t="s">
        <v>189</v>
      </c>
      <c r="BA38" s="62" t="s">
        <v>1138</v>
      </c>
      <c r="BB38" s="62">
        <v>0.01</v>
      </c>
    </row>
    <row r="39" spans="1:54" ht="15.75">
      <c r="A39" s="77" t="s">
        <v>190</v>
      </c>
      <c r="B39" s="77" t="s">
        <v>1337</v>
      </c>
      <c r="C39" s="87">
        <v>0.94</v>
      </c>
      <c r="D39" s="88" t="s">
        <v>118</v>
      </c>
      <c r="E39" s="88" t="s">
        <v>1320</v>
      </c>
      <c r="F39" s="87">
        <v>0.05</v>
      </c>
      <c r="G39" s="88" t="s">
        <v>119</v>
      </c>
      <c r="H39" s="88" t="s">
        <v>1115</v>
      </c>
      <c r="I39" s="87">
        <v>0.01</v>
      </c>
      <c r="J39" s="87">
        <f t="shared" si="0"/>
        <v>1</v>
      </c>
      <c r="K39" s="77"/>
      <c r="L39" s="75">
        <v>0.94</v>
      </c>
      <c r="M39" s="88" t="s">
        <v>118</v>
      </c>
      <c r="N39" s="88" t="s">
        <v>1320</v>
      </c>
      <c r="O39" s="75">
        <v>0.05</v>
      </c>
      <c r="P39" s="64" t="s">
        <v>119</v>
      </c>
      <c r="Q39" s="77" t="s">
        <v>1115</v>
      </c>
      <c r="R39" s="75">
        <v>0.01</v>
      </c>
      <c r="S39" s="72">
        <f t="shared" si="1"/>
        <v>1</v>
      </c>
      <c r="T39" s="72"/>
      <c r="U39" s="75">
        <v>0.49</v>
      </c>
      <c r="V39" s="64" t="s">
        <v>43</v>
      </c>
      <c r="W39" s="62" t="s">
        <v>1321</v>
      </c>
      <c r="X39" s="75">
        <v>0</v>
      </c>
      <c r="Y39" s="64" t="s">
        <v>119</v>
      </c>
      <c r="Z39" s="77" t="s">
        <v>1115</v>
      </c>
      <c r="AA39" s="75">
        <v>0.01</v>
      </c>
      <c r="AB39" s="72">
        <f t="shared" si="2"/>
        <v>0.5</v>
      </c>
      <c r="AC39" s="86"/>
      <c r="AD39" s="85" t="str">
        <f>IF(VLOOKUP($A39,'[17]EZ list'!$B$4:$H$463,4,FALSE)="","","Yes")</f>
        <v>Yes</v>
      </c>
      <c r="AE39" s="85" t="s">
        <v>1338</v>
      </c>
      <c r="AF39" s="85" t="s">
        <v>1322</v>
      </c>
      <c r="AG39" s="85" t="s">
        <v>1339</v>
      </c>
      <c r="AH39" s="84" t="s">
        <v>96</v>
      </c>
      <c r="AI39" s="84">
        <v>0</v>
      </c>
      <c r="AJ39" s="83" t="s">
        <v>0</v>
      </c>
      <c r="AK39" s="94"/>
      <c r="AL39" s="93"/>
      <c r="AM39" s="92"/>
      <c r="AN39" s="79" t="s">
        <v>0</v>
      </c>
      <c r="AO39" s="62" t="s">
        <v>1314</v>
      </c>
      <c r="AP39" s="62" t="s">
        <v>1314</v>
      </c>
      <c r="AQ39" s="62" t="s">
        <v>0</v>
      </c>
      <c r="AR39" s="62" t="s">
        <v>1314</v>
      </c>
      <c r="AU39" s="69">
        <v>0.69499999999999995</v>
      </c>
      <c r="AV39" s="62" t="s">
        <v>1314</v>
      </c>
      <c r="AW39" s="62" t="s">
        <v>118</v>
      </c>
      <c r="AX39" s="62" t="s">
        <v>1320</v>
      </c>
      <c r="AY39" s="62">
        <v>0.59</v>
      </c>
      <c r="AZ39" s="62" t="s">
        <v>119</v>
      </c>
      <c r="BA39" s="62" t="s">
        <v>1115</v>
      </c>
      <c r="BB39" s="62">
        <v>0.01</v>
      </c>
    </row>
    <row r="40" spans="1:54" ht="15.75" customHeight="1">
      <c r="A40" s="77" t="s">
        <v>193</v>
      </c>
      <c r="B40" s="77" t="s">
        <v>195</v>
      </c>
      <c r="C40" s="87">
        <v>0.4</v>
      </c>
      <c r="D40" s="88" t="s">
        <v>178</v>
      </c>
      <c r="E40" s="88" t="s">
        <v>1211</v>
      </c>
      <c r="F40" s="87">
        <v>0.1</v>
      </c>
      <c r="G40" s="88" t="s">
        <v>43</v>
      </c>
      <c r="H40" s="88" t="s">
        <v>1313</v>
      </c>
      <c r="I40" s="87">
        <v>0</v>
      </c>
      <c r="J40" s="87">
        <f t="shared" si="0"/>
        <v>0.5</v>
      </c>
      <c r="K40" s="77"/>
      <c r="L40" s="75">
        <v>0.4</v>
      </c>
      <c r="M40" s="64" t="s">
        <v>178</v>
      </c>
      <c r="N40" s="62" t="s">
        <v>1211</v>
      </c>
      <c r="O40" s="75">
        <v>0.1</v>
      </c>
      <c r="P40" s="64" t="s">
        <v>43</v>
      </c>
      <c r="Q40" s="77" t="s">
        <v>1313</v>
      </c>
      <c r="R40" s="75">
        <v>0</v>
      </c>
      <c r="S40" s="72">
        <f t="shared" si="1"/>
        <v>0.5</v>
      </c>
      <c r="T40" s="72"/>
      <c r="U40" s="75">
        <v>0.4</v>
      </c>
      <c r="V40" s="64" t="s">
        <v>178</v>
      </c>
      <c r="W40" s="62" t="s">
        <v>1211</v>
      </c>
      <c r="X40" s="75">
        <v>0.1</v>
      </c>
      <c r="Y40" s="64" t="s">
        <v>43</v>
      </c>
      <c r="Z40" s="77" t="s">
        <v>1313</v>
      </c>
      <c r="AA40" s="75">
        <v>0</v>
      </c>
      <c r="AB40" s="72">
        <f t="shared" si="2"/>
        <v>0.5</v>
      </c>
      <c r="AC40" s="86"/>
      <c r="AD40" s="85" t="str">
        <f>IF(VLOOKUP($A40,'[17]EZ list'!$B$4:$H$463,4,FALSE)="","","Yes")</f>
        <v/>
      </c>
      <c r="AE40" s="85"/>
      <c r="AF40" s="85"/>
      <c r="AG40" s="85"/>
      <c r="AH40" s="84" t="s">
        <v>96</v>
      </c>
      <c r="AI40" s="84">
        <v>0</v>
      </c>
      <c r="AJ40" s="83" t="s">
        <v>96</v>
      </c>
      <c r="AK40" s="97"/>
      <c r="AL40" s="119"/>
      <c r="AM40" s="90"/>
      <c r="AN40" s="79" t="s">
        <v>96</v>
      </c>
      <c r="AO40" s="62" t="s">
        <v>1314</v>
      </c>
      <c r="AP40" s="62" t="s">
        <v>1314</v>
      </c>
      <c r="AQ40" s="62" t="s">
        <v>1314</v>
      </c>
      <c r="AR40" s="62" t="s">
        <v>1314</v>
      </c>
      <c r="AU40" s="69">
        <v>0.65300000000000002</v>
      </c>
      <c r="AV40" s="62" t="s">
        <v>1314</v>
      </c>
      <c r="AW40" s="62" t="s">
        <v>178</v>
      </c>
      <c r="AX40" s="62" t="s">
        <v>1211</v>
      </c>
      <c r="AY40" s="62">
        <v>0.6</v>
      </c>
      <c r="AZ40" s="62" t="s">
        <v>43</v>
      </c>
      <c r="BA40" s="62" t="s">
        <v>1313</v>
      </c>
      <c r="BB40" s="62">
        <v>0</v>
      </c>
    </row>
    <row r="41" spans="1:54" ht="15.75" customHeight="1">
      <c r="A41" s="77" t="s">
        <v>196</v>
      </c>
      <c r="B41" s="77" t="s">
        <v>198</v>
      </c>
      <c r="C41" s="87">
        <v>0.64</v>
      </c>
      <c r="D41" s="88" t="s">
        <v>86</v>
      </c>
      <c r="E41" s="88" t="s">
        <v>1176</v>
      </c>
      <c r="F41" s="87">
        <v>0.36</v>
      </c>
      <c r="G41" s="88" t="s">
        <v>43</v>
      </c>
      <c r="H41" s="88" t="s">
        <v>43</v>
      </c>
      <c r="I41" s="87">
        <v>0</v>
      </c>
      <c r="J41" s="87">
        <f t="shared" si="0"/>
        <v>1</v>
      </c>
      <c r="K41" s="77"/>
      <c r="L41" s="75">
        <v>0.3</v>
      </c>
      <c r="M41" s="64" t="s">
        <v>86</v>
      </c>
      <c r="N41" s="62" t="s">
        <v>1176</v>
      </c>
      <c r="O41" s="75">
        <v>0.37</v>
      </c>
      <c r="P41" s="64" t="s">
        <v>43</v>
      </c>
      <c r="Q41" s="62" t="s">
        <v>43</v>
      </c>
      <c r="R41" s="75">
        <v>0</v>
      </c>
      <c r="S41" s="72">
        <f t="shared" si="1"/>
        <v>0.66999999999999993</v>
      </c>
      <c r="T41" s="72"/>
      <c r="U41" s="75">
        <v>0.3</v>
      </c>
      <c r="V41" s="64" t="s">
        <v>86</v>
      </c>
      <c r="W41" s="62" t="s">
        <v>1176</v>
      </c>
      <c r="X41" s="75">
        <v>0.2</v>
      </c>
      <c r="Y41" s="64" t="s">
        <v>43</v>
      </c>
      <c r="Z41" s="62" t="s">
        <v>43</v>
      </c>
      <c r="AA41" s="75">
        <v>0</v>
      </c>
      <c r="AB41" s="72">
        <f t="shared" si="2"/>
        <v>0.5</v>
      </c>
      <c r="AC41" s="86"/>
      <c r="AD41" s="85" t="str">
        <f>IF(VLOOKUP($A41,'[17]EZ list'!$B$4:$H$463,4,FALSE)="","","Yes")</f>
        <v/>
      </c>
      <c r="AE41" s="85"/>
      <c r="AF41" s="85"/>
      <c r="AG41" s="85"/>
      <c r="AH41" s="84" t="s">
        <v>96</v>
      </c>
      <c r="AI41" s="84">
        <v>0</v>
      </c>
      <c r="AJ41" s="83" t="s">
        <v>0</v>
      </c>
      <c r="AK41" s="94"/>
      <c r="AL41" s="93"/>
      <c r="AM41" s="92"/>
      <c r="AN41" s="79" t="s">
        <v>0</v>
      </c>
      <c r="AO41" s="62" t="s">
        <v>1314</v>
      </c>
      <c r="AP41" s="62" t="s">
        <v>1314</v>
      </c>
      <c r="AQ41" s="62" t="s">
        <v>1314</v>
      </c>
      <c r="AR41" s="62" t="s">
        <v>1314</v>
      </c>
      <c r="AU41" s="69">
        <v>0.75600000000000001</v>
      </c>
      <c r="AV41" s="62" t="s">
        <v>1314</v>
      </c>
      <c r="AW41" s="62" t="s">
        <v>86</v>
      </c>
      <c r="AX41" s="62" t="s">
        <v>1176</v>
      </c>
      <c r="AY41" s="62">
        <v>0.2</v>
      </c>
      <c r="AZ41" s="62" t="s">
        <v>43</v>
      </c>
      <c r="BA41" s="62" t="s">
        <v>43</v>
      </c>
      <c r="BB41" s="62">
        <v>0</v>
      </c>
    </row>
    <row r="42" spans="1:54" ht="15.75" customHeight="1">
      <c r="A42" s="77" t="s">
        <v>199</v>
      </c>
      <c r="B42" s="77" t="s">
        <v>201</v>
      </c>
      <c r="C42" s="87">
        <v>0.4</v>
      </c>
      <c r="D42" s="88" t="s">
        <v>202</v>
      </c>
      <c r="E42" s="88" t="s">
        <v>1232</v>
      </c>
      <c r="F42" s="87">
        <v>0.09</v>
      </c>
      <c r="G42" s="88" t="s">
        <v>203</v>
      </c>
      <c r="H42" s="88" t="s">
        <v>1144</v>
      </c>
      <c r="I42" s="87">
        <v>0.01</v>
      </c>
      <c r="J42" s="87">
        <f t="shared" si="0"/>
        <v>0.5</v>
      </c>
      <c r="K42" s="77"/>
      <c r="L42" s="75">
        <v>0.4</v>
      </c>
      <c r="M42" s="64" t="s">
        <v>202</v>
      </c>
      <c r="N42" s="62" t="s">
        <v>1232</v>
      </c>
      <c r="O42" s="75">
        <v>0.09</v>
      </c>
      <c r="P42" s="64" t="s">
        <v>203</v>
      </c>
      <c r="Q42" s="77" t="s">
        <v>1144</v>
      </c>
      <c r="R42" s="75">
        <v>0.01</v>
      </c>
      <c r="S42" s="72">
        <f t="shared" si="1"/>
        <v>0.5</v>
      </c>
      <c r="T42" s="72"/>
      <c r="U42" s="75">
        <v>0.4</v>
      </c>
      <c r="V42" s="64" t="s">
        <v>202</v>
      </c>
      <c r="W42" s="62" t="s">
        <v>1232</v>
      </c>
      <c r="X42" s="75">
        <v>0.09</v>
      </c>
      <c r="Y42" s="64" t="s">
        <v>203</v>
      </c>
      <c r="Z42" s="77" t="s">
        <v>1144</v>
      </c>
      <c r="AA42" s="75">
        <v>0.01</v>
      </c>
      <c r="AB42" s="72">
        <f t="shared" si="2"/>
        <v>0.5</v>
      </c>
      <c r="AC42" s="86"/>
      <c r="AD42" s="85" t="str">
        <f>IF(VLOOKUP($A42,'[17]EZ list'!$B$4:$H$463,4,FALSE)="","","Yes")</f>
        <v/>
      </c>
      <c r="AE42" s="85"/>
      <c r="AF42" s="85"/>
      <c r="AG42" s="85"/>
      <c r="AH42" s="84" t="s">
        <v>0</v>
      </c>
      <c r="AI42" s="84">
        <v>651339</v>
      </c>
      <c r="AJ42" s="83" t="s">
        <v>96</v>
      </c>
      <c r="AK42" s="94"/>
      <c r="AL42" s="93"/>
      <c r="AM42" s="92"/>
      <c r="AN42" s="79" t="s">
        <v>96</v>
      </c>
      <c r="AO42" s="62" t="s">
        <v>1314</v>
      </c>
      <c r="AP42" s="62" t="s">
        <v>1314</v>
      </c>
      <c r="AQ42" s="62" t="s">
        <v>1314</v>
      </c>
      <c r="AR42" s="62" t="s">
        <v>1314</v>
      </c>
      <c r="AU42" s="69">
        <v>0.69399999999999995</v>
      </c>
      <c r="AV42" s="62" t="s">
        <v>1314</v>
      </c>
      <c r="AW42" s="62" t="s">
        <v>202</v>
      </c>
      <c r="AX42" s="62" t="s">
        <v>1232</v>
      </c>
      <c r="AY42" s="62">
        <v>0.59</v>
      </c>
      <c r="AZ42" s="62" t="s">
        <v>203</v>
      </c>
      <c r="BA42" s="62" t="s">
        <v>1144</v>
      </c>
      <c r="BB42" s="62">
        <v>0.01</v>
      </c>
    </row>
    <row r="43" spans="1:54" ht="15.75" customHeight="1">
      <c r="A43" s="77" t="s">
        <v>204</v>
      </c>
      <c r="B43" s="77" t="s">
        <v>206</v>
      </c>
      <c r="C43" s="87">
        <v>0.4</v>
      </c>
      <c r="D43" s="88" t="s">
        <v>207</v>
      </c>
      <c r="E43" s="88" t="s">
        <v>1201</v>
      </c>
      <c r="F43" s="87">
        <v>0.1</v>
      </c>
      <c r="G43" s="88" t="s">
        <v>43</v>
      </c>
      <c r="H43" s="88" t="s">
        <v>1313</v>
      </c>
      <c r="I43" s="87">
        <v>0</v>
      </c>
      <c r="J43" s="87">
        <f t="shared" si="0"/>
        <v>0.5</v>
      </c>
      <c r="K43" s="77"/>
      <c r="L43" s="75">
        <v>0.4</v>
      </c>
      <c r="M43" s="64" t="s">
        <v>207</v>
      </c>
      <c r="N43" s="62" t="s">
        <v>1201</v>
      </c>
      <c r="O43" s="75">
        <v>0.1</v>
      </c>
      <c r="P43" s="64" t="s">
        <v>43</v>
      </c>
      <c r="Q43" s="77" t="s">
        <v>1313</v>
      </c>
      <c r="R43" s="75">
        <v>0</v>
      </c>
      <c r="S43" s="72">
        <f t="shared" si="1"/>
        <v>0.5</v>
      </c>
      <c r="T43" s="72"/>
      <c r="U43" s="75">
        <v>0.4</v>
      </c>
      <c r="V43" s="64" t="s">
        <v>207</v>
      </c>
      <c r="W43" s="62" t="s">
        <v>1201</v>
      </c>
      <c r="X43" s="75">
        <v>0.1</v>
      </c>
      <c r="Y43" s="64" t="s">
        <v>43</v>
      </c>
      <c r="Z43" s="77" t="s">
        <v>1313</v>
      </c>
      <c r="AA43" s="75">
        <v>0</v>
      </c>
      <c r="AB43" s="72">
        <f t="shared" si="2"/>
        <v>0.5</v>
      </c>
      <c r="AC43" s="86"/>
      <c r="AD43" s="85" t="str">
        <f>IF(VLOOKUP($A43,'[17]EZ list'!$B$4:$H$463,4,FALSE)="","","Yes")</f>
        <v/>
      </c>
      <c r="AE43" s="85"/>
      <c r="AF43" s="85"/>
      <c r="AG43" s="85"/>
      <c r="AH43" s="84" t="s">
        <v>96</v>
      </c>
      <c r="AI43" s="84">
        <v>0</v>
      </c>
      <c r="AJ43" s="83" t="s">
        <v>96</v>
      </c>
      <c r="AK43" s="94"/>
      <c r="AL43" s="93"/>
      <c r="AM43" s="92"/>
      <c r="AN43" s="79" t="s">
        <v>96</v>
      </c>
      <c r="AO43" s="62" t="s">
        <v>1314</v>
      </c>
      <c r="AP43" s="62" t="s">
        <v>1314</v>
      </c>
      <c r="AQ43" s="62" t="s">
        <v>1314</v>
      </c>
      <c r="AR43" s="62" t="s">
        <v>1314</v>
      </c>
      <c r="AU43" s="69">
        <v>0.75900000000000001</v>
      </c>
      <c r="AV43" s="62" t="s">
        <v>1314</v>
      </c>
      <c r="AW43" s="62" t="s">
        <v>207</v>
      </c>
      <c r="AX43" s="62" t="s">
        <v>1201</v>
      </c>
      <c r="AY43" s="62">
        <v>0.6</v>
      </c>
      <c r="AZ43" s="62" t="s">
        <v>43</v>
      </c>
      <c r="BA43" s="62" t="s">
        <v>1313</v>
      </c>
      <c r="BB43" s="62">
        <v>0</v>
      </c>
    </row>
    <row r="44" spans="1:54" ht="15.75">
      <c r="A44" s="77" t="s">
        <v>209</v>
      </c>
      <c r="B44" s="77" t="s">
        <v>211</v>
      </c>
      <c r="C44" s="87">
        <v>0.4</v>
      </c>
      <c r="D44" s="88" t="s">
        <v>62</v>
      </c>
      <c r="E44" s="88" t="s">
        <v>1216</v>
      </c>
      <c r="F44" s="87">
        <v>0.09</v>
      </c>
      <c r="G44" s="88" t="s">
        <v>63</v>
      </c>
      <c r="H44" s="88" t="s">
        <v>1156</v>
      </c>
      <c r="I44" s="87">
        <v>0.01</v>
      </c>
      <c r="J44" s="87">
        <f t="shared" si="0"/>
        <v>0.5</v>
      </c>
      <c r="K44" s="77"/>
      <c r="L44" s="75">
        <v>0.4</v>
      </c>
      <c r="M44" s="64" t="s">
        <v>62</v>
      </c>
      <c r="N44" s="62" t="s">
        <v>1216</v>
      </c>
      <c r="O44" s="75">
        <v>0.09</v>
      </c>
      <c r="P44" s="64" t="s">
        <v>63</v>
      </c>
      <c r="Q44" s="77" t="s">
        <v>1156</v>
      </c>
      <c r="R44" s="75">
        <v>0.01</v>
      </c>
      <c r="S44" s="72">
        <f t="shared" si="1"/>
        <v>0.5</v>
      </c>
      <c r="T44" s="72"/>
      <c r="U44" s="75">
        <v>0.4</v>
      </c>
      <c r="V44" s="64" t="s">
        <v>62</v>
      </c>
      <c r="W44" s="62" t="s">
        <v>1216</v>
      </c>
      <c r="X44" s="75">
        <v>0.09</v>
      </c>
      <c r="Y44" s="64" t="s">
        <v>63</v>
      </c>
      <c r="Z44" s="77" t="s">
        <v>1156</v>
      </c>
      <c r="AA44" s="75">
        <v>0.01</v>
      </c>
      <c r="AB44" s="72">
        <f t="shared" si="2"/>
        <v>0.5</v>
      </c>
      <c r="AC44" s="86"/>
      <c r="AD44" s="85" t="str">
        <f>IF(VLOOKUP($A44,'[17]EZ list'!$B$4:$H$463,4,FALSE)="","","Yes")</f>
        <v>Yes</v>
      </c>
      <c r="AE44" s="85" t="s">
        <v>1340</v>
      </c>
      <c r="AF44" s="85"/>
      <c r="AG44" s="85"/>
      <c r="AH44" s="84" t="s">
        <v>0</v>
      </c>
      <c r="AI44" s="84">
        <v>428539</v>
      </c>
      <c r="AJ44" s="83" t="s">
        <v>96</v>
      </c>
      <c r="AK44" s="94"/>
      <c r="AL44" s="93"/>
      <c r="AM44" s="92"/>
      <c r="AN44" s="79" t="s">
        <v>96</v>
      </c>
      <c r="AO44" s="62" t="s">
        <v>1314</v>
      </c>
      <c r="AP44" s="62" t="s">
        <v>1314</v>
      </c>
      <c r="AQ44" s="62" t="s">
        <v>1314</v>
      </c>
      <c r="AR44" s="62" t="s">
        <v>1314</v>
      </c>
      <c r="AU44" s="69">
        <v>0.67700000000000005</v>
      </c>
      <c r="AV44" s="62" t="s">
        <v>1314</v>
      </c>
      <c r="AW44" s="62" t="s">
        <v>62</v>
      </c>
      <c r="AX44" s="62" t="s">
        <v>1216</v>
      </c>
      <c r="AY44" s="62">
        <v>0.59</v>
      </c>
      <c r="AZ44" s="62" t="s">
        <v>63</v>
      </c>
      <c r="BA44" s="62" t="s">
        <v>1156</v>
      </c>
      <c r="BB44" s="62">
        <v>0.01</v>
      </c>
    </row>
    <row r="45" spans="1:54" ht="15.75" customHeight="1">
      <c r="A45" s="77" t="s">
        <v>212</v>
      </c>
      <c r="B45" s="77" t="s">
        <v>214</v>
      </c>
      <c r="C45" s="87">
        <v>0.4</v>
      </c>
      <c r="D45" s="88" t="s">
        <v>215</v>
      </c>
      <c r="E45" s="88" t="s">
        <v>1205</v>
      </c>
      <c r="F45" s="87">
        <v>0.09</v>
      </c>
      <c r="G45" s="88" t="s">
        <v>141</v>
      </c>
      <c r="H45" s="88" t="s">
        <v>1150</v>
      </c>
      <c r="I45" s="87">
        <v>0.01</v>
      </c>
      <c r="J45" s="87">
        <f t="shared" si="0"/>
        <v>0.5</v>
      </c>
      <c r="K45" s="77"/>
      <c r="L45" s="75">
        <v>0.4</v>
      </c>
      <c r="M45" s="64" t="s">
        <v>215</v>
      </c>
      <c r="N45" s="62" t="s">
        <v>1205</v>
      </c>
      <c r="O45" s="75">
        <v>0.09</v>
      </c>
      <c r="P45" s="64" t="s">
        <v>141</v>
      </c>
      <c r="Q45" s="77" t="s">
        <v>1150</v>
      </c>
      <c r="R45" s="75">
        <v>0.01</v>
      </c>
      <c r="S45" s="72">
        <f t="shared" si="1"/>
        <v>0.5</v>
      </c>
      <c r="T45" s="72"/>
      <c r="U45" s="75">
        <v>0.4</v>
      </c>
      <c r="V45" s="64" t="s">
        <v>215</v>
      </c>
      <c r="W45" s="62" t="s">
        <v>1205</v>
      </c>
      <c r="X45" s="75">
        <v>0.09</v>
      </c>
      <c r="Y45" s="64" t="s">
        <v>141</v>
      </c>
      <c r="Z45" s="77" t="s">
        <v>1150</v>
      </c>
      <c r="AA45" s="75">
        <v>0.01</v>
      </c>
      <c r="AB45" s="72">
        <f t="shared" si="2"/>
        <v>0.5</v>
      </c>
      <c r="AC45" s="86"/>
      <c r="AD45" s="85" t="str">
        <f>IF(VLOOKUP($A45,'[17]EZ list'!$B$4:$H$463,4,FALSE)="","","Yes")</f>
        <v/>
      </c>
      <c r="AE45" s="85"/>
      <c r="AF45" s="85"/>
      <c r="AG45" s="85"/>
      <c r="AH45" s="84" t="s">
        <v>96</v>
      </c>
      <c r="AI45" s="84">
        <v>0</v>
      </c>
      <c r="AJ45" s="83" t="s">
        <v>96</v>
      </c>
      <c r="AK45" s="97"/>
      <c r="AL45" s="96"/>
      <c r="AM45" s="95"/>
      <c r="AN45" s="79" t="s">
        <v>96</v>
      </c>
      <c r="AO45" s="62" t="s">
        <v>1314</v>
      </c>
      <c r="AP45" s="62" t="s">
        <v>1314</v>
      </c>
      <c r="AQ45" s="62" t="s">
        <v>1314</v>
      </c>
      <c r="AR45" s="62" t="s">
        <v>1314</v>
      </c>
      <c r="AU45" s="69">
        <v>0.63400000000000001</v>
      </c>
      <c r="AV45" s="62" t="s">
        <v>0</v>
      </c>
      <c r="AW45" s="62" t="s">
        <v>215</v>
      </c>
      <c r="AX45" s="62" t="s">
        <v>1205</v>
      </c>
      <c r="AY45" s="62">
        <v>0.59</v>
      </c>
      <c r="AZ45" s="62" t="s">
        <v>141</v>
      </c>
      <c r="BA45" s="62" t="s">
        <v>1150</v>
      </c>
      <c r="BB45" s="62">
        <v>0.01</v>
      </c>
    </row>
    <row r="46" spans="1:54" ht="15.75" customHeight="1">
      <c r="A46" s="77" t="s">
        <v>217</v>
      </c>
      <c r="B46" s="77" t="s">
        <v>219</v>
      </c>
      <c r="C46" s="87">
        <v>0.99</v>
      </c>
      <c r="D46" s="88" t="s">
        <v>43</v>
      </c>
      <c r="E46" s="88" t="s">
        <v>93</v>
      </c>
      <c r="F46" s="87">
        <v>0</v>
      </c>
      <c r="G46" s="88" t="s">
        <v>151</v>
      </c>
      <c r="H46" s="88" t="s">
        <v>1163</v>
      </c>
      <c r="I46" s="87">
        <v>0.01</v>
      </c>
      <c r="J46" s="87">
        <f t="shared" si="0"/>
        <v>1</v>
      </c>
      <c r="K46" s="77"/>
      <c r="L46" s="75">
        <v>0.99</v>
      </c>
      <c r="M46" s="64" t="s">
        <v>43</v>
      </c>
      <c r="N46" s="62" t="s">
        <v>93</v>
      </c>
      <c r="O46" s="75">
        <v>0</v>
      </c>
      <c r="P46" s="64" t="s">
        <v>151</v>
      </c>
      <c r="Q46" s="77" t="s">
        <v>1163</v>
      </c>
      <c r="R46" s="75">
        <v>0.01</v>
      </c>
      <c r="S46" s="72">
        <f t="shared" si="1"/>
        <v>1</v>
      </c>
      <c r="T46" s="72"/>
      <c r="U46" s="75">
        <v>0.49</v>
      </c>
      <c r="V46" s="64" t="s">
        <v>43</v>
      </c>
      <c r="W46" s="62" t="s">
        <v>93</v>
      </c>
      <c r="X46" s="75">
        <v>0</v>
      </c>
      <c r="Y46" s="64" t="s">
        <v>151</v>
      </c>
      <c r="Z46" s="77" t="s">
        <v>1163</v>
      </c>
      <c r="AA46" s="75">
        <v>0.01</v>
      </c>
      <c r="AB46" s="72">
        <f t="shared" si="2"/>
        <v>0.5</v>
      </c>
      <c r="AC46" s="86"/>
      <c r="AD46" s="85" t="str">
        <f>IF(VLOOKUP($A46,'[17]EZ list'!$B$4:$H$463,4,FALSE)="","","Yes")</f>
        <v/>
      </c>
      <c r="AE46" s="85"/>
      <c r="AF46" s="85"/>
      <c r="AG46" s="85"/>
      <c r="AH46" s="84" t="s">
        <v>96</v>
      </c>
      <c r="AI46" s="84">
        <v>0</v>
      </c>
      <c r="AJ46" s="83" t="s">
        <v>0</v>
      </c>
      <c r="AK46" s="94"/>
      <c r="AL46" s="93"/>
      <c r="AM46" s="92"/>
      <c r="AN46" s="79" t="s">
        <v>0</v>
      </c>
      <c r="AO46" s="62" t="s">
        <v>1314</v>
      </c>
      <c r="AP46" s="62" t="s">
        <v>1314</v>
      </c>
      <c r="AQ46" s="62" t="s">
        <v>1314</v>
      </c>
      <c r="AR46" s="62" t="s">
        <v>1314</v>
      </c>
      <c r="AU46" s="69">
        <v>0.67400000000000004</v>
      </c>
      <c r="AV46" s="62" t="s">
        <v>1314</v>
      </c>
      <c r="AW46" s="62" t="s">
        <v>43</v>
      </c>
      <c r="AX46" s="62" t="s">
        <v>93</v>
      </c>
      <c r="AY46" s="62">
        <v>0</v>
      </c>
      <c r="AZ46" s="62" t="s">
        <v>151</v>
      </c>
      <c r="BA46" s="62" t="s">
        <v>1163</v>
      </c>
      <c r="BB46" s="62">
        <v>0.01</v>
      </c>
    </row>
    <row r="47" spans="1:54" ht="15.75" customHeight="1">
      <c r="A47" s="77" t="s">
        <v>220</v>
      </c>
      <c r="B47" s="77" t="s">
        <v>222</v>
      </c>
      <c r="C47" s="87">
        <v>0.99</v>
      </c>
      <c r="D47" s="88" t="s">
        <v>43</v>
      </c>
      <c r="E47" s="88" t="s">
        <v>93</v>
      </c>
      <c r="F47" s="87">
        <v>0</v>
      </c>
      <c r="G47" s="88" t="s">
        <v>170</v>
      </c>
      <c r="H47" s="88" t="s">
        <v>1173</v>
      </c>
      <c r="I47" s="87">
        <v>0.01</v>
      </c>
      <c r="J47" s="87">
        <f t="shared" si="0"/>
        <v>1</v>
      </c>
      <c r="K47" s="77"/>
      <c r="L47" s="75">
        <v>0.49</v>
      </c>
      <c r="M47" s="64" t="s">
        <v>43</v>
      </c>
      <c r="N47" s="62" t="s">
        <v>93</v>
      </c>
      <c r="O47" s="75">
        <v>0</v>
      </c>
      <c r="P47" s="64" t="s">
        <v>170</v>
      </c>
      <c r="Q47" s="77" t="s">
        <v>1173</v>
      </c>
      <c r="R47" s="75">
        <v>0.01</v>
      </c>
      <c r="S47" s="72">
        <f t="shared" si="1"/>
        <v>0.5</v>
      </c>
      <c r="T47" s="72"/>
      <c r="U47" s="75">
        <v>0.49</v>
      </c>
      <c r="V47" s="64" t="s">
        <v>43</v>
      </c>
      <c r="W47" s="62" t="s">
        <v>93</v>
      </c>
      <c r="X47" s="75">
        <v>0</v>
      </c>
      <c r="Y47" s="64" t="s">
        <v>170</v>
      </c>
      <c r="Z47" s="77" t="s">
        <v>1173</v>
      </c>
      <c r="AA47" s="75">
        <v>0.01</v>
      </c>
      <c r="AB47" s="72">
        <f t="shared" si="2"/>
        <v>0.5</v>
      </c>
      <c r="AC47" s="86"/>
      <c r="AD47" s="85" t="str">
        <f>IF(VLOOKUP($A47,'[17]EZ list'!$B$4:$H$463,4,FALSE)="","","Yes")</f>
        <v>Yes</v>
      </c>
      <c r="AE47" s="85" t="s">
        <v>1335</v>
      </c>
      <c r="AF47" s="85"/>
      <c r="AG47" s="85"/>
      <c r="AH47" s="84" t="s">
        <v>96</v>
      </c>
      <c r="AI47" s="84">
        <v>0</v>
      </c>
      <c r="AJ47" s="83" t="s">
        <v>0</v>
      </c>
      <c r="AK47" s="94"/>
      <c r="AL47" s="93"/>
      <c r="AM47" s="92"/>
      <c r="AN47" s="79" t="s">
        <v>0</v>
      </c>
      <c r="AO47" s="62" t="s">
        <v>0</v>
      </c>
      <c r="AP47" s="62" t="s">
        <v>1314</v>
      </c>
      <c r="AQ47" s="62" t="s">
        <v>1314</v>
      </c>
      <c r="AR47" s="62" t="s">
        <v>1314</v>
      </c>
      <c r="AU47" s="69">
        <v>0.65200000000000002</v>
      </c>
      <c r="AV47" s="62" t="s">
        <v>1314</v>
      </c>
      <c r="AW47" s="62" t="s">
        <v>43</v>
      </c>
      <c r="AX47" s="62" t="s">
        <v>93</v>
      </c>
      <c r="AY47" s="62">
        <v>0</v>
      </c>
      <c r="AZ47" s="62" t="s">
        <v>170</v>
      </c>
      <c r="BA47" s="62" t="s">
        <v>1173</v>
      </c>
      <c r="BB47" s="62">
        <v>0.01</v>
      </c>
    </row>
    <row r="48" spans="1:54" ht="15.75" customHeight="1">
      <c r="A48" s="77" t="s">
        <v>223</v>
      </c>
      <c r="B48" s="77" t="s">
        <v>225</v>
      </c>
      <c r="C48" s="87">
        <v>0.4</v>
      </c>
      <c r="D48" s="88" t="s">
        <v>226</v>
      </c>
      <c r="E48" s="88" t="s">
        <v>1182</v>
      </c>
      <c r="F48" s="87">
        <v>0.09</v>
      </c>
      <c r="G48" s="88" t="s">
        <v>227</v>
      </c>
      <c r="H48" s="88" t="s">
        <v>1124</v>
      </c>
      <c r="I48" s="87">
        <v>0.01</v>
      </c>
      <c r="J48" s="87">
        <f t="shared" si="0"/>
        <v>0.5</v>
      </c>
      <c r="K48" s="77"/>
      <c r="L48" s="75">
        <v>0.4</v>
      </c>
      <c r="M48" s="64" t="s">
        <v>226</v>
      </c>
      <c r="N48" s="62" t="s">
        <v>1182</v>
      </c>
      <c r="O48" s="75">
        <v>0.09</v>
      </c>
      <c r="P48" s="64" t="s">
        <v>227</v>
      </c>
      <c r="Q48" s="77" t="s">
        <v>1124</v>
      </c>
      <c r="R48" s="75">
        <v>0.01</v>
      </c>
      <c r="S48" s="72">
        <f t="shared" si="1"/>
        <v>0.5</v>
      </c>
      <c r="T48" s="72"/>
      <c r="U48" s="75">
        <v>0.4</v>
      </c>
      <c r="V48" s="64" t="s">
        <v>226</v>
      </c>
      <c r="W48" s="62" t="s">
        <v>1182</v>
      </c>
      <c r="X48" s="75">
        <v>0.09</v>
      </c>
      <c r="Y48" s="64" t="s">
        <v>227</v>
      </c>
      <c r="Z48" s="77" t="s">
        <v>1124</v>
      </c>
      <c r="AA48" s="75">
        <v>0.01</v>
      </c>
      <c r="AB48" s="72">
        <f t="shared" si="2"/>
        <v>0.5</v>
      </c>
      <c r="AC48" s="86"/>
      <c r="AD48" s="85" t="str">
        <f>IF(VLOOKUP($A48,'[17]EZ list'!$B$4:$H$463,4,FALSE)="","","Yes")</f>
        <v/>
      </c>
      <c r="AE48" s="85"/>
      <c r="AF48" s="85"/>
      <c r="AG48" s="85"/>
      <c r="AH48" s="84" t="s">
        <v>96</v>
      </c>
      <c r="AI48" s="84">
        <v>0</v>
      </c>
      <c r="AJ48" s="83" t="s">
        <v>96</v>
      </c>
      <c r="AK48" s="94"/>
      <c r="AL48" s="93"/>
      <c r="AM48" s="92"/>
      <c r="AN48" s="79" t="s">
        <v>96</v>
      </c>
      <c r="AO48" s="62" t="s">
        <v>1314</v>
      </c>
      <c r="AP48" s="62" t="s">
        <v>1314</v>
      </c>
      <c r="AQ48" s="62" t="s">
        <v>1314</v>
      </c>
      <c r="AR48" s="62" t="s">
        <v>1314</v>
      </c>
      <c r="AS48" s="62" t="s">
        <v>1182</v>
      </c>
      <c r="AU48" s="69">
        <v>0.73799999999999999</v>
      </c>
      <c r="AV48" s="62" t="s">
        <v>1314</v>
      </c>
      <c r="AW48" s="62" t="s">
        <v>226</v>
      </c>
      <c r="AX48" s="62" t="s">
        <v>1182</v>
      </c>
      <c r="AY48" s="62">
        <v>0.59</v>
      </c>
      <c r="AZ48" s="62" t="s">
        <v>227</v>
      </c>
      <c r="BA48" s="62" t="s">
        <v>1124</v>
      </c>
      <c r="BB48" s="62">
        <v>0.01</v>
      </c>
    </row>
    <row r="49" spans="1:54" ht="15.75" customHeight="1">
      <c r="A49" s="77" t="s">
        <v>228</v>
      </c>
      <c r="B49" s="77" t="s">
        <v>231</v>
      </c>
      <c r="C49" s="87">
        <v>0.64</v>
      </c>
      <c r="D49" s="88" t="s">
        <v>86</v>
      </c>
      <c r="E49" s="88" t="s">
        <v>1176</v>
      </c>
      <c r="F49" s="87">
        <v>0.36</v>
      </c>
      <c r="G49" s="88" t="s">
        <v>43</v>
      </c>
      <c r="H49" s="88" t="s">
        <v>43</v>
      </c>
      <c r="I49" s="87">
        <v>0</v>
      </c>
      <c r="J49" s="87">
        <f t="shared" si="0"/>
        <v>1</v>
      </c>
      <c r="K49" s="77"/>
      <c r="L49" s="75">
        <v>0.3</v>
      </c>
      <c r="M49" s="64" t="s">
        <v>86</v>
      </c>
      <c r="N49" s="62" t="s">
        <v>1176</v>
      </c>
      <c r="O49" s="75">
        <v>0.37</v>
      </c>
      <c r="P49" s="64" t="s">
        <v>43</v>
      </c>
      <c r="Q49" s="62" t="s">
        <v>43</v>
      </c>
      <c r="R49" s="75">
        <v>0</v>
      </c>
      <c r="S49" s="72">
        <f t="shared" si="1"/>
        <v>0.66999999999999993</v>
      </c>
      <c r="T49" s="72"/>
      <c r="U49" s="75">
        <v>0.3</v>
      </c>
      <c r="V49" s="64" t="s">
        <v>86</v>
      </c>
      <c r="W49" s="62" t="s">
        <v>1176</v>
      </c>
      <c r="X49" s="75">
        <v>0.2</v>
      </c>
      <c r="Y49" s="64" t="s">
        <v>43</v>
      </c>
      <c r="Z49" s="62" t="s">
        <v>43</v>
      </c>
      <c r="AA49" s="75">
        <v>0</v>
      </c>
      <c r="AB49" s="72">
        <f t="shared" si="2"/>
        <v>0.5</v>
      </c>
      <c r="AC49" s="86"/>
      <c r="AD49" s="85" t="str">
        <f>IF(VLOOKUP($A49,'[17]EZ list'!$B$4:$H$463,4,FALSE)="","","Yes")</f>
        <v/>
      </c>
      <c r="AE49" s="85"/>
      <c r="AF49" s="85"/>
      <c r="AG49" s="85"/>
      <c r="AH49" s="84" t="s">
        <v>96</v>
      </c>
      <c r="AI49" s="84">
        <v>0</v>
      </c>
      <c r="AJ49" s="83" t="s">
        <v>0</v>
      </c>
      <c r="AK49" s="94"/>
      <c r="AL49" s="93"/>
      <c r="AM49" s="92"/>
      <c r="AN49" s="79" t="s">
        <v>0</v>
      </c>
      <c r="AO49" s="62" t="s">
        <v>1314</v>
      </c>
      <c r="AP49" s="62" t="s">
        <v>1314</v>
      </c>
      <c r="AQ49" s="62" t="s">
        <v>1314</v>
      </c>
      <c r="AR49" s="62" t="s">
        <v>1314</v>
      </c>
      <c r="AU49" s="69">
        <v>0.72599999999999998</v>
      </c>
      <c r="AV49" s="62" t="s">
        <v>1314</v>
      </c>
      <c r="AW49" s="62" t="s">
        <v>86</v>
      </c>
      <c r="AX49" s="62" t="s">
        <v>1176</v>
      </c>
      <c r="AY49" s="62">
        <v>0.2</v>
      </c>
      <c r="AZ49" s="62" t="s">
        <v>43</v>
      </c>
      <c r="BA49" s="62" t="s">
        <v>43</v>
      </c>
      <c r="BB49" s="62">
        <v>0</v>
      </c>
    </row>
    <row r="50" spans="1:54" ht="15.75" customHeight="1">
      <c r="A50" s="77" t="s">
        <v>232</v>
      </c>
      <c r="B50" s="77" t="s">
        <v>234</v>
      </c>
      <c r="C50" s="87">
        <v>0.4</v>
      </c>
      <c r="D50" s="88" t="s">
        <v>235</v>
      </c>
      <c r="E50" s="88" t="s">
        <v>1222</v>
      </c>
      <c r="F50" s="87">
        <v>0.09</v>
      </c>
      <c r="G50" s="88" t="s">
        <v>236</v>
      </c>
      <c r="H50" s="88" t="s">
        <v>1160</v>
      </c>
      <c r="I50" s="87">
        <v>0.01</v>
      </c>
      <c r="J50" s="87">
        <f t="shared" si="0"/>
        <v>0.5</v>
      </c>
      <c r="K50" s="77"/>
      <c r="L50" s="75">
        <v>0.4</v>
      </c>
      <c r="M50" s="64" t="s">
        <v>235</v>
      </c>
      <c r="N50" s="62" t="s">
        <v>1222</v>
      </c>
      <c r="O50" s="75">
        <v>0.09</v>
      </c>
      <c r="P50" s="64" t="s">
        <v>236</v>
      </c>
      <c r="Q50" s="77" t="s">
        <v>1160</v>
      </c>
      <c r="R50" s="75">
        <v>0.01</v>
      </c>
      <c r="S50" s="72">
        <f t="shared" si="1"/>
        <v>0.5</v>
      </c>
      <c r="T50" s="72"/>
      <c r="U50" s="75">
        <v>0.4</v>
      </c>
      <c r="V50" s="64" t="s">
        <v>235</v>
      </c>
      <c r="W50" s="62" t="s">
        <v>1222</v>
      </c>
      <c r="X50" s="75">
        <v>0.09</v>
      </c>
      <c r="Y50" s="64" t="s">
        <v>236</v>
      </c>
      <c r="Z50" s="77" t="s">
        <v>1160</v>
      </c>
      <c r="AA50" s="75">
        <v>0.01</v>
      </c>
      <c r="AB50" s="72">
        <f t="shared" si="2"/>
        <v>0.5</v>
      </c>
      <c r="AC50" s="86"/>
      <c r="AD50" s="85" t="str">
        <f>IF(VLOOKUP($A50,'[17]EZ list'!$B$4:$H$463,4,FALSE)="","","Yes")</f>
        <v/>
      </c>
      <c r="AE50" s="85"/>
      <c r="AF50" s="85"/>
      <c r="AG50" s="85"/>
      <c r="AH50" s="84" t="s">
        <v>96</v>
      </c>
      <c r="AI50" s="84">
        <v>0</v>
      </c>
      <c r="AJ50" s="83" t="s">
        <v>96</v>
      </c>
      <c r="AK50" s="94"/>
      <c r="AL50" s="93"/>
      <c r="AM50" s="92"/>
      <c r="AN50" s="79" t="s">
        <v>96</v>
      </c>
      <c r="AO50" s="62" t="s">
        <v>1314</v>
      </c>
      <c r="AP50" s="62" t="s">
        <v>1314</v>
      </c>
      <c r="AQ50" s="62" t="s">
        <v>1314</v>
      </c>
      <c r="AR50" s="62" t="s">
        <v>1314</v>
      </c>
      <c r="AU50" s="69">
        <v>0.69099999999999995</v>
      </c>
      <c r="AV50" s="62" t="s">
        <v>1314</v>
      </c>
      <c r="AW50" s="62" t="s">
        <v>235</v>
      </c>
      <c r="AX50" s="62" t="s">
        <v>1222</v>
      </c>
      <c r="AY50" s="62">
        <v>0.59</v>
      </c>
      <c r="AZ50" s="62" t="s">
        <v>236</v>
      </c>
      <c r="BA50" s="62" t="s">
        <v>1160</v>
      </c>
      <c r="BB50" s="62">
        <v>0.01</v>
      </c>
    </row>
    <row r="51" spans="1:54" ht="15.75" customHeight="1">
      <c r="A51" s="77" t="s">
        <v>237</v>
      </c>
      <c r="B51" s="77" t="s">
        <v>239</v>
      </c>
      <c r="C51" s="87">
        <v>0.4</v>
      </c>
      <c r="D51" s="88" t="s">
        <v>68</v>
      </c>
      <c r="E51" s="88" t="s">
        <v>1203</v>
      </c>
      <c r="F51" s="87">
        <v>0.59</v>
      </c>
      <c r="G51" s="88" t="s">
        <v>69</v>
      </c>
      <c r="H51" s="88" t="s">
        <v>1148</v>
      </c>
      <c r="I51" s="87">
        <v>0.01</v>
      </c>
      <c r="J51" s="87">
        <f t="shared" si="0"/>
        <v>1</v>
      </c>
      <c r="K51" s="77"/>
      <c r="L51" s="75">
        <v>0.4</v>
      </c>
      <c r="M51" s="64" t="s">
        <v>68</v>
      </c>
      <c r="N51" s="62" t="s">
        <v>1203</v>
      </c>
      <c r="O51" s="75">
        <v>0.09</v>
      </c>
      <c r="P51" s="64" t="s">
        <v>69</v>
      </c>
      <c r="Q51" s="77" t="s">
        <v>1148</v>
      </c>
      <c r="R51" s="75">
        <v>0.01</v>
      </c>
      <c r="S51" s="72">
        <f t="shared" si="1"/>
        <v>0.5</v>
      </c>
      <c r="T51" s="72"/>
      <c r="U51" s="75">
        <v>0.4</v>
      </c>
      <c r="V51" s="64" t="s">
        <v>68</v>
      </c>
      <c r="W51" s="62" t="s">
        <v>1203</v>
      </c>
      <c r="X51" s="75">
        <v>0.09</v>
      </c>
      <c r="Y51" s="64" t="s">
        <v>69</v>
      </c>
      <c r="Z51" s="77" t="s">
        <v>1148</v>
      </c>
      <c r="AA51" s="75">
        <v>0.01</v>
      </c>
      <c r="AB51" s="72">
        <f t="shared" si="2"/>
        <v>0.5</v>
      </c>
      <c r="AC51" s="86"/>
      <c r="AD51" s="85" t="str">
        <f>IF(VLOOKUP($A51,'[17]EZ list'!$B$4:$H$463,4,FALSE)="","","Yes")</f>
        <v/>
      </c>
      <c r="AE51" s="85"/>
      <c r="AF51" s="85"/>
      <c r="AG51" s="85"/>
      <c r="AH51" s="84" t="s">
        <v>96</v>
      </c>
      <c r="AI51" s="84">
        <v>0</v>
      </c>
      <c r="AJ51" s="83" t="s">
        <v>96</v>
      </c>
      <c r="AK51" s="94"/>
      <c r="AL51" s="93"/>
      <c r="AM51" s="92"/>
      <c r="AN51" s="79" t="s">
        <v>96</v>
      </c>
      <c r="AO51" s="62" t="s">
        <v>1314</v>
      </c>
      <c r="AP51" s="62" t="s">
        <v>1314</v>
      </c>
      <c r="AQ51" s="62" t="s">
        <v>1314</v>
      </c>
      <c r="AR51" s="62" t="s">
        <v>1314</v>
      </c>
      <c r="AU51" s="69">
        <v>0.68400000000000005</v>
      </c>
      <c r="AV51" s="62" t="s">
        <v>1314</v>
      </c>
      <c r="AW51" s="62" t="s">
        <v>68</v>
      </c>
      <c r="AX51" s="62" t="s">
        <v>1203</v>
      </c>
      <c r="AY51" s="62">
        <v>0.59</v>
      </c>
      <c r="AZ51" s="62" t="s">
        <v>69</v>
      </c>
      <c r="BA51" s="62" t="s">
        <v>1148</v>
      </c>
      <c r="BB51" s="62">
        <v>0.01</v>
      </c>
    </row>
    <row r="52" spans="1:54" ht="15.75" customHeight="1">
      <c r="A52" s="77" t="s">
        <v>240</v>
      </c>
      <c r="B52" s="77" t="s">
        <v>242</v>
      </c>
      <c r="C52" s="87">
        <v>0.4</v>
      </c>
      <c r="D52" s="88" t="s">
        <v>48</v>
      </c>
      <c r="E52" s="88" t="s">
        <v>1185</v>
      </c>
      <c r="F52" s="87">
        <v>0.1</v>
      </c>
      <c r="G52" s="88" t="s">
        <v>43</v>
      </c>
      <c r="H52" s="88" t="s">
        <v>1313</v>
      </c>
      <c r="I52" s="87">
        <v>0</v>
      </c>
      <c r="J52" s="87">
        <f t="shared" si="0"/>
        <v>0.5</v>
      </c>
      <c r="K52" s="77"/>
      <c r="L52" s="75">
        <v>0.4</v>
      </c>
      <c r="M52" s="64" t="s">
        <v>48</v>
      </c>
      <c r="N52" s="62" t="s">
        <v>1185</v>
      </c>
      <c r="O52" s="75">
        <v>0.1</v>
      </c>
      <c r="P52" s="64" t="s">
        <v>43</v>
      </c>
      <c r="Q52" s="77" t="s">
        <v>1313</v>
      </c>
      <c r="R52" s="75">
        <v>0</v>
      </c>
      <c r="S52" s="72">
        <f t="shared" si="1"/>
        <v>0.5</v>
      </c>
      <c r="T52" s="72"/>
      <c r="U52" s="75">
        <v>0.4</v>
      </c>
      <c r="V52" s="64" t="s">
        <v>48</v>
      </c>
      <c r="W52" s="62" t="s">
        <v>1185</v>
      </c>
      <c r="X52" s="75">
        <v>0.1</v>
      </c>
      <c r="Y52" s="64" t="s">
        <v>43</v>
      </c>
      <c r="Z52" s="77" t="s">
        <v>1313</v>
      </c>
      <c r="AA52" s="75">
        <v>0</v>
      </c>
      <c r="AB52" s="72">
        <f t="shared" si="2"/>
        <v>0.5</v>
      </c>
      <c r="AC52" s="86"/>
      <c r="AD52" s="85" t="str">
        <f>IF(VLOOKUP($A52,'[17]EZ list'!$B$4:$H$463,4,FALSE)="","","Yes")</f>
        <v>Yes</v>
      </c>
      <c r="AE52" s="85" t="s">
        <v>1341</v>
      </c>
      <c r="AF52" s="85"/>
      <c r="AG52" s="85"/>
      <c r="AH52" s="84" t="s">
        <v>96</v>
      </c>
      <c r="AI52" s="84">
        <v>0</v>
      </c>
      <c r="AJ52" s="83" t="s">
        <v>96</v>
      </c>
      <c r="AK52" s="94"/>
      <c r="AL52" s="93"/>
      <c r="AM52" s="92"/>
      <c r="AN52" s="79" t="s">
        <v>96</v>
      </c>
      <c r="AO52" s="62" t="s">
        <v>1314</v>
      </c>
      <c r="AP52" s="62" t="s">
        <v>1314</v>
      </c>
      <c r="AQ52" s="62" t="s">
        <v>1314</v>
      </c>
      <c r="AR52" s="62" t="s">
        <v>1314</v>
      </c>
      <c r="AU52" s="69">
        <v>0.66900000000000004</v>
      </c>
      <c r="AV52" s="62" t="s">
        <v>1314</v>
      </c>
      <c r="AW52" s="62" t="s">
        <v>48</v>
      </c>
      <c r="AX52" s="62" t="s">
        <v>1185</v>
      </c>
      <c r="AY52" s="62">
        <v>0.6</v>
      </c>
      <c r="AZ52" s="62" t="s">
        <v>43</v>
      </c>
      <c r="BA52" s="62" t="s">
        <v>1313</v>
      </c>
      <c r="BB52" s="62">
        <v>0</v>
      </c>
    </row>
    <row r="53" spans="1:54" ht="15.75" customHeight="1">
      <c r="A53" s="77" t="s">
        <v>243</v>
      </c>
      <c r="B53" s="77" t="s">
        <v>245</v>
      </c>
      <c r="C53" s="87">
        <v>0.4</v>
      </c>
      <c r="D53" s="88" t="s">
        <v>103</v>
      </c>
      <c r="E53" s="88" t="s">
        <v>1195</v>
      </c>
      <c r="F53" s="87">
        <v>0.09</v>
      </c>
      <c r="G53" s="88" t="s">
        <v>104</v>
      </c>
      <c r="H53" s="88" t="s">
        <v>1140</v>
      </c>
      <c r="I53" s="87">
        <v>0.01</v>
      </c>
      <c r="J53" s="87">
        <f t="shared" si="0"/>
        <v>0.5</v>
      </c>
      <c r="K53" s="77"/>
      <c r="L53" s="75">
        <v>0.4</v>
      </c>
      <c r="M53" s="64" t="s">
        <v>103</v>
      </c>
      <c r="N53" s="62" t="s">
        <v>1195</v>
      </c>
      <c r="O53" s="75">
        <v>0.09</v>
      </c>
      <c r="P53" s="64" t="s">
        <v>104</v>
      </c>
      <c r="Q53" s="77" t="s">
        <v>1140</v>
      </c>
      <c r="R53" s="75">
        <v>0.01</v>
      </c>
      <c r="S53" s="72">
        <f t="shared" si="1"/>
        <v>0.5</v>
      </c>
      <c r="T53" s="72"/>
      <c r="U53" s="75">
        <v>0.4</v>
      </c>
      <c r="V53" s="64" t="s">
        <v>103</v>
      </c>
      <c r="W53" s="62" t="s">
        <v>1195</v>
      </c>
      <c r="X53" s="75">
        <v>0.09</v>
      </c>
      <c r="Y53" s="64" t="s">
        <v>104</v>
      </c>
      <c r="Z53" s="77" t="s">
        <v>1140</v>
      </c>
      <c r="AA53" s="75">
        <v>0.01</v>
      </c>
      <c r="AB53" s="72">
        <f t="shared" si="2"/>
        <v>0.5</v>
      </c>
      <c r="AC53" s="86"/>
      <c r="AD53" s="85" t="str">
        <f>IF(VLOOKUP($A53,'[17]EZ list'!$B$4:$H$463,4,FALSE)="","","Yes")</f>
        <v/>
      </c>
      <c r="AE53" s="85"/>
      <c r="AF53" s="85"/>
      <c r="AG53" s="85"/>
      <c r="AH53" s="84" t="s">
        <v>0</v>
      </c>
      <c r="AI53" s="84">
        <v>117460</v>
      </c>
      <c r="AJ53" s="83" t="s">
        <v>96</v>
      </c>
      <c r="AK53" s="91"/>
      <c r="AL53" s="90"/>
      <c r="AM53" s="89"/>
      <c r="AN53" s="79" t="s">
        <v>96</v>
      </c>
      <c r="AO53" s="62" t="s">
        <v>1314</v>
      </c>
      <c r="AP53" s="62" t="s">
        <v>1314</v>
      </c>
      <c r="AQ53" s="62" t="s">
        <v>1314</v>
      </c>
      <c r="AR53" s="62" t="s">
        <v>1314</v>
      </c>
      <c r="AU53" s="69">
        <v>0.69799999999999995</v>
      </c>
      <c r="AV53" s="62" t="s">
        <v>1314</v>
      </c>
      <c r="AW53" s="62" t="s">
        <v>103</v>
      </c>
      <c r="AX53" s="62" t="s">
        <v>1195</v>
      </c>
      <c r="AY53" s="62">
        <v>0.59</v>
      </c>
      <c r="AZ53" s="62" t="s">
        <v>104</v>
      </c>
      <c r="BA53" s="62" t="s">
        <v>1140</v>
      </c>
      <c r="BB53" s="62">
        <v>0.01</v>
      </c>
    </row>
    <row r="54" spans="1:54" ht="15.75" customHeight="1">
      <c r="A54" s="62" t="s">
        <v>246</v>
      </c>
      <c r="B54" s="62" t="s">
        <v>1342</v>
      </c>
      <c r="C54" s="87">
        <v>0.49</v>
      </c>
      <c r="D54" s="88" t="s">
        <v>43</v>
      </c>
      <c r="E54" s="88" t="s">
        <v>1321</v>
      </c>
      <c r="F54" s="87">
        <v>0</v>
      </c>
      <c r="G54" s="88" t="s">
        <v>123</v>
      </c>
      <c r="H54" s="88" t="s">
        <v>1118</v>
      </c>
      <c r="I54" s="87">
        <v>0.01</v>
      </c>
      <c r="J54" s="87">
        <f t="shared" si="0"/>
        <v>0.5</v>
      </c>
      <c r="L54" s="75">
        <v>0.49</v>
      </c>
      <c r="M54" s="64" t="s">
        <v>43</v>
      </c>
      <c r="N54" s="62" t="s">
        <v>1321</v>
      </c>
      <c r="O54" s="75">
        <v>0</v>
      </c>
      <c r="P54" s="64" t="s">
        <v>123</v>
      </c>
      <c r="Q54" s="77" t="s">
        <v>1118</v>
      </c>
      <c r="R54" s="75">
        <v>0.01</v>
      </c>
      <c r="S54" s="72">
        <f t="shared" si="1"/>
        <v>0.5</v>
      </c>
      <c r="T54" s="72"/>
      <c r="U54" s="75">
        <v>0.49</v>
      </c>
      <c r="V54" s="64" t="s">
        <v>43</v>
      </c>
      <c r="W54" s="62" t="s">
        <v>1321</v>
      </c>
      <c r="X54" s="75">
        <v>0</v>
      </c>
      <c r="Y54" s="64" t="s">
        <v>123</v>
      </c>
      <c r="Z54" s="77" t="s">
        <v>1118</v>
      </c>
      <c r="AA54" s="75">
        <v>0.01</v>
      </c>
      <c r="AB54" s="72">
        <f t="shared" si="2"/>
        <v>0.5</v>
      </c>
      <c r="AC54" s="86"/>
      <c r="AD54" s="85" t="str">
        <f>IF(VLOOKUP($A54,'[17]EZ list'!$B$4:$H$463,4,FALSE)="","","Yes")</f>
        <v/>
      </c>
      <c r="AE54" s="85"/>
      <c r="AF54" s="85"/>
      <c r="AG54" s="85"/>
      <c r="AH54" s="84" t="s">
        <v>96</v>
      </c>
      <c r="AI54" s="84">
        <v>0</v>
      </c>
      <c r="AJ54" s="83" t="s">
        <v>0</v>
      </c>
      <c r="AK54" s="94"/>
      <c r="AL54" s="93"/>
      <c r="AM54" s="92"/>
      <c r="AN54" s="79" t="s">
        <v>0</v>
      </c>
      <c r="AO54" s="62" t="s">
        <v>1314</v>
      </c>
      <c r="AP54" s="62" t="s">
        <v>1314</v>
      </c>
      <c r="AQ54" s="62" t="s">
        <v>1314</v>
      </c>
      <c r="AR54" s="62" t="s">
        <v>1314</v>
      </c>
      <c r="AU54" s="69">
        <v>0.70599999999999996</v>
      </c>
      <c r="AV54" s="62" t="s">
        <v>1314</v>
      </c>
      <c r="AW54" s="62" t="s">
        <v>43</v>
      </c>
      <c r="AX54" s="62" t="s">
        <v>1321</v>
      </c>
      <c r="AY54" s="62">
        <v>0</v>
      </c>
      <c r="AZ54" s="62" t="s">
        <v>123</v>
      </c>
      <c r="BA54" s="62" t="s">
        <v>1118</v>
      </c>
      <c r="BB54" s="62">
        <v>0.01</v>
      </c>
    </row>
    <row r="55" spans="1:54" ht="15.75" customHeight="1">
      <c r="A55" s="77" t="s">
        <v>249</v>
      </c>
      <c r="B55" s="77" t="s">
        <v>251</v>
      </c>
      <c r="C55" s="87">
        <v>0.4</v>
      </c>
      <c r="D55" s="88" t="s">
        <v>135</v>
      </c>
      <c r="E55" s="88" t="s">
        <v>1207</v>
      </c>
      <c r="F55" s="87">
        <v>0.09</v>
      </c>
      <c r="G55" s="88" t="s">
        <v>136</v>
      </c>
      <c r="H55" s="88" t="s">
        <v>1152</v>
      </c>
      <c r="I55" s="87">
        <v>0.01</v>
      </c>
      <c r="J55" s="87">
        <f t="shared" si="0"/>
        <v>0.5</v>
      </c>
      <c r="K55" s="77"/>
      <c r="L55" s="75">
        <v>0.4</v>
      </c>
      <c r="M55" s="64" t="s">
        <v>135</v>
      </c>
      <c r="N55" s="62" t="s">
        <v>1207</v>
      </c>
      <c r="O55" s="75">
        <v>0.09</v>
      </c>
      <c r="P55" s="64" t="s">
        <v>136</v>
      </c>
      <c r="Q55" s="77" t="s">
        <v>1152</v>
      </c>
      <c r="R55" s="75">
        <v>0.01</v>
      </c>
      <c r="S55" s="72">
        <f t="shared" si="1"/>
        <v>0.5</v>
      </c>
      <c r="T55" s="72"/>
      <c r="U55" s="75">
        <v>0.4</v>
      </c>
      <c r="V55" s="64" t="s">
        <v>135</v>
      </c>
      <c r="W55" s="62" t="s">
        <v>1207</v>
      </c>
      <c r="X55" s="75">
        <v>0.09</v>
      </c>
      <c r="Y55" s="64" t="s">
        <v>136</v>
      </c>
      <c r="Z55" s="77" t="s">
        <v>1152</v>
      </c>
      <c r="AA55" s="75">
        <v>0.01</v>
      </c>
      <c r="AB55" s="72">
        <f t="shared" si="2"/>
        <v>0.5</v>
      </c>
      <c r="AC55" s="86"/>
      <c r="AD55" s="85" t="str">
        <f>IF(VLOOKUP($A55,'[17]EZ list'!$B$4:$H$463,4,FALSE)="","","Yes")</f>
        <v>Yes</v>
      </c>
      <c r="AE55" s="85" t="s">
        <v>1343</v>
      </c>
      <c r="AF55" s="85"/>
      <c r="AG55" s="85"/>
      <c r="AH55" s="84" t="s">
        <v>96</v>
      </c>
      <c r="AI55" s="84">
        <v>0</v>
      </c>
      <c r="AJ55" s="83" t="s">
        <v>96</v>
      </c>
      <c r="AK55" s="100"/>
      <c r="AL55" s="99"/>
      <c r="AM55" s="98"/>
      <c r="AN55" s="79" t="s">
        <v>96</v>
      </c>
      <c r="AO55" s="62" t="s">
        <v>1314</v>
      </c>
      <c r="AP55" s="62" t="s">
        <v>1314</v>
      </c>
      <c r="AQ55" s="62" t="s">
        <v>1314</v>
      </c>
      <c r="AR55" s="62" t="s">
        <v>1314</v>
      </c>
      <c r="AU55" s="69">
        <v>0.70299999999999996</v>
      </c>
      <c r="AV55" s="62" t="s">
        <v>1314</v>
      </c>
      <c r="AW55" s="62" t="s">
        <v>135</v>
      </c>
      <c r="AX55" s="62" t="s">
        <v>1207</v>
      </c>
      <c r="AY55" s="62">
        <v>0.59</v>
      </c>
      <c r="AZ55" s="62" t="s">
        <v>136</v>
      </c>
      <c r="BA55" s="62" t="s">
        <v>1152</v>
      </c>
      <c r="BB55" s="62">
        <v>0.01</v>
      </c>
    </row>
    <row r="56" spans="1:54" ht="15.75" customHeight="1">
      <c r="A56" s="77" t="s">
        <v>252</v>
      </c>
      <c r="B56" s="77" t="s">
        <v>254</v>
      </c>
      <c r="C56" s="87">
        <v>0.4</v>
      </c>
      <c r="D56" s="88" t="s">
        <v>103</v>
      </c>
      <c r="E56" s="88" t="s">
        <v>1195</v>
      </c>
      <c r="F56" s="87">
        <v>0.09</v>
      </c>
      <c r="G56" s="88" t="s">
        <v>104</v>
      </c>
      <c r="H56" s="88" t="s">
        <v>1140</v>
      </c>
      <c r="I56" s="87">
        <v>0.01</v>
      </c>
      <c r="J56" s="87">
        <f t="shared" si="0"/>
        <v>0.5</v>
      </c>
      <c r="K56" s="77"/>
      <c r="L56" s="75">
        <v>0.4</v>
      </c>
      <c r="M56" s="64" t="s">
        <v>103</v>
      </c>
      <c r="N56" s="62" t="s">
        <v>1195</v>
      </c>
      <c r="O56" s="75">
        <v>0.09</v>
      </c>
      <c r="P56" s="64" t="s">
        <v>104</v>
      </c>
      <c r="Q56" s="77" t="s">
        <v>1140</v>
      </c>
      <c r="R56" s="75">
        <v>0.01</v>
      </c>
      <c r="S56" s="72">
        <f t="shared" si="1"/>
        <v>0.5</v>
      </c>
      <c r="T56" s="72"/>
      <c r="U56" s="75">
        <v>0.4</v>
      </c>
      <c r="V56" s="64" t="s">
        <v>103</v>
      </c>
      <c r="W56" s="62" t="s">
        <v>1195</v>
      </c>
      <c r="X56" s="75">
        <v>0.09</v>
      </c>
      <c r="Y56" s="64" t="s">
        <v>104</v>
      </c>
      <c r="Z56" s="77" t="s">
        <v>1140</v>
      </c>
      <c r="AA56" s="75">
        <v>0.01</v>
      </c>
      <c r="AB56" s="72">
        <f t="shared" si="2"/>
        <v>0.5</v>
      </c>
      <c r="AC56" s="86"/>
      <c r="AD56" s="85" t="str">
        <f>IF(VLOOKUP($A56,'[17]EZ list'!$B$4:$H$463,4,FALSE)="","","Yes")</f>
        <v/>
      </c>
      <c r="AE56" s="85"/>
      <c r="AF56" s="85"/>
      <c r="AG56" s="85"/>
      <c r="AH56" s="84" t="s">
        <v>96</v>
      </c>
      <c r="AI56" s="84">
        <v>0</v>
      </c>
      <c r="AJ56" s="83" t="s">
        <v>96</v>
      </c>
      <c r="AK56" s="94"/>
      <c r="AL56" s="93"/>
      <c r="AM56" s="92"/>
      <c r="AN56" s="79" t="s">
        <v>96</v>
      </c>
      <c r="AO56" s="62" t="s">
        <v>1314</v>
      </c>
      <c r="AP56" s="62" t="s">
        <v>1314</v>
      </c>
      <c r="AQ56" s="62" t="s">
        <v>1314</v>
      </c>
      <c r="AR56" s="62" t="s">
        <v>1314</v>
      </c>
      <c r="AU56" s="69">
        <v>0.71299999999999997</v>
      </c>
      <c r="AV56" s="62" t="s">
        <v>1314</v>
      </c>
      <c r="AW56" s="62" t="s">
        <v>103</v>
      </c>
      <c r="AX56" s="62" t="s">
        <v>1195</v>
      </c>
      <c r="AY56" s="62">
        <v>0.59</v>
      </c>
      <c r="AZ56" s="62" t="s">
        <v>104</v>
      </c>
      <c r="BA56" s="62" t="s">
        <v>1140</v>
      </c>
      <c r="BB56" s="62">
        <v>0.01</v>
      </c>
    </row>
    <row r="57" spans="1:54" ht="15.75" customHeight="1">
      <c r="A57" s="77" t="s">
        <v>255</v>
      </c>
      <c r="B57" s="77" t="s">
        <v>257</v>
      </c>
      <c r="C57" s="87">
        <v>0.5</v>
      </c>
      <c r="D57" s="88" t="s">
        <v>258</v>
      </c>
      <c r="E57" s="88" t="s">
        <v>1197</v>
      </c>
      <c r="F57" s="87">
        <v>0.5</v>
      </c>
      <c r="G57" s="88" t="s">
        <v>43</v>
      </c>
      <c r="H57" s="88" t="s">
        <v>1313</v>
      </c>
      <c r="I57" s="87">
        <v>0</v>
      </c>
      <c r="J57" s="87">
        <f t="shared" si="0"/>
        <v>1</v>
      </c>
      <c r="K57" s="77"/>
      <c r="L57" s="75">
        <v>0.4</v>
      </c>
      <c r="M57" s="64" t="s">
        <v>258</v>
      </c>
      <c r="N57" s="62" t="s">
        <v>1197</v>
      </c>
      <c r="O57" s="75">
        <v>0.1</v>
      </c>
      <c r="P57" s="64" t="s">
        <v>43</v>
      </c>
      <c r="Q57" s="77" t="s">
        <v>1313</v>
      </c>
      <c r="R57" s="75">
        <v>0</v>
      </c>
      <c r="S57" s="72">
        <f t="shared" si="1"/>
        <v>0.5</v>
      </c>
      <c r="T57" s="72"/>
      <c r="U57" s="75">
        <v>0.4</v>
      </c>
      <c r="V57" s="64" t="s">
        <v>258</v>
      </c>
      <c r="W57" s="62" t="s">
        <v>1197</v>
      </c>
      <c r="X57" s="75">
        <v>0.1</v>
      </c>
      <c r="Y57" s="64" t="s">
        <v>43</v>
      </c>
      <c r="Z57" s="77" t="s">
        <v>1313</v>
      </c>
      <c r="AA57" s="75">
        <v>0</v>
      </c>
      <c r="AB57" s="72">
        <f t="shared" si="2"/>
        <v>0.5</v>
      </c>
      <c r="AC57" s="86"/>
      <c r="AD57" s="85" t="str">
        <f>IF(VLOOKUP($A57,'[17]EZ list'!$B$4:$H$463,4,FALSE)="","","Yes")</f>
        <v/>
      </c>
      <c r="AE57" s="85"/>
      <c r="AF57" s="85"/>
      <c r="AG57" s="85"/>
      <c r="AH57" s="84" t="s">
        <v>96</v>
      </c>
      <c r="AI57" s="84">
        <v>0</v>
      </c>
      <c r="AJ57" s="83" t="s">
        <v>96</v>
      </c>
      <c r="AK57" s="94"/>
      <c r="AL57" s="93"/>
      <c r="AM57" s="92"/>
      <c r="AN57" s="79" t="s">
        <v>96</v>
      </c>
      <c r="AO57" s="62" t="s">
        <v>1314</v>
      </c>
      <c r="AP57" s="62" t="s">
        <v>1314</v>
      </c>
      <c r="AQ57" s="62" t="s">
        <v>1314</v>
      </c>
      <c r="AR57" s="62" t="s">
        <v>1314</v>
      </c>
      <c r="AU57" s="69">
        <v>0.68600000000000005</v>
      </c>
      <c r="AV57" s="62" t="s">
        <v>1314</v>
      </c>
      <c r="AW57" s="62" t="s">
        <v>258</v>
      </c>
      <c r="AX57" s="62" t="s">
        <v>1197</v>
      </c>
      <c r="AY57" s="62">
        <v>0.6</v>
      </c>
      <c r="AZ57" s="62" t="s">
        <v>43</v>
      </c>
      <c r="BA57" s="62" t="s">
        <v>1313</v>
      </c>
      <c r="BB57" s="62">
        <v>0</v>
      </c>
    </row>
    <row r="58" spans="1:54" ht="15.75" customHeight="1">
      <c r="A58" s="77" t="s">
        <v>260</v>
      </c>
      <c r="B58" s="77" t="s">
        <v>262</v>
      </c>
      <c r="C58" s="87">
        <v>0.4</v>
      </c>
      <c r="D58" s="88" t="s">
        <v>263</v>
      </c>
      <c r="E58" s="88" t="s">
        <v>1218</v>
      </c>
      <c r="F58" s="87">
        <v>0.1</v>
      </c>
      <c r="G58" s="88" t="s">
        <v>43</v>
      </c>
      <c r="H58" s="88" t="s">
        <v>1313</v>
      </c>
      <c r="I58" s="87">
        <v>0</v>
      </c>
      <c r="J58" s="87">
        <f t="shared" si="0"/>
        <v>0.5</v>
      </c>
      <c r="K58" s="77"/>
      <c r="L58" s="75">
        <v>0.4</v>
      </c>
      <c r="M58" s="64" t="s">
        <v>263</v>
      </c>
      <c r="N58" s="62" t="s">
        <v>1218</v>
      </c>
      <c r="O58" s="75">
        <v>0.1</v>
      </c>
      <c r="P58" s="64" t="s">
        <v>43</v>
      </c>
      <c r="Q58" s="77" t="s">
        <v>1313</v>
      </c>
      <c r="R58" s="75">
        <v>0</v>
      </c>
      <c r="S58" s="72">
        <f t="shared" si="1"/>
        <v>0.5</v>
      </c>
      <c r="T58" s="72"/>
      <c r="U58" s="75">
        <v>0.4</v>
      </c>
      <c r="V58" s="64" t="s">
        <v>263</v>
      </c>
      <c r="W58" s="62" t="s">
        <v>1218</v>
      </c>
      <c r="X58" s="75">
        <v>0.1</v>
      </c>
      <c r="Y58" s="64" t="s">
        <v>43</v>
      </c>
      <c r="Z58" s="77" t="s">
        <v>1313</v>
      </c>
      <c r="AA58" s="75">
        <v>0</v>
      </c>
      <c r="AB58" s="72">
        <f t="shared" si="2"/>
        <v>0.5</v>
      </c>
      <c r="AC58" s="86"/>
      <c r="AD58" s="85" t="str">
        <f>IF(VLOOKUP($A58,'[17]EZ list'!$B$4:$H$463,4,FALSE)="","","Yes")</f>
        <v/>
      </c>
      <c r="AE58" s="85"/>
      <c r="AF58" s="85"/>
      <c r="AG58" s="85"/>
      <c r="AH58" s="84" t="s">
        <v>96</v>
      </c>
      <c r="AI58" s="84">
        <v>0</v>
      </c>
      <c r="AJ58" s="83" t="s">
        <v>96</v>
      </c>
      <c r="AK58" s="94"/>
      <c r="AL58" s="93"/>
      <c r="AM58" s="92"/>
      <c r="AN58" s="79" t="s">
        <v>96</v>
      </c>
      <c r="AO58" s="62" t="s">
        <v>1314</v>
      </c>
      <c r="AP58" s="62" t="s">
        <v>1314</v>
      </c>
      <c r="AQ58" s="62" t="s">
        <v>1314</v>
      </c>
      <c r="AR58" s="62" t="s">
        <v>1314</v>
      </c>
      <c r="AU58" s="69">
        <v>0.72199999999999998</v>
      </c>
      <c r="AV58" s="62" t="s">
        <v>1314</v>
      </c>
      <c r="AW58" s="62" t="s">
        <v>263</v>
      </c>
      <c r="AX58" s="62" t="s">
        <v>1218</v>
      </c>
      <c r="AY58" s="62">
        <v>0.6</v>
      </c>
      <c r="AZ58" s="62" t="s">
        <v>43</v>
      </c>
      <c r="BA58" s="62" t="s">
        <v>1313</v>
      </c>
      <c r="BB58" s="62">
        <v>0</v>
      </c>
    </row>
    <row r="59" spans="1:54" ht="15.75" customHeight="1">
      <c r="A59" s="62" t="s">
        <v>265</v>
      </c>
      <c r="B59" s="62" t="s">
        <v>1344</v>
      </c>
      <c r="C59" s="87">
        <v>0.49</v>
      </c>
      <c r="D59" s="88" t="s">
        <v>43</v>
      </c>
      <c r="E59" s="88" t="s">
        <v>1321</v>
      </c>
      <c r="F59" s="87">
        <v>0</v>
      </c>
      <c r="G59" s="88" t="s">
        <v>268</v>
      </c>
      <c r="H59" s="88" t="s">
        <v>1126</v>
      </c>
      <c r="I59" s="87">
        <v>0.01</v>
      </c>
      <c r="J59" s="87">
        <f t="shared" si="0"/>
        <v>0.5</v>
      </c>
      <c r="L59" s="75">
        <v>0.49</v>
      </c>
      <c r="M59" s="64" t="s">
        <v>43</v>
      </c>
      <c r="N59" s="62" t="s">
        <v>1321</v>
      </c>
      <c r="O59" s="75">
        <v>0</v>
      </c>
      <c r="P59" s="64" t="s">
        <v>268</v>
      </c>
      <c r="Q59" s="77" t="s">
        <v>1126</v>
      </c>
      <c r="R59" s="75">
        <v>0.01</v>
      </c>
      <c r="S59" s="72">
        <f t="shared" si="1"/>
        <v>0.5</v>
      </c>
      <c r="T59" s="72"/>
      <c r="U59" s="75">
        <v>0.49</v>
      </c>
      <c r="V59" s="64" t="s">
        <v>43</v>
      </c>
      <c r="W59" s="62" t="s">
        <v>1321</v>
      </c>
      <c r="X59" s="75">
        <v>0</v>
      </c>
      <c r="Y59" s="64" t="s">
        <v>268</v>
      </c>
      <c r="Z59" s="77" t="s">
        <v>1126</v>
      </c>
      <c r="AA59" s="75">
        <v>0.01</v>
      </c>
      <c r="AB59" s="72">
        <f t="shared" si="2"/>
        <v>0.5</v>
      </c>
      <c r="AC59" s="86"/>
      <c r="AD59" s="85" t="str">
        <f>IF(VLOOKUP($A59,'[17]EZ list'!$B$4:$H$463,4,FALSE)="","","Yes")</f>
        <v>Yes</v>
      </c>
      <c r="AE59" s="85" t="s">
        <v>1345</v>
      </c>
      <c r="AF59" s="85"/>
      <c r="AG59" s="85"/>
      <c r="AH59" s="84" t="s">
        <v>96</v>
      </c>
      <c r="AI59" s="84">
        <v>0</v>
      </c>
      <c r="AJ59" s="83" t="s">
        <v>0</v>
      </c>
      <c r="AK59" s="94"/>
      <c r="AL59" s="93"/>
      <c r="AM59" s="92"/>
      <c r="AN59" s="79" t="s">
        <v>0</v>
      </c>
      <c r="AO59" s="62" t="s">
        <v>1314</v>
      </c>
      <c r="AP59" s="62" t="s">
        <v>1314</v>
      </c>
      <c r="AQ59" s="62" t="s">
        <v>1314</v>
      </c>
      <c r="AR59" s="62" t="s">
        <v>1314</v>
      </c>
      <c r="AS59" s="62" t="s">
        <v>267</v>
      </c>
      <c r="AU59" s="69">
        <v>0.67800000000000005</v>
      </c>
      <c r="AV59" s="62" t="s">
        <v>1314</v>
      </c>
      <c r="AW59" s="62" t="s">
        <v>43</v>
      </c>
      <c r="AX59" s="62" t="s">
        <v>1321</v>
      </c>
      <c r="AY59" s="62">
        <v>0</v>
      </c>
      <c r="AZ59" s="62" t="s">
        <v>268</v>
      </c>
      <c r="BA59" s="62" t="s">
        <v>1126</v>
      </c>
      <c r="BB59" s="62">
        <v>0.01</v>
      </c>
    </row>
    <row r="60" spans="1:54" ht="15.75" customHeight="1">
      <c r="A60" s="62" t="s">
        <v>269</v>
      </c>
      <c r="B60" s="62" t="s">
        <v>1346</v>
      </c>
      <c r="C60" s="87">
        <v>0.49</v>
      </c>
      <c r="D60" s="88" t="s">
        <v>43</v>
      </c>
      <c r="E60" s="88" t="s">
        <v>1321</v>
      </c>
      <c r="F60" s="87">
        <v>0</v>
      </c>
      <c r="G60" s="88" t="s">
        <v>268</v>
      </c>
      <c r="H60" s="88" t="s">
        <v>1126</v>
      </c>
      <c r="I60" s="87">
        <v>0.01</v>
      </c>
      <c r="J60" s="87">
        <f t="shared" si="0"/>
        <v>0.5</v>
      </c>
      <c r="L60" s="75">
        <v>0.49</v>
      </c>
      <c r="M60" s="64" t="s">
        <v>43</v>
      </c>
      <c r="N60" s="62" t="s">
        <v>1321</v>
      </c>
      <c r="O60" s="75">
        <v>0</v>
      </c>
      <c r="P60" s="64" t="s">
        <v>268</v>
      </c>
      <c r="Q60" s="77" t="s">
        <v>1126</v>
      </c>
      <c r="R60" s="75">
        <v>0.01</v>
      </c>
      <c r="S60" s="72">
        <f t="shared" si="1"/>
        <v>0.5</v>
      </c>
      <c r="T60" s="72"/>
      <c r="U60" s="75">
        <v>0.49</v>
      </c>
      <c r="V60" s="64" t="s">
        <v>43</v>
      </c>
      <c r="W60" s="62" t="s">
        <v>1321</v>
      </c>
      <c r="X60" s="75">
        <v>0</v>
      </c>
      <c r="Y60" s="64" t="s">
        <v>268</v>
      </c>
      <c r="Z60" s="77" t="s">
        <v>1126</v>
      </c>
      <c r="AA60" s="75">
        <v>0.01</v>
      </c>
      <c r="AB60" s="72">
        <f t="shared" si="2"/>
        <v>0.5</v>
      </c>
      <c r="AC60" s="86"/>
      <c r="AD60" s="85" t="str">
        <f>IF(VLOOKUP($A60,'[17]EZ list'!$B$4:$H$463,4,FALSE)="","","Yes")</f>
        <v>Yes</v>
      </c>
      <c r="AE60" s="85" t="s">
        <v>1345</v>
      </c>
      <c r="AF60" s="85"/>
      <c r="AG60" s="85"/>
      <c r="AH60" s="84" t="s">
        <v>0</v>
      </c>
      <c r="AI60" s="84">
        <v>3520385</v>
      </c>
      <c r="AJ60" s="83" t="s">
        <v>0</v>
      </c>
      <c r="AK60" s="91"/>
      <c r="AL60" s="90"/>
      <c r="AM60" s="89"/>
      <c r="AN60" s="79" t="s">
        <v>0</v>
      </c>
      <c r="AO60" s="62" t="s">
        <v>1314</v>
      </c>
      <c r="AP60" s="62" t="s">
        <v>1314</v>
      </c>
      <c r="AQ60" s="62" t="s">
        <v>1314</v>
      </c>
      <c r="AR60" s="62" t="s">
        <v>1314</v>
      </c>
      <c r="AU60" s="69">
        <v>0.68799999999999994</v>
      </c>
      <c r="AV60" s="62" t="s">
        <v>1314</v>
      </c>
      <c r="AW60" s="62" t="s">
        <v>43</v>
      </c>
      <c r="AX60" s="62" t="s">
        <v>1321</v>
      </c>
      <c r="AY60" s="62">
        <v>0</v>
      </c>
      <c r="AZ60" s="62" t="s">
        <v>268</v>
      </c>
      <c r="BA60" s="62" t="s">
        <v>1126</v>
      </c>
      <c r="BB60" s="62">
        <v>0.01</v>
      </c>
    </row>
    <row r="61" spans="1:54" ht="15.75">
      <c r="A61" s="77" t="s">
        <v>272</v>
      </c>
      <c r="B61" s="77" t="s">
        <v>274</v>
      </c>
      <c r="C61" s="87">
        <v>0.5</v>
      </c>
      <c r="D61" s="88" t="s">
        <v>53</v>
      </c>
      <c r="E61" s="88" t="s">
        <v>1187</v>
      </c>
      <c r="F61" s="87">
        <v>0.49</v>
      </c>
      <c r="G61" s="88" t="s">
        <v>54</v>
      </c>
      <c r="H61" s="88" t="s">
        <v>1130</v>
      </c>
      <c r="I61" s="87">
        <v>0.01</v>
      </c>
      <c r="J61" s="87">
        <f t="shared" si="0"/>
        <v>1</v>
      </c>
      <c r="K61" s="77"/>
      <c r="L61" s="75">
        <v>0.4</v>
      </c>
      <c r="M61" s="64" t="s">
        <v>53</v>
      </c>
      <c r="N61" s="62" t="s">
        <v>1187</v>
      </c>
      <c r="O61" s="75">
        <v>0.09</v>
      </c>
      <c r="P61" s="64" t="s">
        <v>54</v>
      </c>
      <c r="Q61" s="77" t="s">
        <v>1130</v>
      </c>
      <c r="R61" s="75">
        <v>0.01</v>
      </c>
      <c r="S61" s="72">
        <f t="shared" si="1"/>
        <v>0.5</v>
      </c>
      <c r="T61" s="72"/>
      <c r="U61" s="75">
        <v>0.4</v>
      </c>
      <c r="V61" s="64" t="s">
        <v>53</v>
      </c>
      <c r="W61" s="62" t="s">
        <v>1187</v>
      </c>
      <c r="X61" s="75">
        <v>0.09</v>
      </c>
      <c r="Y61" s="64" t="s">
        <v>54</v>
      </c>
      <c r="Z61" s="77" t="s">
        <v>1130</v>
      </c>
      <c r="AA61" s="75">
        <v>0.01</v>
      </c>
      <c r="AB61" s="72">
        <f t="shared" si="2"/>
        <v>0.5</v>
      </c>
      <c r="AC61" s="86"/>
      <c r="AD61" s="85" t="str">
        <f>IF(VLOOKUP($A61,'[17]EZ list'!$B$4:$H$463,4,FALSE)="","","Yes")</f>
        <v>Yes</v>
      </c>
      <c r="AE61" s="85" t="s">
        <v>1347</v>
      </c>
      <c r="AF61" s="85"/>
      <c r="AG61" s="85"/>
      <c r="AH61" s="84" t="s">
        <v>96</v>
      </c>
      <c r="AI61" s="84">
        <v>0</v>
      </c>
      <c r="AJ61" s="83" t="s">
        <v>96</v>
      </c>
      <c r="AK61" s="91"/>
      <c r="AL61" s="90"/>
      <c r="AM61" s="89"/>
      <c r="AN61" s="79" t="s">
        <v>96</v>
      </c>
      <c r="AO61" s="62" t="s">
        <v>1314</v>
      </c>
      <c r="AP61" s="62" t="s">
        <v>1314</v>
      </c>
      <c r="AQ61" s="62" t="s">
        <v>1314</v>
      </c>
      <c r="AR61" s="62" t="s">
        <v>1314</v>
      </c>
      <c r="AU61" s="69">
        <v>0.68</v>
      </c>
      <c r="AV61" s="62" t="s">
        <v>1314</v>
      </c>
      <c r="AW61" s="62" t="s">
        <v>53</v>
      </c>
      <c r="AX61" s="62" t="s">
        <v>1187</v>
      </c>
      <c r="AY61" s="62">
        <v>0.59</v>
      </c>
      <c r="AZ61" s="62" t="s">
        <v>54</v>
      </c>
      <c r="BA61" s="62" t="s">
        <v>1130</v>
      </c>
      <c r="BB61" s="62">
        <v>0.01</v>
      </c>
    </row>
    <row r="62" spans="1:54" ht="15.75" customHeight="1">
      <c r="A62" s="77" t="s">
        <v>275</v>
      </c>
      <c r="B62" s="77" t="s">
        <v>277</v>
      </c>
      <c r="C62" s="87">
        <v>0.4</v>
      </c>
      <c r="D62" s="88" t="s">
        <v>42</v>
      </c>
      <c r="E62" s="88" t="s">
        <v>1230</v>
      </c>
      <c r="F62" s="87">
        <v>0.1</v>
      </c>
      <c r="G62" s="88" t="s">
        <v>43</v>
      </c>
      <c r="H62" s="88" t="s">
        <v>1313</v>
      </c>
      <c r="I62" s="87">
        <v>0</v>
      </c>
      <c r="J62" s="87">
        <f t="shared" si="0"/>
        <v>0.5</v>
      </c>
      <c r="K62" s="77"/>
      <c r="L62" s="75">
        <v>0.4</v>
      </c>
      <c r="M62" s="64" t="s">
        <v>42</v>
      </c>
      <c r="N62" s="62" t="s">
        <v>1230</v>
      </c>
      <c r="O62" s="75">
        <v>0.1</v>
      </c>
      <c r="P62" s="64" t="s">
        <v>43</v>
      </c>
      <c r="Q62" s="77" t="s">
        <v>1313</v>
      </c>
      <c r="R62" s="75">
        <v>0</v>
      </c>
      <c r="S62" s="72">
        <f t="shared" si="1"/>
        <v>0.5</v>
      </c>
      <c r="T62" s="72"/>
      <c r="U62" s="75">
        <v>0.4</v>
      </c>
      <c r="V62" s="64" t="s">
        <v>42</v>
      </c>
      <c r="W62" s="62" t="s">
        <v>1230</v>
      </c>
      <c r="X62" s="75">
        <v>0.1</v>
      </c>
      <c r="Y62" s="64" t="s">
        <v>43</v>
      </c>
      <c r="Z62" s="77" t="s">
        <v>1313</v>
      </c>
      <c r="AA62" s="75">
        <v>0</v>
      </c>
      <c r="AB62" s="72">
        <f t="shared" si="2"/>
        <v>0.5</v>
      </c>
      <c r="AC62" s="86"/>
      <c r="AD62" s="85" t="str">
        <f>IF(VLOOKUP($A62,'[17]EZ list'!$B$4:$H$463,4,FALSE)="","","Yes")</f>
        <v/>
      </c>
      <c r="AE62" s="85"/>
      <c r="AF62" s="85"/>
      <c r="AG62" s="85"/>
      <c r="AH62" s="84" t="s">
        <v>96</v>
      </c>
      <c r="AI62" s="84">
        <v>0</v>
      </c>
      <c r="AJ62" s="83" t="s">
        <v>96</v>
      </c>
      <c r="AK62" s="97"/>
      <c r="AL62" s="96"/>
      <c r="AM62" s="95"/>
      <c r="AN62" s="79" t="s">
        <v>96</v>
      </c>
      <c r="AO62" s="62" t="s">
        <v>1314</v>
      </c>
      <c r="AP62" s="62" t="s">
        <v>1314</v>
      </c>
      <c r="AQ62" s="62" t="s">
        <v>1314</v>
      </c>
      <c r="AR62" s="62" t="s">
        <v>1314</v>
      </c>
      <c r="AU62" s="69">
        <v>0.68600000000000005</v>
      </c>
      <c r="AV62" s="62" t="s">
        <v>1314</v>
      </c>
      <c r="AW62" s="62" t="s">
        <v>42</v>
      </c>
      <c r="AX62" s="62" t="s">
        <v>1230</v>
      </c>
      <c r="AY62" s="62">
        <v>0.6</v>
      </c>
      <c r="AZ62" s="62" t="s">
        <v>43</v>
      </c>
      <c r="BA62" s="62" t="s">
        <v>1313</v>
      </c>
      <c r="BB62" s="62">
        <v>0</v>
      </c>
    </row>
    <row r="63" spans="1:54" ht="15.75" customHeight="1">
      <c r="A63" s="77" t="s">
        <v>278</v>
      </c>
      <c r="B63" s="77" t="s">
        <v>280</v>
      </c>
      <c r="C63" s="87">
        <v>0.4</v>
      </c>
      <c r="D63" s="88" t="s">
        <v>74</v>
      </c>
      <c r="E63" s="88" t="s">
        <v>1180</v>
      </c>
      <c r="F63" s="87">
        <v>0.09</v>
      </c>
      <c r="G63" s="88" t="s">
        <v>75</v>
      </c>
      <c r="H63" s="88" t="s">
        <v>1122</v>
      </c>
      <c r="I63" s="87">
        <v>0.01</v>
      </c>
      <c r="J63" s="87">
        <f t="shared" si="0"/>
        <v>0.5</v>
      </c>
      <c r="K63" s="77"/>
      <c r="L63" s="75">
        <v>0.4</v>
      </c>
      <c r="M63" s="64" t="s">
        <v>74</v>
      </c>
      <c r="N63" s="62" t="s">
        <v>1180</v>
      </c>
      <c r="O63" s="75">
        <v>0.09</v>
      </c>
      <c r="P63" s="64" t="s">
        <v>75</v>
      </c>
      <c r="Q63" s="77" t="s">
        <v>1122</v>
      </c>
      <c r="R63" s="75">
        <v>0.01</v>
      </c>
      <c r="S63" s="72">
        <f t="shared" si="1"/>
        <v>0.5</v>
      </c>
      <c r="T63" s="72"/>
      <c r="U63" s="75">
        <v>0.4</v>
      </c>
      <c r="V63" s="64" t="s">
        <v>74</v>
      </c>
      <c r="W63" s="62" t="s">
        <v>1180</v>
      </c>
      <c r="X63" s="75">
        <v>0.09</v>
      </c>
      <c r="Y63" s="64" t="s">
        <v>75</v>
      </c>
      <c r="Z63" s="77" t="s">
        <v>1122</v>
      </c>
      <c r="AA63" s="75">
        <v>0.01</v>
      </c>
      <c r="AB63" s="72">
        <f t="shared" si="2"/>
        <v>0.5</v>
      </c>
      <c r="AC63" s="86"/>
      <c r="AD63" s="85" t="str">
        <f>IF(VLOOKUP($A63,'[17]EZ list'!$B$4:$H$463,4,FALSE)="","","Yes")</f>
        <v/>
      </c>
      <c r="AE63" s="85"/>
      <c r="AF63" s="85"/>
      <c r="AG63" s="85"/>
      <c r="AH63" s="84" t="s">
        <v>96</v>
      </c>
      <c r="AI63" s="84">
        <v>0</v>
      </c>
      <c r="AJ63" s="83" t="s">
        <v>96</v>
      </c>
      <c r="AK63" s="94"/>
      <c r="AL63" s="93"/>
      <c r="AM63" s="92"/>
      <c r="AN63" s="79" t="s">
        <v>96</v>
      </c>
      <c r="AO63" s="62" t="s">
        <v>1314</v>
      </c>
      <c r="AP63" s="62" t="s">
        <v>1314</v>
      </c>
      <c r="AQ63" s="62" t="s">
        <v>1314</v>
      </c>
      <c r="AR63" s="62" t="s">
        <v>1314</v>
      </c>
      <c r="AU63" s="69">
        <v>0.71799999999999997</v>
      </c>
      <c r="AV63" s="62" t="s">
        <v>1314</v>
      </c>
      <c r="AW63" s="62" t="s">
        <v>74</v>
      </c>
      <c r="AX63" s="62" t="s">
        <v>1180</v>
      </c>
      <c r="AY63" s="62">
        <v>0.59</v>
      </c>
      <c r="AZ63" s="62" t="s">
        <v>75</v>
      </c>
      <c r="BA63" s="62" t="s">
        <v>1122</v>
      </c>
      <c r="BB63" s="62">
        <v>0.01</v>
      </c>
    </row>
    <row r="64" spans="1:54" ht="15.75" customHeight="1">
      <c r="A64" s="77" t="s">
        <v>281</v>
      </c>
      <c r="B64" s="77" t="s">
        <v>283</v>
      </c>
      <c r="C64" s="87">
        <v>0.4</v>
      </c>
      <c r="D64" s="88" t="s">
        <v>215</v>
      </c>
      <c r="E64" s="88" t="s">
        <v>1205</v>
      </c>
      <c r="F64" s="87">
        <v>0.09</v>
      </c>
      <c r="G64" s="88" t="s">
        <v>141</v>
      </c>
      <c r="H64" s="88" t="s">
        <v>1150</v>
      </c>
      <c r="I64" s="87">
        <v>0.01</v>
      </c>
      <c r="J64" s="87">
        <f t="shared" si="0"/>
        <v>0.5</v>
      </c>
      <c r="K64" s="77"/>
      <c r="L64" s="75">
        <v>0.4</v>
      </c>
      <c r="M64" s="64" t="s">
        <v>215</v>
      </c>
      <c r="N64" s="62" t="s">
        <v>1205</v>
      </c>
      <c r="O64" s="75">
        <v>0.09</v>
      </c>
      <c r="P64" s="64" t="s">
        <v>141</v>
      </c>
      <c r="Q64" s="77" t="s">
        <v>1150</v>
      </c>
      <c r="R64" s="75">
        <v>0.01</v>
      </c>
      <c r="S64" s="72">
        <f t="shared" si="1"/>
        <v>0.5</v>
      </c>
      <c r="T64" s="72"/>
      <c r="U64" s="75">
        <v>0.4</v>
      </c>
      <c r="V64" s="64" t="s">
        <v>215</v>
      </c>
      <c r="W64" s="62" t="s">
        <v>1205</v>
      </c>
      <c r="X64" s="75">
        <v>0.09</v>
      </c>
      <c r="Y64" s="64" t="s">
        <v>141</v>
      </c>
      <c r="Z64" s="77" t="s">
        <v>1150</v>
      </c>
      <c r="AA64" s="75">
        <v>0.01</v>
      </c>
      <c r="AB64" s="72">
        <f t="shared" si="2"/>
        <v>0.5</v>
      </c>
      <c r="AC64" s="86"/>
      <c r="AD64" s="85" t="str">
        <f>IF(VLOOKUP($A64,'[17]EZ list'!$B$4:$H$463,4,FALSE)="","","Yes")</f>
        <v/>
      </c>
      <c r="AE64" s="85"/>
      <c r="AF64" s="85"/>
      <c r="AG64" s="85"/>
      <c r="AH64" s="84" t="s">
        <v>96</v>
      </c>
      <c r="AI64" s="84">
        <v>0</v>
      </c>
      <c r="AJ64" s="83" t="s">
        <v>96</v>
      </c>
      <c r="AK64" s="94"/>
      <c r="AL64" s="93"/>
      <c r="AM64" s="92"/>
      <c r="AN64" s="79" t="s">
        <v>96</v>
      </c>
      <c r="AO64" s="62" t="s">
        <v>1314</v>
      </c>
      <c r="AP64" s="62" t="s">
        <v>1314</v>
      </c>
      <c r="AQ64" s="62" t="s">
        <v>1314</v>
      </c>
      <c r="AR64" s="62" t="s">
        <v>1314</v>
      </c>
      <c r="AU64" s="69">
        <v>0.65100000000000002</v>
      </c>
      <c r="AV64" s="62" t="s">
        <v>0</v>
      </c>
      <c r="AW64" s="62" t="s">
        <v>215</v>
      </c>
      <c r="AX64" s="62" t="s">
        <v>1205</v>
      </c>
      <c r="AY64" s="62">
        <v>0.59</v>
      </c>
      <c r="AZ64" s="62" t="s">
        <v>141</v>
      </c>
      <c r="BA64" s="62" t="s">
        <v>1150</v>
      </c>
      <c r="BB64" s="62">
        <v>0.01</v>
      </c>
    </row>
    <row r="65" spans="1:54" ht="15.75" customHeight="1">
      <c r="A65" s="77" t="s">
        <v>284</v>
      </c>
      <c r="B65" s="77" t="s">
        <v>286</v>
      </c>
      <c r="C65" s="87">
        <v>0.4</v>
      </c>
      <c r="D65" s="88" t="s">
        <v>287</v>
      </c>
      <c r="E65" s="88" t="s">
        <v>1191</v>
      </c>
      <c r="F65" s="87">
        <v>0.09</v>
      </c>
      <c r="G65" s="88" t="s">
        <v>161</v>
      </c>
      <c r="H65" s="88" t="s">
        <v>1331</v>
      </c>
      <c r="I65" s="87">
        <v>0.01</v>
      </c>
      <c r="J65" s="87">
        <f t="shared" si="0"/>
        <v>0.5</v>
      </c>
      <c r="K65" s="77"/>
      <c r="L65" s="75">
        <v>0.4</v>
      </c>
      <c r="M65" s="64" t="s">
        <v>287</v>
      </c>
      <c r="N65" s="62" t="s">
        <v>1191</v>
      </c>
      <c r="O65" s="75">
        <v>0.09</v>
      </c>
      <c r="P65" s="64" t="s">
        <v>1332</v>
      </c>
      <c r="Q65" s="77" t="s">
        <v>1333</v>
      </c>
      <c r="R65" s="75">
        <v>0.01</v>
      </c>
      <c r="S65" s="72">
        <f t="shared" si="1"/>
        <v>0.5</v>
      </c>
      <c r="T65" s="72"/>
      <c r="U65" s="75">
        <v>0.4</v>
      </c>
      <c r="V65" s="64" t="s">
        <v>287</v>
      </c>
      <c r="W65" s="62" t="s">
        <v>1191</v>
      </c>
      <c r="X65" s="75">
        <v>0.09</v>
      </c>
      <c r="Y65" s="64" t="s">
        <v>1332</v>
      </c>
      <c r="Z65" s="77" t="s">
        <v>1333</v>
      </c>
      <c r="AA65" s="75">
        <v>0.01</v>
      </c>
      <c r="AB65" s="72">
        <f t="shared" si="2"/>
        <v>0.5</v>
      </c>
      <c r="AC65" s="86"/>
      <c r="AD65" s="85" t="str">
        <f>IF(VLOOKUP($A65,'[17]EZ list'!$B$4:$H$463,4,FALSE)="","","Yes")</f>
        <v/>
      </c>
      <c r="AE65" s="85"/>
      <c r="AF65" s="85"/>
      <c r="AG65" s="85"/>
      <c r="AH65" s="84" t="s">
        <v>96</v>
      </c>
      <c r="AI65" s="84">
        <v>0</v>
      </c>
      <c r="AJ65" s="83" t="s">
        <v>96</v>
      </c>
      <c r="AK65" s="94"/>
      <c r="AL65" s="93"/>
      <c r="AM65" s="92"/>
      <c r="AN65" s="79" t="s">
        <v>96</v>
      </c>
      <c r="AO65" s="62" t="s">
        <v>1314</v>
      </c>
      <c r="AP65" s="62" t="s">
        <v>1314</v>
      </c>
      <c r="AQ65" s="62" t="s">
        <v>1314</v>
      </c>
      <c r="AR65" s="62" t="s">
        <v>1314</v>
      </c>
      <c r="AU65" s="69">
        <v>0.70499999999999996</v>
      </c>
      <c r="AV65" s="62" t="s">
        <v>1314</v>
      </c>
      <c r="AW65" s="62" t="s">
        <v>287</v>
      </c>
      <c r="AX65" s="62" t="s">
        <v>1191</v>
      </c>
      <c r="AY65" s="62">
        <v>0.59</v>
      </c>
      <c r="AZ65" s="62" t="s">
        <v>161</v>
      </c>
      <c r="BA65" s="62" t="s">
        <v>1331</v>
      </c>
      <c r="BB65" s="62">
        <v>0.01</v>
      </c>
    </row>
    <row r="66" spans="1:54" ht="15.75" customHeight="1">
      <c r="A66" s="77" t="s">
        <v>288</v>
      </c>
      <c r="B66" s="77" t="s">
        <v>290</v>
      </c>
      <c r="C66" s="87">
        <v>0.64</v>
      </c>
      <c r="D66" s="88" t="s">
        <v>1348</v>
      </c>
      <c r="E66" s="88" t="s">
        <v>1349</v>
      </c>
      <c r="F66" s="87">
        <v>0.36</v>
      </c>
      <c r="G66" s="88" t="s">
        <v>43</v>
      </c>
      <c r="H66" s="88" t="s">
        <v>43</v>
      </c>
      <c r="I66" s="87">
        <v>0</v>
      </c>
      <c r="J66" s="87">
        <f t="shared" si="0"/>
        <v>1</v>
      </c>
      <c r="K66" s="77"/>
      <c r="L66" s="75">
        <v>0.3</v>
      </c>
      <c r="M66" s="64" t="s">
        <v>1348</v>
      </c>
      <c r="N66" s="62" t="s">
        <v>1349</v>
      </c>
      <c r="O66" s="75">
        <v>0.37</v>
      </c>
      <c r="P66" s="64" t="s">
        <v>43</v>
      </c>
      <c r="Q66" s="62" t="s">
        <v>43</v>
      </c>
      <c r="R66" s="75">
        <v>0</v>
      </c>
      <c r="S66" s="72">
        <f t="shared" si="1"/>
        <v>0.66999999999999993</v>
      </c>
      <c r="T66" s="72"/>
      <c r="U66" s="75">
        <v>0.3</v>
      </c>
      <c r="V66" s="64" t="s">
        <v>1348</v>
      </c>
      <c r="W66" s="62" t="s">
        <v>1349</v>
      </c>
      <c r="X66" s="75">
        <v>0.2</v>
      </c>
      <c r="Y66" s="64" t="s">
        <v>43</v>
      </c>
      <c r="Z66" s="62" t="s">
        <v>43</v>
      </c>
      <c r="AA66" s="75">
        <v>0</v>
      </c>
      <c r="AB66" s="72">
        <f t="shared" si="2"/>
        <v>0.5</v>
      </c>
      <c r="AC66" s="86"/>
      <c r="AD66" s="85" t="str">
        <f>IF(VLOOKUP($A66,'[17]EZ list'!$B$4:$H$463,4,FALSE)="","","Yes")</f>
        <v/>
      </c>
      <c r="AE66" s="85"/>
      <c r="AF66" s="85"/>
      <c r="AG66" s="85"/>
      <c r="AH66" s="84" t="s">
        <v>96</v>
      </c>
      <c r="AI66" s="84">
        <v>0</v>
      </c>
      <c r="AJ66" s="83" t="s">
        <v>0</v>
      </c>
      <c r="AK66" s="94"/>
      <c r="AL66" s="93"/>
      <c r="AM66" s="92"/>
      <c r="AN66" s="79" t="s">
        <v>96</v>
      </c>
      <c r="AO66" s="62" t="s">
        <v>1314</v>
      </c>
      <c r="AP66" s="62" t="s">
        <v>1314</v>
      </c>
      <c r="AQ66" s="62" t="s">
        <v>1314</v>
      </c>
      <c r="AR66" s="62" t="s">
        <v>1314</v>
      </c>
      <c r="AU66" s="69">
        <v>0.68899999999999995</v>
      </c>
      <c r="AV66" s="62" t="s">
        <v>1314</v>
      </c>
      <c r="AW66" s="62" t="s">
        <v>1348</v>
      </c>
      <c r="AX66" s="62" t="s">
        <v>1349</v>
      </c>
      <c r="AY66" s="62">
        <v>0.2</v>
      </c>
      <c r="AZ66" s="62" t="s">
        <v>43</v>
      </c>
      <c r="BA66" s="62" t="s">
        <v>43</v>
      </c>
      <c r="BB66" s="62">
        <v>0</v>
      </c>
    </row>
    <row r="67" spans="1:54" ht="15.75" customHeight="1">
      <c r="A67" s="77" t="s">
        <v>291</v>
      </c>
      <c r="B67" s="77" t="s">
        <v>293</v>
      </c>
      <c r="C67" s="87">
        <v>0.4</v>
      </c>
      <c r="D67" s="88" t="s">
        <v>103</v>
      </c>
      <c r="E67" s="88" t="s">
        <v>1195</v>
      </c>
      <c r="F67" s="87">
        <v>0.09</v>
      </c>
      <c r="G67" s="88" t="s">
        <v>104</v>
      </c>
      <c r="H67" s="88" t="s">
        <v>1140</v>
      </c>
      <c r="I67" s="87">
        <v>0.01</v>
      </c>
      <c r="J67" s="87">
        <f t="shared" si="0"/>
        <v>0.5</v>
      </c>
      <c r="K67" s="77"/>
      <c r="L67" s="75">
        <v>0.4</v>
      </c>
      <c r="M67" s="64" t="s">
        <v>103</v>
      </c>
      <c r="N67" s="62" t="s">
        <v>1195</v>
      </c>
      <c r="O67" s="75">
        <v>0.09</v>
      </c>
      <c r="P67" s="64" t="s">
        <v>104</v>
      </c>
      <c r="Q67" s="77" t="s">
        <v>1140</v>
      </c>
      <c r="R67" s="75">
        <v>0.01</v>
      </c>
      <c r="S67" s="72">
        <f t="shared" si="1"/>
        <v>0.5</v>
      </c>
      <c r="T67" s="72"/>
      <c r="U67" s="75">
        <v>0.4</v>
      </c>
      <c r="V67" s="64" t="s">
        <v>103</v>
      </c>
      <c r="W67" s="62" t="s">
        <v>1195</v>
      </c>
      <c r="X67" s="75">
        <v>0.09</v>
      </c>
      <c r="Y67" s="64" t="s">
        <v>104</v>
      </c>
      <c r="Z67" s="77" t="s">
        <v>1140</v>
      </c>
      <c r="AA67" s="75">
        <v>0.01</v>
      </c>
      <c r="AB67" s="72">
        <f t="shared" si="2"/>
        <v>0.5</v>
      </c>
      <c r="AC67" s="86"/>
      <c r="AD67" s="85" t="str">
        <f>IF(VLOOKUP($A67,'[17]EZ list'!$B$4:$H$463,4,FALSE)="","","Yes")</f>
        <v/>
      </c>
      <c r="AE67" s="85"/>
      <c r="AF67" s="85"/>
      <c r="AG67" s="85"/>
      <c r="AH67" s="84" t="s">
        <v>96</v>
      </c>
      <c r="AI67" s="84">
        <v>0</v>
      </c>
      <c r="AJ67" s="83" t="s">
        <v>96</v>
      </c>
      <c r="AK67" s="94"/>
      <c r="AL67" s="93"/>
      <c r="AM67" s="92"/>
      <c r="AN67" s="79" t="s">
        <v>96</v>
      </c>
      <c r="AO67" s="62" t="s">
        <v>1314</v>
      </c>
      <c r="AP67" s="62" t="s">
        <v>1314</v>
      </c>
      <c r="AQ67" s="62" t="s">
        <v>1314</v>
      </c>
      <c r="AR67" s="62" t="s">
        <v>1314</v>
      </c>
      <c r="AU67" s="69">
        <v>0.70799999999999996</v>
      </c>
      <c r="AV67" s="62" t="s">
        <v>1314</v>
      </c>
      <c r="AW67" s="62" t="s">
        <v>103</v>
      </c>
      <c r="AX67" s="62" t="s">
        <v>1195</v>
      </c>
      <c r="AY67" s="62">
        <v>0.59</v>
      </c>
      <c r="AZ67" s="62" t="s">
        <v>104</v>
      </c>
      <c r="BA67" s="62" t="s">
        <v>1140</v>
      </c>
      <c r="BB67" s="62">
        <v>0.01</v>
      </c>
    </row>
    <row r="68" spans="1:54" ht="15.75" customHeight="1">
      <c r="A68" s="77" t="s">
        <v>294</v>
      </c>
      <c r="B68" s="77" t="s">
        <v>296</v>
      </c>
      <c r="C68" s="87">
        <v>0.4</v>
      </c>
      <c r="D68" s="88" t="s">
        <v>48</v>
      </c>
      <c r="E68" s="88" t="s">
        <v>1185</v>
      </c>
      <c r="F68" s="87">
        <v>0.1</v>
      </c>
      <c r="G68" s="88" t="s">
        <v>43</v>
      </c>
      <c r="H68" s="88" t="s">
        <v>1313</v>
      </c>
      <c r="I68" s="87">
        <v>0</v>
      </c>
      <c r="J68" s="87">
        <f t="shared" si="0"/>
        <v>0.5</v>
      </c>
      <c r="K68" s="77"/>
      <c r="L68" s="75">
        <v>0.4</v>
      </c>
      <c r="M68" s="64" t="s">
        <v>48</v>
      </c>
      <c r="N68" s="62" t="s">
        <v>1185</v>
      </c>
      <c r="O68" s="75">
        <v>0.1</v>
      </c>
      <c r="P68" s="64" t="s">
        <v>43</v>
      </c>
      <c r="Q68" s="77" t="s">
        <v>1313</v>
      </c>
      <c r="R68" s="75">
        <v>0</v>
      </c>
      <c r="S68" s="72">
        <f t="shared" si="1"/>
        <v>0.5</v>
      </c>
      <c r="T68" s="72"/>
      <c r="U68" s="75">
        <v>0.4</v>
      </c>
      <c r="V68" s="64" t="s">
        <v>48</v>
      </c>
      <c r="W68" s="62" t="s">
        <v>1185</v>
      </c>
      <c r="X68" s="75">
        <v>0.1</v>
      </c>
      <c r="Y68" s="64" t="s">
        <v>43</v>
      </c>
      <c r="Z68" s="77" t="s">
        <v>1313</v>
      </c>
      <c r="AA68" s="75">
        <v>0</v>
      </c>
      <c r="AB68" s="72">
        <f t="shared" si="2"/>
        <v>0.5</v>
      </c>
      <c r="AC68" s="86"/>
      <c r="AD68" s="85" t="str">
        <f>IF(VLOOKUP($A68,'[17]EZ list'!$B$4:$H$463,4,FALSE)="","","Yes")</f>
        <v/>
      </c>
      <c r="AE68" s="85"/>
      <c r="AF68" s="85"/>
      <c r="AG68" s="85"/>
      <c r="AH68" s="84" t="s">
        <v>96</v>
      </c>
      <c r="AI68" s="84">
        <v>0</v>
      </c>
      <c r="AJ68" s="83" t="s">
        <v>96</v>
      </c>
      <c r="AK68" s="94"/>
      <c r="AL68" s="93"/>
      <c r="AM68" s="92"/>
      <c r="AN68" s="79" t="s">
        <v>96</v>
      </c>
      <c r="AO68" s="62" t="s">
        <v>1314</v>
      </c>
      <c r="AP68" s="62" t="s">
        <v>1314</v>
      </c>
      <c r="AQ68" s="62" t="s">
        <v>1314</v>
      </c>
      <c r="AR68" s="62" t="s">
        <v>1314</v>
      </c>
      <c r="AU68" s="69">
        <v>0.64600000000000002</v>
      </c>
      <c r="AV68" s="62" t="s">
        <v>1314</v>
      </c>
      <c r="AW68" s="62" t="s">
        <v>48</v>
      </c>
      <c r="AX68" s="62" t="s">
        <v>1185</v>
      </c>
      <c r="AY68" s="62">
        <v>0.6</v>
      </c>
      <c r="AZ68" s="62" t="s">
        <v>43</v>
      </c>
      <c r="BA68" s="62" t="s">
        <v>1313</v>
      </c>
      <c r="BB68" s="62">
        <v>0</v>
      </c>
    </row>
    <row r="69" spans="1:54" ht="15.75" customHeight="1">
      <c r="A69" s="77" t="s">
        <v>297</v>
      </c>
      <c r="B69" s="77" t="s">
        <v>299</v>
      </c>
      <c r="C69" s="87">
        <v>0.4</v>
      </c>
      <c r="D69" s="88" t="s">
        <v>300</v>
      </c>
      <c r="E69" s="88" t="s">
        <v>1214</v>
      </c>
      <c r="F69" s="87">
        <v>0.1</v>
      </c>
      <c r="G69" s="88" t="s">
        <v>43</v>
      </c>
      <c r="H69" s="88" t="s">
        <v>1313</v>
      </c>
      <c r="I69" s="87">
        <v>0</v>
      </c>
      <c r="J69" s="87">
        <f t="shared" si="0"/>
        <v>0.5</v>
      </c>
      <c r="K69" s="77"/>
      <c r="L69" s="75">
        <v>0.4</v>
      </c>
      <c r="M69" s="64" t="s">
        <v>300</v>
      </c>
      <c r="N69" s="62" t="s">
        <v>1214</v>
      </c>
      <c r="O69" s="75">
        <v>0.1</v>
      </c>
      <c r="P69" s="64" t="s">
        <v>43</v>
      </c>
      <c r="Q69" s="77" t="s">
        <v>1313</v>
      </c>
      <c r="R69" s="75">
        <v>0</v>
      </c>
      <c r="S69" s="72">
        <f t="shared" si="1"/>
        <v>0.5</v>
      </c>
      <c r="T69" s="72"/>
      <c r="U69" s="75">
        <v>0.4</v>
      </c>
      <c r="V69" s="64" t="s">
        <v>300</v>
      </c>
      <c r="W69" s="62" t="s">
        <v>1214</v>
      </c>
      <c r="X69" s="75">
        <v>0.1</v>
      </c>
      <c r="Y69" s="64" t="s">
        <v>43</v>
      </c>
      <c r="Z69" s="77" t="s">
        <v>1313</v>
      </c>
      <c r="AA69" s="75">
        <v>0</v>
      </c>
      <c r="AB69" s="72">
        <f t="shared" si="2"/>
        <v>0.5</v>
      </c>
      <c r="AC69" s="86"/>
      <c r="AD69" s="85" t="str">
        <f>IF(VLOOKUP($A69,'[17]EZ list'!$B$4:$H$463,4,FALSE)="","","Yes")</f>
        <v/>
      </c>
      <c r="AE69" s="85"/>
      <c r="AF69" s="85"/>
      <c r="AG69" s="85"/>
      <c r="AH69" s="84" t="s">
        <v>96</v>
      </c>
      <c r="AI69" s="84">
        <v>0</v>
      </c>
      <c r="AJ69" s="83" t="s">
        <v>96</v>
      </c>
      <c r="AK69" s="94"/>
      <c r="AL69" s="93"/>
      <c r="AM69" s="92"/>
      <c r="AN69" s="79" t="s">
        <v>96</v>
      </c>
      <c r="AO69" s="62" t="s">
        <v>1314</v>
      </c>
      <c r="AP69" s="62" t="s">
        <v>1314</v>
      </c>
      <c r="AQ69" s="62" t="s">
        <v>1314</v>
      </c>
      <c r="AR69" s="62" t="s">
        <v>1314</v>
      </c>
      <c r="AU69" s="69">
        <v>0.69399999999999995</v>
      </c>
      <c r="AV69" s="62" t="s">
        <v>1314</v>
      </c>
      <c r="AW69" s="62" t="s">
        <v>300</v>
      </c>
      <c r="AX69" s="62" t="s">
        <v>1214</v>
      </c>
      <c r="AY69" s="62">
        <v>0.6</v>
      </c>
      <c r="AZ69" s="62" t="s">
        <v>43</v>
      </c>
      <c r="BA69" s="62" t="s">
        <v>1313</v>
      </c>
      <c r="BB69" s="62">
        <v>0</v>
      </c>
    </row>
    <row r="70" spans="1:54" ht="15.75">
      <c r="A70" s="62" t="s">
        <v>302</v>
      </c>
      <c r="B70" s="62" t="s">
        <v>1350</v>
      </c>
      <c r="C70" s="87">
        <v>1</v>
      </c>
      <c r="D70" s="88" t="s">
        <v>43</v>
      </c>
      <c r="E70" s="88" t="s">
        <v>1321</v>
      </c>
      <c r="F70" s="87">
        <v>0</v>
      </c>
      <c r="G70" s="88" t="s">
        <v>43</v>
      </c>
      <c r="H70" s="88" t="s">
        <v>1313</v>
      </c>
      <c r="I70" s="87">
        <v>0</v>
      </c>
      <c r="J70" s="87">
        <f t="shared" ref="J70:J133" si="3">+C70+F70+I70</f>
        <v>1</v>
      </c>
      <c r="L70" s="75">
        <v>1</v>
      </c>
      <c r="M70" s="64" t="s">
        <v>43</v>
      </c>
      <c r="N70" s="62" t="s">
        <v>1321</v>
      </c>
      <c r="O70" s="75">
        <v>0</v>
      </c>
      <c r="P70" s="64" t="s">
        <v>43</v>
      </c>
      <c r="Q70" s="77" t="s">
        <v>1313</v>
      </c>
      <c r="R70" s="75">
        <v>0</v>
      </c>
      <c r="S70" s="72">
        <f t="shared" ref="S70:S133" si="4">+L70+O70+R70</f>
        <v>1</v>
      </c>
      <c r="T70" s="72"/>
      <c r="U70" s="75">
        <v>0.5</v>
      </c>
      <c r="V70" s="64" t="s">
        <v>43</v>
      </c>
      <c r="W70" s="62" t="s">
        <v>1321</v>
      </c>
      <c r="X70" s="75">
        <v>0</v>
      </c>
      <c r="Y70" s="64" t="s">
        <v>43</v>
      </c>
      <c r="Z70" s="77" t="s">
        <v>1313</v>
      </c>
      <c r="AA70" s="75">
        <v>0</v>
      </c>
      <c r="AB70" s="72">
        <f t="shared" ref="AB70:AB133" si="5">+U70+X70+AA70</f>
        <v>0.5</v>
      </c>
      <c r="AC70" s="86"/>
      <c r="AD70" s="85" t="str">
        <f>IF(VLOOKUP($A70,'[17]EZ list'!$B$4:$H$463,4,FALSE)="","","Yes")</f>
        <v>Yes</v>
      </c>
      <c r="AE70" s="85" t="s">
        <v>1351</v>
      </c>
      <c r="AF70" s="85" t="s">
        <v>1352</v>
      </c>
      <c r="AG70" s="85"/>
      <c r="AH70" s="84" t="s">
        <v>96</v>
      </c>
      <c r="AI70" s="84">
        <v>0</v>
      </c>
      <c r="AJ70" s="83" t="s">
        <v>0</v>
      </c>
      <c r="AK70" s="94"/>
      <c r="AL70" s="93"/>
      <c r="AM70" s="92"/>
      <c r="AN70" s="79" t="s">
        <v>0</v>
      </c>
      <c r="AO70" s="62" t="s">
        <v>1314</v>
      </c>
      <c r="AP70" s="62" t="s">
        <v>1314</v>
      </c>
      <c r="AQ70" s="62" t="s">
        <v>1314</v>
      </c>
      <c r="AR70" s="62" t="s">
        <v>1314</v>
      </c>
      <c r="AU70" s="69">
        <v>0.64300000000000002</v>
      </c>
      <c r="AV70" s="62" t="s">
        <v>1314</v>
      </c>
      <c r="AW70" s="62" t="s">
        <v>43</v>
      </c>
      <c r="AX70" s="62" t="s">
        <v>1321</v>
      </c>
      <c r="AY70" s="62">
        <v>0</v>
      </c>
      <c r="AZ70" s="62" t="s">
        <v>43</v>
      </c>
      <c r="BA70" s="62" t="s">
        <v>1313</v>
      </c>
      <c r="BB70" s="62">
        <v>0</v>
      </c>
    </row>
    <row r="71" spans="1:54" ht="15.75" customHeight="1">
      <c r="A71" s="77" t="s">
        <v>306</v>
      </c>
      <c r="B71" s="77" t="s">
        <v>308</v>
      </c>
      <c r="C71" s="87">
        <v>0.5</v>
      </c>
      <c r="D71" s="88" t="s">
        <v>258</v>
      </c>
      <c r="E71" s="88" t="s">
        <v>1197</v>
      </c>
      <c r="F71" s="87">
        <v>0.5</v>
      </c>
      <c r="G71" s="88" t="s">
        <v>43</v>
      </c>
      <c r="H71" s="88" t="s">
        <v>1313</v>
      </c>
      <c r="I71" s="87">
        <v>0</v>
      </c>
      <c r="J71" s="87">
        <f t="shared" si="3"/>
        <v>1</v>
      </c>
      <c r="K71" s="77"/>
      <c r="L71" s="75">
        <v>0.4</v>
      </c>
      <c r="M71" s="64" t="s">
        <v>258</v>
      </c>
      <c r="N71" s="62" t="s">
        <v>1197</v>
      </c>
      <c r="O71" s="75">
        <v>0.1</v>
      </c>
      <c r="P71" s="64" t="s">
        <v>43</v>
      </c>
      <c r="Q71" s="77" t="s">
        <v>1313</v>
      </c>
      <c r="R71" s="75">
        <v>0</v>
      </c>
      <c r="S71" s="72">
        <f t="shared" si="4"/>
        <v>0.5</v>
      </c>
      <c r="T71" s="72"/>
      <c r="U71" s="75">
        <v>0.4</v>
      </c>
      <c r="V71" s="64" t="s">
        <v>258</v>
      </c>
      <c r="W71" s="62" t="s">
        <v>1197</v>
      </c>
      <c r="X71" s="75">
        <v>0.1</v>
      </c>
      <c r="Y71" s="64" t="s">
        <v>43</v>
      </c>
      <c r="Z71" s="77" t="s">
        <v>1313</v>
      </c>
      <c r="AA71" s="75">
        <v>0</v>
      </c>
      <c r="AB71" s="72">
        <f t="shared" si="5"/>
        <v>0.5</v>
      </c>
      <c r="AC71" s="86"/>
      <c r="AD71" s="85" t="str">
        <f>IF(VLOOKUP($A71,'[17]EZ list'!$B$4:$H$463,4,FALSE)="","","Yes")</f>
        <v/>
      </c>
      <c r="AE71" s="85"/>
      <c r="AF71" s="85"/>
      <c r="AG71" s="85"/>
      <c r="AH71" s="84" t="s">
        <v>96</v>
      </c>
      <c r="AI71" s="84">
        <v>0</v>
      </c>
      <c r="AJ71" s="83" t="s">
        <v>96</v>
      </c>
      <c r="AK71" s="97"/>
      <c r="AL71" s="90"/>
      <c r="AM71" s="95"/>
      <c r="AN71" s="79" t="s">
        <v>96</v>
      </c>
      <c r="AO71" s="62" t="s">
        <v>1314</v>
      </c>
      <c r="AP71" s="62" t="s">
        <v>1314</v>
      </c>
      <c r="AQ71" s="62" t="s">
        <v>1314</v>
      </c>
      <c r="AR71" s="62" t="s">
        <v>1314</v>
      </c>
      <c r="AU71" s="69">
        <v>0.68600000000000005</v>
      </c>
      <c r="AV71" s="62" t="s">
        <v>1314</v>
      </c>
      <c r="AW71" s="62" t="s">
        <v>258</v>
      </c>
      <c r="AX71" s="62" t="s">
        <v>1197</v>
      </c>
      <c r="AY71" s="62">
        <v>0.6</v>
      </c>
      <c r="AZ71" s="62" t="s">
        <v>43</v>
      </c>
      <c r="BA71" s="62" t="s">
        <v>1313</v>
      </c>
      <c r="BB71" s="62">
        <v>0</v>
      </c>
    </row>
    <row r="72" spans="1:54" ht="15.75" customHeight="1">
      <c r="A72" s="77" t="s">
        <v>309</v>
      </c>
      <c r="B72" s="77" t="s">
        <v>311</v>
      </c>
      <c r="C72" s="87">
        <v>0.99</v>
      </c>
      <c r="D72" s="88" t="s">
        <v>43</v>
      </c>
      <c r="E72" s="88" t="s">
        <v>93</v>
      </c>
      <c r="F72" s="87">
        <v>0</v>
      </c>
      <c r="G72" s="88" t="s">
        <v>130</v>
      </c>
      <c r="H72" s="88" t="s">
        <v>1171</v>
      </c>
      <c r="I72" s="87">
        <v>0.01</v>
      </c>
      <c r="J72" s="87">
        <f t="shared" si="3"/>
        <v>1</v>
      </c>
      <c r="K72" s="77"/>
      <c r="L72" s="75">
        <v>0.99</v>
      </c>
      <c r="M72" s="64" t="s">
        <v>43</v>
      </c>
      <c r="N72" s="62" t="s">
        <v>93</v>
      </c>
      <c r="O72" s="75">
        <v>0</v>
      </c>
      <c r="P72" s="64" t="s">
        <v>130</v>
      </c>
      <c r="Q72" s="77" t="s">
        <v>1171</v>
      </c>
      <c r="R72" s="75">
        <v>0.01</v>
      </c>
      <c r="S72" s="72">
        <f t="shared" si="4"/>
        <v>1</v>
      </c>
      <c r="T72" s="72"/>
      <c r="U72" s="75">
        <v>0.49</v>
      </c>
      <c r="V72" s="64" t="s">
        <v>43</v>
      </c>
      <c r="W72" s="62" t="s">
        <v>93</v>
      </c>
      <c r="X72" s="75">
        <v>0</v>
      </c>
      <c r="Y72" s="64" t="s">
        <v>130</v>
      </c>
      <c r="Z72" s="77" t="s">
        <v>1171</v>
      </c>
      <c r="AA72" s="75">
        <v>0.01</v>
      </c>
      <c r="AB72" s="72">
        <f t="shared" si="5"/>
        <v>0.5</v>
      </c>
      <c r="AD72" s="85" t="str">
        <f>IF(VLOOKUP($A72,'[17]EZ list'!$B$4:$H$463,4,FALSE)="","","Yes")</f>
        <v/>
      </c>
      <c r="AE72" s="85"/>
      <c r="AF72" s="85"/>
      <c r="AG72" s="85"/>
      <c r="AH72" s="84" t="s">
        <v>0</v>
      </c>
      <c r="AI72" s="84">
        <v>2838669</v>
      </c>
      <c r="AJ72" s="83" t="s">
        <v>0</v>
      </c>
      <c r="AK72" s="94"/>
      <c r="AL72" s="93"/>
      <c r="AM72" s="92"/>
      <c r="AN72" s="79" t="s">
        <v>0</v>
      </c>
      <c r="AO72" s="62" t="s">
        <v>1314</v>
      </c>
      <c r="AP72" s="62" t="s">
        <v>1314</v>
      </c>
      <c r="AQ72" s="62" t="s">
        <v>1314</v>
      </c>
      <c r="AR72" s="62" t="s">
        <v>1314</v>
      </c>
      <c r="AU72" s="69">
        <v>0.68</v>
      </c>
      <c r="AV72" s="62" t="s">
        <v>1314</v>
      </c>
      <c r="AW72" s="62" t="s">
        <v>43</v>
      </c>
      <c r="AX72" s="62" t="s">
        <v>93</v>
      </c>
      <c r="AY72" s="62">
        <v>0</v>
      </c>
      <c r="AZ72" s="62" t="s">
        <v>130</v>
      </c>
      <c r="BA72" s="62" t="s">
        <v>1171</v>
      </c>
      <c r="BB72" s="62">
        <v>0.01</v>
      </c>
    </row>
    <row r="73" spans="1:54" ht="15.75" customHeight="1">
      <c r="A73" s="77" t="s">
        <v>313</v>
      </c>
      <c r="B73" s="77" t="s">
        <v>315</v>
      </c>
      <c r="C73" s="87">
        <v>0.4</v>
      </c>
      <c r="D73" s="88" t="s">
        <v>316</v>
      </c>
      <c r="E73" s="88" t="s">
        <v>318</v>
      </c>
      <c r="F73" s="87">
        <v>0.09</v>
      </c>
      <c r="G73" s="88" t="s">
        <v>317</v>
      </c>
      <c r="H73" s="88" t="s">
        <v>1154</v>
      </c>
      <c r="I73" s="87">
        <v>0.01</v>
      </c>
      <c r="J73" s="87">
        <f t="shared" si="3"/>
        <v>0.5</v>
      </c>
      <c r="K73" s="77"/>
      <c r="L73" s="75">
        <v>0.4</v>
      </c>
      <c r="M73" s="64" t="s">
        <v>316</v>
      </c>
      <c r="N73" s="62" t="s">
        <v>318</v>
      </c>
      <c r="O73" s="75">
        <v>0.09</v>
      </c>
      <c r="P73" s="64" t="s">
        <v>317</v>
      </c>
      <c r="Q73" s="77" t="s">
        <v>1154</v>
      </c>
      <c r="R73" s="75">
        <v>0.01</v>
      </c>
      <c r="S73" s="72">
        <f t="shared" si="4"/>
        <v>0.5</v>
      </c>
      <c r="T73" s="72"/>
      <c r="U73" s="75">
        <v>0.4</v>
      </c>
      <c r="V73" s="64" t="s">
        <v>316</v>
      </c>
      <c r="W73" s="62" t="s">
        <v>318</v>
      </c>
      <c r="X73" s="75">
        <v>0.09</v>
      </c>
      <c r="Y73" s="64" t="s">
        <v>317</v>
      </c>
      <c r="Z73" s="77" t="s">
        <v>1154</v>
      </c>
      <c r="AA73" s="75">
        <v>0.01</v>
      </c>
      <c r="AB73" s="72">
        <f t="shared" si="5"/>
        <v>0.5</v>
      </c>
      <c r="AC73" s="86"/>
      <c r="AD73" s="85" t="str">
        <f>IF(VLOOKUP($A73,'[17]EZ list'!$B$4:$H$463,4,FALSE)="","","Yes")</f>
        <v/>
      </c>
      <c r="AE73" s="85"/>
      <c r="AF73" s="85"/>
      <c r="AG73" s="85"/>
      <c r="AH73" s="84" t="s">
        <v>96</v>
      </c>
      <c r="AI73" s="84">
        <v>0</v>
      </c>
      <c r="AJ73" s="83" t="s">
        <v>96</v>
      </c>
      <c r="AK73" s="94"/>
      <c r="AL73" s="93"/>
      <c r="AM73" s="92"/>
      <c r="AN73" s="79" t="s">
        <v>96</v>
      </c>
      <c r="AO73" s="62" t="s">
        <v>1314</v>
      </c>
      <c r="AP73" s="62" t="s">
        <v>1314</v>
      </c>
      <c r="AQ73" s="62" t="s">
        <v>1314</v>
      </c>
      <c r="AR73" s="62" t="s">
        <v>1314</v>
      </c>
      <c r="AU73" s="69">
        <v>0.64600000000000002</v>
      </c>
      <c r="AV73" s="62" t="s">
        <v>1314</v>
      </c>
      <c r="AW73" s="62" t="s">
        <v>316</v>
      </c>
      <c r="AX73" s="62" t="s">
        <v>318</v>
      </c>
      <c r="AY73" s="62">
        <v>0.59</v>
      </c>
      <c r="AZ73" s="62" t="s">
        <v>317</v>
      </c>
      <c r="BA73" s="62" t="s">
        <v>1154</v>
      </c>
      <c r="BB73" s="62">
        <v>0.01</v>
      </c>
    </row>
    <row r="74" spans="1:54" ht="15.75" customHeight="1">
      <c r="A74" s="77" t="s">
        <v>319</v>
      </c>
      <c r="B74" s="77" t="s">
        <v>321</v>
      </c>
      <c r="C74" s="87">
        <v>0.4</v>
      </c>
      <c r="D74" s="88" t="s">
        <v>42</v>
      </c>
      <c r="E74" s="88" t="s">
        <v>1230</v>
      </c>
      <c r="F74" s="87">
        <v>0.1</v>
      </c>
      <c r="G74" s="88" t="s">
        <v>43</v>
      </c>
      <c r="H74" s="88" t="s">
        <v>1313</v>
      </c>
      <c r="I74" s="87">
        <v>0</v>
      </c>
      <c r="J74" s="87">
        <f t="shared" si="3"/>
        <v>0.5</v>
      </c>
      <c r="K74" s="77"/>
      <c r="L74" s="75">
        <v>0.4</v>
      </c>
      <c r="M74" s="64" t="s">
        <v>42</v>
      </c>
      <c r="N74" s="62" t="s">
        <v>1230</v>
      </c>
      <c r="O74" s="75">
        <v>0.1</v>
      </c>
      <c r="P74" s="64" t="s">
        <v>43</v>
      </c>
      <c r="Q74" s="77" t="s">
        <v>1313</v>
      </c>
      <c r="R74" s="75">
        <v>0</v>
      </c>
      <c r="S74" s="72">
        <f t="shared" si="4"/>
        <v>0.5</v>
      </c>
      <c r="T74" s="72"/>
      <c r="U74" s="75">
        <v>0.4</v>
      </c>
      <c r="V74" s="64" t="s">
        <v>42</v>
      </c>
      <c r="W74" s="62" t="s">
        <v>1230</v>
      </c>
      <c r="X74" s="75">
        <v>0.1</v>
      </c>
      <c r="Y74" s="64" t="s">
        <v>43</v>
      </c>
      <c r="Z74" s="77" t="s">
        <v>1313</v>
      </c>
      <c r="AA74" s="75">
        <v>0</v>
      </c>
      <c r="AB74" s="72">
        <f t="shared" si="5"/>
        <v>0.5</v>
      </c>
      <c r="AC74" s="86"/>
      <c r="AD74" s="85" t="str">
        <f>IF(VLOOKUP($A74,'[17]EZ list'!$B$4:$H$463,4,FALSE)="","","Yes")</f>
        <v/>
      </c>
      <c r="AE74" s="85"/>
      <c r="AF74" s="85"/>
      <c r="AG74" s="85"/>
      <c r="AH74" s="84" t="s">
        <v>96</v>
      </c>
      <c r="AI74" s="84">
        <v>0</v>
      </c>
      <c r="AJ74" s="83" t="s">
        <v>96</v>
      </c>
      <c r="AK74" s="94"/>
      <c r="AL74" s="93"/>
      <c r="AM74" s="92"/>
      <c r="AN74" s="79" t="s">
        <v>96</v>
      </c>
      <c r="AO74" s="62" t="s">
        <v>1314</v>
      </c>
      <c r="AP74" s="62" t="s">
        <v>1314</v>
      </c>
      <c r="AQ74" s="62" t="s">
        <v>1314</v>
      </c>
      <c r="AR74" s="62" t="s">
        <v>1314</v>
      </c>
      <c r="AU74" s="69">
        <v>0.753</v>
      </c>
      <c r="AV74" s="62" t="s">
        <v>1314</v>
      </c>
      <c r="AW74" s="62" t="s">
        <v>42</v>
      </c>
      <c r="AX74" s="62" t="s">
        <v>1230</v>
      </c>
      <c r="AY74" s="62">
        <v>0.6</v>
      </c>
      <c r="AZ74" s="62" t="s">
        <v>43</v>
      </c>
      <c r="BA74" s="62" t="s">
        <v>1313</v>
      </c>
      <c r="BB74" s="62">
        <v>0</v>
      </c>
    </row>
    <row r="75" spans="1:54" ht="15.75" customHeight="1">
      <c r="A75" s="77" t="s">
        <v>322</v>
      </c>
      <c r="B75" s="77" t="s">
        <v>324</v>
      </c>
      <c r="C75" s="87">
        <v>0.64</v>
      </c>
      <c r="D75" s="88" t="s">
        <v>86</v>
      </c>
      <c r="E75" s="88" t="s">
        <v>1176</v>
      </c>
      <c r="F75" s="87">
        <v>0.36</v>
      </c>
      <c r="G75" s="88" t="s">
        <v>43</v>
      </c>
      <c r="H75" s="88" t="s">
        <v>43</v>
      </c>
      <c r="I75" s="87">
        <v>0</v>
      </c>
      <c r="J75" s="87">
        <f t="shared" si="3"/>
        <v>1</v>
      </c>
      <c r="K75" s="77"/>
      <c r="L75" s="75">
        <v>0.3</v>
      </c>
      <c r="M75" s="64" t="s">
        <v>86</v>
      </c>
      <c r="N75" s="62" t="s">
        <v>1176</v>
      </c>
      <c r="O75" s="75">
        <v>0.37</v>
      </c>
      <c r="P75" s="64" t="s">
        <v>43</v>
      </c>
      <c r="Q75" s="62" t="s">
        <v>43</v>
      </c>
      <c r="R75" s="75">
        <v>0</v>
      </c>
      <c r="S75" s="72">
        <f t="shared" si="4"/>
        <v>0.66999999999999993</v>
      </c>
      <c r="T75" s="72"/>
      <c r="U75" s="75">
        <v>0.3</v>
      </c>
      <c r="V75" s="64" t="s">
        <v>86</v>
      </c>
      <c r="W75" s="62" t="s">
        <v>1176</v>
      </c>
      <c r="X75" s="75">
        <v>0.2</v>
      </c>
      <c r="Y75" s="64" t="s">
        <v>43</v>
      </c>
      <c r="Z75" s="62" t="s">
        <v>43</v>
      </c>
      <c r="AA75" s="75">
        <v>0</v>
      </c>
      <c r="AB75" s="72">
        <f t="shared" si="5"/>
        <v>0.5</v>
      </c>
      <c r="AC75" s="86"/>
      <c r="AD75" s="85" t="str">
        <f>IF(VLOOKUP($A75,'[17]EZ list'!$B$4:$H$463,4,FALSE)="","","Yes")</f>
        <v>Yes</v>
      </c>
      <c r="AE75" s="85"/>
      <c r="AF75" s="85"/>
      <c r="AG75" s="85"/>
      <c r="AH75" s="84" t="s">
        <v>96</v>
      </c>
      <c r="AI75" s="84">
        <v>0</v>
      </c>
      <c r="AJ75" s="83" t="s">
        <v>0</v>
      </c>
      <c r="AK75" s="94"/>
      <c r="AL75" s="93"/>
      <c r="AM75" s="92"/>
      <c r="AN75" s="79" t="s">
        <v>0</v>
      </c>
      <c r="AO75" s="62" t="s">
        <v>1314</v>
      </c>
      <c r="AP75" s="62" t="s">
        <v>1314</v>
      </c>
      <c r="AQ75" s="62" t="s">
        <v>1314</v>
      </c>
      <c r="AR75" s="62" t="s">
        <v>1314</v>
      </c>
      <c r="AU75" s="69">
        <v>0.747</v>
      </c>
      <c r="AV75" s="62" t="s">
        <v>1314</v>
      </c>
      <c r="AW75" s="62" t="s">
        <v>86</v>
      </c>
      <c r="AX75" s="62" t="s">
        <v>1176</v>
      </c>
      <c r="AY75" s="62">
        <v>0.2</v>
      </c>
      <c r="AZ75" s="62" t="s">
        <v>43</v>
      </c>
      <c r="BA75" s="62" t="s">
        <v>43</v>
      </c>
      <c r="BB75" s="62">
        <v>0</v>
      </c>
    </row>
    <row r="76" spans="1:54" ht="15.75" customHeight="1">
      <c r="A76" s="77" t="s">
        <v>325</v>
      </c>
      <c r="B76" s="77" t="s">
        <v>327</v>
      </c>
      <c r="C76" s="87">
        <v>0.4</v>
      </c>
      <c r="D76" s="88" t="s">
        <v>207</v>
      </c>
      <c r="E76" s="88" t="s">
        <v>1201</v>
      </c>
      <c r="F76" s="87">
        <v>0.1</v>
      </c>
      <c r="G76" s="88" t="s">
        <v>43</v>
      </c>
      <c r="H76" s="88" t="s">
        <v>1313</v>
      </c>
      <c r="I76" s="87">
        <v>0</v>
      </c>
      <c r="J76" s="87">
        <f t="shared" si="3"/>
        <v>0.5</v>
      </c>
      <c r="K76" s="77"/>
      <c r="L76" s="75">
        <v>0.4</v>
      </c>
      <c r="M76" s="64" t="s">
        <v>207</v>
      </c>
      <c r="N76" s="62" t="s">
        <v>1201</v>
      </c>
      <c r="O76" s="75">
        <v>0.1</v>
      </c>
      <c r="P76" s="64" t="s">
        <v>43</v>
      </c>
      <c r="Q76" s="77" t="s">
        <v>1313</v>
      </c>
      <c r="R76" s="75">
        <v>0</v>
      </c>
      <c r="S76" s="72">
        <f t="shared" si="4"/>
        <v>0.5</v>
      </c>
      <c r="T76" s="72"/>
      <c r="U76" s="75">
        <v>0.4</v>
      </c>
      <c r="V76" s="64" t="s">
        <v>207</v>
      </c>
      <c r="W76" s="62" t="s">
        <v>1201</v>
      </c>
      <c r="X76" s="75">
        <v>0.1</v>
      </c>
      <c r="Y76" s="64" t="s">
        <v>43</v>
      </c>
      <c r="Z76" s="77" t="s">
        <v>1313</v>
      </c>
      <c r="AA76" s="75">
        <v>0</v>
      </c>
      <c r="AB76" s="72">
        <f t="shared" si="5"/>
        <v>0.5</v>
      </c>
      <c r="AC76" s="86"/>
      <c r="AD76" s="85" t="str">
        <f>IF(VLOOKUP($A76,'[17]EZ list'!$B$4:$H$463,4,FALSE)="","","Yes")</f>
        <v>Yes</v>
      </c>
      <c r="AE76" s="85" t="s">
        <v>1353</v>
      </c>
      <c r="AF76" s="85"/>
      <c r="AG76" s="85"/>
      <c r="AH76" s="84" t="s">
        <v>96</v>
      </c>
      <c r="AI76" s="84">
        <v>0</v>
      </c>
      <c r="AJ76" s="83" t="s">
        <v>96</v>
      </c>
      <c r="AK76" s="94"/>
      <c r="AL76" s="93"/>
      <c r="AM76" s="92"/>
      <c r="AN76" s="79" t="s">
        <v>96</v>
      </c>
      <c r="AO76" s="62" t="s">
        <v>0</v>
      </c>
      <c r="AP76" s="62" t="s">
        <v>1314</v>
      </c>
      <c r="AQ76" s="62" t="s">
        <v>1314</v>
      </c>
      <c r="AR76" s="62" t="s">
        <v>1314</v>
      </c>
      <c r="AU76" s="69">
        <v>0.71699999999999997</v>
      </c>
      <c r="AV76" s="62" t="s">
        <v>1314</v>
      </c>
      <c r="AW76" s="62" t="s">
        <v>207</v>
      </c>
      <c r="AX76" s="62" t="s">
        <v>1201</v>
      </c>
      <c r="AY76" s="62">
        <v>0.6</v>
      </c>
      <c r="AZ76" s="62" t="s">
        <v>43</v>
      </c>
      <c r="BA76" s="62" t="s">
        <v>1313</v>
      </c>
      <c r="BB76" s="62">
        <v>0</v>
      </c>
    </row>
    <row r="77" spans="1:54" ht="15.75" customHeight="1">
      <c r="A77" s="77" t="s">
        <v>328</v>
      </c>
      <c r="B77" s="77" t="s">
        <v>1354</v>
      </c>
      <c r="C77" s="87">
        <v>0.49</v>
      </c>
      <c r="D77" s="88" t="s">
        <v>43</v>
      </c>
      <c r="E77" s="88" t="s">
        <v>1321</v>
      </c>
      <c r="F77" s="87">
        <v>0</v>
      </c>
      <c r="G77" s="88" t="s">
        <v>331</v>
      </c>
      <c r="H77" s="88" t="s">
        <v>1136</v>
      </c>
      <c r="I77" s="87">
        <v>0.01</v>
      </c>
      <c r="J77" s="87">
        <f t="shared" si="3"/>
        <v>0.5</v>
      </c>
      <c r="K77" s="77"/>
      <c r="L77" s="75">
        <v>0.49</v>
      </c>
      <c r="M77" s="64" t="s">
        <v>43</v>
      </c>
      <c r="N77" s="62" t="s">
        <v>1321</v>
      </c>
      <c r="O77" s="75">
        <v>0</v>
      </c>
      <c r="P77" s="64" t="s">
        <v>331</v>
      </c>
      <c r="Q77" s="77" t="s">
        <v>1136</v>
      </c>
      <c r="R77" s="75">
        <v>0.01</v>
      </c>
      <c r="S77" s="72">
        <f t="shared" si="4"/>
        <v>0.5</v>
      </c>
      <c r="T77" s="72"/>
      <c r="U77" s="75">
        <v>0.49</v>
      </c>
      <c r="V77" s="64" t="s">
        <v>43</v>
      </c>
      <c r="W77" s="62" t="s">
        <v>1321</v>
      </c>
      <c r="X77" s="75">
        <v>0</v>
      </c>
      <c r="Y77" s="64" t="s">
        <v>331</v>
      </c>
      <c r="Z77" s="77" t="s">
        <v>1136</v>
      </c>
      <c r="AA77" s="75">
        <v>0.01</v>
      </c>
      <c r="AB77" s="72">
        <f t="shared" si="5"/>
        <v>0.5</v>
      </c>
      <c r="AC77" s="86"/>
      <c r="AD77" s="85" t="str">
        <f>IF(VLOOKUP($A77,'[17]EZ list'!$B$4:$H$463,4,FALSE)="","","Yes")</f>
        <v>Yes</v>
      </c>
      <c r="AE77" s="85" t="s">
        <v>1355</v>
      </c>
      <c r="AF77" s="85"/>
      <c r="AG77" s="85"/>
      <c r="AH77" s="84" t="s">
        <v>96</v>
      </c>
      <c r="AI77" s="84">
        <v>0</v>
      </c>
      <c r="AJ77" s="83" t="s">
        <v>0</v>
      </c>
      <c r="AK77" s="94"/>
      <c r="AL77" s="93"/>
      <c r="AM77" s="92"/>
      <c r="AN77" s="79" t="s">
        <v>0</v>
      </c>
      <c r="AO77" s="62" t="s">
        <v>1314</v>
      </c>
      <c r="AP77" s="62" t="s">
        <v>1314</v>
      </c>
      <c r="AQ77" s="62" t="s">
        <v>1314</v>
      </c>
      <c r="AR77" s="62" t="s">
        <v>0</v>
      </c>
      <c r="AS77" s="62" t="s">
        <v>1356</v>
      </c>
      <c r="AT77" s="62">
        <v>31220999</v>
      </c>
      <c r="AU77" s="69">
        <v>0.66800000000000004</v>
      </c>
      <c r="AV77" s="62" t="s">
        <v>1314</v>
      </c>
      <c r="AW77" s="62" t="s">
        <v>43</v>
      </c>
      <c r="AX77" s="62" t="s">
        <v>1321</v>
      </c>
      <c r="AY77" s="62">
        <v>0</v>
      </c>
      <c r="AZ77" s="62" t="s">
        <v>331</v>
      </c>
      <c r="BA77" s="62" t="s">
        <v>1136</v>
      </c>
      <c r="BB77" s="62">
        <v>0.01</v>
      </c>
    </row>
    <row r="78" spans="1:54" ht="15.75" customHeight="1">
      <c r="A78" s="77" t="s">
        <v>332</v>
      </c>
      <c r="B78" s="77" t="s">
        <v>334</v>
      </c>
      <c r="C78" s="87">
        <v>0.4</v>
      </c>
      <c r="D78" s="88" t="s">
        <v>68</v>
      </c>
      <c r="E78" s="88" t="s">
        <v>1203</v>
      </c>
      <c r="F78" s="87">
        <v>0.59</v>
      </c>
      <c r="G78" s="88" t="s">
        <v>69</v>
      </c>
      <c r="H78" s="88" t="s">
        <v>1148</v>
      </c>
      <c r="I78" s="87">
        <v>0.01</v>
      </c>
      <c r="J78" s="87">
        <f t="shared" si="3"/>
        <v>1</v>
      </c>
      <c r="K78" s="77"/>
      <c r="L78" s="75">
        <v>0.4</v>
      </c>
      <c r="M78" s="64" t="s">
        <v>68</v>
      </c>
      <c r="N78" s="62" t="s">
        <v>1203</v>
      </c>
      <c r="O78" s="75">
        <v>0.09</v>
      </c>
      <c r="P78" s="64" t="s">
        <v>69</v>
      </c>
      <c r="Q78" s="77" t="s">
        <v>1148</v>
      </c>
      <c r="R78" s="75">
        <v>0.01</v>
      </c>
      <c r="S78" s="72">
        <f t="shared" si="4"/>
        <v>0.5</v>
      </c>
      <c r="T78" s="72"/>
      <c r="U78" s="75">
        <v>0.4</v>
      </c>
      <c r="V78" s="64" t="s">
        <v>68</v>
      </c>
      <c r="W78" s="62" t="s">
        <v>1203</v>
      </c>
      <c r="X78" s="75">
        <v>0.09</v>
      </c>
      <c r="Y78" s="64" t="s">
        <v>69</v>
      </c>
      <c r="Z78" s="77" t="s">
        <v>1148</v>
      </c>
      <c r="AA78" s="75">
        <v>0.01</v>
      </c>
      <c r="AB78" s="72">
        <f t="shared" si="5"/>
        <v>0.5</v>
      </c>
      <c r="AC78" s="86"/>
      <c r="AD78" s="85" t="str">
        <f>IF(VLOOKUP($A78,'[17]EZ list'!$B$4:$H$463,4,FALSE)="","","Yes")</f>
        <v>Yes</v>
      </c>
      <c r="AE78" s="85" t="s">
        <v>1357</v>
      </c>
      <c r="AF78" s="85"/>
      <c r="AG78" s="85"/>
      <c r="AH78" s="84" t="s">
        <v>96</v>
      </c>
      <c r="AI78" s="84">
        <v>0</v>
      </c>
      <c r="AJ78" s="83" t="s">
        <v>96</v>
      </c>
      <c r="AK78" s="91"/>
      <c r="AL78" s="90"/>
      <c r="AM78" s="89"/>
      <c r="AN78" s="79" t="s">
        <v>96</v>
      </c>
      <c r="AO78" s="62" t="s">
        <v>0</v>
      </c>
      <c r="AP78" s="62" t="s">
        <v>1314</v>
      </c>
      <c r="AQ78" s="62" t="s">
        <v>1314</v>
      </c>
      <c r="AR78" s="62" t="s">
        <v>1314</v>
      </c>
      <c r="AU78" s="69">
        <v>0.69399999999999995</v>
      </c>
      <c r="AV78" s="62" t="s">
        <v>1314</v>
      </c>
      <c r="AW78" s="62" t="s">
        <v>68</v>
      </c>
      <c r="AX78" s="62" t="s">
        <v>1203</v>
      </c>
      <c r="AY78" s="62">
        <v>0.59</v>
      </c>
      <c r="AZ78" s="62" t="s">
        <v>69</v>
      </c>
      <c r="BA78" s="62" t="s">
        <v>1148</v>
      </c>
      <c r="BB78" s="62">
        <v>0.01</v>
      </c>
    </row>
    <row r="79" spans="1:54" ht="15.75" customHeight="1">
      <c r="A79" s="77" t="s">
        <v>335</v>
      </c>
      <c r="B79" s="77" t="s">
        <v>337</v>
      </c>
      <c r="C79" s="87">
        <v>0.4</v>
      </c>
      <c r="D79" s="88" t="s">
        <v>300</v>
      </c>
      <c r="E79" s="88" t="s">
        <v>1214</v>
      </c>
      <c r="F79" s="87">
        <v>0.1</v>
      </c>
      <c r="G79" s="88" t="s">
        <v>43</v>
      </c>
      <c r="H79" s="88" t="s">
        <v>1313</v>
      </c>
      <c r="I79" s="87">
        <v>0</v>
      </c>
      <c r="J79" s="87">
        <f t="shared" si="3"/>
        <v>0.5</v>
      </c>
      <c r="K79" s="77"/>
      <c r="L79" s="75">
        <v>0.4</v>
      </c>
      <c r="M79" s="64" t="s">
        <v>300</v>
      </c>
      <c r="N79" s="62" t="s">
        <v>1214</v>
      </c>
      <c r="O79" s="75">
        <v>0.1</v>
      </c>
      <c r="P79" s="64" t="s">
        <v>43</v>
      </c>
      <c r="Q79" s="77" t="s">
        <v>1313</v>
      </c>
      <c r="R79" s="75">
        <v>0</v>
      </c>
      <c r="S79" s="72">
        <f t="shared" si="4"/>
        <v>0.5</v>
      </c>
      <c r="T79" s="72"/>
      <c r="U79" s="75">
        <v>0.4</v>
      </c>
      <c r="V79" s="64" t="s">
        <v>300</v>
      </c>
      <c r="W79" s="62" t="s">
        <v>1214</v>
      </c>
      <c r="X79" s="75">
        <v>0.1</v>
      </c>
      <c r="Y79" s="64" t="s">
        <v>43</v>
      </c>
      <c r="Z79" s="77" t="s">
        <v>1313</v>
      </c>
      <c r="AA79" s="75">
        <v>0</v>
      </c>
      <c r="AB79" s="72">
        <f t="shared" si="5"/>
        <v>0.5</v>
      </c>
      <c r="AC79" s="86"/>
      <c r="AD79" s="85" t="str">
        <f>IF(VLOOKUP($A79,'[17]EZ list'!$B$4:$H$463,4,FALSE)="","","Yes")</f>
        <v/>
      </c>
      <c r="AE79" s="85"/>
      <c r="AF79" s="85"/>
      <c r="AG79" s="85"/>
      <c r="AH79" s="84" t="s">
        <v>0</v>
      </c>
      <c r="AI79" s="84">
        <v>544707</v>
      </c>
      <c r="AJ79" s="83" t="s">
        <v>96</v>
      </c>
      <c r="AK79" s="94"/>
      <c r="AL79" s="93"/>
      <c r="AM79" s="92"/>
      <c r="AN79" s="79" t="s">
        <v>96</v>
      </c>
      <c r="AO79" s="62" t="s">
        <v>1314</v>
      </c>
      <c r="AP79" s="62" t="s">
        <v>1314</v>
      </c>
      <c r="AQ79" s="62" t="s">
        <v>1314</v>
      </c>
      <c r="AR79" s="62" t="s">
        <v>1314</v>
      </c>
      <c r="AU79" s="69">
        <v>0.67900000000000005</v>
      </c>
      <c r="AV79" s="62" t="s">
        <v>1314</v>
      </c>
      <c r="AW79" s="62" t="s">
        <v>300</v>
      </c>
      <c r="AX79" s="62" t="s">
        <v>1214</v>
      </c>
      <c r="AY79" s="62">
        <v>0.6</v>
      </c>
      <c r="AZ79" s="62" t="s">
        <v>43</v>
      </c>
      <c r="BA79" s="62" t="s">
        <v>1313</v>
      </c>
      <c r="BB79" s="62">
        <v>0</v>
      </c>
    </row>
    <row r="80" spans="1:54" ht="15.75" customHeight="1">
      <c r="A80" s="77" t="s">
        <v>338</v>
      </c>
      <c r="B80" s="108" t="s">
        <v>1358</v>
      </c>
      <c r="C80" s="87">
        <v>0.99</v>
      </c>
      <c r="D80" s="88" t="s">
        <v>43</v>
      </c>
      <c r="E80" s="88" t="s">
        <v>1321</v>
      </c>
      <c r="F80" s="87">
        <v>0</v>
      </c>
      <c r="G80" s="88" t="s">
        <v>54</v>
      </c>
      <c r="H80" s="88" t="s">
        <v>1130</v>
      </c>
      <c r="I80" s="87">
        <v>0.01</v>
      </c>
      <c r="J80" s="87">
        <f t="shared" si="3"/>
        <v>1</v>
      </c>
      <c r="K80" s="108"/>
      <c r="L80" s="75">
        <v>0.49</v>
      </c>
      <c r="M80" s="64" t="s">
        <v>43</v>
      </c>
      <c r="N80" s="62" t="s">
        <v>1321</v>
      </c>
      <c r="O80" s="75">
        <v>0</v>
      </c>
      <c r="P80" s="64" t="s">
        <v>54</v>
      </c>
      <c r="Q80" s="77" t="s">
        <v>1130</v>
      </c>
      <c r="R80" s="75">
        <v>0.01</v>
      </c>
      <c r="S80" s="72">
        <f t="shared" si="4"/>
        <v>0.5</v>
      </c>
      <c r="T80" s="72"/>
      <c r="U80" s="75">
        <v>0.49</v>
      </c>
      <c r="V80" s="64" t="s">
        <v>43</v>
      </c>
      <c r="W80" s="62" t="s">
        <v>1321</v>
      </c>
      <c r="X80" s="75">
        <v>0</v>
      </c>
      <c r="Y80" s="64" t="s">
        <v>54</v>
      </c>
      <c r="Z80" s="77" t="s">
        <v>1130</v>
      </c>
      <c r="AA80" s="75">
        <v>0.01</v>
      </c>
      <c r="AB80" s="72">
        <f t="shared" si="5"/>
        <v>0.5</v>
      </c>
      <c r="AC80" s="86"/>
      <c r="AD80" s="85" t="str">
        <f>IF(VLOOKUP($A80,'[17]EZ list'!$B$4:$H$463,4,FALSE)="","","Yes")</f>
        <v>Yes</v>
      </c>
      <c r="AE80" s="85" t="s">
        <v>1359</v>
      </c>
      <c r="AF80" s="85" t="s">
        <v>1360</v>
      </c>
      <c r="AG80" s="85"/>
      <c r="AH80" s="84" t="s">
        <v>96</v>
      </c>
      <c r="AI80" s="84">
        <v>0</v>
      </c>
      <c r="AJ80" s="83" t="s">
        <v>0</v>
      </c>
      <c r="AK80" s="94"/>
      <c r="AL80" s="93"/>
      <c r="AM80" s="92"/>
      <c r="AN80" s="79" t="s">
        <v>0</v>
      </c>
      <c r="AO80" s="62" t="s">
        <v>1314</v>
      </c>
      <c r="AP80" s="62" t="s">
        <v>1314</v>
      </c>
      <c r="AQ80" s="62" t="s">
        <v>1314</v>
      </c>
      <c r="AR80" s="62" t="s">
        <v>1314</v>
      </c>
      <c r="AU80" s="69">
        <v>0.68600000000000005</v>
      </c>
      <c r="AV80" s="62" t="s">
        <v>1314</v>
      </c>
      <c r="AW80" s="62" t="s">
        <v>43</v>
      </c>
      <c r="AX80" s="62" t="s">
        <v>1321</v>
      </c>
      <c r="AY80" s="62">
        <v>0</v>
      </c>
      <c r="AZ80" s="62" t="s">
        <v>54</v>
      </c>
      <c r="BA80" s="62" t="s">
        <v>1130</v>
      </c>
      <c r="BB80" s="62">
        <v>0.01</v>
      </c>
    </row>
    <row r="81" spans="1:54" ht="15.75" customHeight="1">
      <c r="A81" s="77" t="s">
        <v>341</v>
      </c>
      <c r="B81" s="77" t="s">
        <v>343</v>
      </c>
      <c r="C81" s="87">
        <v>0.5</v>
      </c>
      <c r="D81" s="88" t="s">
        <v>53</v>
      </c>
      <c r="E81" s="88" t="s">
        <v>1187</v>
      </c>
      <c r="F81" s="87">
        <v>0.49</v>
      </c>
      <c r="G81" s="88" t="s">
        <v>54</v>
      </c>
      <c r="H81" s="88" t="s">
        <v>1130</v>
      </c>
      <c r="I81" s="87">
        <v>0.01</v>
      </c>
      <c r="J81" s="87">
        <f t="shared" si="3"/>
        <v>1</v>
      </c>
      <c r="K81" s="77"/>
      <c r="L81" s="75">
        <v>0.4</v>
      </c>
      <c r="M81" s="64" t="s">
        <v>53</v>
      </c>
      <c r="N81" s="62" t="s">
        <v>1187</v>
      </c>
      <c r="O81" s="75">
        <v>0.09</v>
      </c>
      <c r="P81" s="64" t="s">
        <v>54</v>
      </c>
      <c r="Q81" s="77" t="s">
        <v>1130</v>
      </c>
      <c r="R81" s="75">
        <v>0.01</v>
      </c>
      <c r="S81" s="72">
        <f t="shared" si="4"/>
        <v>0.5</v>
      </c>
      <c r="T81" s="72"/>
      <c r="U81" s="75">
        <v>0.4</v>
      </c>
      <c r="V81" s="64" t="s">
        <v>53</v>
      </c>
      <c r="W81" s="62" t="s">
        <v>1187</v>
      </c>
      <c r="X81" s="75">
        <v>0.09</v>
      </c>
      <c r="Y81" s="64" t="s">
        <v>54</v>
      </c>
      <c r="Z81" s="77" t="s">
        <v>1130</v>
      </c>
      <c r="AA81" s="75">
        <v>0.01</v>
      </c>
      <c r="AB81" s="72">
        <f t="shared" si="5"/>
        <v>0.5</v>
      </c>
      <c r="AC81" s="86"/>
      <c r="AD81" s="85" t="str">
        <f>IF(VLOOKUP($A81,'[17]EZ list'!$B$4:$H$463,4,FALSE)="","","Yes")</f>
        <v/>
      </c>
      <c r="AE81" s="85"/>
      <c r="AF81" s="85"/>
      <c r="AG81" s="85"/>
      <c r="AH81" s="84" t="s">
        <v>96</v>
      </c>
      <c r="AI81" s="84">
        <v>0</v>
      </c>
      <c r="AJ81" s="83" t="s">
        <v>96</v>
      </c>
      <c r="AK81" s="97"/>
      <c r="AL81" s="90"/>
      <c r="AM81" s="89"/>
      <c r="AN81" s="79" t="s">
        <v>96</v>
      </c>
      <c r="AO81" s="62" t="s">
        <v>1314</v>
      </c>
      <c r="AP81" s="62" t="s">
        <v>1314</v>
      </c>
      <c r="AQ81" s="62" t="s">
        <v>1314</v>
      </c>
      <c r="AR81" s="62" t="s">
        <v>1314</v>
      </c>
      <c r="AU81" s="69">
        <v>0.66300000000000003</v>
      </c>
      <c r="AV81" s="62" t="s">
        <v>1314</v>
      </c>
      <c r="AW81" s="62" t="s">
        <v>53</v>
      </c>
      <c r="AX81" s="62" t="s">
        <v>1187</v>
      </c>
      <c r="AY81" s="62">
        <v>0.59</v>
      </c>
      <c r="AZ81" s="62" t="s">
        <v>54</v>
      </c>
      <c r="BA81" s="62" t="s">
        <v>1130</v>
      </c>
      <c r="BB81" s="62">
        <v>0.01</v>
      </c>
    </row>
    <row r="82" spans="1:54" ht="15.75" customHeight="1">
      <c r="A82" s="77" t="s">
        <v>344</v>
      </c>
      <c r="B82" s="77" t="s">
        <v>346</v>
      </c>
      <c r="C82" s="87">
        <v>0.49</v>
      </c>
      <c r="D82" s="88" t="s">
        <v>43</v>
      </c>
      <c r="E82" s="88" t="s">
        <v>93</v>
      </c>
      <c r="F82" s="87">
        <v>0</v>
      </c>
      <c r="G82" s="88" t="s">
        <v>95</v>
      </c>
      <c r="H82" s="88" t="s">
        <v>1167</v>
      </c>
      <c r="I82" s="87">
        <v>0.01</v>
      </c>
      <c r="J82" s="87">
        <f t="shared" si="3"/>
        <v>0.5</v>
      </c>
      <c r="K82" s="77"/>
      <c r="L82" s="75">
        <v>0.49</v>
      </c>
      <c r="M82" s="64" t="s">
        <v>43</v>
      </c>
      <c r="N82" s="62" t="s">
        <v>93</v>
      </c>
      <c r="O82" s="75">
        <v>0</v>
      </c>
      <c r="P82" s="64" t="s">
        <v>95</v>
      </c>
      <c r="Q82" s="77" t="s">
        <v>1167</v>
      </c>
      <c r="R82" s="75">
        <v>0.01</v>
      </c>
      <c r="S82" s="72">
        <f t="shared" si="4"/>
        <v>0.5</v>
      </c>
      <c r="T82" s="72"/>
      <c r="U82" s="75">
        <v>0.49</v>
      </c>
      <c r="V82" s="64" t="s">
        <v>43</v>
      </c>
      <c r="W82" s="62" t="s">
        <v>93</v>
      </c>
      <c r="X82" s="75">
        <v>0</v>
      </c>
      <c r="Y82" s="64" t="s">
        <v>95</v>
      </c>
      <c r="Z82" s="77" t="s">
        <v>1167</v>
      </c>
      <c r="AA82" s="75">
        <v>0.01</v>
      </c>
      <c r="AB82" s="72">
        <f t="shared" si="5"/>
        <v>0.5</v>
      </c>
      <c r="AD82" s="85" t="str">
        <f>IF(VLOOKUP($A82,'[17]EZ list'!$B$4:$H$463,4,FALSE)="","","Yes")</f>
        <v/>
      </c>
      <c r="AE82" s="85"/>
      <c r="AF82" s="85"/>
      <c r="AG82" s="85"/>
      <c r="AH82" s="84" t="s">
        <v>96</v>
      </c>
      <c r="AI82" s="84">
        <v>0</v>
      </c>
      <c r="AJ82" s="83" t="s">
        <v>0</v>
      </c>
      <c r="AK82" s="94"/>
      <c r="AL82" s="93"/>
      <c r="AM82" s="92"/>
      <c r="AN82" s="79" t="s">
        <v>0</v>
      </c>
      <c r="AO82" s="62" t="s">
        <v>1314</v>
      </c>
      <c r="AP82" s="62" t="s">
        <v>1314</v>
      </c>
      <c r="AQ82" s="62" t="s">
        <v>1314</v>
      </c>
      <c r="AR82" s="62" t="s">
        <v>1314</v>
      </c>
      <c r="AU82" s="69">
        <v>0.65800000000000003</v>
      </c>
      <c r="AV82" s="62" t="s">
        <v>1314</v>
      </c>
      <c r="AW82" s="62" t="s">
        <v>43</v>
      </c>
      <c r="AX82" s="62" t="s">
        <v>93</v>
      </c>
      <c r="AY82" s="62">
        <v>0</v>
      </c>
      <c r="AZ82" s="62" t="s">
        <v>95</v>
      </c>
      <c r="BA82" s="62" t="s">
        <v>1167</v>
      </c>
      <c r="BB82" s="62">
        <v>0.01</v>
      </c>
    </row>
    <row r="83" spans="1:54" ht="15.75" customHeight="1">
      <c r="A83" s="77" t="s">
        <v>347</v>
      </c>
      <c r="B83" s="77" t="s">
        <v>349</v>
      </c>
      <c r="C83" s="87">
        <v>0.4</v>
      </c>
      <c r="D83" s="88" t="s">
        <v>68</v>
      </c>
      <c r="E83" s="88" t="s">
        <v>1203</v>
      </c>
      <c r="F83" s="87">
        <v>0.59</v>
      </c>
      <c r="G83" s="88" t="s">
        <v>69</v>
      </c>
      <c r="H83" s="88" t="s">
        <v>1148</v>
      </c>
      <c r="I83" s="87">
        <v>0.01</v>
      </c>
      <c r="J83" s="87">
        <f t="shared" si="3"/>
        <v>1</v>
      </c>
      <c r="K83" s="77"/>
      <c r="L83" s="75">
        <v>0.4</v>
      </c>
      <c r="M83" s="64" t="s">
        <v>68</v>
      </c>
      <c r="N83" s="62" t="s">
        <v>1203</v>
      </c>
      <c r="O83" s="75">
        <v>0.09</v>
      </c>
      <c r="P83" s="64" t="s">
        <v>69</v>
      </c>
      <c r="Q83" s="77" t="s">
        <v>1148</v>
      </c>
      <c r="R83" s="75">
        <v>0.01</v>
      </c>
      <c r="S83" s="72">
        <f t="shared" si="4"/>
        <v>0.5</v>
      </c>
      <c r="T83" s="72"/>
      <c r="U83" s="75">
        <v>0.4</v>
      </c>
      <c r="V83" s="64" t="s">
        <v>68</v>
      </c>
      <c r="W83" s="62" t="s">
        <v>1203</v>
      </c>
      <c r="X83" s="75">
        <v>0.09</v>
      </c>
      <c r="Y83" s="64" t="s">
        <v>69</v>
      </c>
      <c r="Z83" s="77" t="s">
        <v>1148</v>
      </c>
      <c r="AA83" s="75">
        <v>0.01</v>
      </c>
      <c r="AB83" s="72">
        <f t="shared" si="5"/>
        <v>0.5</v>
      </c>
      <c r="AC83" s="86"/>
      <c r="AD83" s="85" t="str">
        <f>IF(VLOOKUP($A83,'[17]EZ list'!$B$4:$H$463,4,FALSE)="","","Yes")</f>
        <v/>
      </c>
      <c r="AE83" s="85"/>
      <c r="AF83" s="85"/>
      <c r="AG83" s="85"/>
      <c r="AH83" s="84" t="s">
        <v>96</v>
      </c>
      <c r="AI83" s="84">
        <v>0</v>
      </c>
      <c r="AJ83" s="83" t="s">
        <v>96</v>
      </c>
      <c r="AK83" s="94"/>
      <c r="AL83" s="93"/>
      <c r="AM83" s="92"/>
      <c r="AN83" s="79" t="s">
        <v>96</v>
      </c>
      <c r="AO83" s="62" t="s">
        <v>1314</v>
      </c>
      <c r="AP83" s="62" t="s">
        <v>1314</v>
      </c>
      <c r="AQ83" s="62" t="s">
        <v>1314</v>
      </c>
      <c r="AR83" s="62" t="s">
        <v>1314</v>
      </c>
      <c r="AU83" s="69">
        <v>0.65600000000000003</v>
      </c>
      <c r="AV83" s="62" t="s">
        <v>1314</v>
      </c>
      <c r="AW83" s="62" t="s">
        <v>68</v>
      </c>
      <c r="AX83" s="62" t="s">
        <v>1203</v>
      </c>
      <c r="AY83" s="62">
        <v>0.59</v>
      </c>
      <c r="AZ83" s="62" t="s">
        <v>69</v>
      </c>
      <c r="BA83" s="62" t="s">
        <v>1148</v>
      </c>
      <c r="BB83" s="62">
        <v>0.01</v>
      </c>
    </row>
    <row r="84" spans="1:54" ht="15.75" customHeight="1">
      <c r="A84" s="77" t="s">
        <v>350</v>
      </c>
      <c r="B84" s="77" t="s">
        <v>352</v>
      </c>
      <c r="C84" s="87">
        <v>0.99</v>
      </c>
      <c r="D84" s="88" t="s">
        <v>43</v>
      </c>
      <c r="E84" s="88" t="s">
        <v>93</v>
      </c>
      <c r="F84" s="87">
        <v>0</v>
      </c>
      <c r="G84" s="88" t="s">
        <v>130</v>
      </c>
      <c r="H84" s="88" t="s">
        <v>1171</v>
      </c>
      <c r="I84" s="87">
        <v>0.01</v>
      </c>
      <c r="J84" s="87">
        <f t="shared" si="3"/>
        <v>1</v>
      </c>
      <c r="K84" s="77"/>
      <c r="L84" s="75">
        <v>0.99</v>
      </c>
      <c r="M84" s="64" t="s">
        <v>43</v>
      </c>
      <c r="N84" s="62" t="s">
        <v>93</v>
      </c>
      <c r="O84" s="75">
        <v>0</v>
      </c>
      <c r="P84" s="64" t="s">
        <v>130</v>
      </c>
      <c r="Q84" s="77" t="s">
        <v>1171</v>
      </c>
      <c r="R84" s="75">
        <v>0.01</v>
      </c>
      <c r="S84" s="72">
        <f t="shared" si="4"/>
        <v>1</v>
      </c>
      <c r="T84" s="72"/>
      <c r="U84" s="75">
        <v>0.49</v>
      </c>
      <c r="V84" s="64" t="s">
        <v>43</v>
      </c>
      <c r="W84" s="62" t="s">
        <v>93</v>
      </c>
      <c r="X84" s="75">
        <v>0</v>
      </c>
      <c r="Y84" s="64" t="s">
        <v>130</v>
      </c>
      <c r="Z84" s="77" t="s">
        <v>1171</v>
      </c>
      <c r="AA84" s="75">
        <v>0.01</v>
      </c>
      <c r="AB84" s="72">
        <f t="shared" si="5"/>
        <v>0.5</v>
      </c>
      <c r="AC84" s="86"/>
      <c r="AD84" s="85" t="str">
        <f>IF(VLOOKUP($A84,'[17]EZ list'!$B$4:$H$463,4,FALSE)="","","Yes")</f>
        <v>Yes</v>
      </c>
      <c r="AE84" s="85" t="s">
        <v>1361</v>
      </c>
      <c r="AF84" s="85"/>
      <c r="AG84" s="85"/>
      <c r="AH84" s="84" t="s">
        <v>0</v>
      </c>
      <c r="AI84" s="84">
        <v>2700000</v>
      </c>
      <c r="AJ84" s="83" t="s">
        <v>0</v>
      </c>
      <c r="AK84" s="94"/>
      <c r="AL84" s="93"/>
      <c r="AM84" s="92"/>
      <c r="AN84" s="79" t="s">
        <v>0</v>
      </c>
      <c r="AO84" s="62" t="s">
        <v>1314</v>
      </c>
      <c r="AP84" s="62" t="s">
        <v>1314</v>
      </c>
      <c r="AQ84" s="62" t="s">
        <v>1314</v>
      </c>
      <c r="AR84" s="62" t="s">
        <v>1314</v>
      </c>
      <c r="AU84" s="69">
        <v>0.66300000000000003</v>
      </c>
      <c r="AV84" s="62" t="s">
        <v>1314</v>
      </c>
      <c r="AW84" s="62" t="s">
        <v>43</v>
      </c>
      <c r="AX84" s="62" t="s">
        <v>93</v>
      </c>
      <c r="AY84" s="62">
        <v>0</v>
      </c>
      <c r="AZ84" s="62" t="s">
        <v>130</v>
      </c>
      <c r="BA84" s="62" t="s">
        <v>1171</v>
      </c>
      <c r="BB84" s="62">
        <v>0.01</v>
      </c>
    </row>
    <row r="85" spans="1:54" ht="15.75" customHeight="1">
      <c r="A85" s="77" t="s">
        <v>353</v>
      </c>
      <c r="B85" s="108" t="s">
        <v>1362</v>
      </c>
      <c r="C85" s="87">
        <v>0.49</v>
      </c>
      <c r="D85" s="88" t="s">
        <v>43</v>
      </c>
      <c r="E85" s="88" t="s">
        <v>1321</v>
      </c>
      <c r="F85" s="87">
        <v>0</v>
      </c>
      <c r="G85" s="88" t="s">
        <v>331</v>
      </c>
      <c r="H85" s="88" t="s">
        <v>1136</v>
      </c>
      <c r="I85" s="87">
        <v>0.01</v>
      </c>
      <c r="J85" s="87">
        <f t="shared" si="3"/>
        <v>0.5</v>
      </c>
      <c r="K85" s="108"/>
      <c r="L85" s="75">
        <v>0.49</v>
      </c>
      <c r="M85" s="64" t="s">
        <v>43</v>
      </c>
      <c r="N85" s="62" t="s">
        <v>1321</v>
      </c>
      <c r="O85" s="75">
        <v>0</v>
      </c>
      <c r="P85" s="64" t="s">
        <v>331</v>
      </c>
      <c r="Q85" s="77" t="s">
        <v>1136</v>
      </c>
      <c r="R85" s="75">
        <v>0.01</v>
      </c>
      <c r="S85" s="72">
        <f t="shared" si="4"/>
        <v>0.5</v>
      </c>
      <c r="T85" s="72"/>
      <c r="U85" s="75">
        <v>0.49</v>
      </c>
      <c r="V85" s="64" t="s">
        <v>43</v>
      </c>
      <c r="W85" s="62" t="s">
        <v>1321</v>
      </c>
      <c r="X85" s="75">
        <v>0</v>
      </c>
      <c r="Y85" s="64" t="s">
        <v>331</v>
      </c>
      <c r="Z85" s="77" t="s">
        <v>1136</v>
      </c>
      <c r="AA85" s="75">
        <v>0.01</v>
      </c>
      <c r="AB85" s="72">
        <f t="shared" si="5"/>
        <v>0.5</v>
      </c>
      <c r="AC85" s="86"/>
      <c r="AD85" s="85" t="str">
        <f>IF(VLOOKUP($A85,'[17]EZ list'!$B$4:$H$463,4,FALSE)="","","Yes")</f>
        <v>Yes</v>
      </c>
      <c r="AE85" s="85" t="s">
        <v>1363</v>
      </c>
      <c r="AF85" s="85"/>
      <c r="AG85" s="85"/>
      <c r="AH85" s="84" t="s">
        <v>96</v>
      </c>
      <c r="AI85" s="84">
        <v>0</v>
      </c>
      <c r="AJ85" s="83" t="s">
        <v>0</v>
      </c>
      <c r="AK85" s="94"/>
      <c r="AL85" s="93"/>
      <c r="AM85" s="92"/>
      <c r="AN85" s="79" t="s">
        <v>0</v>
      </c>
      <c r="AO85" s="62" t="s">
        <v>0</v>
      </c>
      <c r="AP85" s="62" t="s">
        <v>1314</v>
      </c>
      <c r="AQ85" s="62" t="s">
        <v>1314</v>
      </c>
      <c r="AR85" s="62" t="s">
        <v>1314</v>
      </c>
      <c r="AU85" s="69">
        <v>0.64900000000000002</v>
      </c>
      <c r="AV85" s="62" t="s">
        <v>1314</v>
      </c>
      <c r="AW85" s="62" t="s">
        <v>43</v>
      </c>
      <c r="AX85" s="62" t="s">
        <v>1321</v>
      </c>
      <c r="AY85" s="62">
        <v>0</v>
      </c>
      <c r="AZ85" s="62" t="s">
        <v>331</v>
      </c>
      <c r="BA85" s="62" t="s">
        <v>1136</v>
      </c>
      <c r="BB85" s="62">
        <v>0.01</v>
      </c>
    </row>
    <row r="86" spans="1:54" ht="15.75" customHeight="1">
      <c r="A86" s="77" t="s">
        <v>356</v>
      </c>
      <c r="B86" s="77" t="s">
        <v>358</v>
      </c>
      <c r="C86" s="87">
        <v>0.64</v>
      </c>
      <c r="D86" s="88" t="s">
        <v>86</v>
      </c>
      <c r="E86" s="88" t="s">
        <v>1176</v>
      </c>
      <c r="F86" s="87">
        <v>0.36</v>
      </c>
      <c r="G86" s="88" t="s">
        <v>43</v>
      </c>
      <c r="H86" s="88" t="s">
        <v>43</v>
      </c>
      <c r="I86" s="87">
        <v>0</v>
      </c>
      <c r="J86" s="87">
        <f t="shared" si="3"/>
        <v>1</v>
      </c>
      <c r="K86" s="77"/>
      <c r="L86" s="75">
        <v>0.3</v>
      </c>
      <c r="M86" s="64" t="s">
        <v>86</v>
      </c>
      <c r="N86" s="62" t="s">
        <v>1176</v>
      </c>
      <c r="O86" s="75">
        <v>0.37</v>
      </c>
      <c r="P86" s="64" t="s">
        <v>43</v>
      </c>
      <c r="Q86" s="62" t="s">
        <v>43</v>
      </c>
      <c r="R86" s="75">
        <v>0</v>
      </c>
      <c r="S86" s="72">
        <f t="shared" si="4"/>
        <v>0.66999999999999993</v>
      </c>
      <c r="T86" s="72"/>
      <c r="U86" s="75">
        <v>0.3</v>
      </c>
      <c r="V86" s="64" t="s">
        <v>86</v>
      </c>
      <c r="W86" s="62" t="s">
        <v>1176</v>
      </c>
      <c r="X86" s="75">
        <v>0.2</v>
      </c>
      <c r="Y86" s="64" t="s">
        <v>43</v>
      </c>
      <c r="Z86" s="62" t="s">
        <v>43</v>
      </c>
      <c r="AA86" s="75">
        <v>0</v>
      </c>
      <c r="AB86" s="72">
        <f t="shared" si="5"/>
        <v>0.5</v>
      </c>
      <c r="AC86" s="86"/>
      <c r="AD86" s="85" t="str">
        <f>IF(VLOOKUP($A86,'[17]EZ list'!$B$4:$H$463,4,FALSE)="","","Yes")</f>
        <v/>
      </c>
      <c r="AE86" s="85"/>
      <c r="AF86" s="85"/>
      <c r="AG86" s="85"/>
      <c r="AH86" s="84" t="s">
        <v>96</v>
      </c>
      <c r="AI86" s="84">
        <v>0</v>
      </c>
      <c r="AJ86" s="83" t="s">
        <v>0</v>
      </c>
      <c r="AK86" s="94"/>
      <c r="AL86" s="93"/>
      <c r="AM86" s="92"/>
      <c r="AN86" s="79" t="s">
        <v>0</v>
      </c>
      <c r="AO86" s="62" t="s">
        <v>1314</v>
      </c>
      <c r="AP86" s="62" t="s">
        <v>1314</v>
      </c>
      <c r="AQ86" s="62" t="s">
        <v>1314</v>
      </c>
      <c r="AR86" s="62" t="s">
        <v>1314</v>
      </c>
      <c r="AU86" s="69">
        <v>0.76200000000000001</v>
      </c>
      <c r="AV86" s="62" t="s">
        <v>1314</v>
      </c>
      <c r="AW86" s="62" t="s">
        <v>86</v>
      </c>
      <c r="AX86" s="62" t="s">
        <v>1176</v>
      </c>
      <c r="AY86" s="62">
        <v>0.2</v>
      </c>
      <c r="AZ86" s="62" t="s">
        <v>43</v>
      </c>
      <c r="BA86" s="62" t="s">
        <v>43</v>
      </c>
      <c r="BB86" s="62">
        <v>0</v>
      </c>
    </row>
    <row r="87" spans="1:54" ht="15.75" customHeight="1">
      <c r="A87" s="77" t="s">
        <v>359</v>
      </c>
      <c r="B87" s="77" t="s">
        <v>361</v>
      </c>
      <c r="C87" s="87">
        <v>0.4</v>
      </c>
      <c r="D87" s="88" t="s">
        <v>226</v>
      </c>
      <c r="E87" s="88" t="s">
        <v>1182</v>
      </c>
      <c r="F87" s="87">
        <v>0.09</v>
      </c>
      <c r="G87" s="88" t="s">
        <v>227</v>
      </c>
      <c r="H87" s="88" t="s">
        <v>1124</v>
      </c>
      <c r="I87" s="87">
        <v>0.01</v>
      </c>
      <c r="J87" s="87">
        <f t="shared" si="3"/>
        <v>0.5</v>
      </c>
      <c r="K87" s="77"/>
      <c r="L87" s="75">
        <v>0.4</v>
      </c>
      <c r="M87" s="64" t="s">
        <v>226</v>
      </c>
      <c r="N87" s="62" t="s">
        <v>1182</v>
      </c>
      <c r="O87" s="75">
        <v>0.09</v>
      </c>
      <c r="P87" s="64" t="s">
        <v>227</v>
      </c>
      <c r="Q87" s="77" t="s">
        <v>1124</v>
      </c>
      <c r="R87" s="75">
        <v>0.01</v>
      </c>
      <c r="S87" s="72">
        <f t="shared" si="4"/>
        <v>0.5</v>
      </c>
      <c r="T87" s="72"/>
      <c r="U87" s="75">
        <v>0.4</v>
      </c>
      <c r="V87" s="64" t="s">
        <v>226</v>
      </c>
      <c r="W87" s="62" t="s">
        <v>1182</v>
      </c>
      <c r="X87" s="75">
        <v>0.09</v>
      </c>
      <c r="Y87" s="64" t="s">
        <v>227</v>
      </c>
      <c r="Z87" s="77" t="s">
        <v>1124</v>
      </c>
      <c r="AA87" s="75">
        <v>0.01</v>
      </c>
      <c r="AB87" s="72">
        <f t="shared" si="5"/>
        <v>0.5</v>
      </c>
      <c r="AC87" s="86"/>
      <c r="AD87" s="85" t="str">
        <f>IF(VLOOKUP($A87,'[17]EZ list'!$B$4:$H$463,4,FALSE)="","","Yes")</f>
        <v>Yes</v>
      </c>
      <c r="AE87" s="85" t="s">
        <v>1364</v>
      </c>
      <c r="AF87" s="85"/>
      <c r="AG87" s="85"/>
      <c r="AH87" s="84" t="s">
        <v>96</v>
      </c>
      <c r="AI87" s="84">
        <v>0</v>
      </c>
      <c r="AJ87" s="83" t="s">
        <v>96</v>
      </c>
      <c r="AK87" s="94"/>
      <c r="AL87" s="93"/>
      <c r="AM87" s="92"/>
      <c r="AN87" s="79" t="s">
        <v>96</v>
      </c>
      <c r="AO87" s="62" t="s">
        <v>1314</v>
      </c>
      <c r="AP87" s="62" t="s">
        <v>1314</v>
      </c>
      <c r="AQ87" s="62" t="s">
        <v>1314</v>
      </c>
      <c r="AR87" s="62" t="s">
        <v>1314</v>
      </c>
      <c r="AS87" s="62" t="s">
        <v>1182</v>
      </c>
      <c r="AU87" s="69">
        <v>0.70199999999999996</v>
      </c>
      <c r="AV87" s="62" t="s">
        <v>1314</v>
      </c>
      <c r="AW87" s="62" t="s">
        <v>226</v>
      </c>
      <c r="AX87" s="62" t="s">
        <v>1182</v>
      </c>
      <c r="AY87" s="62">
        <v>0.59</v>
      </c>
      <c r="AZ87" s="62" t="s">
        <v>227</v>
      </c>
      <c r="BA87" s="62" t="s">
        <v>1124</v>
      </c>
      <c r="BB87" s="62">
        <v>0.01</v>
      </c>
    </row>
    <row r="88" spans="1:54" ht="15.75" customHeight="1">
      <c r="A88" s="77" t="s">
        <v>362</v>
      </c>
      <c r="B88" s="77" t="s">
        <v>364</v>
      </c>
      <c r="C88" s="87">
        <v>0.4</v>
      </c>
      <c r="D88" s="88" t="s">
        <v>365</v>
      </c>
      <c r="E88" s="88" t="s">
        <v>1189</v>
      </c>
      <c r="F88" s="87">
        <v>0.59</v>
      </c>
      <c r="G88" s="88" t="s">
        <v>366</v>
      </c>
      <c r="H88" s="118" t="s">
        <v>1365</v>
      </c>
      <c r="I88" s="87">
        <v>0.01</v>
      </c>
      <c r="J88" s="87">
        <f t="shared" si="3"/>
        <v>1</v>
      </c>
      <c r="K88" s="77"/>
      <c r="L88" s="75">
        <v>0.4</v>
      </c>
      <c r="M88" s="64" t="s">
        <v>365</v>
      </c>
      <c r="N88" s="62" t="s">
        <v>1189</v>
      </c>
      <c r="O88" s="75">
        <v>0.09</v>
      </c>
      <c r="P88" s="64" t="s">
        <v>366</v>
      </c>
      <c r="Q88" s="108" t="s">
        <v>1365</v>
      </c>
      <c r="R88" s="75">
        <v>0.01</v>
      </c>
      <c r="S88" s="72">
        <f t="shared" si="4"/>
        <v>0.5</v>
      </c>
      <c r="T88" s="72"/>
      <c r="U88" s="75">
        <v>0.4</v>
      </c>
      <c r="V88" s="64" t="s">
        <v>365</v>
      </c>
      <c r="W88" s="62" t="s">
        <v>1189</v>
      </c>
      <c r="X88" s="75">
        <v>0.09</v>
      </c>
      <c r="Y88" s="64" t="s">
        <v>366</v>
      </c>
      <c r="Z88" s="108" t="s">
        <v>1365</v>
      </c>
      <c r="AA88" s="75">
        <v>0.01</v>
      </c>
      <c r="AB88" s="72">
        <f t="shared" si="5"/>
        <v>0.5</v>
      </c>
      <c r="AC88" s="86"/>
      <c r="AD88" s="85" t="str">
        <f>IF(VLOOKUP($A88,'[17]EZ list'!$B$4:$H$463,4,FALSE)="","","Yes")</f>
        <v>Yes</v>
      </c>
      <c r="AE88" s="85" t="s">
        <v>1366</v>
      </c>
      <c r="AF88" s="85"/>
      <c r="AG88" s="85"/>
      <c r="AH88" s="84" t="s">
        <v>0</v>
      </c>
      <c r="AI88" s="84">
        <v>628540</v>
      </c>
      <c r="AJ88" s="83" t="s">
        <v>96</v>
      </c>
      <c r="AK88" s="91"/>
      <c r="AL88" s="90"/>
      <c r="AM88" s="89"/>
      <c r="AN88" s="79" t="s">
        <v>96</v>
      </c>
      <c r="AO88" s="62" t="s">
        <v>0</v>
      </c>
      <c r="AP88" s="62" t="s">
        <v>1314</v>
      </c>
      <c r="AQ88" s="62" t="s">
        <v>1314</v>
      </c>
      <c r="AR88" s="62" t="s">
        <v>1314</v>
      </c>
      <c r="AU88" s="69">
        <v>0.66600000000000004</v>
      </c>
      <c r="AV88" s="62" t="s">
        <v>1314</v>
      </c>
      <c r="AW88" s="62" t="s">
        <v>365</v>
      </c>
      <c r="AX88" s="62" t="s">
        <v>1189</v>
      </c>
      <c r="AY88" s="62">
        <v>0.59</v>
      </c>
      <c r="AZ88" s="62" t="s">
        <v>366</v>
      </c>
      <c r="BA88" s="62" t="s">
        <v>1365</v>
      </c>
      <c r="BB88" s="62">
        <v>0.01</v>
      </c>
    </row>
    <row r="89" spans="1:54" ht="15.75" customHeight="1">
      <c r="A89" s="77" t="s">
        <v>368</v>
      </c>
      <c r="B89" s="77" t="s">
        <v>370</v>
      </c>
      <c r="C89" s="87">
        <v>0.4</v>
      </c>
      <c r="D89" s="88" t="s">
        <v>287</v>
      </c>
      <c r="E89" s="88" t="s">
        <v>1191</v>
      </c>
      <c r="F89" s="87">
        <v>0.09</v>
      </c>
      <c r="G89" s="88" t="s">
        <v>161</v>
      </c>
      <c r="H89" s="88" t="s">
        <v>1331</v>
      </c>
      <c r="I89" s="87">
        <v>0.01</v>
      </c>
      <c r="J89" s="87">
        <f t="shared" si="3"/>
        <v>0.5</v>
      </c>
      <c r="K89" s="77"/>
      <c r="L89" s="75">
        <v>0.4</v>
      </c>
      <c r="M89" s="64" t="s">
        <v>287</v>
      </c>
      <c r="N89" s="62" t="s">
        <v>1191</v>
      </c>
      <c r="O89" s="75">
        <v>0.09</v>
      </c>
      <c r="P89" s="64" t="s">
        <v>1332</v>
      </c>
      <c r="Q89" s="77" t="s">
        <v>1333</v>
      </c>
      <c r="R89" s="75">
        <v>0.01</v>
      </c>
      <c r="S89" s="72">
        <f t="shared" si="4"/>
        <v>0.5</v>
      </c>
      <c r="T89" s="72"/>
      <c r="U89" s="75">
        <v>0.4</v>
      </c>
      <c r="V89" s="64" t="s">
        <v>287</v>
      </c>
      <c r="W89" s="62" t="s">
        <v>1191</v>
      </c>
      <c r="X89" s="75">
        <v>0.09</v>
      </c>
      <c r="Y89" s="64" t="s">
        <v>1332</v>
      </c>
      <c r="Z89" s="77" t="s">
        <v>1333</v>
      </c>
      <c r="AA89" s="75">
        <v>0.01</v>
      </c>
      <c r="AB89" s="72">
        <f t="shared" si="5"/>
        <v>0.5</v>
      </c>
      <c r="AC89" s="86"/>
      <c r="AD89" s="85" t="str">
        <f>IF(VLOOKUP($A89,'[17]EZ list'!$B$4:$H$463,4,FALSE)="","","Yes")</f>
        <v/>
      </c>
      <c r="AE89" s="85"/>
      <c r="AF89" s="85"/>
      <c r="AG89" s="85"/>
      <c r="AH89" s="84" t="s">
        <v>96</v>
      </c>
      <c r="AI89" s="84">
        <v>0</v>
      </c>
      <c r="AJ89" s="83" t="s">
        <v>96</v>
      </c>
      <c r="AK89" s="101"/>
      <c r="AL89" s="112"/>
      <c r="AM89" s="111"/>
      <c r="AN89" s="79" t="s">
        <v>96</v>
      </c>
      <c r="AO89" s="62" t="s">
        <v>1314</v>
      </c>
      <c r="AP89" s="62" t="s">
        <v>1314</v>
      </c>
      <c r="AQ89" s="62" t="s">
        <v>1314</v>
      </c>
      <c r="AR89" s="62" t="s">
        <v>1314</v>
      </c>
      <c r="AU89" s="69">
        <v>0.71199999999999997</v>
      </c>
      <c r="AV89" s="62" t="s">
        <v>1314</v>
      </c>
      <c r="AW89" s="62" t="s">
        <v>287</v>
      </c>
      <c r="AX89" s="62" t="s">
        <v>1191</v>
      </c>
      <c r="AY89" s="62">
        <v>0.59</v>
      </c>
      <c r="AZ89" s="62" t="s">
        <v>161</v>
      </c>
      <c r="BA89" s="62" t="s">
        <v>1331</v>
      </c>
      <c r="BB89" s="62">
        <v>0.01</v>
      </c>
    </row>
    <row r="90" spans="1:54" ht="15.75" customHeight="1">
      <c r="A90" s="77" t="s">
        <v>371</v>
      </c>
      <c r="B90" s="77" t="s">
        <v>373</v>
      </c>
      <c r="C90" s="87">
        <v>0.4</v>
      </c>
      <c r="D90" s="88" t="s">
        <v>109</v>
      </c>
      <c r="E90" s="88" t="s">
        <v>1199</v>
      </c>
      <c r="F90" s="87">
        <v>0.09</v>
      </c>
      <c r="G90" s="88" t="s">
        <v>110</v>
      </c>
      <c r="H90" s="88" t="s">
        <v>1142</v>
      </c>
      <c r="I90" s="87">
        <v>0.01</v>
      </c>
      <c r="J90" s="87">
        <f t="shared" si="3"/>
        <v>0.5</v>
      </c>
      <c r="K90" s="77"/>
      <c r="L90" s="75">
        <v>0.4</v>
      </c>
      <c r="M90" s="64" t="s">
        <v>109</v>
      </c>
      <c r="N90" s="62" t="s">
        <v>1199</v>
      </c>
      <c r="O90" s="75">
        <v>0.09</v>
      </c>
      <c r="P90" s="64" t="s">
        <v>110</v>
      </c>
      <c r="Q90" s="77" t="s">
        <v>1142</v>
      </c>
      <c r="R90" s="75">
        <v>0.01</v>
      </c>
      <c r="S90" s="72">
        <f t="shared" si="4"/>
        <v>0.5</v>
      </c>
      <c r="T90" s="72"/>
      <c r="U90" s="75">
        <v>0.4</v>
      </c>
      <c r="V90" s="64" t="s">
        <v>109</v>
      </c>
      <c r="W90" s="62" t="s">
        <v>1199</v>
      </c>
      <c r="X90" s="75">
        <v>0.09</v>
      </c>
      <c r="Y90" s="64" t="s">
        <v>110</v>
      </c>
      <c r="Z90" s="77" t="s">
        <v>1142</v>
      </c>
      <c r="AA90" s="75">
        <v>0.01</v>
      </c>
      <c r="AB90" s="72">
        <f t="shared" si="5"/>
        <v>0.5</v>
      </c>
      <c r="AC90" s="86"/>
      <c r="AD90" s="85" t="str">
        <f>IF(VLOOKUP($A90,'[17]EZ list'!$B$4:$H$463,4,FALSE)="","","Yes")</f>
        <v>Yes</v>
      </c>
      <c r="AE90" s="85" t="s">
        <v>1318</v>
      </c>
      <c r="AF90" s="85"/>
      <c r="AG90" s="85"/>
      <c r="AH90" s="84" t="s">
        <v>96</v>
      </c>
      <c r="AI90" s="84">
        <v>0</v>
      </c>
      <c r="AJ90" s="83" t="s">
        <v>96</v>
      </c>
      <c r="AK90" s="94"/>
      <c r="AL90" s="93"/>
      <c r="AM90" s="92"/>
      <c r="AN90" s="79" t="s">
        <v>96</v>
      </c>
      <c r="AO90" s="62" t="s">
        <v>0</v>
      </c>
      <c r="AP90" s="62" t="s">
        <v>1314</v>
      </c>
      <c r="AQ90" s="62" t="s">
        <v>1314</v>
      </c>
      <c r="AR90" s="62" t="s">
        <v>1314</v>
      </c>
      <c r="AU90" s="69">
        <v>0.70699999999999996</v>
      </c>
      <c r="AV90" s="62" t="s">
        <v>1314</v>
      </c>
      <c r="AW90" s="62" t="s">
        <v>109</v>
      </c>
      <c r="AX90" s="62" t="s">
        <v>1199</v>
      </c>
      <c r="AY90" s="62">
        <v>0.59</v>
      </c>
      <c r="AZ90" s="62" t="s">
        <v>110</v>
      </c>
      <c r="BA90" s="62" t="s">
        <v>1142</v>
      </c>
      <c r="BB90" s="62">
        <v>0.01</v>
      </c>
    </row>
    <row r="91" spans="1:54" ht="15.75" customHeight="1">
      <c r="A91" s="77" t="s">
        <v>374</v>
      </c>
      <c r="B91" s="77" t="s">
        <v>376</v>
      </c>
      <c r="C91" s="87">
        <v>0.4</v>
      </c>
      <c r="D91" s="88" t="s">
        <v>207</v>
      </c>
      <c r="E91" s="88" t="s">
        <v>1201</v>
      </c>
      <c r="F91" s="87">
        <v>0.1</v>
      </c>
      <c r="G91" s="88" t="s">
        <v>43</v>
      </c>
      <c r="H91" s="88" t="s">
        <v>1313</v>
      </c>
      <c r="I91" s="87">
        <v>0</v>
      </c>
      <c r="J91" s="87">
        <f t="shared" si="3"/>
        <v>0.5</v>
      </c>
      <c r="K91" s="77"/>
      <c r="L91" s="75">
        <v>0.4</v>
      </c>
      <c r="M91" s="64" t="s">
        <v>207</v>
      </c>
      <c r="N91" s="62" t="s">
        <v>1201</v>
      </c>
      <c r="O91" s="75">
        <v>0.1</v>
      </c>
      <c r="P91" s="64" t="s">
        <v>43</v>
      </c>
      <c r="Q91" s="77" t="s">
        <v>1313</v>
      </c>
      <c r="R91" s="75">
        <v>0</v>
      </c>
      <c r="S91" s="72">
        <f t="shared" si="4"/>
        <v>0.5</v>
      </c>
      <c r="T91" s="72"/>
      <c r="U91" s="75">
        <v>0.4</v>
      </c>
      <c r="V91" s="64" t="s">
        <v>207</v>
      </c>
      <c r="W91" s="62" t="s">
        <v>1201</v>
      </c>
      <c r="X91" s="75">
        <v>0.1</v>
      </c>
      <c r="Y91" s="64" t="s">
        <v>43</v>
      </c>
      <c r="Z91" s="77" t="s">
        <v>1313</v>
      </c>
      <c r="AA91" s="75">
        <v>0</v>
      </c>
      <c r="AB91" s="72">
        <f t="shared" si="5"/>
        <v>0.5</v>
      </c>
      <c r="AC91" s="86"/>
      <c r="AD91" s="85" t="str">
        <f>IF(VLOOKUP($A91,'[17]EZ list'!$B$4:$H$463,4,FALSE)="","","Yes")</f>
        <v/>
      </c>
      <c r="AE91" s="85"/>
      <c r="AF91" s="85"/>
      <c r="AG91" s="85"/>
      <c r="AH91" s="84" t="s">
        <v>0</v>
      </c>
      <c r="AI91" s="84">
        <v>779435</v>
      </c>
      <c r="AJ91" s="83" t="s">
        <v>96</v>
      </c>
      <c r="AK91" s="101"/>
      <c r="AL91" s="112"/>
      <c r="AM91" s="111"/>
      <c r="AN91" s="79" t="s">
        <v>96</v>
      </c>
      <c r="AO91" s="62" t="s">
        <v>1314</v>
      </c>
      <c r="AP91" s="62" t="s">
        <v>1314</v>
      </c>
      <c r="AQ91" s="62" t="s">
        <v>1314</v>
      </c>
      <c r="AR91" s="62" t="s">
        <v>1314</v>
      </c>
      <c r="AU91" s="69">
        <v>0.71299999999999997</v>
      </c>
      <c r="AV91" s="62" t="s">
        <v>1314</v>
      </c>
      <c r="AW91" s="62" t="s">
        <v>207</v>
      </c>
      <c r="AX91" s="62" t="s">
        <v>1201</v>
      </c>
      <c r="AY91" s="62">
        <v>0.6</v>
      </c>
      <c r="AZ91" s="62" t="s">
        <v>43</v>
      </c>
      <c r="BA91" s="62" t="s">
        <v>1313</v>
      </c>
      <c r="BB91" s="62">
        <v>0</v>
      </c>
    </row>
    <row r="92" spans="1:54" ht="15.75" customHeight="1">
      <c r="A92" s="77" t="s">
        <v>377</v>
      </c>
      <c r="B92" s="77" t="s">
        <v>379</v>
      </c>
      <c r="C92" s="87">
        <v>0.6</v>
      </c>
      <c r="D92" s="88" t="s">
        <v>156</v>
      </c>
      <c r="E92" s="88" t="s">
        <v>1209</v>
      </c>
      <c r="F92" s="87">
        <v>0.4</v>
      </c>
      <c r="G92" s="88" t="s">
        <v>43</v>
      </c>
      <c r="H92" s="88" t="s">
        <v>1313</v>
      </c>
      <c r="I92" s="87">
        <v>0</v>
      </c>
      <c r="J92" s="87">
        <f t="shared" si="3"/>
        <v>1</v>
      </c>
      <c r="K92" s="77"/>
      <c r="L92" s="75">
        <v>0.4</v>
      </c>
      <c r="M92" s="64" t="s">
        <v>156</v>
      </c>
      <c r="N92" s="62" t="s">
        <v>1209</v>
      </c>
      <c r="O92" s="75">
        <v>0.1</v>
      </c>
      <c r="P92" s="64" t="s">
        <v>43</v>
      </c>
      <c r="Q92" s="77" t="s">
        <v>1313</v>
      </c>
      <c r="R92" s="75">
        <v>0</v>
      </c>
      <c r="S92" s="72">
        <f t="shared" si="4"/>
        <v>0.5</v>
      </c>
      <c r="T92" s="72"/>
      <c r="U92" s="75">
        <v>0.4</v>
      </c>
      <c r="V92" s="64" t="s">
        <v>156</v>
      </c>
      <c r="W92" s="62" t="s">
        <v>1209</v>
      </c>
      <c r="X92" s="75">
        <v>0.1</v>
      </c>
      <c r="Y92" s="64" t="s">
        <v>43</v>
      </c>
      <c r="Z92" s="77" t="s">
        <v>1313</v>
      </c>
      <c r="AA92" s="75">
        <v>0</v>
      </c>
      <c r="AB92" s="72">
        <f t="shared" si="5"/>
        <v>0.5</v>
      </c>
      <c r="AC92" s="86"/>
      <c r="AD92" s="85" t="str">
        <f>IF(VLOOKUP($A92,'[17]EZ list'!$B$4:$H$463,4,FALSE)="","","Yes")</f>
        <v/>
      </c>
      <c r="AE92" s="85"/>
      <c r="AF92" s="85"/>
      <c r="AG92" s="85"/>
      <c r="AH92" s="84" t="s">
        <v>96</v>
      </c>
      <c r="AI92" s="84">
        <v>0</v>
      </c>
      <c r="AJ92" s="83" t="s">
        <v>96</v>
      </c>
      <c r="AK92" s="94"/>
      <c r="AL92" s="93"/>
      <c r="AM92" s="92"/>
      <c r="AN92" s="79" t="s">
        <v>96</v>
      </c>
      <c r="AO92" s="62" t="s">
        <v>1314</v>
      </c>
      <c r="AP92" s="62" t="s">
        <v>1314</v>
      </c>
      <c r="AQ92" s="62" t="s">
        <v>1314</v>
      </c>
      <c r="AR92" s="62" t="s">
        <v>1314</v>
      </c>
      <c r="AU92" s="69">
        <v>0.64600000000000002</v>
      </c>
      <c r="AV92" s="62" t="s">
        <v>1314</v>
      </c>
      <c r="AW92" s="62" t="s">
        <v>156</v>
      </c>
      <c r="AX92" s="62" t="s">
        <v>1209</v>
      </c>
      <c r="AY92" s="62">
        <v>0.6</v>
      </c>
      <c r="AZ92" s="62" t="s">
        <v>43</v>
      </c>
      <c r="BA92" s="62" t="s">
        <v>1313</v>
      </c>
      <c r="BB92" s="62">
        <v>0</v>
      </c>
    </row>
    <row r="93" spans="1:54" ht="15.75" customHeight="1">
      <c r="A93" s="77" t="s">
        <v>380</v>
      </c>
      <c r="B93" s="77" t="s">
        <v>382</v>
      </c>
      <c r="C93" s="87">
        <v>0.4</v>
      </c>
      <c r="D93" s="88" t="s">
        <v>300</v>
      </c>
      <c r="E93" s="88" t="s">
        <v>1214</v>
      </c>
      <c r="F93" s="87">
        <v>0.1</v>
      </c>
      <c r="G93" s="88" t="s">
        <v>43</v>
      </c>
      <c r="H93" s="88" t="s">
        <v>1313</v>
      </c>
      <c r="I93" s="87">
        <v>0</v>
      </c>
      <c r="J93" s="87">
        <f t="shared" si="3"/>
        <v>0.5</v>
      </c>
      <c r="K93" s="77"/>
      <c r="L93" s="75">
        <v>0.4</v>
      </c>
      <c r="M93" s="64" t="s">
        <v>300</v>
      </c>
      <c r="N93" s="62" t="s">
        <v>1214</v>
      </c>
      <c r="O93" s="75">
        <v>0.1</v>
      </c>
      <c r="P93" s="64" t="s">
        <v>43</v>
      </c>
      <c r="Q93" s="77" t="s">
        <v>1313</v>
      </c>
      <c r="R93" s="75">
        <v>0</v>
      </c>
      <c r="S93" s="72">
        <f t="shared" si="4"/>
        <v>0.5</v>
      </c>
      <c r="T93" s="72"/>
      <c r="U93" s="75">
        <v>0.4</v>
      </c>
      <c r="V93" s="64" t="s">
        <v>300</v>
      </c>
      <c r="W93" s="62" t="s">
        <v>1214</v>
      </c>
      <c r="X93" s="75">
        <v>0.1</v>
      </c>
      <c r="Y93" s="64" t="s">
        <v>43</v>
      </c>
      <c r="Z93" s="77" t="s">
        <v>1313</v>
      </c>
      <c r="AA93" s="75">
        <v>0</v>
      </c>
      <c r="AB93" s="72">
        <f t="shared" si="5"/>
        <v>0.5</v>
      </c>
      <c r="AC93" s="86"/>
      <c r="AD93" s="85" t="str">
        <f>IF(VLOOKUP($A93,'[17]EZ list'!$B$4:$H$463,4,FALSE)="","","Yes")</f>
        <v/>
      </c>
      <c r="AE93" s="85"/>
      <c r="AF93" s="85"/>
      <c r="AG93" s="85"/>
      <c r="AH93" s="84" t="s">
        <v>0</v>
      </c>
      <c r="AI93" s="84">
        <v>84800</v>
      </c>
      <c r="AJ93" s="83" t="s">
        <v>96</v>
      </c>
      <c r="AK93" s="94"/>
      <c r="AL93" s="93"/>
      <c r="AM93" s="92"/>
      <c r="AN93" s="79" t="s">
        <v>96</v>
      </c>
      <c r="AO93" s="62" t="s">
        <v>1314</v>
      </c>
      <c r="AP93" s="62" t="s">
        <v>1314</v>
      </c>
      <c r="AQ93" s="62" t="s">
        <v>1314</v>
      </c>
      <c r="AR93" s="62" t="s">
        <v>1314</v>
      </c>
      <c r="AU93" s="69">
        <v>0.66100000000000003</v>
      </c>
      <c r="AV93" s="62" t="s">
        <v>1314</v>
      </c>
      <c r="AW93" s="62" t="s">
        <v>300</v>
      </c>
      <c r="AX93" s="62" t="s">
        <v>1214</v>
      </c>
      <c r="AY93" s="62">
        <v>0.6</v>
      </c>
      <c r="AZ93" s="62" t="s">
        <v>43</v>
      </c>
      <c r="BA93" s="62" t="s">
        <v>1313</v>
      </c>
      <c r="BB93" s="62">
        <v>0</v>
      </c>
    </row>
    <row r="94" spans="1:54" ht="15.75">
      <c r="A94" s="77" t="s">
        <v>383</v>
      </c>
      <c r="B94" s="77" t="s">
        <v>1367</v>
      </c>
      <c r="C94" s="87">
        <v>0.49</v>
      </c>
      <c r="D94" s="88" t="s">
        <v>43</v>
      </c>
      <c r="E94" s="88" t="s">
        <v>1321</v>
      </c>
      <c r="F94" s="87">
        <v>0</v>
      </c>
      <c r="G94" s="88" t="s">
        <v>386</v>
      </c>
      <c r="H94" s="88" t="s">
        <v>1146</v>
      </c>
      <c r="I94" s="87">
        <v>0.01</v>
      </c>
      <c r="J94" s="87">
        <f t="shared" si="3"/>
        <v>0.5</v>
      </c>
      <c r="K94" s="77"/>
      <c r="L94" s="75">
        <v>0.49</v>
      </c>
      <c r="M94" s="64" t="s">
        <v>43</v>
      </c>
      <c r="N94" s="62" t="s">
        <v>1321</v>
      </c>
      <c r="O94" s="75">
        <v>0</v>
      </c>
      <c r="P94" s="64" t="s">
        <v>386</v>
      </c>
      <c r="Q94" s="77" t="s">
        <v>1146</v>
      </c>
      <c r="R94" s="75">
        <v>0.01</v>
      </c>
      <c r="S94" s="72">
        <f t="shared" si="4"/>
        <v>0.5</v>
      </c>
      <c r="T94" s="72"/>
      <c r="U94" s="75">
        <v>0.49</v>
      </c>
      <c r="V94" s="64" t="s">
        <v>43</v>
      </c>
      <c r="W94" s="62" t="s">
        <v>1321</v>
      </c>
      <c r="X94" s="75">
        <v>0</v>
      </c>
      <c r="Y94" s="64" t="s">
        <v>386</v>
      </c>
      <c r="Z94" s="77" t="s">
        <v>1146</v>
      </c>
      <c r="AA94" s="75">
        <v>0.01</v>
      </c>
      <c r="AB94" s="72">
        <f t="shared" si="5"/>
        <v>0.5</v>
      </c>
      <c r="AC94" s="86"/>
      <c r="AD94" s="85" t="str">
        <f>IF(VLOOKUP($A94,'[17]EZ list'!$B$4:$H$463,4,FALSE)="","","Yes")</f>
        <v>Yes</v>
      </c>
      <c r="AE94" s="85" t="s">
        <v>1368</v>
      </c>
      <c r="AF94" s="85" t="s">
        <v>1369</v>
      </c>
      <c r="AG94" s="85" t="s">
        <v>1370</v>
      </c>
      <c r="AH94" s="84" t="s">
        <v>0</v>
      </c>
      <c r="AI94" s="84">
        <v>1451347</v>
      </c>
      <c r="AJ94" s="83" t="s">
        <v>0</v>
      </c>
      <c r="AK94" s="94"/>
      <c r="AL94" s="93"/>
      <c r="AM94" s="92"/>
      <c r="AN94" s="79" t="s">
        <v>0</v>
      </c>
      <c r="AO94" s="62" t="s">
        <v>1314</v>
      </c>
      <c r="AP94" s="62" t="s">
        <v>1314</v>
      </c>
      <c r="AQ94" s="62" t="s">
        <v>1314</v>
      </c>
      <c r="AR94" s="62" t="s">
        <v>1314</v>
      </c>
      <c r="AU94" s="69">
        <v>0.66</v>
      </c>
      <c r="AV94" s="62" t="s">
        <v>1314</v>
      </c>
      <c r="AW94" s="62" t="s">
        <v>43</v>
      </c>
      <c r="AX94" s="62" t="s">
        <v>1321</v>
      </c>
      <c r="AY94" s="62">
        <v>0</v>
      </c>
      <c r="AZ94" s="62" t="s">
        <v>386</v>
      </c>
      <c r="BA94" s="62" t="s">
        <v>1146</v>
      </c>
      <c r="BB94" s="62">
        <v>0.01</v>
      </c>
    </row>
    <row r="95" spans="1:54" ht="15.75" customHeight="1">
      <c r="A95" s="77" t="s">
        <v>387</v>
      </c>
      <c r="B95" s="77" t="s">
        <v>389</v>
      </c>
      <c r="C95" s="87">
        <v>0.4</v>
      </c>
      <c r="D95" s="88" t="s">
        <v>235</v>
      </c>
      <c r="E95" s="88" t="s">
        <v>1222</v>
      </c>
      <c r="F95" s="87">
        <v>0.09</v>
      </c>
      <c r="G95" s="88" t="s">
        <v>236</v>
      </c>
      <c r="H95" s="88" t="s">
        <v>1160</v>
      </c>
      <c r="I95" s="87">
        <v>0.01</v>
      </c>
      <c r="J95" s="87">
        <f t="shared" si="3"/>
        <v>0.5</v>
      </c>
      <c r="K95" s="77"/>
      <c r="L95" s="75">
        <v>0.4</v>
      </c>
      <c r="M95" s="64" t="s">
        <v>235</v>
      </c>
      <c r="N95" s="62" t="s">
        <v>1222</v>
      </c>
      <c r="O95" s="75">
        <v>0.09</v>
      </c>
      <c r="P95" s="64" t="s">
        <v>236</v>
      </c>
      <c r="Q95" s="77" t="s">
        <v>1160</v>
      </c>
      <c r="R95" s="75">
        <v>0.01</v>
      </c>
      <c r="S95" s="72">
        <f t="shared" si="4"/>
        <v>0.5</v>
      </c>
      <c r="T95" s="72"/>
      <c r="U95" s="75">
        <v>0.4</v>
      </c>
      <c r="V95" s="64" t="s">
        <v>235</v>
      </c>
      <c r="W95" s="62" t="s">
        <v>1222</v>
      </c>
      <c r="X95" s="75">
        <v>0.09</v>
      </c>
      <c r="Y95" s="64" t="s">
        <v>236</v>
      </c>
      <c r="Z95" s="77" t="s">
        <v>1160</v>
      </c>
      <c r="AA95" s="75">
        <v>0.01</v>
      </c>
      <c r="AB95" s="72">
        <f t="shared" si="5"/>
        <v>0.5</v>
      </c>
      <c r="AC95" s="86"/>
      <c r="AD95" s="85" t="str">
        <f>IF(VLOOKUP($A95,'[17]EZ list'!$B$4:$H$463,4,FALSE)="","","Yes")</f>
        <v/>
      </c>
      <c r="AE95" s="85"/>
      <c r="AF95" s="85"/>
      <c r="AG95" s="85"/>
      <c r="AH95" s="84" t="s">
        <v>96</v>
      </c>
      <c r="AI95" s="84">
        <v>0</v>
      </c>
      <c r="AJ95" s="83" t="s">
        <v>96</v>
      </c>
      <c r="AK95" s="97"/>
      <c r="AL95" s="96"/>
      <c r="AM95" s="90"/>
      <c r="AN95" s="79" t="s">
        <v>96</v>
      </c>
      <c r="AO95" s="62" t="s">
        <v>1314</v>
      </c>
      <c r="AP95" s="62" t="s">
        <v>1314</v>
      </c>
      <c r="AQ95" s="62" t="s">
        <v>1314</v>
      </c>
      <c r="AR95" s="62" t="s">
        <v>1314</v>
      </c>
      <c r="AU95" s="69">
        <v>0.68700000000000006</v>
      </c>
      <c r="AV95" s="62" t="s">
        <v>1314</v>
      </c>
      <c r="AW95" s="62" t="s">
        <v>235</v>
      </c>
      <c r="AX95" s="62" t="s">
        <v>1222</v>
      </c>
      <c r="AY95" s="62">
        <v>0.59</v>
      </c>
      <c r="AZ95" s="62" t="s">
        <v>236</v>
      </c>
      <c r="BA95" s="62" t="s">
        <v>1160</v>
      </c>
      <c r="BB95" s="62">
        <v>0.01</v>
      </c>
    </row>
    <row r="96" spans="1:54" ht="15.75" customHeight="1">
      <c r="A96" s="77" t="s">
        <v>390</v>
      </c>
      <c r="B96" s="77" t="s">
        <v>392</v>
      </c>
      <c r="C96" s="87">
        <v>0.4</v>
      </c>
      <c r="D96" s="88" t="s">
        <v>393</v>
      </c>
      <c r="E96" s="88" t="s">
        <v>1193</v>
      </c>
      <c r="F96" s="87">
        <v>0.09</v>
      </c>
      <c r="G96" s="88" t="s">
        <v>189</v>
      </c>
      <c r="H96" s="88" t="s">
        <v>1138</v>
      </c>
      <c r="I96" s="87">
        <v>0.01</v>
      </c>
      <c r="J96" s="87">
        <f t="shared" si="3"/>
        <v>0.5</v>
      </c>
      <c r="K96" s="77"/>
      <c r="L96" s="75">
        <v>0.4</v>
      </c>
      <c r="M96" s="64" t="s">
        <v>393</v>
      </c>
      <c r="N96" s="62" t="s">
        <v>1193</v>
      </c>
      <c r="O96" s="75">
        <v>0.09</v>
      </c>
      <c r="P96" s="64" t="s">
        <v>189</v>
      </c>
      <c r="Q96" s="77" t="s">
        <v>1138</v>
      </c>
      <c r="R96" s="75">
        <v>0.01</v>
      </c>
      <c r="S96" s="72">
        <f t="shared" si="4"/>
        <v>0.5</v>
      </c>
      <c r="T96" s="72"/>
      <c r="U96" s="75">
        <v>0.4</v>
      </c>
      <c r="V96" s="64" t="s">
        <v>393</v>
      </c>
      <c r="W96" s="62" t="s">
        <v>1193</v>
      </c>
      <c r="X96" s="75">
        <v>0.09</v>
      </c>
      <c r="Y96" s="64" t="s">
        <v>189</v>
      </c>
      <c r="Z96" s="77" t="s">
        <v>1138</v>
      </c>
      <c r="AA96" s="75">
        <v>0.01</v>
      </c>
      <c r="AB96" s="72">
        <f t="shared" si="5"/>
        <v>0.5</v>
      </c>
      <c r="AC96" s="86"/>
      <c r="AD96" s="85" t="str">
        <f>IF(VLOOKUP($A96,'[17]EZ list'!$B$4:$H$463,4,FALSE)="","","Yes")</f>
        <v/>
      </c>
      <c r="AE96" s="85"/>
      <c r="AF96" s="85"/>
      <c r="AG96" s="85"/>
      <c r="AH96" s="84" t="s">
        <v>96</v>
      </c>
      <c r="AI96" s="84">
        <v>0</v>
      </c>
      <c r="AJ96" s="83" t="s">
        <v>96</v>
      </c>
      <c r="AK96" s="94"/>
      <c r="AL96" s="93"/>
      <c r="AM96" s="92"/>
      <c r="AN96" s="79" t="s">
        <v>96</v>
      </c>
      <c r="AO96" s="62" t="s">
        <v>1314</v>
      </c>
      <c r="AP96" s="62" t="s">
        <v>1314</v>
      </c>
      <c r="AQ96" s="62" t="s">
        <v>1314</v>
      </c>
      <c r="AR96" s="62" t="s">
        <v>1314</v>
      </c>
      <c r="AU96" s="69">
        <v>0.69899999999999995</v>
      </c>
      <c r="AV96" s="62" t="s">
        <v>1314</v>
      </c>
      <c r="AW96" s="62" t="s">
        <v>393</v>
      </c>
      <c r="AX96" s="62" t="s">
        <v>1193</v>
      </c>
      <c r="AY96" s="62">
        <v>0.59</v>
      </c>
      <c r="AZ96" s="62" t="s">
        <v>189</v>
      </c>
      <c r="BA96" s="62" t="s">
        <v>1138</v>
      </c>
      <c r="BB96" s="62">
        <v>0.01</v>
      </c>
    </row>
    <row r="97" spans="1:54" ht="15.75" customHeight="1">
      <c r="A97" s="77" t="s">
        <v>395</v>
      </c>
      <c r="B97" s="77" t="s">
        <v>397</v>
      </c>
      <c r="C97" s="87">
        <v>0.4</v>
      </c>
      <c r="D97" s="88" t="s">
        <v>109</v>
      </c>
      <c r="E97" s="88" t="s">
        <v>1199</v>
      </c>
      <c r="F97" s="87">
        <v>0.09</v>
      </c>
      <c r="G97" s="88" t="s">
        <v>110</v>
      </c>
      <c r="H97" s="88" t="s">
        <v>1142</v>
      </c>
      <c r="I97" s="87">
        <v>0.01</v>
      </c>
      <c r="J97" s="87">
        <f t="shared" si="3"/>
        <v>0.5</v>
      </c>
      <c r="K97" s="77"/>
      <c r="L97" s="75">
        <v>0.4</v>
      </c>
      <c r="M97" s="64" t="s">
        <v>109</v>
      </c>
      <c r="N97" s="62" t="s">
        <v>1199</v>
      </c>
      <c r="O97" s="75">
        <v>0.09</v>
      </c>
      <c r="P97" s="64" t="s">
        <v>110</v>
      </c>
      <c r="Q97" s="77" t="s">
        <v>1142</v>
      </c>
      <c r="R97" s="75">
        <v>0.01</v>
      </c>
      <c r="S97" s="72">
        <f t="shared" si="4"/>
        <v>0.5</v>
      </c>
      <c r="T97" s="72"/>
      <c r="U97" s="75">
        <v>0.4</v>
      </c>
      <c r="V97" s="64" t="s">
        <v>109</v>
      </c>
      <c r="W97" s="62" t="s">
        <v>1199</v>
      </c>
      <c r="X97" s="75">
        <v>0.09</v>
      </c>
      <c r="Y97" s="64" t="s">
        <v>110</v>
      </c>
      <c r="Z97" s="77" t="s">
        <v>1142</v>
      </c>
      <c r="AA97" s="75">
        <v>0.01</v>
      </c>
      <c r="AB97" s="72">
        <f t="shared" si="5"/>
        <v>0.5</v>
      </c>
      <c r="AC97" s="86"/>
      <c r="AD97" s="85" t="str">
        <f>IF(VLOOKUP($A97,'[17]EZ list'!$B$4:$H$463,4,FALSE)="","","Yes")</f>
        <v/>
      </c>
      <c r="AE97" s="85"/>
      <c r="AF97" s="85"/>
      <c r="AG97" s="85"/>
      <c r="AH97" s="84" t="s">
        <v>96</v>
      </c>
      <c r="AI97" s="84">
        <v>0</v>
      </c>
      <c r="AJ97" s="83" t="s">
        <v>96</v>
      </c>
      <c r="AK97" s="94"/>
      <c r="AL97" s="93"/>
      <c r="AM97" s="92"/>
      <c r="AN97" s="79" t="s">
        <v>96</v>
      </c>
      <c r="AO97" s="62" t="s">
        <v>1314</v>
      </c>
      <c r="AP97" s="62" t="s">
        <v>1314</v>
      </c>
      <c r="AQ97" s="62" t="s">
        <v>1314</v>
      </c>
      <c r="AR97" s="62" t="s">
        <v>1314</v>
      </c>
      <c r="AU97" s="69">
        <v>0.72099999999999997</v>
      </c>
      <c r="AV97" s="62" t="s">
        <v>1314</v>
      </c>
      <c r="AW97" s="62" t="s">
        <v>109</v>
      </c>
      <c r="AX97" s="62" t="s">
        <v>1199</v>
      </c>
      <c r="AY97" s="62">
        <v>0.59</v>
      </c>
      <c r="AZ97" s="62" t="s">
        <v>110</v>
      </c>
      <c r="BA97" s="62" t="s">
        <v>1142</v>
      </c>
      <c r="BB97" s="62">
        <v>0.01</v>
      </c>
    </row>
    <row r="98" spans="1:54" ht="15.75" customHeight="1">
      <c r="A98" s="77" t="s">
        <v>398</v>
      </c>
      <c r="B98" s="77" t="s">
        <v>400</v>
      </c>
      <c r="C98" s="87">
        <v>0.4</v>
      </c>
      <c r="D98" s="88" t="s">
        <v>48</v>
      </c>
      <c r="E98" s="88" t="s">
        <v>1185</v>
      </c>
      <c r="F98" s="87">
        <v>0.1</v>
      </c>
      <c r="G98" s="88" t="s">
        <v>43</v>
      </c>
      <c r="H98" s="88" t="s">
        <v>1313</v>
      </c>
      <c r="I98" s="87">
        <v>0</v>
      </c>
      <c r="J98" s="87">
        <f t="shared" si="3"/>
        <v>0.5</v>
      </c>
      <c r="K98" s="77"/>
      <c r="L98" s="75">
        <v>0.4</v>
      </c>
      <c r="M98" s="64" t="s">
        <v>48</v>
      </c>
      <c r="N98" s="62" t="s">
        <v>1185</v>
      </c>
      <c r="O98" s="75">
        <v>0.1</v>
      </c>
      <c r="P98" s="64" t="s">
        <v>43</v>
      </c>
      <c r="Q98" s="77" t="s">
        <v>1313</v>
      </c>
      <c r="R98" s="75">
        <v>0</v>
      </c>
      <c r="S98" s="72">
        <f t="shared" si="4"/>
        <v>0.5</v>
      </c>
      <c r="T98" s="72"/>
      <c r="U98" s="75">
        <v>0.4</v>
      </c>
      <c r="V98" s="64" t="s">
        <v>48</v>
      </c>
      <c r="W98" s="62" t="s">
        <v>1185</v>
      </c>
      <c r="X98" s="75">
        <v>0.1</v>
      </c>
      <c r="Y98" s="64" t="s">
        <v>43</v>
      </c>
      <c r="Z98" s="77" t="s">
        <v>1313</v>
      </c>
      <c r="AA98" s="75">
        <v>0</v>
      </c>
      <c r="AB98" s="72">
        <f t="shared" si="5"/>
        <v>0.5</v>
      </c>
      <c r="AC98" s="86"/>
      <c r="AD98" s="85" t="str">
        <f>IF(VLOOKUP($A98,'[17]EZ list'!$B$4:$H$463,4,FALSE)="","","Yes")</f>
        <v/>
      </c>
      <c r="AE98" s="85"/>
      <c r="AF98" s="85"/>
      <c r="AG98" s="85"/>
      <c r="AH98" s="84" t="s">
        <v>96</v>
      </c>
      <c r="AI98" s="84">
        <v>0</v>
      </c>
      <c r="AJ98" s="83" t="s">
        <v>96</v>
      </c>
      <c r="AK98" s="94"/>
      <c r="AL98" s="93"/>
      <c r="AM98" s="92"/>
      <c r="AN98" s="79" t="s">
        <v>96</v>
      </c>
      <c r="AO98" s="62" t="s">
        <v>1314</v>
      </c>
      <c r="AP98" s="62" t="s">
        <v>1314</v>
      </c>
      <c r="AQ98" s="62" t="s">
        <v>1314</v>
      </c>
      <c r="AR98" s="62" t="s">
        <v>1314</v>
      </c>
      <c r="AU98" s="69">
        <v>0.63700000000000001</v>
      </c>
      <c r="AV98" s="62" t="s">
        <v>1314</v>
      </c>
      <c r="AW98" s="62" t="s">
        <v>48</v>
      </c>
      <c r="AX98" s="62" t="s">
        <v>1185</v>
      </c>
      <c r="AY98" s="62">
        <v>0.6</v>
      </c>
      <c r="AZ98" s="62" t="s">
        <v>43</v>
      </c>
      <c r="BA98" s="62" t="s">
        <v>1313</v>
      </c>
      <c r="BB98" s="62">
        <v>0</v>
      </c>
    </row>
    <row r="99" spans="1:54" ht="15.75" customHeight="1">
      <c r="A99" s="77" t="s">
        <v>401</v>
      </c>
      <c r="B99" s="77" t="s">
        <v>403</v>
      </c>
      <c r="C99" s="87">
        <v>0.3</v>
      </c>
      <c r="D99" s="88" t="s">
        <v>404</v>
      </c>
      <c r="E99" s="88" t="s">
        <v>1226</v>
      </c>
      <c r="F99" s="87">
        <v>0.7</v>
      </c>
      <c r="G99" s="88" t="s">
        <v>43</v>
      </c>
      <c r="H99" s="88" t="s">
        <v>1313</v>
      </c>
      <c r="I99" s="87">
        <v>0</v>
      </c>
      <c r="J99" s="87">
        <f t="shared" si="3"/>
        <v>1</v>
      </c>
      <c r="K99" s="77"/>
      <c r="L99" s="75">
        <v>0.4</v>
      </c>
      <c r="M99" s="64" t="s">
        <v>404</v>
      </c>
      <c r="N99" s="62" t="s">
        <v>1226</v>
      </c>
      <c r="O99" s="75">
        <v>0.1</v>
      </c>
      <c r="P99" s="64" t="s">
        <v>43</v>
      </c>
      <c r="Q99" s="77" t="s">
        <v>1313</v>
      </c>
      <c r="R99" s="75">
        <v>0</v>
      </c>
      <c r="S99" s="72">
        <f t="shared" si="4"/>
        <v>0.5</v>
      </c>
      <c r="T99" s="72"/>
      <c r="U99" s="75">
        <v>0.4</v>
      </c>
      <c r="V99" s="64" t="s">
        <v>404</v>
      </c>
      <c r="W99" s="62" t="s">
        <v>1226</v>
      </c>
      <c r="X99" s="75">
        <v>0.1</v>
      </c>
      <c r="Y99" s="64" t="s">
        <v>43</v>
      </c>
      <c r="Z99" s="77" t="s">
        <v>1313</v>
      </c>
      <c r="AA99" s="75">
        <v>0</v>
      </c>
      <c r="AB99" s="72">
        <f t="shared" si="5"/>
        <v>0.5</v>
      </c>
      <c r="AD99" s="85" t="str">
        <f>IF(VLOOKUP($A99,'[17]EZ list'!$B$4:$H$463,4,FALSE)="","","Yes")</f>
        <v/>
      </c>
      <c r="AE99" s="85"/>
      <c r="AF99" s="85"/>
      <c r="AG99" s="85"/>
      <c r="AH99" s="84" t="s">
        <v>96</v>
      </c>
      <c r="AI99" s="84">
        <v>0</v>
      </c>
      <c r="AJ99" s="83" t="s">
        <v>96</v>
      </c>
      <c r="AK99" s="94"/>
      <c r="AL99" s="93"/>
      <c r="AM99" s="92"/>
      <c r="AN99" s="79" t="s">
        <v>96</v>
      </c>
      <c r="AO99" s="62" t="s">
        <v>1314</v>
      </c>
      <c r="AP99" s="62" t="s">
        <v>1314</v>
      </c>
      <c r="AQ99" s="62" t="s">
        <v>1314</v>
      </c>
      <c r="AR99" s="62" t="s">
        <v>1314</v>
      </c>
      <c r="AU99" s="69">
        <v>0.751</v>
      </c>
      <c r="AV99" s="62" t="s">
        <v>1314</v>
      </c>
      <c r="AW99" s="62" t="s">
        <v>404</v>
      </c>
      <c r="AX99" s="62" t="s">
        <v>1226</v>
      </c>
      <c r="AY99" s="62">
        <v>0.6</v>
      </c>
      <c r="AZ99" s="62" t="s">
        <v>43</v>
      </c>
      <c r="BA99" s="62" t="s">
        <v>1313</v>
      </c>
      <c r="BB99" s="62">
        <v>0</v>
      </c>
    </row>
    <row r="100" spans="1:54" ht="15.75" customHeight="1">
      <c r="A100" s="77" t="s">
        <v>406</v>
      </c>
      <c r="B100" s="77" t="s">
        <v>408</v>
      </c>
      <c r="C100" s="87">
        <v>0.64</v>
      </c>
      <c r="D100" s="88" t="s">
        <v>86</v>
      </c>
      <c r="E100" s="88" t="s">
        <v>1176</v>
      </c>
      <c r="F100" s="87">
        <v>0.36</v>
      </c>
      <c r="G100" s="88" t="s">
        <v>43</v>
      </c>
      <c r="H100" s="88" t="s">
        <v>43</v>
      </c>
      <c r="I100" s="87">
        <v>0</v>
      </c>
      <c r="J100" s="87">
        <f t="shared" si="3"/>
        <v>1</v>
      </c>
      <c r="K100" s="77"/>
      <c r="L100" s="75">
        <v>0.3</v>
      </c>
      <c r="M100" s="64" t="s">
        <v>86</v>
      </c>
      <c r="N100" s="62" t="s">
        <v>1176</v>
      </c>
      <c r="O100" s="75">
        <v>0.37</v>
      </c>
      <c r="P100" s="64" t="s">
        <v>43</v>
      </c>
      <c r="Q100" s="62" t="s">
        <v>43</v>
      </c>
      <c r="R100" s="75">
        <v>0</v>
      </c>
      <c r="S100" s="72">
        <f t="shared" si="4"/>
        <v>0.66999999999999993</v>
      </c>
      <c r="T100" s="72"/>
      <c r="U100" s="75">
        <v>0.3</v>
      </c>
      <c r="V100" s="64" t="s">
        <v>86</v>
      </c>
      <c r="W100" s="62" t="s">
        <v>1176</v>
      </c>
      <c r="X100" s="75">
        <v>0.2</v>
      </c>
      <c r="Y100" s="64" t="s">
        <v>43</v>
      </c>
      <c r="Z100" s="62" t="s">
        <v>43</v>
      </c>
      <c r="AA100" s="75">
        <v>0</v>
      </c>
      <c r="AB100" s="72">
        <f t="shared" si="5"/>
        <v>0.5</v>
      </c>
      <c r="AC100" s="86"/>
      <c r="AD100" s="85" t="str">
        <f>IF(VLOOKUP($A100,'[17]EZ list'!$B$4:$H$463,4,FALSE)="","","Yes")</f>
        <v/>
      </c>
      <c r="AE100" s="85"/>
      <c r="AF100" s="85"/>
      <c r="AG100" s="85"/>
      <c r="AH100" s="84" t="s">
        <v>96</v>
      </c>
      <c r="AI100" s="84">
        <v>0</v>
      </c>
      <c r="AJ100" s="83" t="s">
        <v>0</v>
      </c>
      <c r="AK100" s="94"/>
      <c r="AL100" s="93"/>
      <c r="AM100" s="92"/>
      <c r="AN100" s="79" t="s">
        <v>0</v>
      </c>
      <c r="AO100" s="62" t="s">
        <v>1314</v>
      </c>
      <c r="AP100" s="62" t="s">
        <v>1314</v>
      </c>
      <c r="AQ100" s="62" t="s">
        <v>1314</v>
      </c>
      <c r="AR100" s="62" t="s">
        <v>1314</v>
      </c>
      <c r="AU100" s="69">
        <v>0.754</v>
      </c>
      <c r="AV100" s="62" t="s">
        <v>1314</v>
      </c>
      <c r="AW100" s="62" t="s">
        <v>86</v>
      </c>
      <c r="AX100" s="62" t="s">
        <v>1176</v>
      </c>
      <c r="AY100" s="62">
        <v>0.2</v>
      </c>
      <c r="AZ100" s="62" t="s">
        <v>43</v>
      </c>
      <c r="BA100" s="62" t="s">
        <v>43</v>
      </c>
      <c r="BB100" s="62">
        <v>0</v>
      </c>
    </row>
    <row r="101" spans="1:54" ht="15.75" customHeight="1">
      <c r="A101" s="77" t="s">
        <v>409</v>
      </c>
      <c r="B101" s="77" t="s">
        <v>411</v>
      </c>
      <c r="C101" s="87">
        <v>0.4</v>
      </c>
      <c r="D101" s="88" t="s">
        <v>103</v>
      </c>
      <c r="E101" s="88" t="s">
        <v>1195</v>
      </c>
      <c r="F101" s="87">
        <v>0.09</v>
      </c>
      <c r="G101" s="88" t="s">
        <v>104</v>
      </c>
      <c r="H101" s="88" t="s">
        <v>1140</v>
      </c>
      <c r="I101" s="87">
        <v>0.01</v>
      </c>
      <c r="J101" s="87">
        <f t="shared" si="3"/>
        <v>0.5</v>
      </c>
      <c r="K101" s="77"/>
      <c r="L101" s="75">
        <v>0.4</v>
      </c>
      <c r="M101" s="64" t="s">
        <v>103</v>
      </c>
      <c r="N101" s="62" t="s">
        <v>1195</v>
      </c>
      <c r="O101" s="75">
        <v>0.09</v>
      </c>
      <c r="P101" s="64" t="s">
        <v>104</v>
      </c>
      <c r="Q101" s="77" t="s">
        <v>1140</v>
      </c>
      <c r="R101" s="75">
        <v>0.01</v>
      </c>
      <c r="S101" s="72">
        <f t="shared" si="4"/>
        <v>0.5</v>
      </c>
      <c r="T101" s="72"/>
      <c r="U101" s="75">
        <v>0.4</v>
      </c>
      <c r="V101" s="64" t="s">
        <v>103</v>
      </c>
      <c r="W101" s="62" t="s">
        <v>1195</v>
      </c>
      <c r="X101" s="75">
        <v>0.09</v>
      </c>
      <c r="Y101" s="64" t="s">
        <v>104</v>
      </c>
      <c r="Z101" s="77" t="s">
        <v>1140</v>
      </c>
      <c r="AA101" s="75">
        <v>0.01</v>
      </c>
      <c r="AB101" s="72">
        <f t="shared" si="5"/>
        <v>0.5</v>
      </c>
      <c r="AC101" s="86"/>
      <c r="AD101" s="85" t="str">
        <f>IF(VLOOKUP($A101,'[17]EZ list'!$B$4:$H$463,4,FALSE)="","","Yes")</f>
        <v/>
      </c>
      <c r="AE101" s="85"/>
      <c r="AF101" s="85"/>
      <c r="AG101" s="85"/>
      <c r="AH101" s="84" t="s">
        <v>96</v>
      </c>
      <c r="AI101" s="84">
        <v>0</v>
      </c>
      <c r="AJ101" s="83" t="s">
        <v>96</v>
      </c>
      <c r="AK101" s="94"/>
      <c r="AL101" s="93"/>
      <c r="AM101" s="92"/>
      <c r="AN101" s="79" t="s">
        <v>96</v>
      </c>
      <c r="AO101" s="62" t="s">
        <v>1314</v>
      </c>
      <c r="AP101" s="62" t="s">
        <v>1314</v>
      </c>
      <c r="AQ101" s="62" t="s">
        <v>1314</v>
      </c>
      <c r="AR101" s="62" t="s">
        <v>1314</v>
      </c>
      <c r="AU101" s="69">
        <v>0.72599999999999998</v>
      </c>
      <c r="AV101" s="62" t="s">
        <v>1314</v>
      </c>
      <c r="AW101" s="62" t="s">
        <v>103</v>
      </c>
      <c r="AX101" s="62" t="s">
        <v>1195</v>
      </c>
      <c r="AY101" s="62">
        <v>0.59</v>
      </c>
      <c r="AZ101" s="62" t="s">
        <v>104</v>
      </c>
      <c r="BA101" s="62" t="s">
        <v>1140</v>
      </c>
      <c r="BB101" s="62">
        <v>0.01</v>
      </c>
    </row>
    <row r="102" spans="1:54" ht="15.75" customHeight="1">
      <c r="A102" s="77" t="s">
        <v>412</v>
      </c>
      <c r="B102" s="77" t="s">
        <v>1371</v>
      </c>
      <c r="C102" s="87">
        <v>0.3</v>
      </c>
      <c r="D102" s="88" t="s">
        <v>404</v>
      </c>
      <c r="E102" s="88" t="s">
        <v>1226</v>
      </c>
      <c r="F102" s="87">
        <v>0.7</v>
      </c>
      <c r="G102" s="88" t="s">
        <v>43</v>
      </c>
      <c r="H102" s="88" t="s">
        <v>1313</v>
      </c>
      <c r="I102" s="87">
        <v>0</v>
      </c>
      <c r="J102" s="87">
        <f t="shared" si="3"/>
        <v>1</v>
      </c>
      <c r="K102" s="77"/>
      <c r="L102" s="75">
        <v>0.4</v>
      </c>
      <c r="M102" s="64" t="s">
        <v>404</v>
      </c>
      <c r="N102" s="62" t="s">
        <v>1226</v>
      </c>
      <c r="O102" s="75">
        <v>0.1</v>
      </c>
      <c r="P102" s="64" t="s">
        <v>43</v>
      </c>
      <c r="Q102" s="77" t="s">
        <v>1313</v>
      </c>
      <c r="R102" s="75">
        <v>0</v>
      </c>
      <c r="S102" s="72">
        <f t="shared" si="4"/>
        <v>0.5</v>
      </c>
      <c r="T102" s="72"/>
      <c r="U102" s="75">
        <v>0.4</v>
      </c>
      <c r="V102" s="64" t="s">
        <v>404</v>
      </c>
      <c r="W102" s="62" t="s">
        <v>1226</v>
      </c>
      <c r="X102" s="75">
        <v>0.1</v>
      </c>
      <c r="Y102" s="64" t="s">
        <v>43</v>
      </c>
      <c r="Z102" s="77" t="s">
        <v>1313</v>
      </c>
      <c r="AA102" s="75">
        <v>0</v>
      </c>
      <c r="AB102" s="72">
        <f t="shared" si="5"/>
        <v>0.5</v>
      </c>
      <c r="AC102" s="86"/>
      <c r="AD102" s="85" t="str">
        <f>IF(VLOOKUP($A102,'[17]EZ list'!$B$4:$H$463,4,FALSE)="","","Yes")</f>
        <v/>
      </c>
      <c r="AE102" s="85"/>
      <c r="AF102" s="85"/>
      <c r="AG102" s="85"/>
      <c r="AH102" s="84" t="s">
        <v>96</v>
      </c>
      <c r="AI102" s="84">
        <v>0</v>
      </c>
      <c r="AJ102" s="83" t="s">
        <v>96</v>
      </c>
      <c r="AK102" s="94"/>
      <c r="AL102" s="93"/>
      <c r="AM102" s="92"/>
      <c r="AN102" s="79" t="s">
        <v>96</v>
      </c>
      <c r="AO102" s="62" t="s">
        <v>1314</v>
      </c>
      <c r="AP102" s="62" t="s">
        <v>1314</v>
      </c>
      <c r="AQ102" s="62" t="s">
        <v>1314</v>
      </c>
      <c r="AR102" s="62" t="s">
        <v>1314</v>
      </c>
      <c r="AU102" s="69">
        <v>0.746</v>
      </c>
      <c r="AV102" s="62" t="s">
        <v>1314</v>
      </c>
      <c r="AW102" s="62" t="s">
        <v>404</v>
      </c>
      <c r="AX102" s="62" t="s">
        <v>1226</v>
      </c>
      <c r="AY102" s="62">
        <v>0.6</v>
      </c>
      <c r="AZ102" s="62" t="s">
        <v>43</v>
      </c>
      <c r="BA102" s="62" t="s">
        <v>1313</v>
      </c>
      <c r="BB102" s="62">
        <v>0</v>
      </c>
    </row>
    <row r="103" spans="1:54" ht="15.75" customHeight="1">
      <c r="A103" s="77" t="s">
        <v>415</v>
      </c>
      <c r="B103" s="77" t="s">
        <v>417</v>
      </c>
      <c r="C103" s="87">
        <v>0.5</v>
      </c>
      <c r="D103" s="88" t="s">
        <v>53</v>
      </c>
      <c r="E103" s="88" t="s">
        <v>1187</v>
      </c>
      <c r="F103" s="87">
        <v>0.49</v>
      </c>
      <c r="G103" s="88" t="s">
        <v>54</v>
      </c>
      <c r="H103" s="88" t="s">
        <v>1130</v>
      </c>
      <c r="I103" s="87">
        <v>0.01</v>
      </c>
      <c r="J103" s="87">
        <f t="shared" si="3"/>
        <v>1</v>
      </c>
      <c r="K103" s="77"/>
      <c r="L103" s="75">
        <v>0.4</v>
      </c>
      <c r="M103" s="64" t="s">
        <v>53</v>
      </c>
      <c r="N103" s="62" t="s">
        <v>1187</v>
      </c>
      <c r="O103" s="75">
        <v>0.09</v>
      </c>
      <c r="P103" s="64" t="s">
        <v>54</v>
      </c>
      <c r="Q103" s="77" t="s">
        <v>1130</v>
      </c>
      <c r="R103" s="75">
        <v>0.01</v>
      </c>
      <c r="S103" s="72">
        <f t="shared" si="4"/>
        <v>0.5</v>
      </c>
      <c r="T103" s="72"/>
      <c r="U103" s="75">
        <v>0.4</v>
      </c>
      <c r="V103" s="64" t="s">
        <v>53</v>
      </c>
      <c r="W103" s="62" t="s">
        <v>1187</v>
      </c>
      <c r="X103" s="75">
        <v>0.09</v>
      </c>
      <c r="Y103" s="64" t="s">
        <v>54</v>
      </c>
      <c r="Z103" s="77" t="s">
        <v>1130</v>
      </c>
      <c r="AA103" s="75">
        <v>0.01</v>
      </c>
      <c r="AB103" s="72">
        <f t="shared" si="5"/>
        <v>0.5</v>
      </c>
      <c r="AC103" s="86"/>
      <c r="AD103" s="85" t="str">
        <f>IF(VLOOKUP($A103,'[17]EZ list'!$B$4:$H$463,4,FALSE)="","","Yes")</f>
        <v/>
      </c>
      <c r="AE103" s="85"/>
      <c r="AF103" s="85"/>
      <c r="AG103" s="85"/>
      <c r="AH103" s="84" t="s">
        <v>96</v>
      </c>
      <c r="AI103" s="84">
        <v>0</v>
      </c>
      <c r="AJ103" s="83" t="s">
        <v>96</v>
      </c>
      <c r="AK103" s="94"/>
      <c r="AL103" s="93"/>
      <c r="AM103" s="92"/>
      <c r="AN103" s="79" t="s">
        <v>96</v>
      </c>
      <c r="AO103" s="62" t="s">
        <v>1314</v>
      </c>
      <c r="AP103" s="62" t="s">
        <v>1314</v>
      </c>
      <c r="AQ103" s="62" t="s">
        <v>1314</v>
      </c>
      <c r="AR103" s="62" t="s">
        <v>1314</v>
      </c>
      <c r="AU103" s="69">
        <v>0.67700000000000005</v>
      </c>
      <c r="AV103" s="62" t="s">
        <v>1314</v>
      </c>
      <c r="AW103" s="62" t="s">
        <v>53</v>
      </c>
      <c r="AX103" s="62" t="s">
        <v>1187</v>
      </c>
      <c r="AY103" s="62">
        <v>0.59</v>
      </c>
      <c r="AZ103" s="62" t="s">
        <v>54</v>
      </c>
      <c r="BA103" s="62" t="s">
        <v>1130</v>
      </c>
      <c r="BB103" s="62">
        <v>0.01</v>
      </c>
    </row>
    <row r="104" spans="1:54" ht="15.75" customHeight="1">
      <c r="A104" s="77" t="s">
        <v>418</v>
      </c>
      <c r="B104" s="77" t="s">
        <v>420</v>
      </c>
      <c r="C104" s="87">
        <v>0.4</v>
      </c>
      <c r="D104" s="88" t="s">
        <v>365</v>
      </c>
      <c r="E104" s="88" t="s">
        <v>1189</v>
      </c>
      <c r="F104" s="87">
        <v>0.59</v>
      </c>
      <c r="G104" s="88" t="s">
        <v>366</v>
      </c>
      <c r="H104" s="88" t="s">
        <v>1365</v>
      </c>
      <c r="I104" s="87">
        <v>0.01</v>
      </c>
      <c r="J104" s="87">
        <f t="shared" si="3"/>
        <v>1</v>
      </c>
      <c r="K104" s="77"/>
      <c r="L104" s="75">
        <v>0.4</v>
      </c>
      <c r="M104" s="64" t="s">
        <v>365</v>
      </c>
      <c r="N104" s="62" t="s">
        <v>1189</v>
      </c>
      <c r="O104" s="75">
        <v>0.09</v>
      </c>
      <c r="P104" s="64" t="s">
        <v>366</v>
      </c>
      <c r="Q104" s="77" t="s">
        <v>1365</v>
      </c>
      <c r="R104" s="75">
        <v>0.01</v>
      </c>
      <c r="S104" s="72">
        <f t="shared" si="4"/>
        <v>0.5</v>
      </c>
      <c r="T104" s="72"/>
      <c r="U104" s="75">
        <v>0.4</v>
      </c>
      <c r="V104" s="64" t="s">
        <v>365</v>
      </c>
      <c r="W104" s="62" t="s">
        <v>1189</v>
      </c>
      <c r="X104" s="75">
        <v>0.09</v>
      </c>
      <c r="Y104" s="64" t="s">
        <v>366</v>
      </c>
      <c r="Z104" s="77" t="s">
        <v>1365</v>
      </c>
      <c r="AA104" s="75">
        <v>0.01</v>
      </c>
      <c r="AB104" s="72">
        <f t="shared" si="5"/>
        <v>0.5</v>
      </c>
      <c r="AC104" s="86"/>
      <c r="AD104" s="85" t="str">
        <f>IF(VLOOKUP($A104,'[17]EZ list'!$B$4:$H$463,4,FALSE)="","","Yes")</f>
        <v/>
      </c>
      <c r="AE104" s="85"/>
      <c r="AF104" s="85"/>
      <c r="AG104" s="85"/>
      <c r="AH104" s="84" t="s">
        <v>96</v>
      </c>
      <c r="AI104" s="84">
        <v>0</v>
      </c>
      <c r="AJ104" s="83" t="s">
        <v>96</v>
      </c>
      <c r="AK104" s="94"/>
      <c r="AL104" s="93"/>
      <c r="AM104" s="92"/>
      <c r="AN104" s="79" t="s">
        <v>96</v>
      </c>
      <c r="AO104" s="62" t="s">
        <v>1314</v>
      </c>
      <c r="AP104" s="62" t="s">
        <v>1314</v>
      </c>
      <c r="AQ104" s="62" t="s">
        <v>1314</v>
      </c>
      <c r="AR104" s="62" t="s">
        <v>1314</v>
      </c>
      <c r="AU104" s="69">
        <v>0.71299999999999997</v>
      </c>
      <c r="AV104" s="62" t="s">
        <v>1314</v>
      </c>
      <c r="AW104" s="62" t="s">
        <v>365</v>
      </c>
      <c r="AX104" s="62" t="s">
        <v>1189</v>
      </c>
      <c r="AY104" s="62">
        <v>0.59</v>
      </c>
      <c r="AZ104" s="62" t="s">
        <v>366</v>
      </c>
      <c r="BA104" s="62" t="s">
        <v>1365</v>
      </c>
      <c r="BB104" s="62">
        <v>0.01</v>
      </c>
    </row>
    <row r="105" spans="1:54" ht="15.75">
      <c r="A105" s="77" t="s">
        <v>421</v>
      </c>
      <c r="B105" s="77" t="s">
        <v>423</v>
      </c>
      <c r="C105" s="87">
        <v>0.4</v>
      </c>
      <c r="D105" s="88" t="s">
        <v>109</v>
      </c>
      <c r="E105" s="88" t="s">
        <v>1199</v>
      </c>
      <c r="F105" s="87">
        <v>0.09</v>
      </c>
      <c r="G105" s="88" t="s">
        <v>110</v>
      </c>
      <c r="H105" s="88" t="s">
        <v>1142</v>
      </c>
      <c r="I105" s="87">
        <v>0.01</v>
      </c>
      <c r="J105" s="87">
        <f t="shared" si="3"/>
        <v>0.5</v>
      </c>
      <c r="K105" s="77"/>
      <c r="L105" s="75">
        <v>0.4</v>
      </c>
      <c r="M105" s="64" t="s">
        <v>109</v>
      </c>
      <c r="N105" s="62" t="s">
        <v>1199</v>
      </c>
      <c r="O105" s="75">
        <v>0.09</v>
      </c>
      <c r="P105" s="64" t="s">
        <v>110</v>
      </c>
      <c r="Q105" s="77" t="s">
        <v>1142</v>
      </c>
      <c r="R105" s="75">
        <v>0.01</v>
      </c>
      <c r="S105" s="72">
        <f t="shared" si="4"/>
        <v>0.5</v>
      </c>
      <c r="T105" s="72"/>
      <c r="U105" s="75">
        <v>0.4</v>
      </c>
      <c r="V105" s="64" t="s">
        <v>109</v>
      </c>
      <c r="W105" s="62" t="s">
        <v>1199</v>
      </c>
      <c r="X105" s="75">
        <v>0.09</v>
      </c>
      <c r="Y105" s="64" t="s">
        <v>110</v>
      </c>
      <c r="Z105" s="77" t="s">
        <v>1142</v>
      </c>
      <c r="AA105" s="75">
        <v>0.01</v>
      </c>
      <c r="AB105" s="72">
        <f t="shared" si="5"/>
        <v>0.5</v>
      </c>
      <c r="AC105" s="86"/>
      <c r="AD105" s="85" t="str">
        <f>IF(VLOOKUP($A105,'[17]EZ list'!$B$4:$H$463,4,FALSE)="","","Yes")</f>
        <v>Yes</v>
      </c>
      <c r="AE105" s="85" t="s">
        <v>1372</v>
      </c>
      <c r="AF105" s="85"/>
      <c r="AG105" s="85"/>
      <c r="AH105" s="84" t="s">
        <v>96</v>
      </c>
      <c r="AI105" s="84">
        <v>0</v>
      </c>
      <c r="AJ105" s="83" t="s">
        <v>96</v>
      </c>
      <c r="AK105" s="94"/>
      <c r="AL105" s="93"/>
      <c r="AM105" s="92"/>
      <c r="AN105" s="79" t="s">
        <v>96</v>
      </c>
      <c r="AO105" s="62" t="s">
        <v>1314</v>
      </c>
      <c r="AP105" s="62" t="s">
        <v>1314</v>
      </c>
      <c r="AQ105" s="62" t="s">
        <v>1314</v>
      </c>
      <c r="AR105" s="62" t="s">
        <v>1314</v>
      </c>
      <c r="AU105" s="69">
        <v>0.71799999999999997</v>
      </c>
      <c r="AV105" s="62" t="s">
        <v>1314</v>
      </c>
      <c r="AW105" s="62" t="s">
        <v>109</v>
      </c>
      <c r="AX105" s="62" t="s">
        <v>1199</v>
      </c>
      <c r="AY105" s="62">
        <v>0.59</v>
      </c>
      <c r="AZ105" s="62" t="s">
        <v>110</v>
      </c>
      <c r="BA105" s="62" t="s">
        <v>1142</v>
      </c>
      <c r="BB105" s="62">
        <v>0.01</v>
      </c>
    </row>
    <row r="106" spans="1:54" ht="15.75" customHeight="1">
      <c r="A106" s="77" t="s">
        <v>424</v>
      </c>
      <c r="B106" s="77" t="s">
        <v>426</v>
      </c>
      <c r="C106" s="87">
        <v>0.4</v>
      </c>
      <c r="D106" s="88" t="s">
        <v>226</v>
      </c>
      <c r="E106" s="88" t="s">
        <v>1182</v>
      </c>
      <c r="F106" s="87">
        <v>0.09</v>
      </c>
      <c r="G106" s="88" t="s">
        <v>227</v>
      </c>
      <c r="H106" s="88" t="s">
        <v>1124</v>
      </c>
      <c r="I106" s="87">
        <v>0.01</v>
      </c>
      <c r="J106" s="87">
        <f t="shared" si="3"/>
        <v>0.5</v>
      </c>
      <c r="K106" s="77"/>
      <c r="L106" s="75">
        <v>0.4</v>
      </c>
      <c r="M106" s="64" t="s">
        <v>226</v>
      </c>
      <c r="N106" s="62" t="s">
        <v>1182</v>
      </c>
      <c r="O106" s="75">
        <v>0.09</v>
      </c>
      <c r="P106" s="64" t="s">
        <v>227</v>
      </c>
      <c r="Q106" s="77" t="s">
        <v>1124</v>
      </c>
      <c r="R106" s="75">
        <v>0.01</v>
      </c>
      <c r="S106" s="72">
        <f t="shared" si="4"/>
        <v>0.5</v>
      </c>
      <c r="T106" s="72"/>
      <c r="U106" s="75">
        <v>0.4</v>
      </c>
      <c r="V106" s="64" t="s">
        <v>226</v>
      </c>
      <c r="W106" s="62" t="s">
        <v>1182</v>
      </c>
      <c r="X106" s="75">
        <v>0.09</v>
      </c>
      <c r="Y106" s="64" t="s">
        <v>227</v>
      </c>
      <c r="Z106" s="77" t="s">
        <v>1124</v>
      </c>
      <c r="AA106" s="75">
        <v>0.01</v>
      </c>
      <c r="AB106" s="72">
        <f t="shared" si="5"/>
        <v>0.5</v>
      </c>
      <c r="AC106" s="86"/>
      <c r="AD106" s="85" t="str">
        <f>IF(VLOOKUP($A106,'[17]EZ list'!$B$4:$H$463,4,FALSE)="","","Yes")</f>
        <v/>
      </c>
      <c r="AE106" s="85"/>
      <c r="AF106" s="85"/>
      <c r="AG106" s="85"/>
      <c r="AH106" s="84" t="s">
        <v>96</v>
      </c>
      <c r="AI106" s="84">
        <v>0</v>
      </c>
      <c r="AJ106" s="83" t="s">
        <v>96</v>
      </c>
      <c r="AK106" s="97"/>
      <c r="AL106" s="96"/>
      <c r="AM106" s="95"/>
      <c r="AN106" s="79" t="s">
        <v>96</v>
      </c>
      <c r="AO106" s="62" t="s">
        <v>1314</v>
      </c>
      <c r="AP106" s="62" t="s">
        <v>1314</v>
      </c>
      <c r="AQ106" s="62" t="s">
        <v>1314</v>
      </c>
      <c r="AR106" s="62" t="s">
        <v>1314</v>
      </c>
      <c r="AS106" s="62" t="s">
        <v>1182</v>
      </c>
      <c r="AU106" s="69">
        <v>0.66800000000000004</v>
      </c>
      <c r="AV106" s="62" t="s">
        <v>1314</v>
      </c>
      <c r="AW106" s="62" t="s">
        <v>226</v>
      </c>
      <c r="AX106" s="62" t="s">
        <v>1182</v>
      </c>
      <c r="AY106" s="62">
        <v>0.59</v>
      </c>
      <c r="AZ106" s="62" t="s">
        <v>227</v>
      </c>
      <c r="BA106" s="62" t="s">
        <v>1124</v>
      </c>
      <c r="BB106" s="62">
        <v>0.01</v>
      </c>
    </row>
    <row r="107" spans="1:54" ht="15.75" customHeight="1">
      <c r="A107" s="77" t="s">
        <v>823</v>
      </c>
      <c r="B107" s="77" t="s">
        <v>1373</v>
      </c>
      <c r="C107" s="87">
        <v>0.4</v>
      </c>
      <c r="D107" s="88" t="s">
        <v>68</v>
      </c>
      <c r="E107" s="88" t="s">
        <v>1203</v>
      </c>
      <c r="F107" s="87">
        <v>0.59</v>
      </c>
      <c r="G107" s="88" t="s">
        <v>69</v>
      </c>
      <c r="H107" s="88" t="s">
        <v>1148</v>
      </c>
      <c r="I107" s="87">
        <v>0.01</v>
      </c>
      <c r="J107" s="87">
        <f t="shared" si="3"/>
        <v>1</v>
      </c>
      <c r="K107" s="77"/>
      <c r="L107" s="75">
        <v>0.4</v>
      </c>
      <c r="M107" s="64" t="s">
        <v>68</v>
      </c>
      <c r="N107" s="62" t="s">
        <v>1203</v>
      </c>
      <c r="O107" s="75">
        <v>0.09</v>
      </c>
      <c r="P107" s="64" t="s">
        <v>69</v>
      </c>
      <c r="Q107" s="77" t="s">
        <v>1148</v>
      </c>
      <c r="R107" s="75">
        <v>0.01</v>
      </c>
      <c r="S107" s="72">
        <f t="shared" si="4"/>
        <v>0.5</v>
      </c>
      <c r="T107" s="72"/>
      <c r="U107" s="75">
        <v>0.4</v>
      </c>
      <c r="V107" s="64" t="s">
        <v>68</v>
      </c>
      <c r="W107" s="62" t="s">
        <v>1203</v>
      </c>
      <c r="X107" s="75">
        <v>0.09</v>
      </c>
      <c r="Y107" s="64" t="s">
        <v>69</v>
      </c>
      <c r="Z107" s="77" t="s">
        <v>1148</v>
      </c>
      <c r="AA107" s="75">
        <v>0.01</v>
      </c>
      <c r="AB107" s="72">
        <f t="shared" si="5"/>
        <v>0.5</v>
      </c>
      <c r="AC107" s="86"/>
      <c r="AD107" s="85" t="str">
        <f>IF(VLOOKUP($A107,'[17]EZ list'!$B$4:$H$463,4,FALSE)="","","Yes")</f>
        <v/>
      </c>
      <c r="AE107" s="85"/>
      <c r="AF107" s="85"/>
      <c r="AG107" s="85"/>
      <c r="AH107" s="84" t="s">
        <v>96</v>
      </c>
      <c r="AI107" s="84">
        <v>0</v>
      </c>
      <c r="AJ107" s="83" t="s">
        <v>96</v>
      </c>
      <c r="AK107" s="97"/>
      <c r="AL107" s="96"/>
      <c r="AM107" s="95"/>
      <c r="AN107" s="79" t="s">
        <v>96</v>
      </c>
      <c r="AO107" s="62" t="s">
        <v>1314</v>
      </c>
      <c r="AP107" s="62" t="s">
        <v>1314</v>
      </c>
      <c r="AQ107" s="62" t="s">
        <v>1314</v>
      </c>
      <c r="AR107" s="62" t="s">
        <v>1314</v>
      </c>
      <c r="AU107" s="69">
        <v>0.66200000000000003</v>
      </c>
      <c r="AV107" s="62" t="s">
        <v>1314</v>
      </c>
      <c r="AW107" s="62" t="s">
        <v>68</v>
      </c>
      <c r="AX107" s="62" t="s">
        <v>1203</v>
      </c>
      <c r="AY107" s="62">
        <v>0.59</v>
      </c>
      <c r="AZ107" s="62" t="s">
        <v>69</v>
      </c>
      <c r="BA107" s="62" t="s">
        <v>1148</v>
      </c>
      <c r="BB107" s="62">
        <v>0.01</v>
      </c>
    </row>
    <row r="108" spans="1:54" ht="15.75" customHeight="1">
      <c r="A108" s="77" t="s">
        <v>427</v>
      </c>
      <c r="B108" s="77" t="s">
        <v>429</v>
      </c>
      <c r="C108" s="87">
        <v>0.8</v>
      </c>
      <c r="D108" s="88" t="s">
        <v>80</v>
      </c>
      <c r="E108" s="88" t="s">
        <v>1224</v>
      </c>
      <c r="F108" s="87">
        <v>0.2</v>
      </c>
      <c r="G108" s="88" t="s">
        <v>43</v>
      </c>
      <c r="H108" s="88" t="s">
        <v>1313</v>
      </c>
      <c r="I108" s="87">
        <v>0</v>
      </c>
      <c r="J108" s="87">
        <f t="shared" si="3"/>
        <v>1</v>
      </c>
      <c r="K108" s="77"/>
      <c r="L108" s="75">
        <v>0.4</v>
      </c>
      <c r="M108" s="64" t="s">
        <v>80</v>
      </c>
      <c r="N108" s="62" t="s">
        <v>1224</v>
      </c>
      <c r="O108" s="75">
        <v>0.1</v>
      </c>
      <c r="P108" s="64" t="s">
        <v>43</v>
      </c>
      <c r="Q108" s="77" t="s">
        <v>1313</v>
      </c>
      <c r="R108" s="75">
        <v>0</v>
      </c>
      <c r="S108" s="72">
        <f t="shared" si="4"/>
        <v>0.5</v>
      </c>
      <c r="T108" s="72"/>
      <c r="U108" s="75">
        <v>0.4</v>
      </c>
      <c r="V108" s="64" t="s">
        <v>80</v>
      </c>
      <c r="W108" s="62" t="s">
        <v>1224</v>
      </c>
      <c r="X108" s="75">
        <v>0.1</v>
      </c>
      <c r="Y108" s="64" t="s">
        <v>43</v>
      </c>
      <c r="Z108" s="77" t="s">
        <v>1313</v>
      </c>
      <c r="AA108" s="75">
        <v>0</v>
      </c>
      <c r="AB108" s="72">
        <f t="shared" si="5"/>
        <v>0.5</v>
      </c>
      <c r="AC108" s="86"/>
      <c r="AD108" s="85" t="str">
        <f>IF(VLOOKUP($A108,'[17]EZ list'!$B$4:$H$463,4,FALSE)="","","Yes")</f>
        <v/>
      </c>
      <c r="AE108" s="85"/>
      <c r="AF108" s="85"/>
      <c r="AG108" s="85"/>
      <c r="AH108" s="84" t="s">
        <v>96</v>
      </c>
      <c r="AI108" s="84">
        <v>0</v>
      </c>
      <c r="AJ108" s="83" t="s">
        <v>96</v>
      </c>
      <c r="AK108" s="94"/>
      <c r="AL108" s="93"/>
      <c r="AM108" s="92"/>
      <c r="AN108" s="79" t="s">
        <v>96</v>
      </c>
      <c r="AO108" s="62" t="s">
        <v>1314</v>
      </c>
      <c r="AP108" s="62" t="s">
        <v>1314</v>
      </c>
      <c r="AQ108" s="62" t="s">
        <v>1314</v>
      </c>
      <c r="AR108" s="62" t="s">
        <v>1314</v>
      </c>
      <c r="AU108" s="69">
        <v>0.70199999999999996</v>
      </c>
      <c r="AV108" s="62" t="s">
        <v>1314</v>
      </c>
      <c r="AW108" s="62" t="s">
        <v>80</v>
      </c>
      <c r="AX108" s="62" t="s">
        <v>1224</v>
      </c>
      <c r="AY108" s="62">
        <v>0.6</v>
      </c>
      <c r="AZ108" s="62" t="s">
        <v>43</v>
      </c>
      <c r="BA108" s="62" t="s">
        <v>1313</v>
      </c>
      <c r="BB108" s="62">
        <v>0</v>
      </c>
    </row>
    <row r="109" spans="1:54" ht="15.75" customHeight="1">
      <c r="A109" s="77" t="s">
        <v>430</v>
      </c>
      <c r="B109" s="77" t="s">
        <v>432</v>
      </c>
      <c r="C109" s="87">
        <v>0.5</v>
      </c>
      <c r="D109" s="88" t="s">
        <v>258</v>
      </c>
      <c r="E109" s="88" t="s">
        <v>1197</v>
      </c>
      <c r="F109" s="87">
        <v>0.5</v>
      </c>
      <c r="G109" s="88" t="s">
        <v>43</v>
      </c>
      <c r="H109" s="88" t="s">
        <v>1313</v>
      </c>
      <c r="I109" s="87">
        <v>0</v>
      </c>
      <c r="J109" s="87">
        <f t="shared" si="3"/>
        <v>1</v>
      </c>
      <c r="K109" s="77"/>
      <c r="L109" s="75">
        <v>0.4</v>
      </c>
      <c r="M109" s="64" t="s">
        <v>258</v>
      </c>
      <c r="N109" s="62" t="s">
        <v>1197</v>
      </c>
      <c r="O109" s="75">
        <v>0.1</v>
      </c>
      <c r="P109" s="64" t="s">
        <v>43</v>
      </c>
      <c r="Q109" s="77" t="s">
        <v>1313</v>
      </c>
      <c r="R109" s="75">
        <v>0</v>
      </c>
      <c r="S109" s="72">
        <f t="shared" si="4"/>
        <v>0.5</v>
      </c>
      <c r="T109" s="72"/>
      <c r="U109" s="75">
        <v>0.4</v>
      </c>
      <c r="V109" s="64" t="s">
        <v>258</v>
      </c>
      <c r="W109" s="62" t="s">
        <v>1197</v>
      </c>
      <c r="X109" s="75">
        <v>0.1</v>
      </c>
      <c r="Y109" s="64" t="s">
        <v>43</v>
      </c>
      <c r="Z109" s="77" t="s">
        <v>1313</v>
      </c>
      <c r="AA109" s="75">
        <v>0</v>
      </c>
      <c r="AB109" s="72">
        <f t="shared" si="5"/>
        <v>0.5</v>
      </c>
      <c r="AC109" s="86"/>
      <c r="AD109" s="85" t="str">
        <f>IF(VLOOKUP($A109,'[17]EZ list'!$B$4:$H$463,4,FALSE)="","","Yes")</f>
        <v/>
      </c>
      <c r="AE109" s="85"/>
      <c r="AF109" s="85"/>
      <c r="AG109" s="85"/>
      <c r="AH109" s="84" t="s">
        <v>96</v>
      </c>
      <c r="AI109" s="84">
        <v>0</v>
      </c>
      <c r="AJ109" s="83" t="s">
        <v>96</v>
      </c>
      <c r="AK109" s="101"/>
      <c r="AL109" s="112"/>
      <c r="AM109" s="111"/>
      <c r="AN109" s="79" t="s">
        <v>96</v>
      </c>
      <c r="AO109" s="62" t="s">
        <v>1314</v>
      </c>
      <c r="AP109" s="62" t="s">
        <v>1314</v>
      </c>
      <c r="AQ109" s="62" t="s">
        <v>1314</v>
      </c>
      <c r="AR109" s="62" t="s">
        <v>1314</v>
      </c>
      <c r="AU109" s="69">
        <v>0.623</v>
      </c>
      <c r="AV109" s="62" t="s">
        <v>1314</v>
      </c>
      <c r="AW109" s="62" t="s">
        <v>258</v>
      </c>
      <c r="AX109" s="62" t="s">
        <v>1197</v>
      </c>
      <c r="AY109" s="62">
        <v>0.6</v>
      </c>
      <c r="AZ109" s="62" t="s">
        <v>43</v>
      </c>
      <c r="BA109" s="62" t="s">
        <v>1313</v>
      </c>
      <c r="BB109" s="62">
        <v>0</v>
      </c>
    </row>
    <row r="110" spans="1:54" ht="15.75">
      <c r="A110" s="77" t="s">
        <v>433</v>
      </c>
      <c r="B110" s="77" t="s">
        <v>435</v>
      </c>
      <c r="C110" s="87">
        <v>0.4</v>
      </c>
      <c r="D110" s="88" t="s">
        <v>215</v>
      </c>
      <c r="E110" s="88" t="s">
        <v>1205</v>
      </c>
      <c r="F110" s="87">
        <v>0.09</v>
      </c>
      <c r="G110" s="88" t="s">
        <v>141</v>
      </c>
      <c r="H110" s="88" t="s">
        <v>1150</v>
      </c>
      <c r="I110" s="87">
        <v>0.01</v>
      </c>
      <c r="J110" s="87">
        <f t="shared" si="3"/>
        <v>0.5</v>
      </c>
      <c r="K110" s="77"/>
      <c r="L110" s="75">
        <v>0.4</v>
      </c>
      <c r="M110" s="64" t="s">
        <v>215</v>
      </c>
      <c r="N110" s="62" t="s">
        <v>1205</v>
      </c>
      <c r="O110" s="75">
        <v>0.09</v>
      </c>
      <c r="P110" s="64" t="s">
        <v>141</v>
      </c>
      <c r="Q110" s="77" t="s">
        <v>1150</v>
      </c>
      <c r="R110" s="75">
        <v>0.01</v>
      </c>
      <c r="S110" s="72">
        <f t="shared" si="4"/>
        <v>0.5</v>
      </c>
      <c r="T110" s="72"/>
      <c r="U110" s="75">
        <v>0.4</v>
      </c>
      <c r="V110" s="64" t="s">
        <v>215</v>
      </c>
      <c r="W110" s="62" t="s">
        <v>1205</v>
      </c>
      <c r="X110" s="75">
        <v>0.09</v>
      </c>
      <c r="Y110" s="64" t="s">
        <v>141</v>
      </c>
      <c r="Z110" s="77" t="s">
        <v>1150</v>
      </c>
      <c r="AA110" s="75">
        <v>0.01</v>
      </c>
      <c r="AB110" s="72">
        <f t="shared" si="5"/>
        <v>0.5</v>
      </c>
      <c r="AC110" s="86"/>
      <c r="AD110" s="85" t="str">
        <f>IF(VLOOKUP($A110,'[17]EZ list'!$B$4:$H$463,4,FALSE)="","","Yes")</f>
        <v>Yes</v>
      </c>
      <c r="AE110" s="85" t="s">
        <v>1374</v>
      </c>
      <c r="AF110" s="85" t="s">
        <v>1374</v>
      </c>
      <c r="AG110" s="85" t="s">
        <v>1329</v>
      </c>
      <c r="AH110" s="84" t="s">
        <v>96</v>
      </c>
      <c r="AI110" s="84">
        <v>0</v>
      </c>
      <c r="AJ110" s="83" t="s">
        <v>96</v>
      </c>
      <c r="AK110" s="94"/>
      <c r="AL110" s="93"/>
      <c r="AM110" s="92"/>
      <c r="AN110" s="79" t="s">
        <v>96</v>
      </c>
      <c r="AO110" s="62" t="s">
        <v>1314</v>
      </c>
      <c r="AP110" s="62" t="s">
        <v>1314</v>
      </c>
      <c r="AQ110" s="62" t="s">
        <v>0</v>
      </c>
      <c r="AR110" s="62" t="s">
        <v>1314</v>
      </c>
      <c r="AU110" s="69">
        <v>0.66500000000000004</v>
      </c>
      <c r="AV110" s="62" t="s">
        <v>0</v>
      </c>
      <c r="AW110" s="62" t="s">
        <v>215</v>
      </c>
      <c r="AX110" s="62" t="s">
        <v>1205</v>
      </c>
      <c r="AY110" s="62">
        <v>0.59</v>
      </c>
      <c r="AZ110" s="62" t="s">
        <v>141</v>
      </c>
      <c r="BA110" s="62" t="s">
        <v>1150</v>
      </c>
      <c r="BB110" s="62">
        <v>0.01</v>
      </c>
    </row>
    <row r="111" spans="1:54" ht="15.75">
      <c r="A111" s="77" t="s">
        <v>436</v>
      </c>
      <c r="B111" s="77" t="s">
        <v>438</v>
      </c>
      <c r="C111" s="87">
        <v>0.49</v>
      </c>
      <c r="D111" s="88" t="s">
        <v>43</v>
      </c>
      <c r="E111" s="88" t="s">
        <v>93</v>
      </c>
      <c r="F111" s="87">
        <v>0</v>
      </c>
      <c r="G111" s="88" t="s">
        <v>439</v>
      </c>
      <c r="H111" s="88" t="s">
        <v>1169</v>
      </c>
      <c r="I111" s="87">
        <v>0.01</v>
      </c>
      <c r="J111" s="87">
        <f t="shared" si="3"/>
        <v>0.5</v>
      </c>
      <c r="K111" s="77"/>
      <c r="L111" s="75">
        <v>0.49</v>
      </c>
      <c r="M111" s="64" t="s">
        <v>43</v>
      </c>
      <c r="N111" s="62" t="s">
        <v>93</v>
      </c>
      <c r="O111" s="75">
        <v>0</v>
      </c>
      <c r="P111" s="64" t="s">
        <v>439</v>
      </c>
      <c r="Q111" s="77" t="s">
        <v>1169</v>
      </c>
      <c r="R111" s="75">
        <v>0.01</v>
      </c>
      <c r="S111" s="72">
        <f t="shared" si="4"/>
        <v>0.5</v>
      </c>
      <c r="T111" s="72"/>
      <c r="U111" s="75">
        <v>0.49</v>
      </c>
      <c r="V111" s="64" t="s">
        <v>43</v>
      </c>
      <c r="W111" s="62" t="s">
        <v>93</v>
      </c>
      <c r="X111" s="75">
        <v>0</v>
      </c>
      <c r="Y111" s="64" t="s">
        <v>439</v>
      </c>
      <c r="Z111" s="77" t="s">
        <v>1169</v>
      </c>
      <c r="AA111" s="75">
        <v>0.01</v>
      </c>
      <c r="AB111" s="72">
        <f t="shared" si="5"/>
        <v>0.5</v>
      </c>
      <c r="AC111" s="86"/>
      <c r="AD111" s="85" t="str">
        <f>IF(VLOOKUP($A111,'[17]EZ list'!$B$4:$H$463,4,FALSE)="","","Yes")</f>
        <v>Yes</v>
      </c>
      <c r="AE111" s="85" t="s">
        <v>1375</v>
      </c>
      <c r="AF111" s="85" t="s">
        <v>1363</v>
      </c>
      <c r="AG111" s="85"/>
      <c r="AH111" s="84" t="s">
        <v>96</v>
      </c>
      <c r="AI111" s="84">
        <v>0</v>
      </c>
      <c r="AJ111" s="83" t="s">
        <v>0</v>
      </c>
      <c r="AK111" s="97"/>
      <c r="AL111" s="96"/>
      <c r="AM111" s="89"/>
      <c r="AN111" s="79" t="s">
        <v>0</v>
      </c>
      <c r="AO111" s="62" t="s">
        <v>1314</v>
      </c>
      <c r="AP111" s="62" t="s">
        <v>0</v>
      </c>
      <c r="AQ111" s="62" t="s">
        <v>1314</v>
      </c>
      <c r="AR111" s="62" t="s">
        <v>1314</v>
      </c>
      <c r="AU111" s="69">
        <v>0.67500000000000004</v>
      </c>
      <c r="AV111" s="62" t="s">
        <v>1314</v>
      </c>
      <c r="AW111" s="62" t="s">
        <v>43</v>
      </c>
      <c r="AX111" s="62" t="s">
        <v>93</v>
      </c>
      <c r="AY111" s="62">
        <v>0</v>
      </c>
      <c r="AZ111" s="62" t="s">
        <v>439</v>
      </c>
      <c r="BA111" s="62" t="s">
        <v>1169</v>
      </c>
      <c r="BB111" s="62">
        <v>0.01</v>
      </c>
    </row>
    <row r="112" spans="1:54" ht="15.75" customHeight="1">
      <c r="A112" s="77" t="s">
        <v>440</v>
      </c>
      <c r="B112" s="77" t="s">
        <v>442</v>
      </c>
      <c r="C112" s="87">
        <v>0.4</v>
      </c>
      <c r="D112" s="88" t="s">
        <v>62</v>
      </c>
      <c r="E112" s="88" t="s">
        <v>1216</v>
      </c>
      <c r="F112" s="87">
        <v>0.09</v>
      </c>
      <c r="G112" s="88" t="s">
        <v>63</v>
      </c>
      <c r="H112" s="88" t="s">
        <v>1156</v>
      </c>
      <c r="I112" s="87">
        <v>0.01</v>
      </c>
      <c r="J112" s="87">
        <f t="shared" si="3"/>
        <v>0.5</v>
      </c>
      <c r="K112" s="77"/>
      <c r="L112" s="75">
        <v>0.4</v>
      </c>
      <c r="M112" s="64" t="s">
        <v>62</v>
      </c>
      <c r="N112" s="62" t="s">
        <v>1216</v>
      </c>
      <c r="O112" s="75">
        <v>0.09</v>
      </c>
      <c r="P112" s="64" t="s">
        <v>63</v>
      </c>
      <c r="Q112" s="77" t="s">
        <v>1156</v>
      </c>
      <c r="R112" s="75">
        <v>0.01</v>
      </c>
      <c r="S112" s="72">
        <f t="shared" si="4"/>
        <v>0.5</v>
      </c>
      <c r="T112" s="72"/>
      <c r="U112" s="75">
        <v>0.4</v>
      </c>
      <c r="V112" s="64" t="s">
        <v>62</v>
      </c>
      <c r="W112" s="62" t="s">
        <v>1216</v>
      </c>
      <c r="X112" s="75">
        <v>0.09</v>
      </c>
      <c r="Y112" s="64" t="s">
        <v>63</v>
      </c>
      <c r="Z112" s="77" t="s">
        <v>1156</v>
      </c>
      <c r="AA112" s="75">
        <v>0.01</v>
      </c>
      <c r="AB112" s="72">
        <f t="shared" si="5"/>
        <v>0.5</v>
      </c>
      <c r="AD112" s="85" t="str">
        <f>IF(VLOOKUP($A112,'[17]EZ list'!$B$4:$H$463,4,FALSE)="","","Yes")</f>
        <v/>
      </c>
      <c r="AE112" s="85"/>
      <c r="AF112" s="85"/>
      <c r="AG112" s="85"/>
      <c r="AH112" s="84" t="s">
        <v>96</v>
      </c>
      <c r="AI112" s="84">
        <v>0</v>
      </c>
      <c r="AJ112" s="83" t="s">
        <v>96</v>
      </c>
      <c r="AK112" s="97"/>
      <c r="AL112" s="96"/>
      <c r="AM112" s="95"/>
      <c r="AN112" s="79" t="s">
        <v>96</v>
      </c>
      <c r="AO112" s="62" t="s">
        <v>1314</v>
      </c>
      <c r="AP112" s="62" t="s">
        <v>1314</v>
      </c>
      <c r="AQ112" s="62" t="s">
        <v>1314</v>
      </c>
      <c r="AR112" s="62" t="s">
        <v>1314</v>
      </c>
      <c r="AU112" s="69">
        <v>0.69099999999999995</v>
      </c>
      <c r="AV112" s="62" t="s">
        <v>1314</v>
      </c>
      <c r="AW112" s="62" t="s">
        <v>62</v>
      </c>
      <c r="AX112" s="62" t="s">
        <v>1216</v>
      </c>
      <c r="AY112" s="62">
        <v>0.59</v>
      </c>
      <c r="AZ112" s="62" t="s">
        <v>63</v>
      </c>
      <c r="BA112" s="62" t="s">
        <v>1156</v>
      </c>
      <c r="BB112" s="62">
        <v>0.01</v>
      </c>
    </row>
    <row r="113" spans="1:54" ht="15.75" customHeight="1">
      <c r="A113" s="77" t="s">
        <v>443</v>
      </c>
      <c r="B113" s="77" t="s">
        <v>445</v>
      </c>
      <c r="C113" s="87">
        <v>0.5</v>
      </c>
      <c r="D113" s="88" t="s">
        <v>258</v>
      </c>
      <c r="E113" s="88" t="s">
        <v>1197</v>
      </c>
      <c r="F113" s="87">
        <v>0.5</v>
      </c>
      <c r="G113" s="88" t="s">
        <v>43</v>
      </c>
      <c r="H113" s="88" t="s">
        <v>1313</v>
      </c>
      <c r="I113" s="87">
        <v>0</v>
      </c>
      <c r="J113" s="87">
        <f t="shared" si="3"/>
        <v>1</v>
      </c>
      <c r="K113" s="77"/>
      <c r="L113" s="75">
        <v>0.4</v>
      </c>
      <c r="M113" s="64" t="s">
        <v>258</v>
      </c>
      <c r="N113" s="62" t="s">
        <v>1197</v>
      </c>
      <c r="O113" s="75">
        <v>0.1</v>
      </c>
      <c r="P113" s="64" t="s">
        <v>43</v>
      </c>
      <c r="Q113" s="77" t="s">
        <v>1313</v>
      </c>
      <c r="R113" s="75">
        <v>0</v>
      </c>
      <c r="S113" s="72">
        <f t="shared" si="4"/>
        <v>0.5</v>
      </c>
      <c r="T113" s="72"/>
      <c r="U113" s="75">
        <v>0.4</v>
      </c>
      <c r="V113" s="64" t="s">
        <v>258</v>
      </c>
      <c r="W113" s="62" t="s">
        <v>1197</v>
      </c>
      <c r="X113" s="75">
        <v>0.1</v>
      </c>
      <c r="Y113" s="64" t="s">
        <v>43</v>
      </c>
      <c r="Z113" s="77" t="s">
        <v>1313</v>
      </c>
      <c r="AA113" s="75">
        <v>0</v>
      </c>
      <c r="AB113" s="72">
        <f t="shared" si="5"/>
        <v>0.5</v>
      </c>
      <c r="AC113" s="86"/>
      <c r="AD113" s="85" t="str">
        <f>IF(VLOOKUP($A113,'[17]EZ list'!$B$4:$H$463,4,FALSE)="","","Yes")</f>
        <v/>
      </c>
      <c r="AE113" s="85"/>
      <c r="AF113" s="85"/>
      <c r="AG113" s="85"/>
      <c r="AH113" s="84" t="s">
        <v>96</v>
      </c>
      <c r="AI113" s="84">
        <v>0</v>
      </c>
      <c r="AJ113" s="83" t="s">
        <v>96</v>
      </c>
      <c r="AK113" s="94"/>
      <c r="AL113" s="93"/>
      <c r="AM113" s="92"/>
      <c r="AN113" s="79" t="s">
        <v>96</v>
      </c>
      <c r="AO113" s="62" t="s">
        <v>1314</v>
      </c>
      <c r="AP113" s="62" t="s">
        <v>1314</v>
      </c>
      <c r="AQ113" s="62" t="s">
        <v>1314</v>
      </c>
      <c r="AR113" s="62" t="s">
        <v>1314</v>
      </c>
      <c r="AU113" s="69">
        <v>0.67800000000000005</v>
      </c>
      <c r="AV113" s="62" t="s">
        <v>1314</v>
      </c>
      <c r="AW113" s="62" t="s">
        <v>258</v>
      </c>
      <c r="AX113" s="62" t="s">
        <v>1197</v>
      </c>
      <c r="AY113" s="62">
        <v>0.6</v>
      </c>
      <c r="AZ113" s="62" t="s">
        <v>43</v>
      </c>
      <c r="BA113" s="62" t="s">
        <v>1313</v>
      </c>
      <c r="BB113" s="62">
        <v>0</v>
      </c>
    </row>
    <row r="114" spans="1:54" ht="15.75">
      <c r="A114" s="77" t="s">
        <v>446</v>
      </c>
      <c r="B114" s="77" t="s">
        <v>448</v>
      </c>
      <c r="C114" s="87">
        <v>0.4</v>
      </c>
      <c r="D114" s="88" t="s">
        <v>109</v>
      </c>
      <c r="E114" s="88" t="s">
        <v>1199</v>
      </c>
      <c r="F114" s="87">
        <v>0.09</v>
      </c>
      <c r="G114" s="88" t="s">
        <v>110</v>
      </c>
      <c r="H114" s="88" t="s">
        <v>1142</v>
      </c>
      <c r="I114" s="87">
        <v>0.01</v>
      </c>
      <c r="J114" s="87">
        <f t="shared" si="3"/>
        <v>0.5</v>
      </c>
      <c r="K114" s="77"/>
      <c r="L114" s="75">
        <v>0.4</v>
      </c>
      <c r="M114" s="64" t="s">
        <v>109</v>
      </c>
      <c r="N114" s="62" t="s">
        <v>1199</v>
      </c>
      <c r="O114" s="75">
        <v>0.09</v>
      </c>
      <c r="P114" s="64" t="s">
        <v>110</v>
      </c>
      <c r="Q114" s="77" t="s">
        <v>1142</v>
      </c>
      <c r="R114" s="75">
        <v>0.01</v>
      </c>
      <c r="S114" s="72">
        <f t="shared" si="4"/>
        <v>0.5</v>
      </c>
      <c r="T114" s="72"/>
      <c r="U114" s="75">
        <v>0.4</v>
      </c>
      <c r="V114" s="64" t="s">
        <v>109</v>
      </c>
      <c r="W114" s="62" t="s">
        <v>1199</v>
      </c>
      <c r="X114" s="75">
        <v>0.09</v>
      </c>
      <c r="Y114" s="64" t="s">
        <v>110</v>
      </c>
      <c r="Z114" s="77" t="s">
        <v>1142</v>
      </c>
      <c r="AA114" s="75">
        <v>0.01</v>
      </c>
      <c r="AB114" s="72">
        <f t="shared" si="5"/>
        <v>0.5</v>
      </c>
      <c r="AC114" s="86"/>
      <c r="AD114" s="85" t="str">
        <f>IF(VLOOKUP($A114,'[17]EZ list'!$B$4:$H$463,4,FALSE)="","","Yes")</f>
        <v>Yes</v>
      </c>
      <c r="AE114" s="85" t="s">
        <v>1372</v>
      </c>
      <c r="AF114" s="85"/>
      <c r="AG114" s="85"/>
      <c r="AH114" s="84" t="s">
        <v>96</v>
      </c>
      <c r="AI114" s="84">
        <v>0</v>
      </c>
      <c r="AJ114" s="83" t="s">
        <v>96</v>
      </c>
      <c r="AK114" s="94"/>
      <c r="AL114" s="93"/>
      <c r="AM114" s="92"/>
      <c r="AN114" s="79" t="s">
        <v>96</v>
      </c>
      <c r="AO114" s="62" t="s">
        <v>1314</v>
      </c>
      <c r="AP114" s="62" t="s">
        <v>1314</v>
      </c>
      <c r="AQ114" s="62" t="s">
        <v>1314</v>
      </c>
      <c r="AR114" s="62" t="s">
        <v>1314</v>
      </c>
      <c r="AU114" s="69">
        <v>0.67700000000000005</v>
      </c>
      <c r="AV114" s="62" t="s">
        <v>1314</v>
      </c>
      <c r="AW114" s="62" t="s">
        <v>109</v>
      </c>
      <c r="AX114" s="62" t="s">
        <v>1199</v>
      </c>
      <c r="AY114" s="62">
        <v>0.59</v>
      </c>
      <c r="AZ114" s="62" t="s">
        <v>110</v>
      </c>
      <c r="BA114" s="62" t="s">
        <v>1142</v>
      </c>
      <c r="BB114" s="62">
        <v>0.01</v>
      </c>
    </row>
    <row r="115" spans="1:54" ht="15.75" customHeight="1">
      <c r="A115" s="77" t="s">
        <v>449</v>
      </c>
      <c r="B115" s="77" t="s">
        <v>451</v>
      </c>
      <c r="C115" s="87">
        <v>0.4</v>
      </c>
      <c r="D115" s="88" t="s">
        <v>68</v>
      </c>
      <c r="E115" s="88" t="s">
        <v>1203</v>
      </c>
      <c r="F115" s="87">
        <v>0.59</v>
      </c>
      <c r="G115" s="88" t="s">
        <v>69</v>
      </c>
      <c r="H115" s="88" t="s">
        <v>1148</v>
      </c>
      <c r="I115" s="87">
        <v>0.01</v>
      </c>
      <c r="J115" s="87">
        <f t="shared" si="3"/>
        <v>1</v>
      </c>
      <c r="K115" s="77"/>
      <c r="L115" s="75">
        <v>0.4</v>
      </c>
      <c r="M115" s="64" t="s">
        <v>68</v>
      </c>
      <c r="N115" s="62" t="s">
        <v>1203</v>
      </c>
      <c r="O115" s="75">
        <v>0.09</v>
      </c>
      <c r="P115" s="64" t="s">
        <v>69</v>
      </c>
      <c r="Q115" s="77" t="s">
        <v>1148</v>
      </c>
      <c r="R115" s="75">
        <v>0.01</v>
      </c>
      <c r="S115" s="72">
        <f t="shared" si="4"/>
        <v>0.5</v>
      </c>
      <c r="T115" s="72"/>
      <c r="U115" s="75">
        <v>0.4</v>
      </c>
      <c r="V115" s="64" t="s">
        <v>68</v>
      </c>
      <c r="W115" s="62" t="s">
        <v>1203</v>
      </c>
      <c r="X115" s="75">
        <v>0.09</v>
      </c>
      <c r="Y115" s="64" t="s">
        <v>69</v>
      </c>
      <c r="Z115" s="77" t="s">
        <v>1148</v>
      </c>
      <c r="AA115" s="75">
        <v>0.01</v>
      </c>
      <c r="AB115" s="72">
        <f t="shared" si="5"/>
        <v>0.5</v>
      </c>
      <c r="AC115" s="86"/>
      <c r="AD115" s="85" t="str">
        <f>IF(VLOOKUP($A115,'[17]EZ list'!$B$4:$H$463,4,FALSE)="","","Yes")</f>
        <v>Yes</v>
      </c>
      <c r="AE115" s="85" t="s">
        <v>1357</v>
      </c>
      <c r="AF115" s="85"/>
      <c r="AG115" s="85"/>
      <c r="AH115" s="84" t="s">
        <v>96</v>
      </c>
      <c r="AI115" s="84">
        <v>0</v>
      </c>
      <c r="AJ115" s="83" t="s">
        <v>96</v>
      </c>
      <c r="AK115" s="97"/>
      <c r="AL115" s="96"/>
      <c r="AM115" s="95"/>
      <c r="AN115" s="79" t="s">
        <v>96</v>
      </c>
      <c r="AO115" s="62" t="s">
        <v>0</v>
      </c>
      <c r="AP115" s="62" t="s">
        <v>1314</v>
      </c>
      <c r="AQ115" s="62" t="s">
        <v>1314</v>
      </c>
      <c r="AR115" s="62" t="s">
        <v>1314</v>
      </c>
      <c r="AU115" s="69">
        <v>0.70599999999999996</v>
      </c>
      <c r="AV115" s="62" t="s">
        <v>1314</v>
      </c>
      <c r="AW115" s="62" t="s">
        <v>68</v>
      </c>
      <c r="AX115" s="62" t="s">
        <v>1203</v>
      </c>
      <c r="AY115" s="62">
        <v>0.59</v>
      </c>
      <c r="AZ115" s="62" t="s">
        <v>69</v>
      </c>
      <c r="BA115" s="62" t="s">
        <v>1148</v>
      </c>
      <c r="BB115" s="62">
        <v>0.01</v>
      </c>
    </row>
    <row r="116" spans="1:54" ht="15.75">
      <c r="A116" s="77" t="s">
        <v>452</v>
      </c>
      <c r="B116" s="77" t="s">
        <v>454</v>
      </c>
      <c r="C116" s="87">
        <v>0.4</v>
      </c>
      <c r="D116" s="88" t="s">
        <v>178</v>
      </c>
      <c r="E116" s="88" t="s">
        <v>1211</v>
      </c>
      <c r="F116" s="87">
        <v>0.1</v>
      </c>
      <c r="G116" s="88" t="s">
        <v>43</v>
      </c>
      <c r="H116" s="88" t="s">
        <v>1313</v>
      </c>
      <c r="I116" s="87">
        <v>0</v>
      </c>
      <c r="J116" s="87">
        <f t="shared" si="3"/>
        <v>0.5</v>
      </c>
      <c r="K116" s="77"/>
      <c r="L116" s="75">
        <v>0.4</v>
      </c>
      <c r="M116" s="64" t="s">
        <v>178</v>
      </c>
      <c r="N116" s="62" t="s">
        <v>1211</v>
      </c>
      <c r="O116" s="75">
        <v>0.1</v>
      </c>
      <c r="P116" s="64" t="s">
        <v>43</v>
      </c>
      <c r="Q116" s="77" t="s">
        <v>1313</v>
      </c>
      <c r="R116" s="75">
        <v>0</v>
      </c>
      <c r="S116" s="72">
        <f t="shared" si="4"/>
        <v>0.5</v>
      </c>
      <c r="T116" s="72"/>
      <c r="U116" s="75">
        <v>0.4</v>
      </c>
      <c r="V116" s="64" t="s">
        <v>178</v>
      </c>
      <c r="W116" s="62" t="s">
        <v>1211</v>
      </c>
      <c r="X116" s="75">
        <v>0.1</v>
      </c>
      <c r="Y116" s="64" t="s">
        <v>43</v>
      </c>
      <c r="Z116" s="77" t="s">
        <v>1313</v>
      </c>
      <c r="AA116" s="75">
        <v>0</v>
      </c>
      <c r="AB116" s="72">
        <f t="shared" si="5"/>
        <v>0.5</v>
      </c>
      <c r="AC116" s="86"/>
      <c r="AD116" s="85" t="str">
        <f>IF(VLOOKUP($A116,'[17]EZ list'!$B$4:$H$463,4,FALSE)="","","Yes")</f>
        <v>Yes</v>
      </c>
      <c r="AE116" s="85" t="s">
        <v>1376</v>
      </c>
      <c r="AF116" s="85"/>
      <c r="AG116" s="85"/>
      <c r="AH116" s="84" t="s">
        <v>96</v>
      </c>
      <c r="AI116" s="84">
        <v>0</v>
      </c>
      <c r="AJ116" s="83" t="s">
        <v>96</v>
      </c>
      <c r="AK116" s="94"/>
      <c r="AL116" s="93"/>
      <c r="AM116" s="92"/>
      <c r="AN116" s="79" t="s">
        <v>96</v>
      </c>
      <c r="AO116" s="62" t="s">
        <v>0</v>
      </c>
      <c r="AP116" s="62" t="s">
        <v>1314</v>
      </c>
      <c r="AQ116" s="62" t="s">
        <v>1314</v>
      </c>
      <c r="AR116" s="62" t="s">
        <v>1314</v>
      </c>
      <c r="AU116" s="69">
        <v>0.65700000000000003</v>
      </c>
      <c r="AV116" s="62" t="s">
        <v>1314</v>
      </c>
      <c r="AW116" s="62" t="s">
        <v>178</v>
      </c>
      <c r="AX116" s="62" t="s">
        <v>1211</v>
      </c>
      <c r="AY116" s="62">
        <v>0.6</v>
      </c>
      <c r="AZ116" s="62" t="s">
        <v>43</v>
      </c>
      <c r="BA116" s="62" t="s">
        <v>1313</v>
      </c>
      <c r="BB116" s="62">
        <v>0</v>
      </c>
    </row>
    <row r="117" spans="1:54" ht="15.75" customHeight="1">
      <c r="A117" s="77" t="s">
        <v>455</v>
      </c>
      <c r="B117" s="77" t="s">
        <v>457</v>
      </c>
      <c r="C117" s="87">
        <v>0.64</v>
      </c>
      <c r="D117" s="88" t="s">
        <v>86</v>
      </c>
      <c r="E117" s="88" t="s">
        <v>1176</v>
      </c>
      <c r="F117" s="87">
        <v>0.36</v>
      </c>
      <c r="G117" s="88" t="s">
        <v>43</v>
      </c>
      <c r="H117" s="88" t="s">
        <v>43</v>
      </c>
      <c r="I117" s="87">
        <v>0</v>
      </c>
      <c r="J117" s="87">
        <f t="shared" si="3"/>
        <v>1</v>
      </c>
      <c r="K117" s="77"/>
      <c r="L117" s="75">
        <v>0.3</v>
      </c>
      <c r="M117" s="64" t="s">
        <v>86</v>
      </c>
      <c r="N117" s="62" t="s">
        <v>1176</v>
      </c>
      <c r="O117" s="75">
        <v>0.37</v>
      </c>
      <c r="P117" s="64" t="s">
        <v>43</v>
      </c>
      <c r="Q117" s="62" t="s">
        <v>43</v>
      </c>
      <c r="R117" s="75">
        <v>0</v>
      </c>
      <c r="S117" s="72">
        <f t="shared" si="4"/>
        <v>0.66999999999999993</v>
      </c>
      <c r="T117" s="72"/>
      <c r="U117" s="75">
        <v>0.3</v>
      </c>
      <c r="V117" s="64" t="s">
        <v>86</v>
      </c>
      <c r="W117" s="62" t="s">
        <v>1176</v>
      </c>
      <c r="X117" s="75">
        <v>0.2</v>
      </c>
      <c r="Y117" s="64" t="s">
        <v>43</v>
      </c>
      <c r="Z117" s="62" t="s">
        <v>43</v>
      </c>
      <c r="AA117" s="75">
        <v>0</v>
      </c>
      <c r="AB117" s="72">
        <f t="shared" si="5"/>
        <v>0.5</v>
      </c>
      <c r="AC117" s="86"/>
      <c r="AD117" s="85" t="str">
        <f>IF(VLOOKUP($A117,'[17]EZ list'!$B$4:$H$463,4,FALSE)="","","Yes")</f>
        <v/>
      </c>
      <c r="AE117" s="85"/>
      <c r="AF117" s="85"/>
      <c r="AG117" s="85"/>
      <c r="AH117" s="84" t="s">
        <v>96</v>
      </c>
      <c r="AI117" s="84">
        <v>0</v>
      </c>
      <c r="AJ117" s="83" t="s">
        <v>0</v>
      </c>
      <c r="AK117" s="97"/>
      <c r="AL117" s="96"/>
      <c r="AM117" s="95"/>
      <c r="AN117" s="79" t="s">
        <v>0</v>
      </c>
      <c r="AO117" s="62" t="s">
        <v>1314</v>
      </c>
      <c r="AP117" s="62" t="s">
        <v>1314</v>
      </c>
      <c r="AQ117" s="62" t="s">
        <v>1314</v>
      </c>
      <c r="AR117" s="62" t="s">
        <v>1314</v>
      </c>
      <c r="AU117" s="69">
        <v>0.71899999999999997</v>
      </c>
      <c r="AV117" s="62" t="s">
        <v>1314</v>
      </c>
      <c r="AW117" s="62" t="s">
        <v>86</v>
      </c>
      <c r="AX117" s="62" t="s">
        <v>1176</v>
      </c>
      <c r="AY117" s="62">
        <v>0.2</v>
      </c>
      <c r="AZ117" s="62" t="s">
        <v>43</v>
      </c>
      <c r="BA117" s="62" t="s">
        <v>43</v>
      </c>
      <c r="BB117" s="62">
        <v>0</v>
      </c>
    </row>
    <row r="118" spans="1:54" ht="15.75" customHeight="1">
      <c r="A118" s="77" t="s">
        <v>458</v>
      </c>
      <c r="B118" s="77" t="s">
        <v>460</v>
      </c>
      <c r="C118" s="87">
        <v>0.3</v>
      </c>
      <c r="D118" s="88" t="s">
        <v>404</v>
      </c>
      <c r="E118" s="88" t="s">
        <v>1226</v>
      </c>
      <c r="F118" s="87">
        <v>0.7</v>
      </c>
      <c r="G118" s="88" t="s">
        <v>43</v>
      </c>
      <c r="H118" s="88" t="s">
        <v>1313</v>
      </c>
      <c r="I118" s="87">
        <v>0</v>
      </c>
      <c r="J118" s="87">
        <f t="shared" si="3"/>
        <v>1</v>
      </c>
      <c r="K118" s="77"/>
      <c r="L118" s="75">
        <v>0.4</v>
      </c>
      <c r="M118" s="64" t="s">
        <v>404</v>
      </c>
      <c r="N118" s="62" t="s">
        <v>1226</v>
      </c>
      <c r="O118" s="75">
        <v>0.1</v>
      </c>
      <c r="P118" s="64" t="s">
        <v>43</v>
      </c>
      <c r="Q118" s="77" t="s">
        <v>1313</v>
      </c>
      <c r="R118" s="75">
        <v>0</v>
      </c>
      <c r="S118" s="72">
        <f t="shared" si="4"/>
        <v>0.5</v>
      </c>
      <c r="T118" s="72"/>
      <c r="U118" s="75">
        <v>0.4</v>
      </c>
      <c r="V118" s="64" t="s">
        <v>404</v>
      </c>
      <c r="W118" s="62" t="s">
        <v>1226</v>
      </c>
      <c r="X118" s="75">
        <v>0.1</v>
      </c>
      <c r="Y118" s="64" t="s">
        <v>43</v>
      </c>
      <c r="Z118" s="77" t="s">
        <v>1313</v>
      </c>
      <c r="AA118" s="75">
        <v>0</v>
      </c>
      <c r="AB118" s="72">
        <f t="shared" si="5"/>
        <v>0.5</v>
      </c>
      <c r="AC118" s="86"/>
      <c r="AD118" s="85" t="str">
        <f>IF(VLOOKUP($A118,'[17]EZ list'!$B$4:$H$463,4,FALSE)="","","Yes")</f>
        <v/>
      </c>
      <c r="AE118" s="85"/>
      <c r="AF118" s="85"/>
      <c r="AG118" s="85"/>
      <c r="AH118" s="84" t="s">
        <v>0</v>
      </c>
      <c r="AI118" s="84">
        <v>1800000</v>
      </c>
      <c r="AJ118" s="83" t="s">
        <v>96</v>
      </c>
      <c r="AK118" s="94"/>
      <c r="AL118" s="93"/>
      <c r="AM118" s="92"/>
      <c r="AN118" s="79" t="s">
        <v>96</v>
      </c>
      <c r="AO118" s="62" t="s">
        <v>1314</v>
      </c>
      <c r="AP118" s="62" t="s">
        <v>1314</v>
      </c>
      <c r="AQ118" s="62" t="s">
        <v>1314</v>
      </c>
      <c r="AR118" s="62" t="s">
        <v>1314</v>
      </c>
      <c r="AU118" s="69">
        <v>0.71899999999999997</v>
      </c>
      <c r="AV118" s="62" t="s">
        <v>1314</v>
      </c>
      <c r="AW118" s="62" t="s">
        <v>404</v>
      </c>
      <c r="AX118" s="62" t="s">
        <v>1226</v>
      </c>
      <c r="AY118" s="62">
        <v>0.6</v>
      </c>
      <c r="AZ118" s="62" t="s">
        <v>43</v>
      </c>
      <c r="BA118" s="62" t="s">
        <v>1313</v>
      </c>
      <c r="BB118" s="62">
        <v>0</v>
      </c>
    </row>
    <row r="119" spans="1:54" ht="15.75" customHeight="1">
      <c r="A119" s="77" t="s">
        <v>461</v>
      </c>
      <c r="B119" s="77" t="s">
        <v>463</v>
      </c>
      <c r="C119" s="87">
        <v>0.64</v>
      </c>
      <c r="D119" s="88" t="s">
        <v>86</v>
      </c>
      <c r="E119" s="88" t="s">
        <v>1176</v>
      </c>
      <c r="F119" s="87">
        <v>0.36</v>
      </c>
      <c r="G119" s="88" t="s">
        <v>43</v>
      </c>
      <c r="H119" s="88" t="s">
        <v>43</v>
      </c>
      <c r="I119" s="87">
        <v>0</v>
      </c>
      <c r="J119" s="87">
        <f t="shared" si="3"/>
        <v>1</v>
      </c>
      <c r="K119" s="77"/>
      <c r="L119" s="75">
        <v>0.3</v>
      </c>
      <c r="M119" s="64" t="s">
        <v>86</v>
      </c>
      <c r="N119" s="62" t="s">
        <v>1176</v>
      </c>
      <c r="O119" s="75">
        <v>0.37</v>
      </c>
      <c r="P119" s="64" t="s">
        <v>43</v>
      </c>
      <c r="Q119" s="62" t="s">
        <v>43</v>
      </c>
      <c r="R119" s="75">
        <v>0</v>
      </c>
      <c r="S119" s="72">
        <f t="shared" si="4"/>
        <v>0.66999999999999993</v>
      </c>
      <c r="T119" s="72"/>
      <c r="U119" s="75">
        <v>0.3</v>
      </c>
      <c r="V119" s="64" t="s">
        <v>86</v>
      </c>
      <c r="W119" s="62" t="s">
        <v>1176</v>
      </c>
      <c r="X119" s="75">
        <v>0.2</v>
      </c>
      <c r="Y119" s="64" t="s">
        <v>43</v>
      </c>
      <c r="Z119" s="62" t="s">
        <v>43</v>
      </c>
      <c r="AA119" s="75">
        <v>0</v>
      </c>
      <c r="AB119" s="72">
        <f t="shared" si="5"/>
        <v>0.5</v>
      </c>
      <c r="AC119" s="86"/>
      <c r="AD119" s="85" t="str">
        <f>IF(VLOOKUP($A119,'[17]EZ list'!$B$4:$H$463,4,FALSE)="","","Yes")</f>
        <v/>
      </c>
      <c r="AE119" s="85"/>
      <c r="AF119" s="85"/>
      <c r="AG119" s="85"/>
      <c r="AH119" s="84" t="s">
        <v>96</v>
      </c>
      <c r="AI119" s="84">
        <v>0</v>
      </c>
      <c r="AJ119" s="83" t="s">
        <v>0</v>
      </c>
      <c r="AK119" s="94"/>
      <c r="AL119" s="93"/>
      <c r="AM119" s="92"/>
      <c r="AN119" s="79" t="s">
        <v>0</v>
      </c>
      <c r="AO119" s="62" t="s">
        <v>1314</v>
      </c>
      <c r="AP119" s="62" t="s">
        <v>1314</v>
      </c>
      <c r="AQ119" s="62" t="s">
        <v>1314</v>
      </c>
      <c r="AR119" s="62" t="s">
        <v>1314</v>
      </c>
      <c r="AU119" s="69">
        <v>0.76</v>
      </c>
      <c r="AV119" s="62" t="s">
        <v>1314</v>
      </c>
      <c r="AW119" s="62" t="s">
        <v>86</v>
      </c>
      <c r="AX119" s="62" t="s">
        <v>1176</v>
      </c>
      <c r="AY119" s="62">
        <v>0.2</v>
      </c>
      <c r="AZ119" s="62" t="s">
        <v>43</v>
      </c>
      <c r="BA119" s="62" t="s">
        <v>43</v>
      </c>
      <c r="BB119" s="62">
        <v>0</v>
      </c>
    </row>
    <row r="120" spans="1:54" ht="15.75">
      <c r="A120" s="77" t="s">
        <v>464</v>
      </c>
      <c r="B120" s="77" t="s">
        <v>1377</v>
      </c>
      <c r="C120" s="87">
        <v>0.99</v>
      </c>
      <c r="D120" s="88" t="s">
        <v>43</v>
      </c>
      <c r="E120" s="88" t="s">
        <v>1321</v>
      </c>
      <c r="F120" s="87">
        <v>0</v>
      </c>
      <c r="G120" s="88" t="s">
        <v>268</v>
      </c>
      <c r="H120" s="88" t="s">
        <v>1126</v>
      </c>
      <c r="I120" s="87">
        <v>0.01</v>
      </c>
      <c r="J120" s="87">
        <f t="shared" si="3"/>
        <v>1</v>
      </c>
      <c r="K120" s="77"/>
      <c r="L120" s="75">
        <v>0.99</v>
      </c>
      <c r="M120" s="64" t="s">
        <v>43</v>
      </c>
      <c r="N120" s="62" t="s">
        <v>1321</v>
      </c>
      <c r="O120" s="75">
        <v>0</v>
      </c>
      <c r="P120" s="64" t="s">
        <v>268</v>
      </c>
      <c r="Q120" s="77" t="s">
        <v>1126</v>
      </c>
      <c r="R120" s="75">
        <v>0.01</v>
      </c>
      <c r="S120" s="72">
        <f t="shared" si="4"/>
        <v>1</v>
      </c>
      <c r="T120" s="72"/>
      <c r="U120" s="75">
        <v>0.49</v>
      </c>
      <c r="V120" s="64" t="s">
        <v>43</v>
      </c>
      <c r="W120" s="62" t="s">
        <v>1321</v>
      </c>
      <c r="X120" s="75">
        <v>0</v>
      </c>
      <c r="Y120" s="64" t="s">
        <v>268</v>
      </c>
      <c r="Z120" s="77" t="s">
        <v>1126</v>
      </c>
      <c r="AA120" s="75">
        <v>0.01</v>
      </c>
      <c r="AB120" s="72">
        <f t="shared" si="5"/>
        <v>0.5</v>
      </c>
      <c r="AC120" s="86"/>
      <c r="AD120" s="85" t="str">
        <f>IF(VLOOKUP($A120,'[17]EZ list'!$B$4:$H$463,4,FALSE)="","","Yes")</f>
        <v>Yes</v>
      </c>
      <c r="AE120" s="85" t="s">
        <v>1378</v>
      </c>
      <c r="AF120" s="85" t="s">
        <v>1378</v>
      </c>
      <c r="AG120" s="85"/>
      <c r="AH120" s="84" t="s">
        <v>96</v>
      </c>
      <c r="AI120" s="84">
        <v>0</v>
      </c>
      <c r="AJ120" s="83" t="s">
        <v>0</v>
      </c>
      <c r="AK120" s="94"/>
      <c r="AL120" s="93"/>
      <c r="AM120" s="92"/>
      <c r="AN120" s="79" t="s">
        <v>0</v>
      </c>
      <c r="AO120" s="62" t="s">
        <v>1314</v>
      </c>
      <c r="AP120" s="62" t="s">
        <v>1314</v>
      </c>
      <c r="AQ120" s="62" t="s">
        <v>1314</v>
      </c>
      <c r="AR120" s="62" t="s">
        <v>1314</v>
      </c>
      <c r="AU120" s="69">
        <v>0.67500000000000004</v>
      </c>
      <c r="AV120" s="62" t="s">
        <v>1314</v>
      </c>
      <c r="AW120" s="62" t="s">
        <v>43</v>
      </c>
      <c r="AX120" s="62" t="s">
        <v>1321</v>
      </c>
      <c r="AY120" s="62">
        <v>0</v>
      </c>
      <c r="AZ120" s="62" t="s">
        <v>268</v>
      </c>
      <c r="BA120" s="62" t="s">
        <v>1126</v>
      </c>
      <c r="BB120" s="62">
        <v>0.01</v>
      </c>
    </row>
    <row r="121" spans="1:54" ht="15.75" customHeight="1">
      <c r="A121" s="77" t="s">
        <v>468</v>
      </c>
      <c r="B121" s="77" t="s">
        <v>470</v>
      </c>
      <c r="C121" s="87">
        <v>0.4</v>
      </c>
      <c r="D121" s="88" t="s">
        <v>316</v>
      </c>
      <c r="E121" s="88" t="s">
        <v>318</v>
      </c>
      <c r="F121" s="87">
        <v>0.09</v>
      </c>
      <c r="G121" s="88" t="s">
        <v>317</v>
      </c>
      <c r="H121" s="88" t="s">
        <v>1154</v>
      </c>
      <c r="I121" s="87">
        <v>0.01</v>
      </c>
      <c r="J121" s="87">
        <f t="shared" si="3"/>
        <v>0.5</v>
      </c>
      <c r="K121" s="77"/>
      <c r="L121" s="75">
        <v>0.4</v>
      </c>
      <c r="M121" s="64" t="s">
        <v>316</v>
      </c>
      <c r="N121" s="62" t="s">
        <v>318</v>
      </c>
      <c r="O121" s="75">
        <v>0.09</v>
      </c>
      <c r="P121" s="64" t="s">
        <v>317</v>
      </c>
      <c r="Q121" s="77" t="s">
        <v>1154</v>
      </c>
      <c r="R121" s="75">
        <v>0.01</v>
      </c>
      <c r="S121" s="72">
        <f t="shared" si="4"/>
        <v>0.5</v>
      </c>
      <c r="T121" s="72"/>
      <c r="U121" s="75">
        <v>0.4</v>
      </c>
      <c r="V121" s="64" t="s">
        <v>316</v>
      </c>
      <c r="W121" s="62" t="s">
        <v>318</v>
      </c>
      <c r="X121" s="75">
        <v>0.09</v>
      </c>
      <c r="Y121" s="64" t="s">
        <v>317</v>
      </c>
      <c r="Z121" s="77" t="s">
        <v>1154</v>
      </c>
      <c r="AA121" s="75">
        <v>0.01</v>
      </c>
      <c r="AB121" s="72">
        <f t="shared" si="5"/>
        <v>0.5</v>
      </c>
      <c r="AC121" s="86"/>
      <c r="AD121" s="85" t="e">
        <f>IF(VLOOKUP($A121,'[17]EZ list'!$B$4:$H$463,4,FALSE)="","","Yes")</f>
        <v>#N/A</v>
      </c>
      <c r="AE121" s="85"/>
      <c r="AF121" s="85"/>
      <c r="AG121" s="85"/>
      <c r="AH121" s="84" t="s">
        <v>96</v>
      </c>
      <c r="AI121" s="84">
        <v>0</v>
      </c>
      <c r="AJ121" s="83" t="s">
        <v>96</v>
      </c>
      <c r="AK121" s="97"/>
      <c r="AL121" s="96"/>
      <c r="AM121" s="95"/>
      <c r="AN121" s="79" t="s">
        <v>96</v>
      </c>
      <c r="AO121" s="62" t="s">
        <v>1314</v>
      </c>
      <c r="AP121" s="62" t="s">
        <v>1314</v>
      </c>
      <c r="AQ121" s="62" t="s">
        <v>1314</v>
      </c>
      <c r="AR121" s="62" t="s">
        <v>1314</v>
      </c>
      <c r="AU121" s="69">
        <v>0.67400000000000004</v>
      </c>
      <c r="AV121" s="62" t="s">
        <v>1314</v>
      </c>
      <c r="AW121" s="62" t="s">
        <v>316</v>
      </c>
      <c r="AX121" s="62" t="s">
        <v>318</v>
      </c>
      <c r="AY121" s="62">
        <v>0.59</v>
      </c>
      <c r="AZ121" s="62" t="s">
        <v>317</v>
      </c>
      <c r="BA121" s="62" t="s">
        <v>1154</v>
      </c>
      <c r="BB121" s="62">
        <v>0.01</v>
      </c>
    </row>
    <row r="122" spans="1:54" ht="15.75" customHeight="1">
      <c r="A122" s="77" t="s">
        <v>471</v>
      </c>
      <c r="B122" s="77" t="s">
        <v>1379</v>
      </c>
      <c r="C122" s="87">
        <v>0.64</v>
      </c>
      <c r="D122" s="88" t="s">
        <v>86</v>
      </c>
      <c r="E122" s="88" t="s">
        <v>1176</v>
      </c>
      <c r="F122" s="87">
        <v>0.36</v>
      </c>
      <c r="G122" s="88" t="s">
        <v>43</v>
      </c>
      <c r="H122" s="88" t="s">
        <v>43</v>
      </c>
      <c r="I122" s="87">
        <v>0</v>
      </c>
      <c r="J122" s="87">
        <f t="shared" si="3"/>
        <v>1</v>
      </c>
      <c r="K122" s="77"/>
      <c r="L122" s="75">
        <v>0.3</v>
      </c>
      <c r="M122" s="64" t="s">
        <v>86</v>
      </c>
      <c r="N122" s="62" t="s">
        <v>1176</v>
      </c>
      <c r="O122" s="75">
        <v>0.37</v>
      </c>
      <c r="P122" s="64" t="s">
        <v>43</v>
      </c>
      <c r="Q122" s="62" t="s">
        <v>43</v>
      </c>
      <c r="R122" s="75">
        <v>0</v>
      </c>
      <c r="S122" s="72">
        <f t="shared" si="4"/>
        <v>0.66999999999999993</v>
      </c>
      <c r="T122" s="72"/>
      <c r="U122" s="75">
        <v>0.3</v>
      </c>
      <c r="V122" s="64" t="s">
        <v>86</v>
      </c>
      <c r="W122" s="62" t="s">
        <v>1176</v>
      </c>
      <c r="X122" s="75">
        <v>0.2</v>
      </c>
      <c r="Y122" s="64" t="s">
        <v>43</v>
      </c>
      <c r="Z122" s="62" t="s">
        <v>43</v>
      </c>
      <c r="AA122" s="75">
        <v>0</v>
      </c>
      <c r="AB122" s="72">
        <f t="shared" si="5"/>
        <v>0.5</v>
      </c>
      <c r="AC122" s="86"/>
      <c r="AD122" s="85" t="str">
        <f>IF(VLOOKUP($A122,'[17]EZ list'!$B$4:$H$463,4,FALSE)="","","Yes")</f>
        <v/>
      </c>
      <c r="AE122" s="85"/>
      <c r="AF122" s="85"/>
      <c r="AG122" s="85"/>
      <c r="AH122" s="84" t="s">
        <v>96</v>
      </c>
      <c r="AI122" s="84">
        <v>0</v>
      </c>
      <c r="AJ122" s="83" t="s">
        <v>0</v>
      </c>
      <c r="AK122" s="94"/>
      <c r="AL122" s="93"/>
      <c r="AM122" s="92"/>
      <c r="AN122" s="79" t="s">
        <v>0</v>
      </c>
      <c r="AO122" s="62" t="s">
        <v>1314</v>
      </c>
      <c r="AP122" s="62" t="s">
        <v>1314</v>
      </c>
      <c r="AQ122" s="62" t="s">
        <v>1314</v>
      </c>
      <c r="AR122" s="62" t="s">
        <v>1314</v>
      </c>
      <c r="AU122" s="69">
        <v>0.75700000000000001</v>
      </c>
      <c r="AV122" s="62" t="s">
        <v>1314</v>
      </c>
      <c r="AW122" s="62" t="s">
        <v>86</v>
      </c>
      <c r="AX122" s="62" t="s">
        <v>1176</v>
      </c>
      <c r="AY122" s="62">
        <v>0.2</v>
      </c>
      <c r="AZ122" s="62" t="s">
        <v>43</v>
      </c>
      <c r="BA122" s="62" t="s">
        <v>43</v>
      </c>
      <c r="BB122" s="62">
        <v>0</v>
      </c>
    </row>
    <row r="123" spans="1:54" ht="15.75" customHeight="1">
      <c r="A123" s="77" t="s">
        <v>474</v>
      </c>
      <c r="B123" s="77" t="s">
        <v>476</v>
      </c>
      <c r="C123" s="87">
        <v>0.4</v>
      </c>
      <c r="D123" s="88" t="s">
        <v>135</v>
      </c>
      <c r="E123" s="88" t="s">
        <v>1207</v>
      </c>
      <c r="F123" s="87">
        <v>0.09</v>
      </c>
      <c r="G123" s="88" t="s">
        <v>136</v>
      </c>
      <c r="H123" s="88" t="s">
        <v>1152</v>
      </c>
      <c r="I123" s="87">
        <v>0.01</v>
      </c>
      <c r="J123" s="87">
        <f t="shared" si="3"/>
        <v>0.5</v>
      </c>
      <c r="K123" s="77"/>
      <c r="L123" s="75">
        <v>0.4</v>
      </c>
      <c r="M123" s="64" t="s">
        <v>135</v>
      </c>
      <c r="N123" s="62" t="s">
        <v>1207</v>
      </c>
      <c r="O123" s="75">
        <v>0.09</v>
      </c>
      <c r="P123" s="64" t="s">
        <v>136</v>
      </c>
      <c r="Q123" s="77" t="s">
        <v>1152</v>
      </c>
      <c r="R123" s="75">
        <v>0.01</v>
      </c>
      <c r="S123" s="72">
        <f t="shared" si="4"/>
        <v>0.5</v>
      </c>
      <c r="T123" s="72"/>
      <c r="U123" s="75">
        <v>0.4</v>
      </c>
      <c r="V123" s="64" t="s">
        <v>135</v>
      </c>
      <c r="W123" s="62" t="s">
        <v>1207</v>
      </c>
      <c r="X123" s="75">
        <v>0.09</v>
      </c>
      <c r="Y123" s="64" t="s">
        <v>136</v>
      </c>
      <c r="Z123" s="77" t="s">
        <v>1152</v>
      </c>
      <c r="AA123" s="75">
        <v>0.01</v>
      </c>
      <c r="AB123" s="72">
        <f t="shared" si="5"/>
        <v>0.5</v>
      </c>
      <c r="AC123" s="86"/>
      <c r="AD123" s="85" t="str">
        <f>IF(VLOOKUP($A123,'[17]EZ list'!$B$4:$H$463,4,FALSE)="","","Yes")</f>
        <v/>
      </c>
      <c r="AE123" s="85"/>
      <c r="AF123" s="85"/>
      <c r="AG123" s="85"/>
      <c r="AH123" s="84" t="s">
        <v>96</v>
      </c>
      <c r="AI123" s="84">
        <v>0</v>
      </c>
      <c r="AJ123" s="83" t="s">
        <v>96</v>
      </c>
      <c r="AK123" s="94"/>
      <c r="AL123" s="93"/>
      <c r="AM123" s="92"/>
      <c r="AN123" s="79" t="s">
        <v>96</v>
      </c>
      <c r="AO123" s="62" t="s">
        <v>1314</v>
      </c>
      <c r="AP123" s="62" t="s">
        <v>1314</v>
      </c>
      <c r="AQ123" s="62" t="s">
        <v>1314</v>
      </c>
      <c r="AR123" s="62" t="s">
        <v>1314</v>
      </c>
      <c r="AU123" s="69">
        <v>0.70199999999999996</v>
      </c>
      <c r="AV123" s="62" t="s">
        <v>1314</v>
      </c>
      <c r="AW123" s="62" t="s">
        <v>135</v>
      </c>
      <c r="AX123" s="62" t="s">
        <v>1207</v>
      </c>
      <c r="AY123" s="62">
        <v>0.59</v>
      </c>
      <c r="AZ123" s="62" t="s">
        <v>136</v>
      </c>
      <c r="BA123" s="62" t="s">
        <v>1152</v>
      </c>
      <c r="BB123" s="62">
        <v>0.01</v>
      </c>
    </row>
    <row r="124" spans="1:54" ht="15.75" customHeight="1">
      <c r="A124" s="77" t="s">
        <v>477</v>
      </c>
      <c r="B124" s="77" t="s">
        <v>479</v>
      </c>
      <c r="C124" s="87">
        <v>0.64</v>
      </c>
      <c r="D124" s="88" t="s">
        <v>86</v>
      </c>
      <c r="E124" s="88" t="s">
        <v>1176</v>
      </c>
      <c r="F124" s="87">
        <v>0.36</v>
      </c>
      <c r="G124" s="88" t="s">
        <v>43</v>
      </c>
      <c r="H124" s="88" t="s">
        <v>43</v>
      </c>
      <c r="I124" s="87">
        <v>0</v>
      </c>
      <c r="J124" s="87">
        <f t="shared" si="3"/>
        <v>1</v>
      </c>
      <c r="K124" s="77"/>
      <c r="L124" s="75">
        <v>0.3</v>
      </c>
      <c r="M124" s="64" t="s">
        <v>86</v>
      </c>
      <c r="N124" s="62" t="s">
        <v>1176</v>
      </c>
      <c r="O124" s="75">
        <v>0.37</v>
      </c>
      <c r="P124" s="64" t="s">
        <v>43</v>
      </c>
      <c r="Q124" s="62" t="s">
        <v>43</v>
      </c>
      <c r="R124" s="75">
        <v>0</v>
      </c>
      <c r="S124" s="72">
        <f t="shared" si="4"/>
        <v>0.66999999999999993</v>
      </c>
      <c r="T124" s="72"/>
      <c r="U124" s="75">
        <v>0.3</v>
      </c>
      <c r="V124" s="64" t="s">
        <v>86</v>
      </c>
      <c r="W124" s="62" t="s">
        <v>1176</v>
      </c>
      <c r="X124" s="75">
        <v>0.2</v>
      </c>
      <c r="Y124" s="64" t="s">
        <v>43</v>
      </c>
      <c r="Z124" s="62" t="s">
        <v>43</v>
      </c>
      <c r="AA124" s="75">
        <v>0</v>
      </c>
      <c r="AB124" s="72">
        <f t="shared" si="5"/>
        <v>0.5</v>
      </c>
      <c r="AC124" s="86"/>
      <c r="AD124" s="85" t="str">
        <f>IF(VLOOKUP($A124,'[17]EZ list'!$B$4:$H$463,4,FALSE)="","","Yes")</f>
        <v/>
      </c>
      <c r="AE124" s="85"/>
      <c r="AF124" s="85"/>
      <c r="AG124" s="85"/>
      <c r="AH124" s="84" t="s">
        <v>96</v>
      </c>
      <c r="AI124" s="84">
        <v>0</v>
      </c>
      <c r="AJ124" s="83" t="s">
        <v>0</v>
      </c>
      <c r="AK124" s="94"/>
      <c r="AL124" s="93"/>
      <c r="AM124" s="92"/>
      <c r="AN124" s="79" t="s">
        <v>0</v>
      </c>
      <c r="AO124" s="62" t="s">
        <v>1314</v>
      </c>
      <c r="AP124" s="62" t="s">
        <v>1314</v>
      </c>
      <c r="AQ124" s="62" t="s">
        <v>1314</v>
      </c>
      <c r="AR124" s="62" t="s">
        <v>1314</v>
      </c>
      <c r="AU124" s="69">
        <v>0.75800000000000001</v>
      </c>
      <c r="AV124" s="62" t="s">
        <v>1314</v>
      </c>
      <c r="AW124" s="62" t="s">
        <v>86</v>
      </c>
      <c r="AX124" s="62" t="s">
        <v>1176</v>
      </c>
      <c r="AY124" s="62">
        <v>0.2</v>
      </c>
      <c r="AZ124" s="62" t="s">
        <v>43</v>
      </c>
      <c r="BA124" s="62" t="s">
        <v>43</v>
      </c>
      <c r="BB124" s="62">
        <v>0</v>
      </c>
    </row>
    <row r="125" spans="1:54" ht="15.75">
      <c r="A125" s="77" t="s">
        <v>480</v>
      </c>
      <c r="B125" s="77" t="s">
        <v>482</v>
      </c>
      <c r="C125" s="87">
        <v>0.4</v>
      </c>
      <c r="D125" s="88" t="s">
        <v>103</v>
      </c>
      <c r="E125" s="88" t="s">
        <v>1195</v>
      </c>
      <c r="F125" s="87">
        <v>0.09</v>
      </c>
      <c r="G125" s="88" t="s">
        <v>104</v>
      </c>
      <c r="H125" s="88" t="s">
        <v>1140</v>
      </c>
      <c r="I125" s="87">
        <v>0.01</v>
      </c>
      <c r="J125" s="87">
        <f t="shared" si="3"/>
        <v>0.5</v>
      </c>
      <c r="K125" s="77"/>
      <c r="L125" s="75">
        <v>0.4</v>
      </c>
      <c r="M125" s="64" t="s">
        <v>103</v>
      </c>
      <c r="N125" s="62" t="s">
        <v>1195</v>
      </c>
      <c r="O125" s="75">
        <v>0.09</v>
      </c>
      <c r="P125" s="64" t="s">
        <v>104</v>
      </c>
      <c r="Q125" s="77" t="s">
        <v>1140</v>
      </c>
      <c r="R125" s="75">
        <v>0.01</v>
      </c>
      <c r="S125" s="72">
        <f t="shared" si="4"/>
        <v>0.5</v>
      </c>
      <c r="T125" s="72"/>
      <c r="U125" s="75">
        <v>0.4</v>
      </c>
      <c r="V125" s="64" t="s">
        <v>103</v>
      </c>
      <c r="W125" s="62" t="s">
        <v>1195</v>
      </c>
      <c r="X125" s="75">
        <v>0.09</v>
      </c>
      <c r="Y125" s="64" t="s">
        <v>104</v>
      </c>
      <c r="Z125" s="77" t="s">
        <v>1140</v>
      </c>
      <c r="AA125" s="75">
        <v>0.01</v>
      </c>
      <c r="AB125" s="72">
        <f t="shared" si="5"/>
        <v>0.5</v>
      </c>
      <c r="AC125" s="86"/>
      <c r="AD125" s="85" t="str">
        <f>IF(VLOOKUP($A125,'[17]EZ list'!$B$4:$H$463,4,FALSE)="","","Yes")</f>
        <v>Yes</v>
      </c>
      <c r="AE125" s="85" t="s">
        <v>482</v>
      </c>
      <c r="AF125" s="85"/>
      <c r="AG125" s="85"/>
      <c r="AH125" s="84" t="s">
        <v>96</v>
      </c>
      <c r="AI125" s="84">
        <v>0</v>
      </c>
      <c r="AJ125" s="83" t="s">
        <v>96</v>
      </c>
      <c r="AK125" s="94"/>
      <c r="AL125" s="93"/>
      <c r="AM125" s="92"/>
      <c r="AN125" s="79" t="s">
        <v>96</v>
      </c>
      <c r="AO125" s="62" t="s">
        <v>1314</v>
      </c>
      <c r="AP125" s="62" t="s">
        <v>1314</v>
      </c>
      <c r="AQ125" s="62" t="s">
        <v>1314</v>
      </c>
      <c r="AR125" s="62" t="s">
        <v>1314</v>
      </c>
      <c r="AU125" s="69">
        <v>0.74099999999999999</v>
      </c>
      <c r="AV125" s="62" t="s">
        <v>1314</v>
      </c>
      <c r="AW125" s="62" t="s">
        <v>103</v>
      </c>
      <c r="AX125" s="62" t="s">
        <v>1195</v>
      </c>
      <c r="AY125" s="62">
        <v>0.59</v>
      </c>
      <c r="AZ125" s="62" t="s">
        <v>104</v>
      </c>
      <c r="BA125" s="62" t="s">
        <v>1140</v>
      </c>
      <c r="BB125" s="62">
        <v>0.01</v>
      </c>
    </row>
    <row r="126" spans="1:54" ht="15.75" customHeight="1">
      <c r="A126" s="77" t="s">
        <v>483</v>
      </c>
      <c r="B126" s="77" t="s">
        <v>485</v>
      </c>
      <c r="C126" s="87">
        <v>0.9</v>
      </c>
      <c r="D126" s="88" t="s">
        <v>316</v>
      </c>
      <c r="E126" s="88" t="s">
        <v>318</v>
      </c>
      <c r="F126" s="87">
        <v>0.09</v>
      </c>
      <c r="G126" s="88" t="s">
        <v>317</v>
      </c>
      <c r="H126" s="88" t="s">
        <v>1154</v>
      </c>
      <c r="I126" s="87">
        <v>0.01</v>
      </c>
      <c r="J126" s="87">
        <f t="shared" si="3"/>
        <v>1</v>
      </c>
      <c r="K126" s="77"/>
      <c r="L126" s="75">
        <v>0.4</v>
      </c>
      <c r="M126" s="64" t="s">
        <v>316</v>
      </c>
      <c r="N126" s="62" t="s">
        <v>318</v>
      </c>
      <c r="O126" s="75">
        <v>0.09</v>
      </c>
      <c r="P126" s="64" t="s">
        <v>317</v>
      </c>
      <c r="Q126" s="77" t="s">
        <v>1154</v>
      </c>
      <c r="R126" s="75">
        <v>0.01</v>
      </c>
      <c r="S126" s="72">
        <f t="shared" si="4"/>
        <v>0.5</v>
      </c>
      <c r="T126" s="72"/>
      <c r="U126" s="75">
        <v>0.4</v>
      </c>
      <c r="V126" s="64" t="s">
        <v>316</v>
      </c>
      <c r="W126" s="62" t="s">
        <v>318</v>
      </c>
      <c r="X126" s="75">
        <v>0.09</v>
      </c>
      <c r="Y126" s="64" t="s">
        <v>317</v>
      </c>
      <c r="Z126" s="77" t="s">
        <v>1154</v>
      </c>
      <c r="AA126" s="75">
        <v>0.01</v>
      </c>
      <c r="AB126" s="72">
        <f t="shared" si="5"/>
        <v>0.5</v>
      </c>
      <c r="AC126" s="86"/>
      <c r="AD126" s="85" t="str">
        <f>IF(VLOOKUP($A126,'[17]EZ list'!$B$4:$H$463,4,FALSE)="","","Yes")</f>
        <v/>
      </c>
      <c r="AE126" s="85"/>
      <c r="AF126" s="85"/>
      <c r="AG126" s="85"/>
      <c r="AH126" s="84" t="s">
        <v>96</v>
      </c>
      <c r="AI126" s="84">
        <v>0</v>
      </c>
      <c r="AJ126" s="83" t="s">
        <v>96</v>
      </c>
      <c r="AK126" s="97"/>
      <c r="AL126" s="96"/>
      <c r="AM126" s="95"/>
      <c r="AN126" s="79" t="s">
        <v>96</v>
      </c>
      <c r="AO126" s="62" t="s">
        <v>1314</v>
      </c>
      <c r="AP126" s="62" t="s">
        <v>1314</v>
      </c>
      <c r="AQ126" s="62" t="s">
        <v>1314</v>
      </c>
      <c r="AR126" s="62" t="s">
        <v>1314</v>
      </c>
      <c r="AU126" s="69">
        <v>0.67600000000000005</v>
      </c>
      <c r="AV126" s="62" t="s">
        <v>1314</v>
      </c>
      <c r="AW126" s="62" t="s">
        <v>316</v>
      </c>
      <c r="AX126" s="62" t="s">
        <v>318</v>
      </c>
      <c r="AY126" s="62">
        <v>0.59</v>
      </c>
      <c r="AZ126" s="62" t="s">
        <v>317</v>
      </c>
      <c r="BA126" s="62" t="s">
        <v>1154</v>
      </c>
      <c r="BB126" s="62">
        <v>0.01</v>
      </c>
    </row>
    <row r="127" spans="1:54" ht="15.75" customHeight="1">
      <c r="A127" s="77" t="s">
        <v>486</v>
      </c>
      <c r="B127" s="77" t="s">
        <v>488</v>
      </c>
      <c r="C127" s="87">
        <v>0.64</v>
      </c>
      <c r="D127" s="88" t="s">
        <v>86</v>
      </c>
      <c r="E127" s="88" t="s">
        <v>1176</v>
      </c>
      <c r="F127" s="87">
        <v>0.36</v>
      </c>
      <c r="G127" s="88" t="s">
        <v>43</v>
      </c>
      <c r="H127" s="88" t="s">
        <v>43</v>
      </c>
      <c r="I127" s="87">
        <v>0</v>
      </c>
      <c r="J127" s="87">
        <f t="shared" si="3"/>
        <v>1</v>
      </c>
      <c r="K127" s="77"/>
      <c r="L127" s="75">
        <v>0.3</v>
      </c>
      <c r="M127" s="64" t="s">
        <v>86</v>
      </c>
      <c r="N127" s="62" t="s">
        <v>1176</v>
      </c>
      <c r="O127" s="75">
        <v>0.37</v>
      </c>
      <c r="P127" s="64" t="s">
        <v>43</v>
      </c>
      <c r="Q127" s="62" t="s">
        <v>43</v>
      </c>
      <c r="R127" s="75">
        <v>0</v>
      </c>
      <c r="S127" s="72">
        <f t="shared" si="4"/>
        <v>0.66999999999999993</v>
      </c>
      <c r="T127" s="72"/>
      <c r="U127" s="75">
        <v>0.3</v>
      </c>
      <c r="V127" s="64" t="s">
        <v>86</v>
      </c>
      <c r="W127" s="62" t="s">
        <v>1176</v>
      </c>
      <c r="X127" s="75">
        <v>0.2</v>
      </c>
      <c r="Y127" s="64" t="s">
        <v>43</v>
      </c>
      <c r="Z127" s="62" t="s">
        <v>43</v>
      </c>
      <c r="AA127" s="75">
        <v>0</v>
      </c>
      <c r="AB127" s="72">
        <f t="shared" si="5"/>
        <v>0.5</v>
      </c>
      <c r="AC127" s="86"/>
      <c r="AD127" s="85" t="str">
        <f>IF(VLOOKUP($A127,'[17]EZ list'!$B$4:$H$463,4,FALSE)="","","Yes")</f>
        <v/>
      </c>
      <c r="AE127" s="85"/>
      <c r="AF127" s="85"/>
      <c r="AG127" s="85"/>
      <c r="AH127" s="84" t="s">
        <v>96</v>
      </c>
      <c r="AI127" s="84">
        <v>0</v>
      </c>
      <c r="AJ127" s="83" t="s">
        <v>0</v>
      </c>
      <c r="AK127" s="94"/>
      <c r="AL127" s="93"/>
      <c r="AM127" s="92"/>
      <c r="AN127" s="79" t="s">
        <v>0</v>
      </c>
      <c r="AO127" s="62" t="s">
        <v>1314</v>
      </c>
      <c r="AP127" s="62" t="s">
        <v>1314</v>
      </c>
      <c r="AQ127" s="62" t="s">
        <v>1314</v>
      </c>
      <c r="AR127" s="62" t="s">
        <v>1314</v>
      </c>
      <c r="AU127" s="69">
        <v>0.76100000000000001</v>
      </c>
      <c r="AV127" s="62" t="s">
        <v>1314</v>
      </c>
      <c r="AW127" s="62" t="s">
        <v>86</v>
      </c>
      <c r="AX127" s="62" t="s">
        <v>1176</v>
      </c>
      <c r="AY127" s="62">
        <v>0.2</v>
      </c>
      <c r="AZ127" s="62" t="s">
        <v>43</v>
      </c>
      <c r="BA127" s="62" t="s">
        <v>43</v>
      </c>
      <c r="BB127" s="62">
        <v>0</v>
      </c>
    </row>
    <row r="128" spans="1:54" ht="15.75" customHeight="1">
      <c r="A128" s="77" t="s">
        <v>489</v>
      </c>
      <c r="B128" s="77" t="s">
        <v>491</v>
      </c>
      <c r="C128" s="87">
        <v>0.4</v>
      </c>
      <c r="D128" s="88" t="s">
        <v>109</v>
      </c>
      <c r="E128" s="88" t="s">
        <v>1199</v>
      </c>
      <c r="F128" s="87">
        <v>0.09</v>
      </c>
      <c r="G128" s="88" t="s">
        <v>110</v>
      </c>
      <c r="H128" s="88" t="s">
        <v>1142</v>
      </c>
      <c r="I128" s="87">
        <v>0.01</v>
      </c>
      <c r="J128" s="87">
        <f t="shared" si="3"/>
        <v>0.5</v>
      </c>
      <c r="K128" s="77"/>
      <c r="L128" s="75">
        <v>0.4</v>
      </c>
      <c r="M128" s="64" t="s">
        <v>109</v>
      </c>
      <c r="N128" s="62" t="s">
        <v>1199</v>
      </c>
      <c r="O128" s="75">
        <v>0.09</v>
      </c>
      <c r="P128" s="64" t="s">
        <v>110</v>
      </c>
      <c r="Q128" s="77" t="s">
        <v>1142</v>
      </c>
      <c r="R128" s="75">
        <v>0.01</v>
      </c>
      <c r="S128" s="72">
        <f t="shared" si="4"/>
        <v>0.5</v>
      </c>
      <c r="T128" s="72"/>
      <c r="U128" s="75">
        <v>0.4</v>
      </c>
      <c r="V128" s="64" t="s">
        <v>109</v>
      </c>
      <c r="W128" s="62" t="s">
        <v>1199</v>
      </c>
      <c r="X128" s="75">
        <v>0.09</v>
      </c>
      <c r="Y128" s="64" t="s">
        <v>110</v>
      </c>
      <c r="Z128" s="77" t="s">
        <v>1142</v>
      </c>
      <c r="AA128" s="75">
        <v>0.01</v>
      </c>
      <c r="AB128" s="72">
        <f t="shared" si="5"/>
        <v>0.5</v>
      </c>
      <c r="AC128" s="86"/>
      <c r="AD128" s="85" t="str">
        <f>IF(VLOOKUP($A128,'[17]EZ list'!$B$4:$H$463,4,FALSE)="","","Yes")</f>
        <v/>
      </c>
      <c r="AE128" s="85"/>
      <c r="AF128" s="85"/>
      <c r="AG128" s="85"/>
      <c r="AH128" s="84" t="s">
        <v>96</v>
      </c>
      <c r="AI128" s="84">
        <v>0</v>
      </c>
      <c r="AJ128" s="83" t="s">
        <v>96</v>
      </c>
      <c r="AK128" s="94"/>
      <c r="AL128" s="93"/>
      <c r="AM128" s="92"/>
      <c r="AN128" s="79" t="s">
        <v>96</v>
      </c>
      <c r="AO128" s="62" t="s">
        <v>1314</v>
      </c>
      <c r="AP128" s="62" t="s">
        <v>1314</v>
      </c>
      <c r="AQ128" s="62" t="s">
        <v>1314</v>
      </c>
      <c r="AR128" s="62" t="s">
        <v>1314</v>
      </c>
      <c r="AU128" s="69">
        <v>0.74199999999999999</v>
      </c>
      <c r="AV128" s="62" t="s">
        <v>1314</v>
      </c>
      <c r="AW128" s="62" t="s">
        <v>109</v>
      </c>
      <c r="AX128" s="62" t="s">
        <v>1199</v>
      </c>
      <c r="AY128" s="62">
        <v>0.59</v>
      </c>
      <c r="AZ128" s="62" t="s">
        <v>110</v>
      </c>
      <c r="BA128" s="62" t="s">
        <v>1142</v>
      </c>
      <c r="BB128" s="62">
        <v>0.01</v>
      </c>
    </row>
    <row r="129" spans="1:54" ht="15.75">
      <c r="A129" s="77" t="s">
        <v>492</v>
      </c>
      <c r="B129" s="77" t="s">
        <v>1380</v>
      </c>
      <c r="C129" s="87">
        <v>0.49</v>
      </c>
      <c r="D129" s="88" t="s">
        <v>43</v>
      </c>
      <c r="E129" s="88" t="s">
        <v>1321</v>
      </c>
      <c r="F129" s="87">
        <v>0</v>
      </c>
      <c r="G129" s="88" t="s">
        <v>495</v>
      </c>
      <c r="H129" s="88" t="s">
        <v>1128</v>
      </c>
      <c r="I129" s="87">
        <v>0.01</v>
      </c>
      <c r="J129" s="87">
        <f t="shared" si="3"/>
        <v>0.5</v>
      </c>
      <c r="K129" s="77"/>
      <c r="L129" s="75">
        <v>0.49</v>
      </c>
      <c r="M129" s="64" t="s">
        <v>43</v>
      </c>
      <c r="N129" s="62" t="s">
        <v>1321</v>
      </c>
      <c r="O129" s="75">
        <v>0</v>
      </c>
      <c r="P129" s="64" t="s">
        <v>495</v>
      </c>
      <c r="Q129" s="77" t="s">
        <v>1128</v>
      </c>
      <c r="R129" s="75">
        <v>0.01</v>
      </c>
      <c r="S129" s="72">
        <f t="shared" si="4"/>
        <v>0.5</v>
      </c>
      <c r="T129" s="72"/>
      <c r="U129" s="75">
        <v>0.49</v>
      </c>
      <c r="V129" s="64" t="s">
        <v>43</v>
      </c>
      <c r="W129" s="62" t="s">
        <v>1321</v>
      </c>
      <c r="X129" s="75">
        <v>0</v>
      </c>
      <c r="Y129" s="64" t="s">
        <v>495</v>
      </c>
      <c r="Z129" s="77" t="s">
        <v>1128</v>
      </c>
      <c r="AA129" s="75">
        <v>0.01</v>
      </c>
      <c r="AB129" s="72">
        <f t="shared" si="5"/>
        <v>0.5</v>
      </c>
      <c r="AC129" s="86"/>
      <c r="AD129" s="85" t="str">
        <f>IF(VLOOKUP($A129,'[17]EZ list'!$B$4:$H$463,4,FALSE)="","","Yes")</f>
        <v>Yes</v>
      </c>
      <c r="AE129" s="85" t="s">
        <v>1356</v>
      </c>
      <c r="AF129" s="85"/>
      <c r="AG129" s="85"/>
      <c r="AH129" s="84" t="s">
        <v>96</v>
      </c>
      <c r="AI129" s="84">
        <v>0</v>
      </c>
      <c r="AJ129" s="83" t="s">
        <v>0</v>
      </c>
      <c r="AK129" s="94"/>
      <c r="AL129" s="93"/>
      <c r="AM129" s="92"/>
      <c r="AN129" s="79" t="s">
        <v>0</v>
      </c>
      <c r="AO129" s="62" t="s">
        <v>1314</v>
      </c>
      <c r="AP129" s="62" t="s">
        <v>1314</v>
      </c>
      <c r="AQ129" s="62" t="s">
        <v>1314</v>
      </c>
      <c r="AR129" s="62" t="s">
        <v>0</v>
      </c>
      <c r="AS129" s="62" t="s">
        <v>1356</v>
      </c>
      <c r="AT129" s="62">
        <v>32719989</v>
      </c>
      <c r="AU129" s="69">
        <v>0.65200000000000002</v>
      </c>
      <c r="AV129" s="62" t="s">
        <v>1314</v>
      </c>
      <c r="AW129" s="62" t="s">
        <v>43</v>
      </c>
      <c r="AX129" s="62" t="s">
        <v>1321</v>
      </c>
      <c r="AY129" s="62">
        <v>0</v>
      </c>
      <c r="AZ129" s="62" t="s">
        <v>495</v>
      </c>
      <c r="BA129" s="62" t="s">
        <v>1128</v>
      </c>
      <c r="BB129" s="62">
        <v>0.01</v>
      </c>
    </row>
    <row r="130" spans="1:54" ht="15.75" customHeight="1">
      <c r="A130" s="77" t="s">
        <v>496</v>
      </c>
      <c r="B130" s="77" t="s">
        <v>498</v>
      </c>
      <c r="C130" s="87">
        <v>0.4</v>
      </c>
      <c r="D130" s="88" t="s">
        <v>393</v>
      </c>
      <c r="E130" s="88" t="s">
        <v>1193</v>
      </c>
      <c r="F130" s="87">
        <v>0.09</v>
      </c>
      <c r="G130" s="88" t="s">
        <v>189</v>
      </c>
      <c r="H130" s="88" t="s">
        <v>1138</v>
      </c>
      <c r="I130" s="87">
        <v>0.01</v>
      </c>
      <c r="J130" s="87">
        <f t="shared" si="3"/>
        <v>0.5</v>
      </c>
      <c r="K130" s="77"/>
      <c r="L130" s="75">
        <v>0.4</v>
      </c>
      <c r="M130" s="64" t="s">
        <v>393</v>
      </c>
      <c r="N130" s="62" t="s">
        <v>1193</v>
      </c>
      <c r="O130" s="75">
        <v>0.09</v>
      </c>
      <c r="P130" s="64" t="s">
        <v>189</v>
      </c>
      <c r="Q130" s="77" t="s">
        <v>1138</v>
      </c>
      <c r="R130" s="75">
        <v>0.01</v>
      </c>
      <c r="S130" s="72">
        <f t="shared" si="4"/>
        <v>0.5</v>
      </c>
      <c r="T130" s="72"/>
      <c r="U130" s="75">
        <v>0.4</v>
      </c>
      <c r="V130" s="64" t="s">
        <v>393</v>
      </c>
      <c r="W130" s="62" t="s">
        <v>1193</v>
      </c>
      <c r="X130" s="75">
        <v>0.09</v>
      </c>
      <c r="Y130" s="64" t="s">
        <v>189</v>
      </c>
      <c r="Z130" s="77" t="s">
        <v>1138</v>
      </c>
      <c r="AA130" s="75">
        <v>0.01</v>
      </c>
      <c r="AB130" s="72">
        <f t="shared" si="5"/>
        <v>0.5</v>
      </c>
      <c r="AC130" s="86"/>
      <c r="AD130" s="85" t="str">
        <f>IF(VLOOKUP($A130,'[17]EZ list'!$B$4:$H$463,4,FALSE)="","","Yes")</f>
        <v/>
      </c>
      <c r="AE130" s="85"/>
      <c r="AF130" s="85"/>
      <c r="AG130" s="85"/>
      <c r="AH130" s="84" t="s">
        <v>96</v>
      </c>
      <c r="AI130" s="84">
        <v>0</v>
      </c>
      <c r="AJ130" s="83" t="s">
        <v>96</v>
      </c>
      <c r="AK130" s="97"/>
      <c r="AL130" s="96"/>
      <c r="AM130" s="95"/>
      <c r="AN130" s="79" t="s">
        <v>96</v>
      </c>
      <c r="AO130" s="62" t="s">
        <v>1314</v>
      </c>
      <c r="AP130" s="62" t="s">
        <v>1314</v>
      </c>
      <c r="AQ130" s="62" t="s">
        <v>1314</v>
      </c>
      <c r="AR130" s="62" t="s">
        <v>1314</v>
      </c>
      <c r="AU130" s="69">
        <v>0.65600000000000003</v>
      </c>
      <c r="AV130" s="62" t="s">
        <v>1314</v>
      </c>
      <c r="AW130" s="62" t="s">
        <v>393</v>
      </c>
      <c r="AX130" s="62" t="s">
        <v>1193</v>
      </c>
      <c r="AY130" s="62">
        <v>0.59</v>
      </c>
      <c r="AZ130" s="62" t="s">
        <v>189</v>
      </c>
      <c r="BA130" s="62" t="s">
        <v>1138</v>
      </c>
      <c r="BB130" s="62">
        <v>0.01</v>
      </c>
    </row>
    <row r="131" spans="1:54" ht="15.75" customHeight="1">
      <c r="A131" s="77" t="s">
        <v>499</v>
      </c>
      <c r="B131" s="77" t="s">
        <v>501</v>
      </c>
      <c r="C131" s="87">
        <v>0.4</v>
      </c>
      <c r="D131" s="88" t="s">
        <v>109</v>
      </c>
      <c r="E131" s="88" t="s">
        <v>1199</v>
      </c>
      <c r="F131" s="87">
        <v>0.09</v>
      </c>
      <c r="G131" s="88" t="s">
        <v>110</v>
      </c>
      <c r="H131" s="88" t="s">
        <v>1142</v>
      </c>
      <c r="I131" s="87">
        <v>0.01</v>
      </c>
      <c r="J131" s="87">
        <f t="shared" si="3"/>
        <v>0.5</v>
      </c>
      <c r="K131" s="77"/>
      <c r="L131" s="75">
        <v>0.4</v>
      </c>
      <c r="M131" s="64" t="s">
        <v>109</v>
      </c>
      <c r="N131" s="62" t="s">
        <v>1199</v>
      </c>
      <c r="O131" s="75">
        <v>0.09</v>
      </c>
      <c r="P131" s="64" t="s">
        <v>110</v>
      </c>
      <c r="Q131" s="77" t="s">
        <v>1142</v>
      </c>
      <c r="R131" s="75">
        <v>0.01</v>
      </c>
      <c r="S131" s="72">
        <f t="shared" si="4"/>
        <v>0.5</v>
      </c>
      <c r="T131" s="72"/>
      <c r="U131" s="75">
        <v>0.4</v>
      </c>
      <c r="V131" s="64" t="s">
        <v>109</v>
      </c>
      <c r="W131" s="62" t="s">
        <v>1199</v>
      </c>
      <c r="X131" s="75">
        <v>0.09</v>
      </c>
      <c r="Y131" s="64" t="s">
        <v>110</v>
      </c>
      <c r="Z131" s="77" t="s">
        <v>1142</v>
      </c>
      <c r="AA131" s="75">
        <v>0.01</v>
      </c>
      <c r="AB131" s="72">
        <f t="shared" si="5"/>
        <v>0.5</v>
      </c>
      <c r="AC131" s="86"/>
      <c r="AD131" s="85" t="str">
        <f>IF(VLOOKUP($A131,'[17]EZ list'!$B$4:$H$463,4,FALSE)="","","Yes")</f>
        <v/>
      </c>
      <c r="AE131" s="85"/>
      <c r="AF131" s="85"/>
      <c r="AG131" s="85"/>
      <c r="AH131" s="84" t="s">
        <v>96</v>
      </c>
      <c r="AI131" s="84">
        <v>0</v>
      </c>
      <c r="AJ131" s="83" t="s">
        <v>96</v>
      </c>
      <c r="AK131" s="94"/>
      <c r="AL131" s="93"/>
      <c r="AM131" s="92"/>
      <c r="AN131" s="79" t="s">
        <v>96</v>
      </c>
      <c r="AO131" s="62" t="s">
        <v>1314</v>
      </c>
      <c r="AP131" s="62" t="s">
        <v>1314</v>
      </c>
      <c r="AQ131" s="62" t="s">
        <v>1314</v>
      </c>
      <c r="AR131" s="62" t="s">
        <v>1314</v>
      </c>
      <c r="AU131" s="69">
        <v>0.69</v>
      </c>
      <c r="AV131" s="62" t="s">
        <v>1314</v>
      </c>
      <c r="AW131" s="62" t="s">
        <v>109</v>
      </c>
      <c r="AX131" s="62" t="s">
        <v>1199</v>
      </c>
      <c r="AY131" s="62">
        <v>0.59</v>
      </c>
      <c r="AZ131" s="62" t="s">
        <v>110</v>
      </c>
      <c r="BA131" s="62" t="s">
        <v>1142</v>
      </c>
      <c r="BB131" s="62">
        <v>0.01</v>
      </c>
    </row>
    <row r="132" spans="1:54" ht="15.75" customHeight="1">
      <c r="A132" s="77" t="s">
        <v>502</v>
      </c>
      <c r="B132" s="77" t="s">
        <v>504</v>
      </c>
      <c r="C132" s="87">
        <v>0.64</v>
      </c>
      <c r="D132" s="88" t="s">
        <v>86</v>
      </c>
      <c r="E132" s="88" t="s">
        <v>1176</v>
      </c>
      <c r="F132" s="87">
        <v>0.36</v>
      </c>
      <c r="G132" s="88" t="s">
        <v>43</v>
      </c>
      <c r="H132" s="88" t="s">
        <v>43</v>
      </c>
      <c r="I132" s="87">
        <v>0</v>
      </c>
      <c r="J132" s="87">
        <f t="shared" si="3"/>
        <v>1</v>
      </c>
      <c r="K132" s="77"/>
      <c r="L132" s="75">
        <v>0.3</v>
      </c>
      <c r="M132" s="64" t="s">
        <v>86</v>
      </c>
      <c r="N132" s="62" t="s">
        <v>1176</v>
      </c>
      <c r="O132" s="75">
        <v>0.37</v>
      </c>
      <c r="P132" s="64" t="s">
        <v>43</v>
      </c>
      <c r="Q132" s="62" t="s">
        <v>43</v>
      </c>
      <c r="R132" s="75">
        <v>0</v>
      </c>
      <c r="S132" s="72">
        <f t="shared" si="4"/>
        <v>0.66999999999999993</v>
      </c>
      <c r="T132" s="72"/>
      <c r="U132" s="75">
        <v>0.3</v>
      </c>
      <c r="V132" s="64" t="s">
        <v>86</v>
      </c>
      <c r="W132" s="62" t="s">
        <v>1176</v>
      </c>
      <c r="X132" s="75">
        <v>0.2</v>
      </c>
      <c r="Y132" s="64" t="s">
        <v>43</v>
      </c>
      <c r="Z132" s="62" t="s">
        <v>43</v>
      </c>
      <c r="AA132" s="75">
        <v>0</v>
      </c>
      <c r="AB132" s="72">
        <f t="shared" si="5"/>
        <v>0.5</v>
      </c>
      <c r="AC132" s="86"/>
      <c r="AD132" s="85" t="str">
        <f>IF(VLOOKUP($A132,'[17]EZ list'!$B$4:$H$463,4,FALSE)="","","Yes")</f>
        <v/>
      </c>
      <c r="AE132" s="85"/>
      <c r="AF132" s="85"/>
      <c r="AG132" s="85"/>
      <c r="AH132" s="84" t="s">
        <v>96</v>
      </c>
      <c r="AI132" s="84">
        <v>0</v>
      </c>
      <c r="AJ132" s="83" t="s">
        <v>0</v>
      </c>
      <c r="AK132" s="94"/>
      <c r="AL132" s="93"/>
      <c r="AM132" s="92"/>
      <c r="AN132" s="79" t="s">
        <v>0</v>
      </c>
      <c r="AO132" s="62" t="s">
        <v>1314</v>
      </c>
      <c r="AP132" s="62" t="s">
        <v>1314</v>
      </c>
      <c r="AQ132" s="62" t="s">
        <v>1314</v>
      </c>
      <c r="AR132" s="62" t="s">
        <v>1314</v>
      </c>
      <c r="AU132" s="69">
        <v>0.749</v>
      </c>
      <c r="AV132" s="62" t="s">
        <v>1314</v>
      </c>
      <c r="AW132" s="62" t="s">
        <v>86</v>
      </c>
      <c r="AX132" s="62" t="s">
        <v>1176</v>
      </c>
      <c r="AY132" s="62">
        <v>0.2</v>
      </c>
      <c r="AZ132" s="62" t="s">
        <v>43</v>
      </c>
      <c r="BA132" s="62" t="s">
        <v>43</v>
      </c>
      <c r="BB132" s="62">
        <v>0</v>
      </c>
    </row>
    <row r="133" spans="1:54" ht="15.75">
      <c r="A133" s="77" t="s">
        <v>505</v>
      </c>
      <c r="B133" s="77" t="s">
        <v>1381</v>
      </c>
      <c r="C133" s="87">
        <v>0.49</v>
      </c>
      <c r="D133" s="88" t="s">
        <v>43</v>
      </c>
      <c r="E133" s="88" t="s">
        <v>1321</v>
      </c>
      <c r="F133" s="87">
        <v>0</v>
      </c>
      <c r="G133" s="88" t="s">
        <v>203</v>
      </c>
      <c r="H133" s="88" t="s">
        <v>1144</v>
      </c>
      <c r="I133" s="87">
        <v>0.01</v>
      </c>
      <c r="J133" s="87">
        <f t="shared" si="3"/>
        <v>0.5</v>
      </c>
      <c r="K133" s="77"/>
      <c r="L133" s="75">
        <v>0.49</v>
      </c>
      <c r="M133" s="64" t="s">
        <v>43</v>
      </c>
      <c r="N133" s="62" t="s">
        <v>1321</v>
      </c>
      <c r="O133" s="75">
        <v>0</v>
      </c>
      <c r="P133" s="64" t="s">
        <v>203</v>
      </c>
      <c r="Q133" s="77" t="s">
        <v>1144</v>
      </c>
      <c r="R133" s="75">
        <v>0.01</v>
      </c>
      <c r="S133" s="72">
        <f t="shared" si="4"/>
        <v>0.5</v>
      </c>
      <c r="T133" s="72"/>
      <c r="U133" s="75">
        <v>0.49</v>
      </c>
      <c r="V133" s="64" t="s">
        <v>43</v>
      </c>
      <c r="W133" s="62" t="s">
        <v>1321</v>
      </c>
      <c r="X133" s="75">
        <v>0</v>
      </c>
      <c r="Y133" s="64" t="s">
        <v>203</v>
      </c>
      <c r="Z133" s="77" t="s">
        <v>1144</v>
      </c>
      <c r="AA133" s="75">
        <v>0.01</v>
      </c>
      <c r="AB133" s="72">
        <f t="shared" si="5"/>
        <v>0.5</v>
      </c>
      <c r="AC133" s="86"/>
      <c r="AD133" s="85" t="str">
        <f>IF(VLOOKUP($A133,'[17]EZ list'!$B$4:$H$463,4,FALSE)="","","Yes")</f>
        <v>Yes</v>
      </c>
      <c r="AE133" s="85" t="s">
        <v>1382</v>
      </c>
      <c r="AF133" s="85"/>
      <c r="AG133" s="85"/>
      <c r="AH133" s="84" t="s">
        <v>0</v>
      </c>
      <c r="AI133" s="84">
        <v>623377</v>
      </c>
      <c r="AJ133" s="83" t="s">
        <v>0</v>
      </c>
      <c r="AK133" s="94"/>
      <c r="AL133" s="93"/>
      <c r="AM133" s="92"/>
      <c r="AN133" s="79" t="s">
        <v>0</v>
      </c>
      <c r="AO133" s="62" t="s">
        <v>1314</v>
      </c>
      <c r="AP133" s="62" t="s">
        <v>1314</v>
      </c>
      <c r="AQ133" s="62" t="s">
        <v>1314</v>
      </c>
      <c r="AR133" s="62" t="s">
        <v>1314</v>
      </c>
      <c r="AU133" s="69">
        <v>0.65500000000000003</v>
      </c>
      <c r="AV133" s="62" t="s">
        <v>1314</v>
      </c>
      <c r="AW133" s="62" t="s">
        <v>43</v>
      </c>
      <c r="AX133" s="62" t="s">
        <v>1321</v>
      </c>
      <c r="AY133" s="62">
        <v>0</v>
      </c>
      <c r="AZ133" s="62" t="s">
        <v>203</v>
      </c>
      <c r="BA133" s="62" t="s">
        <v>1144</v>
      </c>
      <c r="BB133" s="62">
        <v>0.01</v>
      </c>
    </row>
    <row r="134" spans="1:54" ht="15.75" customHeight="1">
      <c r="A134" s="77" t="s">
        <v>508</v>
      </c>
      <c r="B134" s="77" t="s">
        <v>510</v>
      </c>
      <c r="C134" s="87">
        <v>0.4</v>
      </c>
      <c r="D134" s="88" t="s">
        <v>207</v>
      </c>
      <c r="E134" s="88" t="s">
        <v>1201</v>
      </c>
      <c r="F134" s="87">
        <v>0.1</v>
      </c>
      <c r="G134" s="88" t="s">
        <v>43</v>
      </c>
      <c r="H134" s="88" t="s">
        <v>1313</v>
      </c>
      <c r="I134" s="87">
        <v>0</v>
      </c>
      <c r="J134" s="87">
        <f t="shared" ref="J134:J197" si="6">+C134+F134+I134</f>
        <v>0.5</v>
      </c>
      <c r="K134" s="77"/>
      <c r="L134" s="75">
        <v>0.4</v>
      </c>
      <c r="M134" s="64" t="s">
        <v>207</v>
      </c>
      <c r="N134" s="62" t="s">
        <v>1201</v>
      </c>
      <c r="O134" s="75">
        <v>0.1</v>
      </c>
      <c r="P134" s="64" t="s">
        <v>43</v>
      </c>
      <c r="Q134" s="77" t="s">
        <v>1313</v>
      </c>
      <c r="R134" s="75">
        <v>0</v>
      </c>
      <c r="S134" s="72">
        <f t="shared" ref="S134:S197" si="7">+L134+O134+R134</f>
        <v>0.5</v>
      </c>
      <c r="T134" s="72"/>
      <c r="U134" s="75">
        <v>0.4</v>
      </c>
      <c r="V134" s="64" t="s">
        <v>207</v>
      </c>
      <c r="W134" s="62" t="s">
        <v>1201</v>
      </c>
      <c r="X134" s="75">
        <v>0.1</v>
      </c>
      <c r="Y134" s="64" t="s">
        <v>43</v>
      </c>
      <c r="Z134" s="77" t="s">
        <v>1313</v>
      </c>
      <c r="AA134" s="75">
        <v>0</v>
      </c>
      <c r="AB134" s="72">
        <f t="shared" ref="AB134:AB197" si="8">+U134+X134+AA134</f>
        <v>0.5</v>
      </c>
      <c r="AC134" s="86"/>
      <c r="AD134" s="85" t="str">
        <f>IF(VLOOKUP($A134,'[17]EZ list'!$B$4:$H$463,4,FALSE)="","","Yes")</f>
        <v/>
      </c>
      <c r="AE134" s="85"/>
      <c r="AF134" s="85"/>
      <c r="AG134" s="85"/>
      <c r="AH134" s="84" t="s">
        <v>96</v>
      </c>
      <c r="AI134" s="84">
        <v>0</v>
      </c>
      <c r="AJ134" s="83" t="s">
        <v>96</v>
      </c>
      <c r="AK134" s="97"/>
      <c r="AL134" s="96"/>
      <c r="AM134" s="95"/>
      <c r="AN134" s="79" t="s">
        <v>96</v>
      </c>
      <c r="AO134" s="62" t="s">
        <v>1314</v>
      </c>
      <c r="AP134" s="62" t="s">
        <v>1314</v>
      </c>
      <c r="AQ134" s="62" t="s">
        <v>1314</v>
      </c>
      <c r="AR134" s="62" t="s">
        <v>1314</v>
      </c>
      <c r="AU134" s="69">
        <v>0.73699999999999999</v>
      </c>
      <c r="AV134" s="62" t="s">
        <v>1314</v>
      </c>
      <c r="AW134" s="62" t="s">
        <v>207</v>
      </c>
      <c r="AX134" s="62" t="s">
        <v>1201</v>
      </c>
      <c r="AY134" s="62">
        <v>0.6</v>
      </c>
      <c r="AZ134" s="62" t="s">
        <v>43</v>
      </c>
      <c r="BA134" s="62" t="s">
        <v>1313</v>
      </c>
      <c r="BB134" s="62">
        <v>0</v>
      </c>
    </row>
    <row r="135" spans="1:54" ht="15.75" customHeight="1">
      <c r="A135" s="77" t="s">
        <v>511</v>
      </c>
      <c r="B135" s="77" t="s">
        <v>513</v>
      </c>
      <c r="C135" s="87">
        <v>0.5</v>
      </c>
      <c r="D135" s="88" t="s">
        <v>53</v>
      </c>
      <c r="E135" s="88" t="s">
        <v>1187</v>
      </c>
      <c r="F135" s="87">
        <v>0.49</v>
      </c>
      <c r="G135" s="88" t="s">
        <v>54</v>
      </c>
      <c r="H135" s="88" t="s">
        <v>1130</v>
      </c>
      <c r="I135" s="87">
        <v>0.01</v>
      </c>
      <c r="J135" s="87">
        <f t="shared" si="6"/>
        <v>1</v>
      </c>
      <c r="K135" s="77"/>
      <c r="L135" s="75">
        <v>0.4</v>
      </c>
      <c r="M135" s="64" t="s">
        <v>53</v>
      </c>
      <c r="N135" s="62" t="s">
        <v>1187</v>
      </c>
      <c r="O135" s="75">
        <v>0.09</v>
      </c>
      <c r="P135" s="64" t="s">
        <v>54</v>
      </c>
      <c r="Q135" s="77" t="s">
        <v>1130</v>
      </c>
      <c r="R135" s="75">
        <v>0.01</v>
      </c>
      <c r="S135" s="72">
        <f t="shared" si="7"/>
        <v>0.5</v>
      </c>
      <c r="T135" s="72"/>
      <c r="U135" s="75">
        <v>0.4</v>
      </c>
      <c r="V135" s="64" t="s">
        <v>53</v>
      </c>
      <c r="W135" s="62" t="s">
        <v>1187</v>
      </c>
      <c r="X135" s="75">
        <v>0.09</v>
      </c>
      <c r="Y135" s="64" t="s">
        <v>54</v>
      </c>
      <c r="Z135" s="77" t="s">
        <v>1130</v>
      </c>
      <c r="AA135" s="75">
        <v>0.01</v>
      </c>
      <c r="AB135" s="72">
        <f t="shared" si="8"/>
        <v>0.5</v>
      </c>
      <c r="AC135" s="86"/>
      <c r="AD135" s="85" t="str">
        <f>IF(VLOOKUP($A135,'[17]EZ list'!$B$4:$H$463,4,FALSE)="","","Yes")</f>
        <v/>
      </c>
      <c r="AE135" s="85"/>
      <c r="AF135" s="85"/>
      <c r="AG135" s="85"/>
      <c r="AH135" s="84" t="s">
        <v>96</v>
      </c>
      <c r="AI135" s="84">
        <v>0</v>
      </c>
      <c r="AJ135" s="83" t="s">
        <v>96</v>
      </c>
      <c r="AK135" s="94"/>
      <c r="AL135" s="93"/>
      <c r="AM135" s="92"/>
      <c r="AN135" s="79" t="s">
        <v>96</v>
      </c>
      <c r="AO135" s="62" t="s">
        <v>1314</v>
      </c>
      <c r="AP135" s="62" t="s">
        <v>1314</v>
      </c>
      <c r="AQ135" s="62" t="s">
        <v>1314</v>
      </c>
      <c r="AR135" s="62" t="s">
        <v>1314</v>
      </c>
      <c r="AU135" s="69">
        <v>0.66900000000000004</v>
      </c>
      <c r="AV135" s="62" t="s">
        <v>1314</v>
      </c>
      <c r="AW135" s="62" t="s">
        <v>53</v>
      </c>
      <c r="AX135" s="62" t="s">
        <v>1187</v>
      </c>
      <c r="AY135" s="62">
        <v>0.59</v>
      </c>
      <c r="AZ135" s="62" t="s">
        <v>54</v>
      </c>
      <c r="BA135" s="62" t="s">
        <v>1130</v>
      </c>
      <c r="BB135" s="62">
        <v>0.01</v>
      </c>
    </row>
    <row r="136" spans="1:54" ht="15.75" customHeight="1">
      <c r="A136" s="77" t="s">
        <v>514</v>
      </c>
      <c r="B136" s="77" t="s">
        <v>516</v>
      </c>
      <c r="C136" s="87">
        <v>0.64</v>
      </c>
      <c r="D136" s="88" t="s">
        <v>86</v>
      </c>
      <c r="E136" s="88" t="s">
        <v>1176</v>
      </c>
      <c r="F136" s="87">
        <v>0.36</v>
      </c>
      <c r="G136" s="88" t="s">
        <v>43</v>
      </c>
      <c r="H136" s="88" t="s">
        <v>43</v>
      </c>
      <c r="I136" s="87">
        <v>0</v>
      </c>
      <c r="J136" s="87">
        <f t="shared" si="6"/>
        <v>1</v>
      </c>
      <c r="K136" s="77"/>
      <c r="L136" s="75">
        <v>0.3</v>
      </c>
      <c r="M136" s="64" t="s">
        <v>86</v>
      </c>
      <c r="N136" s="62" t="s">
        <v>1176</v>
      </c>
      <c r="O136" s="75">
        <v>0.37</v>
      </c>
      <c r="P136" s="64" t="s">
        <v>43</v>
      </c>
      <c r="Q136" s="62" t="s">
        <v>43</v>
      </c>
      <c r="R136" s="75">
        <v>0</v>
      </c>
      <c r="S136" s="72">
        <f t="shared" si="7"/>
        <v>0.66999999999999993</v>
      </c>
      <c r="T136" s="72"/>
      <c r="U136" s="75">
        <v>0.3</v>
      </c>
      <c r="V136" s="64" t="s">
        <v>86</v>
      </c>
      <c r="W136" s="62" t="s">
        <v>1176</v>
      </c>
      <c r="X136" s="75">
        <v>0.2</v>
      </c>
      <c r="Y136" s="64" t="s">
        <v>43</v>
      </c>
      <c r="Z136" s="62" t="s">
        <v>43</v>
      </c>
      <c r="AA136" s="75">
        <v>0</v>
      </c>
      <c r="AB136" s="72">
        <f t="shared" si="8"/>
        <v>0.5</v>
      </c>
      <c r="AC136" s="86"/>
      <c r="AD136" s="85" t="str">
        <f>IF(VLOOKUP($A136,'[17]EZ list'!$B$4:$H$463,4,FALSE)="","","Yes")</f>
        <v/>
      </c>
      <c r="AE136" s="85"/>
      <c r="AF136" s="85"/>
      <c r="AG136" s="85"/>
      <c r="AH136" s="84" t="s">
        <v>96</v>
      </c>
      <c r="AI136" s="84">
        <v>0</v>
      </c>
      <c r="AJ136" s="83" t="s">
        <v>0</v>
      </c>
      <c r="AK136" s="94"/>
      <c r="AL136" s="93"/>
      <c r="AM136" s="92"/>
      <c r="AN136" s="79" t="s">
        <v>0</v>
      </c>
      <c r="AO136" s="62" t="s">
        <v>1314</v>
      </c>
      <c r="AP136" s="62" t="s">
        <v>1314</v>
      </c>
      <c r="AQ136" s="62" t="s">
        <v>1314</v>
      </c>
      <c r="AR136" s="62" t="s">
        <v>1314</v>
      </c>
      <c r="AU136" s="69">
        <v>0.753</v>
      </c>
      <c r="AV136" s="62" t="s">
        <v>1314</v>
      </c>
      <c r="AW136" s="62" t="s">
        <v>86</v>
      </c>
      <c r="AX136" s="62" t="s">
        <v>1176</v>
      </c>
      <c r="AY136" s="62">
        <v>0.2</v>
      </c>
      <c r="AZ136" s="62" t="s">
        <v>43</v>
      </c>
      <c r="BA136" s="62" t="s">
        <v>43</v>
      </c>
      <c r="BB136" s="62">
        <v>0</v>
      </c>
    </row>
    <row r="137" spans="1:54" ht="15.75">
      <c r="A137" s="77" t="s">
        <v>517</v>
      </c>
      <c r="B137" s="77" t="s">
        <v>1383</v>
      </c>
      <c r="C137" s="87">
        <v>0.4</v>
      </c>
      <c r="D137" s="88" t="s">
        <v>135</v>
      </c>
      <c r="E137" s="88" t="s">
        <v>1207</v>
      </c>
      <c r="F137" s="87">
        <v>0.09</v>
      </c>
      <c r="G137" s="88" t="s">
        <v>136</v>
      </c>
      <c r="H137" s="88" t="s">
        <v>1152</v>
      </c>
      <c r="I137" s="87">
        <v>0.01</v>
      </c>
      <c r="J137" s="87">
        <f t="shared" si="6"/>
        <v>0.5</v>
      </c>
      <c r="K137" s="77"/>
      <c r="L137" s="75">
        <v>0.4</v>
      </c>
      <c r="M137" s="64" t="s">
        <v>135</v>
      </c>
      <c r="N137" s="62" t="s">
        <v>1207</v>
      </c>
      <c r="O137" s="75">
        <v>0.09</v>
      </c>
      <c r="P137" s="64" t="s">
        <v>136</v>
      </c>
      <c r="Q137" s="77" t="s">
        <v>1152</v>
      </c>
      <c r="R137" s="75">
        <v>0.01</v>
      </c>
      <c r="S137" s="72">
        <f t="shared" si="7"/>
        <v>0.5</v>
      </c>
      <c r="T137" s="72"/>
      <c r="U137" s="75">
        <v>0.4</v>
      </c>
      <c r="V137" s="64" t="s">
        <v>135</v>
      </c>
      <c r="W137" s="62" t="s">
        <v>1207</v>
      </c>
      <c r="X137" s="75">
        <v>0.09</v>
      </c>
      <c r="Y137" s="64" t="s">
        <v>136</v>
      </c>
      <c r="Z137" s="77" t="s">
        <v>1152</v>
      </c>
      <c r="AA137" s="75">
        <v>0.01</v>
      </c>
      <c r="AB137" s="72">
        <f t="shared" si="8"/>
        <v>0.5</v>
      </c>
      <c r="AC137" s="86"/>
      <c r="AD137" s="85" t="str">
        <f>IF(VLOOKUP($A137,'[17]EZ list'!$B$4:$H$463,4,FALSE)="","","Yes")</f>
        <v>Yes</v>
      </c>
      <c r="AE137" s="85" t="s">
        <v>1384</v>
      </c>
      <c r="AF137" s="85" t="s">
        <v>1385</v>
      </c>
      <c r="AG137" s="85"/>
      <c r="AH137" s="84" t="s">
        <v>96</v>
      </c>
      <c r="AI137" s="84">
        <v>0</v>
      </c>
      <c r="AJ137" s="83" t="s">
        <v>96</v>
      </c>
      <c r="AK137" s="94"/>
      <c r="AL137" s="93"/>
      <c r="AM137" s="92"/>
      <c r="AN137" s="79" t="s">
        <v>96</v>
      </c>
      <c r="AO137" s="62" t="s">
        <v>1314</v>
      </c>
      <c r="AP137" s="62" t="s">
        <v>1314</v>
      </c>
      <c r="AQ137" s="62" t="s">
        <v>1314</v>
      </c>
      <c r="AR137" s="62" t="s">
        <v>1314</v>
      </c>
      <c r="AU137" s="69">
        <v>0.67900000000000005</v>
      </c>
      <c r="AV137" s="62" t="s">
        <v>1314</v>
      </c>
      <c r="AW137" s="62" t="s">
        <v>135</v>
      </c>
      <c r="AX137" s="62" t="s">
        <v>1207</v>
      </c>
      <c r="AY137" s="62">
        <v>0.59</v>
      </c>
      <c r="AZ137" s="62" t="s">
        <v>136</v>
      </c>
      <c r="BA137" s="62" t="s">
        <v>1152</v>
      </c>
      <c r="BB137" s="62">
        <v>0.01</v>
      </c>
    </row>
    <row r="138" spans="1:54" ht="15.75" customHeight="1">
      <c r="A138" s="77" t="s">
        <v>520</v>
      </c>
      <c r="B138" s="77" t="s">
        <v>522</v>
      </c>
      <c r="C138" s="87">
        <v>0.4</v>
      </c>
      <c r="D138" s="88" t="s">
        <v>42</v>
      </c>
      <c r="E138" s="88" t="s">
        <v>1230</v>
      </c>
      <c r="F138" s="87">
        <v>0.1</v>
      </c>
      <c r="G138" s="88" t="s">
        <v>43</v>
      </c>
      <c r="H138" s="88" t="s">
        <v>1313</v>
      </c>
      <c r="I138" s="87">
        <v>0</v>
      </c>
      <c r="J138" s="87">
        <f t="shared" si="6"/>
        <v>0.5</v>
      </c>
      <c r="K138" s="77"/>
      <c r="L138" s="75">
        <v>0.4</v>
      </c>
      <c r="M138" s="64" t="s">
        <v>42</v>
      </c>
      <c r="N138" s="62" t="s">
        <v>1230</v>
      </c>
      <c r="O138" s="75">
        <v>0.1</v>
      </c>
      <c r="P138" s="64" t="s">
        <v>43</v>
      </c>
      <c r="Q138" s="77" t="s">
        <v>1313</v>
      </c>
      <c r="R138" s="75">
        <v>0</v>
      </c>
      <c r="S138" s="72">
        <f t="shared" si="7"/>
        <v>0.5</v>
      </c>
      <c r="T138" s="72"/>
      <c r="U138" s="75">
        <v>0.4</v>
      </c>
      <c r="V138" s="64" t="s">
        <v>42</v>
      </c>
      <c r="W138" s="62" t="s">
        <v>1230</v>
      </c>
      <c r="X138" s="75">
        <v>0.1</v>
      </c>
      <c r="Y138" s="64" t="s">
        <v>43</v>
      </c>
      <c r="Z138" s="77" t="s">
        <v>1313</v>
      </c>
      <c r="AA138" s="75">
        <v>0</v>
      </c>
      <c r="AB138" s="72">
        <f t="shared" si="8"/>
        <v>0.5</v>
      </c>
      <c r="AC138" s="86"/>
      <c r="AD138" s="85" t="str">
        <f>IF(VLOOKUP($A138,'[17]EZ list'!$B$4:$H$463,4,FALSE)="","","Yes")</f>
        <v/>
      </c>
      <c r="AE138" s="85"/>
      <c r="AF138" s="85"/>
      <c r="AG138" s="85"/>
      <c r="AH138" s="84" t="s">
        <v>96</v>
      </c>
      <c r="AI138" s="84">
        <v>0</v>
      </c>
      <c r="AJ138" s="83" t="s">
        <v>96</v>
      </c>
      <c r="AK138" s="97"/>
      <c r="AL138" s="90"/>
      <c r="AM138" s="95"/>
      <c r="AN138" s="79" t="s">
        <v>96</v>
      </c>
      <c r="AO138" s="62" t="s">
        <v>1314</v>
      </c>
      <c r="AP138" s="62" t="s">
        <v>1314</v>
      </c>
      <c r="AQ138" s="62" t="s">
        <v>1314</v>
      </c>
      <c r="AR138" s="62" t="s">
        <v>1314</v>
      </c>
      <c r="AU138" s="69">
        <v>0.70299999999999996</v>
      </c>
      <c r="AV138" s="62" t="s">
        <v>1314</v>
      </c>
      <c r="AW138" s="62" t="s">
        <v>42</v>
      </c>
      <c r="AX138" s="62" t="s">
        <v>1230</v>
      </c>
      <c r="AY138" s="62">
        <v>0.6</v>
      </c>
      <c r="AZ138" s="62" t="s">
        <v>43</v>
      </c>
      <c r="BA138" s="62" t="s">
        <v>1313</v>
      </c>
      <c r="BB138" s="62">
        <v>0</v>
      </c>
    </row>
    <row r="139" spans="1:54" ht="15.75" customHeight="1">
      <c r="A139" s="77" t="s">
        <v>523</v>
      </c>
      <c r="B139" s="77" t="s">
        <v>525</v>
      </c>
      <c r="C139" s="87">
        <v>0.64</v>
      </c>
      <c r="D139" s="88" t="s">
        <v>86</v>
      </c>
      <c r="E139" s="88" t="s">
        <v>1176</v>
      </c>
      <c r="F139" s="87">
        <v>0.36</v>
      </c>
      <c r="G139" s="88" t="s">
        <v>43</v>
      </c>
      <c r="H139" s="88" t="s">
        <v>43</v>
      </c>
      <c r="I139" s="87">
        <v>0</v>
      </c>
      <c r="J139" s="87">
        <f t="shared" si="6"/>
        <v>1</v>
      </c>
      <c r="K139" s="77"/>
      <c r="L139" s="75">
        <v>0.3</v>
      </c>
      <c r="M139" s="64" t="s">
        <v>86</v>
      </c>
      <c r="N139" s="62" t="s">
        <v>1176</v>
      </c>
      <c r="O139" s="75">
        <v>0.37</v>
      </c>
      <c r="P139" s="64" t="s">
        <v>43</v>
      </c>
      <c r="Q139" s="62" t="s">
        <v>43</v>
      </c>
      <c r="R139" s="75">
        <v>0</v>
      </c>
      <c r="S139" s="72">
        <f t="shared" si="7"/>
        <v>0.66999999999999993</v>
      </c>
      <c r="T139" s="72"/>
      <c r="U139" s="75">
        <v>0.3</v>
      </c>
      <c r="V139" s="64" t="s">
        <v>86</v>
      </c>
      <c r="W139" s="62" t="s">
        <v>1176</v>
      </c>
      <c r="X139" s="75">
        <v>0.2</v>
      </c>
      <c r="Y139" s="64" t="s">
        <v>43</v>
      </c>
      <c r="Z139" s="62" t="s">
        <v>43</v>
      </c>
      <c r="AA139" s="75">
        <v>0</v>
      </c>
      <c r="AB139" s="72">
        <f t="shared" si="8"/>
        <v>0.5</v>
      </c>
      <c r="AC139" s="86"/>
      <c r="AD139" s="85" t="str">
        <f>IF(VLOOKUP($A139,'[17]EZ list'!$B$4:$H$463,4,FALSE)="","","Yes")</f>
        <v/>
      </c>
      <c r="AE139" s="85"/>
      <c r="AF139" s="85"/>
      <c r="AG139" s="85"/>
      <c r="AH139" s="84" t="s">
        <v>96</v>
      </c>
      <c r="AI139" s="84">
        <v>0</v>
      </c>
      <c r="AJ139" s="83" t="s">
        <v>0</v>
      </c>
      <c r="AK139" s="94"/>
      <c r="AL139" s="93"/>
      <c r="AM139" s="92"/>
      <c r="AN139" s="79" t="s">
        <v>0</v>
      </c>
      <c r="AO139" s="62" t="s">
        <v>1314</v>
      </c>
      <c r="AP139" s="62" t="s">
        <v>1314</v>
      </c>
      <c r="AQ139" s="62" t="s">
        <v>1314</v>
      </c>
      <c r="AR139" s="62" t="s">
        <v>1314</v>
      </c>
      <c r="AU139" s="69">
        <v>0.73199999999999998</v>
      </c>
      <c r="AV139" s="62" t="s">
        <v>1314</v>
      </c>
      <c r="AW139" s="62" t="s">
        <v>86</v>
      </c>
      <c r="AX139" s="62" t="s">
        <v>1176</v>
      </c>
      <c r="AY139" s="62">
        <v>0.2</v>
      </c>
      <c r="AZ139" s="62" t="s">
        <v>43</v>
      </c>
      <c r="BA139" s="62" t="s">
        <v>43</v>
      </c>
      <c r="BB139" s="62">
        <v>0</v>
      </c>
    </row>
    <row r="140" spans="1:54" ht="15.75">
      <c r="A140" s="77" t="s">
        <v>526</v>
      </c>
      <c r="B140" s="77" t="s">
        <v>528</v>
      </c>
      <c r="C140" s="87">
        <v>0.4</v>
      </c>
      <c r="D140" s="88" t="s">
        <v>226</v>
      </c>
      <c r="E140" s="88" t="s">
        <v>1182</v>
      </c>
      <c r="F140" s="87">
        <v>0.09</v>
      </c>
      <c r="G140" s="88" t="s">
        <v>227</v>
      </c>
      <c r="H140" s="88" t="s">
        <v>1124</v>
      </c>
      <c r="I140" s="87">
        <v>0.01</v>
      </c>
      <c r="J140" s="87">
        <f t="shared" si="6"/>
        <v>0.5</v>
      </c>
      <c r="K140" s="77"/>
      <c r="L140" s="75">
        <v>0.4</v>
      </c>
      <c r="M140" s="64" t="s">
        <v>226</v>
      </c>
      <c r="N140" s="62" t="s">
        <v>1182</v>
      </c>
      <c r="O140" s="75">
        <v>0.09</v>
      </c>
      <c r="P140" s="64" t="s">
        <v>227</v>
      </c>
      <c r="Q140" s="77" t="s">
        <v>1124</v>
      </c>
      <c r="R140" s="75">
        <v>0.01</v>
      </c>
      <c r="S140" s="72">
        <f t="shared" si="7"/>
        <v>0.5</v>
      </c>
      <c r="T140" s="72"/>
      <c r="U140" s="75">
        <v>0.4</v>
      </c>
      <c r="V140" s="64" t="s">
        <v>226</v>
      </c>
      <c r="W140" s="62" t="s">
        <v>1182</v>
      </c>
      <c r="X140" s="75">
        <v>0.09</v>
      </c>
      <c r="Y140" s="64" t="s">
        <v>227</v>
      </c>
      <c r="Z140" s="77" t="s">
        <v>1124</v>
      </c>
      <c r="AA140" s="75">
        <v>0.01</v>
      </c>
      <c r="AB140" s="72">
        <f t="shared" si="8"/>
        <v>0.5</v>
      </c>
      <c r="AC140" s="86"/>
      <c r="AD140" s="85" t="str">
        <f>IF(VLOOKUP($A140,'[17]EZ list'!$B$4:$H$463,4,FALSE)="","","Yes")</f>
        <v>Yes</v>
      </c>
      <c r="AE140" s="85" t="s">
        <v>1386</v>
      </c>
      <c r="AF140" s="85"/>
      <c r="AG140" s="85"/>
      <c r="AH140" s="84" t="s">
        <v>0</v>
      </c>
      <c r="AI140" s="84">
        <v>405333</v>
      </c>
      <c r="AJ140" s="83" t="s">
        <v>96</v>
      </c>
      <c r="AK140" s="94"/>
      <c r="AL140" s="93"/>
      <c r="AM140" s="92"/>
      <c r="AN140" s="79" t="s">
        <v>96</v>
      </c>
      <c r="AO140" s="62" t="s">
        <v>1314</v>
      </c>
      <c r="AP140" s="62" t="s">
        <v>1314</v>
      </c>
      <c r="AQ140" s="62" t="s">
        <v>1314</v>
      </c>
      <c r="AR140" s="62" t="s">
        <v>1314</v>
      </c>
      <c r="AS140" s="62" t="s">
        <v>1182</v>
      </c>
      <c r="AU140" s="69">
        <v>0.70499999999999996</v>
      </c>
      <c r="AV140" s="62" t="s">
        <v>1314</v>
      </c>
      <c r="AW140" s="62" t="s">
        <v>226</v>
      </c>
      <c r="AX140" s="62" t="s">
        <v>1182</v>
      </c>
      <c r="AY140" s="62">
        <v>0.59</v>
      </c>
      <c r="AZ140" s="62" t="s">
        <v>227</v>
      </c>
      <c r="BA140" s="62" t="s">
        <v>1124</v>
      </c>
      <c r="BB140" s="62">
        <v>0.01</v>
      </c>
    </row>
    <row r="141" spans="1:54" ht="15.75" customHeight="1">
      <c r="A141" s="77" t="s">
        <v>529</v>
      </c>
      <c r="B141" s="77" t="s">
        <v>531</v>
      </c>
      <c r="C141" s="87">
        <v>0.4</v>
      </c>
      <c r="D141" s="88" t="s">
        <v>215</v>
      </c>
      <c r="E141" s="88" t="s">
        <v>1205</v>
      </c>
      <c r="F141" s="87">
        <v>0.09</v>
      </c>
      <c r="G141" s="88" t="s">
        <v>141</v>
      </c>
      <c r="H141" s="88" t="s">
        <v>1150</v>
      </c>
      <c r="I141" s="87">
        <v>0.01</v>
      </c>
      <c r="J141" s="87">
        <f t="shared" si="6"/>
        <v>0.5</v>
      </c>
      <c r="K141" s="77"/>
      <c r="L141" s="75">
        <v>0.4</v>
      </c>
      <c r="M141" s="64" t="s">
        <v>215</v>
      </c>
      <c r="N141" s="62" t="s">
        <v>1205</v>
      </c>
      <c r="O141" s="75">
        <v>0.09</v>
      </c>
      <c r="P141" s="64" t="s">
        <v>141</v>
      </c>
      <c r="Q141" s="77" t="s">
        <v>1150</v>
      </c>
      <c r="R141" s="75">
        <v>0.01</v>
      </c>
      <c r="S141" s="72">
        <f t="shared" si="7"/>
        <v>0.5</v>
      </c>
      <c r="T141" s="72"/>
      <c r="U141" s="75">
        <v>0.4</v>
      </c>
      <c r="V141" s="64" t="s">
        <v>215</v>
      </c>
      <c r="W141" s="62" t="s">
        <v>1205</v>
      </c>
      <c r="X141" s="75">
        <v>0.09</v>
      </c>
      <c r="Y141" s="64" t="s">
        <v>141</v>
      </c>
      <c r="Z141" s="77" t="s">
        <v>1150</v>
      </c>
      <c r="AA141" s="75">
        <v>0.01</v>
      </c>
      <c r="AB141" s="72">
        <f t="shared" si="8"/>
        <v>0.5</v>
      </c>
      <c r="AC141" s="86"/>
      <c r="AD141" s="85" t="str">
        <f>IF(VLOOKUP($A141,'[17]EZ list'!$B$4:$H$463,4,FALSE)="","","Yes")</f>
        <v/>
      </c>
      <c r="AE141" s="85"/>
      <c r="AF141" s="85"/>
      <c r="AG141" s="85"/>
      <c r="AH141" s="84" t="s">
        <v>96</v>
      </c>
      <c r="AI141" s="84">
        <v>0</v>
      </c>
      <c r="AJ141" s="83" t="s">
        <v>96</v>
      </c>
      <c r="AK141" s="97"/>
      <c r="AL141" s="96"/>
      <c r="AM141" s="95"/>
      <c r="AN141" s="79" t="s">
        <v>96</v>
      </c>
      <c r="AO141" s="62" t="s">
        <v>1314</v>
      </c>
      <c r="AP141" s="62" t="s">
        <v>1314</v>
      </c>
      <c r="AQ141" s="62" t="s">
        <v>1314</v>
      </c>
      <c r="AR141" s="62" t="s">
        <v>1314</v>
      </c>
      <c r="AU141" s="69">
        <v>0.64100000000000001</v>
      </c>
      <c r="AV141" s="62" t="s">
        <v>0</v>
      </c>
      <c r="AW141" s="62" t="s">
        <v>215</v>
      </c>
      <c r="AX141" s="62" t="s">
        <v>1205</v>
      </c>
      <c r="AY141" s="62">
        <v>0.59</v>
      </c>
      <c r="AZ141" s="62" t="s">
        <v>141</v>
      </c>
      <c r="BA141" s="62" t="s">
        <v>1150</v>
      </c>
      <c r="BB141" s="62">
        <v>0.01</v>
      </c>
    </row>
    <row r="142" spans="1:54" ht="15.75" customHeight="1">
      <c r="A142" s="77" t="s">
        <v>532</v>
      </c>
      <c r="B142" s="77" t="s">
        <v>534</v>
      </c>
      <c r="C142" s="87">
        <v>0.8</v>
      </c>
      <c r="D142" s="88" t="s">
        <v>80</v>
      </c>
      <c r="E142" s="88" t="s">
        <v>1224</v>
      </c>
      <c r="F142" s="87">
        <v>0.2</v>
      </c>
      <c r="G142" s="88" t="s">
        <v>43</v>
      </c>
      <c r="H142" s="88" t="s">
        <v>1313</v>
      </c>
      <c r="I142" s="87">
        <v>0</v>
      </c>
      <c r="J142" s="87">
        <f t="shared" si="6"/>
        <v>1</v>
      </c>
      <c r="K142" s="77"/>
      <c r="L142" s="75">
        <v>0.4</v>
      </c>
      <c r="M142" s="64" t="s">
        <v>80</v>
      </c>
      <c r="N142" s="62" t="s">
        <v>1224</v>
      </c>
      <c r="O142" s="75">
        <v>0.1</v>
      </c>
      <c r="P142" s="64" t="s">
        <v>43</v>
      </c>
      <c r="Q142" s="77" t="s">
        <v>1313</v>
      </c>
      <c r="R142" s="75">
        <v>0</v>
      </c>
      <c r="S142" s="72">
        <f t="shared" si="7"/>
        <v>0.5</v>
      </c>
      <c r="T142" s="72"/>
      <c r="U142" s="75">
        <v>0.4</v>
      </c>
      <c r="V142" s="64" t="s">
        <v>80</v>
      </c>
      <c r="W142" s="62" t="s">
        <v>1224</v>
      </c>
      <c r="X142" s="75">
        <v>0.1</v>
      </c>
      <c r="Y142" s="64" t="s">
        <v>43</v>
      </c>
      <c r="Z142" s="77" t="s">
        <v>1313</v>
      </c>
      <c r="AA142" s="75">
        <v>0</v>
      </c>
      <c r="AB142" s="72">
        <f t="shared" si="8"/>
        <v>0.5</v>
      </c>
      <c r="AC142" s="86"/>
      <c r="AD142" s="85" t="str">
        <f>IF(VLOOKUP($A142,'[17]EZ list'!$B$4:$H$463,4,FALSE)="","","Yes")</f>
        <v>Yes</v>
      </c>
      <c r="AE142" s="85" t="s">
        <v>1387</v>
      </c>
      <c r="AF142" s="85"/>
      <c r="AG142" s="85"/>
      <c r="AH142" s="84" t="s">
        <v>96</v>
      </c>
      <c r="AI142" s="84">
        <v>0</v>
      </c>
      <c r="AJ142" s="83" t="s">
        <v>96</v>
      </c>
      <c r="AK142" s="94"/>
      <c r="AL142" s="93"/>
      <c r="AM142" s="92"/>
      <c r="AN142" s="79" t="s">
        <v>96</v>
      </c>
      <c r="AO142" s="62" t="s">
        <v>1314</v>
      </c>
      <c r="AP142" s="62" t="s">
        <v>1314</v>
      </c>
      <c r="AQ142" s="62" t="s">
        <v>1314</v>
      </c>
      <c r="AR142" s="62" t="s">
        <v>1314</v>
      </c>
      <c r="AU142" s="69">
        <v>0.69199999999999995</v>
      </c>
      <c r="AV142" s="62" t="s">
        <v>1314</v>
      </c>
      <c r="AW142" s="62" t="s">
        <v>80</v>
      </c>
      <c r="AX142" s="62" t="s">
        <v>1224</v>
      </c>
      <c r="AY142" s="62">
        <v>0.6</v>
      </c>
      <c r="AZ142" s="62" t="s">
        <v>43</v>
      </c>
      <c r="BA142" s="62" t="s">
        <v>1313</v>
      </c>
      <c r="BB142" s="62">
        <v>0</v>
      </c>
    </row>
    <row r="143" spans="1:54" ht="15.75" customHeight="1">
      <c r="A143" s="77" t="s">
        <v>535</v>
      </c>
      <c r="B143" s="108" t="s">
        <v>1388</v>
      </c>
      <c r="C143" s="87">
        <v>1</v>
      </c>
      <c r="D143" s="88" t="s">
        <v>43</v>
      </c>
      <c r="E143" s="88" t="s">
        <v>1321</v>
      </c>
      <c r="F143" s="87">
        <v>0</v>
      </c>
      <c r="G143" s="88" t="s">
        <v>43</v>
      </c>
      <c r="H143" s="88" t="s">
        <v>1313</v>
      </c>
      <c r="I143" s="87">
        <v>0</v>
      </c>
      <c r="J143" s="87">
        <f t="shared" si="6"/>
        <v>1</v>
      </c>
      <c r="K143" s="108"/>
      <c r="L143" s="75">
        <v>0.5</v>
      </c>
      <c r="M143" s="64" t="s">
        <v>43</v>
      </c>
      <c r="N143" s="62" t="s">
        <v>1321</v>
      </c>
      <c r="O143" s="75">
        <v>0</v>
      </c>
      <c r="P143" s="64" t="s">
        <v>43</v>
      </c>
      <c r="Q143" s="77" t="s">
        <v>1313</v>
      </c>
      <c r="R143" s="75">
        <v>0</v>
      </c>
      <c r="S143" s="72">
        <f t="shared" si="7"/>
        <v>0.5</v>
      </c>
      <c r="T143" s="72"/>
      <c r="U143" s="75">
        <v>0.5</v>
      </c>
      <c r="V143" s="64" t="s">
        <v>43</v>
      </c>
      <c r="W143" s="62" t="s">
        <v>1321</v>
      </c>
      <c r="X143" s="75">
        <v>0</v>
      </c>
      <c r="Y143" s="64" t="s">
        <v>43</v>
      </c>
      <c r="Z143" s="77" t="s">
        <v>1313</v>
      </c>
      <c r="AA143" s="75">
        <v>0</v>
      </c>
      <c r="AB143" s="72">
        <f t="shared" si="8"/>
        <v>0.5</v>
      </c>
      <c r="AC143" s="86"/>
      <c r="AD143" s="85" t="str">
        <f>IF(VLOOKUP($A143,'[17]EZ list'!$B$4:$H$463,4,FALSE)="","","Yes")</f>
        <v/>
      </c>
      <c r="AE143" s="85"/>
      <c r="AF143" s="85"/>
      <c r="AG143" s="85"/>
      <c r="AH143" s="84" t="s">
        <v>96</v>
      </c>
      <c r="AI143" s="84">
        <v>0</v>
      </c>
      <c r="AJ143" s="83" t="s">
        <v>0</v>
      </c>
      <c r="AK143" s="91"/>
      <c r="AL143" s="90"/>
      <c r="AM143" s="89"/>
      <c r="AN143" s="79" t="s">
        <v>0</v>
      </c>
      <c r="AO143" s="62" t="s">
        <v>1314</v>
      </c>
      <c r="AP143" s="62" t="s">
        <v>1314</v>
      </c>
      <c r="AQ143" s="62" t="s">
        <v>1314</v>
      </c>
      <c r="AR143" s="62" t="s">
        <v>1314</v>
      </c>
      <c r="AU143" s="69">
        <v>0.65900000000000003</v>
      </c>
      <c r="AV143" s="62" t="s">
        <v>1314</v>
      </c>
      <c r="AW143" s="62" t="s">
        <v>43</v>
      </c>
      <c r="AX143" s="62" t="s">
        <v>1321</v>
      </c>
      <c r="AY143" s="62">
        <v>0</v>
      </c>
      <c r="AZ143" s="62" t="s">
        <v>43</v>
      </c>
      <c r="BA143" s="62" t="s">
        <v>1313</v>
      </c>
      <c r="BB143" s="62">
        <v>0</v>
      </c>
    </row>
    <row r="144" spans="1:54" ht="15.75" customHeight="1">
      <c r="A144" s="77" t="s">
        <v>539</v>
      </c>
      <c r="B144" s="77" t="s">
        <v>541</v>
      </c>
      <c r="C144" s="87">
        <v>0.5</v>
      </c>
      <c r="D144" s="88" t="s">
        <v>43</v>
      </c>
      <c r="E144" s="88" t="s">
        <v>1321</v>
      </c>
      <c r="F144" s="87">
        <v>0</v>
      </c>
      <c r="G144" s="88" t="s">
        <v>43</v>
      </c>
      <c r="H144" s="88" t="s">
        <v>1313</v>
      </c>
      <c r="I144" s="87">
        <v>0</v>
      </c>
      <c r="J144" s="87">
        <f t="shared" si="6"/>
        <v>0.5</v>
      </c>
      <c r="K144" s="77"/>
      <c r="L144" s="75">
        <v>0.5</v>
      </c>
      <c r="M144" s="64" t="s">
        <v>43</v>
      </c>
      <c r="N144" s="62" t="s">
        <v>1321</v>
      </c>
      <c r="O144" s="75">
        <v>0</v>
      </c>
      <c r="P144" s="64" t="s">
        <v>43</v>
      </c>
      <c r="Q144" s="77" t="s">
        <v>1313</v>
      </c>
      <c r="R144" s="75">
        <v>0</v>
      </c>
      <c r="S144" s="72">
        <f t="shared" si="7"/>
        <v>0.5</v>
      </c>
      <c r="T144" s="72"/>
      <c r="U144" s="75">
        <v>0.5</v>
      </c>
      <c r="V144" s="64" t="s">
        <v>43</v>
      </c>
      <c r="W144" s="62" t="s">
        <v>1321</v>
      </c>
      <c r="X144" s="75">
        <v>0</v>
      </c>
      <c r="Y144" s="64" t="s">
        <v>43</v>
      </c>
      <c r="Z144" s="77" t="s">
        <v>1313</v>
      </c>
      <c r="AA144" s="75">
        <v>0</v>
      </c>
      <c r="AB144" s="72">
        <f t="shared" si="8"/>
        <v>0.5</v>
      </c>
      <c r="AC144" s="86"/>
      <c r="AD144" s="85" t="str">
        <f>IF(VLOOKUP($A144,'[17]EZ list'!$B$4:$H$463,4,FALSE)="","","Yes")</f>
        <v/>
      </c>
      <c r="AE144" s="85"/>
      <c r="AF144" s="85"/>
      <c r="AG144" s="85"/>
      <c r="AH144" s="84" t="s">
        <v>96</v>
      </c>
      <c r="AI144" s="84">
        <v>0</v>
      </c>
      <c r="AJ144" s="83" t="s">
        <v>0</v>
      </c>
      <c r="AK144" s="94"/>
      <c r="AL144" s="93"/>
      <c r="AM144" s="92"/>
      <c r="AN144" s="79" t="s">
        <v>0</v>
      </c>
      <c r="AO144" s="62" t="s">
        <v>1314</v>
      </c>
      <c r="AP144" s="62" t="s">
        <v>1314</v>
      </c>
      <c r="AQ144" s="62" t="s">
        <v>1314</v>
      </c>
      <c r="AR144" s="62" t="s">
        <v>1314</v>
      </c>
      <c r="AU144" s="69">
        <v>0.64400000000000002</v>
      </c>
      <c r="AV144" s="62" t="s">
        <v>1314</v>
      </c>
      <c r="AW144" s="62" t="s">
        <v>43</v>
      </c>
      <c r="AX144" s="62" t="s">
        <v>1321</v>
      </c>
      <c r="AY144" s="62">
        <v>0</v>
      </c>
      <c r="AZ144" s="62" t="s">
        <v>43</v>
      </c>
      <c r="BA144" s="62" t="s">
        <v>1313</v>
      </c>
      <c r="BB144" s="62">
        <v>0</v>
      </c>
    </row>
    <row r="145" spans="1:54" ht="15.75" customHeight="1">
      <c r="A145" s="77" t="s">
        <v>542</v>
      </c>
      <c r="B145" s="77" t="s">
        <v>544</v>
      </c>
      <c r="C145" s="87">
        <v>0.64</v>
      </c>
      <c r="D145" s="88" t="s">
        <v>86</v>
      </c>
      <c r="E145" s="88" t="s">
        <v>1176</v>
      </c>
      <c r="F145" s="87">
        <v>0.36</v>
      </c>
      <c r="G145" s="88" t="s">
        <v>43</v>
      </c>
      <c r="H145" s="88" t="s">
        <v>43</v>
      </c>
      <c r="I145" s="87">
        <v>0</v>
      </c>
      <c r="J145" s="87">
        <f t="shared" si="6"/>
        <v>1</v>
      </c>
      <c r="K145" s="77"/>
      <c r="L145" s="75">
        <v>0.3</v>
      </c>
      <c r="M145" s="64" t="s">
        <v>86</v>
      </c>
      <c r="N145" s="62" t="s">
        <v>1176</v>
      </c>
      <c r="O145" s="75">
        <v>0.37</v>
      </c>
      <c r="P145" s="64" t="s">
        <v>43</v>
      </c>
      <c r="Q145" s="62" t="s">
        <v>43</v>
      </c>
      <c r="R145" s="75">
        <v>0</v>
      </c>
      <c r="S145" s="72">
        <f t="shared" si="7"/>
        <v>0.66999999999999993</v>
      </c>
      <c r="T145" s="72"/>
      <c r="U145" s="75">
        <v>0.3</v>
      </c>
      <c r="V145" s="64" t="s">
        <v>86</v>
      </c>
      <c r="W145" s="62" t="s">
        <v>1176</v>
      </c>
      <c r="X145" s="75">
        <v>0.2</v>
      </c>
      <c r="Y145" s="64" t="s">
        <v>43</v>
      </c>
      <c r="Z145" s="62" t="s">
        <v>43</v>
      </c>
      <c r="AA145" s="75">
        <v>0</v>
      </c>
      <c r="AB145" s="72">
        <f t="shared" si="8"/>
        <v>0.5</v>
      </c>
      <c r="AC145" s="86"/>
      <c r="AD145" s="85" t="str">
        <f>IF(VLOOKUP($A145,'[17]EZ list'!$B$4:$H$463,4,FALSE)="","","Yes")</f>
        <v/>
      </c>
      <c r="AE145" s="85"/>
      <c r="AF145" s="85"/>
      <c r="AG145" s="85"/>
      <c r="AH145" s="84" t="s">
        <v>96</v>
      </c>
      <c r="AI145" s="84">
        <v>0</v>
      </c>
      <c r="AJ145" s="83" t="s">
        <v>0</v>
      </c>
      <c r="AK145" s="94"/>
      <c r="AL145" s="93"/>
      <c r="AM145" s="92"/>
      <c r="AN145" s="79" t="s">
        <v>0</v>
      </c>
      <c r="AO145" s="62" t="s">
        <v>1314</v>
      </c>
      <c r="AP145" s="62" t="s">
        <v>1314</v>
      </c>
      <c r="AQ145" s="62" t="s">
        <v>1314</v>
      </c>
      <c r="AR145" s="62" t="s">
        <v>1314</v>
      </c>
      <c r="AU145" s="69">
        <v>0.77400000000000002</v>
      </c>
      <c r="AV145" s="62" t="s">
        <v>1314</v>
      </c>
      <c r="AW145" s="62" t="s">
        <v>86</v>
      </c>
      <c r="AX145" s="62" t="s">
        <v>1176</v>
      </c>
      <c r="AY145" s="62">
        <v>0.2</v>
      </c>
      <c r="AZ145" s="62" t="s">
        <v>43</v>
      </c>
      <c r="BA145" s="62" t="s">
        <v>43</v>
      </c>
      <c r="BB145" s="62">
        <v>0</v>
      </c>
    </row>
    <row r="146" spans="1:54" ht="15.75" customHeight="1">
      <c r="A146" s="77" t="s">
        <v>545</v>
      </c>
      <c r="B146" s="77" t="s">
        <v>1389</v>
      </c>
      <c r="C146" s="87">
        <v>0.64</v>
      </c>
      <c r="D146" s="88" t="s">
        <v>86</v>
      </c>
      <c r="E146" s="88" t="s">
        <v>1176</v>
      </c>
      <c r="F146" s="87">
        <v>0.36</v>
      </c>
      <c r="G146" s="88" t="s">
        <v>43</v>
      </c>
      <c r="H146" s="88" t="s">
        <v>43</v>
      </c>
      <c r="I146" s="87">
        <v>0</v>
      </c>
      <c r="J146" s="87">
        <f t="shared" si="6"/>
        <v>1</v>
      </c>
      <c r="K146" s="77"/>
      <c r="L146" s="75">
        <v>0.3</v>
      </c>
      <c r="M146" s="64" t="s">
        <v>86</v>
      </c>
      <c r="N146" s="62" t="s">
        <v>1176</v>
      </c>
      <c r="O146" s="75">
        <v>0.37</v>
      </c>
      <c r="P146" s="64" t="s">
        <v>43</v>
      </c>
      <c r="Q146" s="62" t="s">
        <v>43</v>
      </c>
      <c r="R146" s="75">
        <v>0</v>
      </c>
      <c r="S146" s="72">
        <f t="shared" si="7"/>
        <v>0.66999999999999993</v>
      </c>
      <c r="T146" s="72"/>
      <c r="U146" s="75">
        <v>0.3</v>
      </c>
      <c r="V146" s="64" t="s">
        <v>86</v>
      </c>
      <c r="W146" s="62" t="s">
        <v>1176</v>
      </c>
      <c r="X146" s="75">
        <v>0.2</v>
      </c>
      <c r="Y146" s="64" t="s">
        <v>43</v>
      </c>
      <c r="Z146" s="62" t="s">
        <v>43</v>
      </c>
      <c r="AA146" s="75">
        <v>0</v>
      </c>
      <c r="AB146" s="72">
        <f t="shared" si="8"/>
        <v>0.5</v>
      </c>
      <c r="AC146" s="86"/>
      <c r="AD146" s="85" t="str">
        <f>IF(VLOOKUP($A146,'[17]EZ list'!$B$4:$H$463,4,FALSE)="","","Yes")</f>
        <v/>
      </c>
      <c r="AE146" s="85"/>
      <c r="AF146" s="85"/>
      <c r="AG146" s="85"/>
      <c r="AH146" s="84" t="s">
        <v>96</v>
      </c>
      <c r="AI146" s="84">
        <v>0</v>
      </c>
      <c r="AJ146" s="83" t="s">
        <v>0</v>
      </c>
      <c r="AK146" s="94"/>
      <c r="AL146" s="93"/>
      <c r="AM146" s="92"/>
      <c r="AN146" s="79" t="s">
        <v>0</v>
      </c>
      <c r="AO146" s="62" t="s">
        <v>1314</v>
      </c>
      <c r="AP146" s="62" t="s">
        <v>1314</v>
      </c>
      <c r="AQ146" s="62" t="s">
        <v>1314</v>
      </c>
      <c r="AR146" s="62" t="s">
        <v>1314</v>
      </c>
      <c r="AU146" s="69">
        <v>0.80600000000000005</v>
      </c>
      <c r="AV146" s="62" t="s">
        <v>1314</v>
      </c>
      <c r="AW146" s="62" t="s">
        <v>86</v>
      </c>
      <c r="AX146" s="62" t="s">
        <v>1176</v>
      </c>
      <c r="AY146" s="62">
        <v>0.2</v>
      </c>
      <c r="AZ146" s="62" t="s">
        <v>43</v>
      </c>
      <c r="BA146" s="62" t="s">
        <v>43</v>
      </c>
      <c r="BB146" s="62">
        <v>0</v>
      </c>
    </row>
    <row r="147" spans="1:54" ht="15.75" customHeight="1">
      <c r="A147" s="77" t="s">
        <v>548</v>
      </c>
      <c r="B147" s="77" t="s">
        <v>550</v>
      </c>
      <c r="C147" s="87">
        <v>0.4</v>
      </c>
      <c r="D147" s="88" t="s">
        <v>300</v>
      </c>
      <c r="E147" s="88" t="s">
        <v>1214</v>
      </c>
      <c r="F147" s="87">
        <v>0.1</v>
      </c>
      <c r="G147" s="88" t="s">
        <v>43</v>
      </c>
      <c r="H147" s="88" t="s">
        <v>1313</v>
      </c>
      <c r="I147" s="87">
        <v>0</v>
      </c>
      <c r="J147" s="87">
        <f t="shared" si="6"/>
        <v>0.5</v>
      </c>
      <c r="K147" s="77"/>
      <c r="L147" s="75">
        <v>0.4</v>
      </c>
      <c r="M147" s="64" t="s">
        <v>300</v>
      </c>
      <c r="N147" s="62" t="s">
        <v>1214</v>
      </c>
      <c r="O147" s="75">
        <v>0.1</v>
      </c>
      <c r="P147" s="64" t="s">
        <v>43</v>
      </c>
      <c r="Q147" s="77" t="s">
        <v>1313</v>
      </c>
      <c r="R147" s="75">
        <v>0</v>
      </c>
      <c r="S147" s="72">
        <f t="shared" si="7"/>
        <v>0.5</v>
      </c>
      <c r="T147" s="72"/>
      <c r="U147" s="75">
        <v>0.4</v>
      </c>
      <c r="V147" s="64" t="s">
        <v>300</v>
      </c>
      <c r="W147" s="62" t="s">
        <v>1214</v>
      </c>
      <c r="X147" s="75">
        <v>0.1</v>
      </c>
      <c r="Y147" s="64" t="s">
        <v>43</v>
      </c>
      <c r="Z147" s="77" t="s">
        <v>1313</v>
      </c>
      <c r="AA147" s="75">
        <v>0</v>
      </c>
      <c r="AB147" s="72">
        <f t="shared" si="8"/>
        <v>0.5</v>
      </c>
      <c r="AC147" s="86"/>
      <c r="AD147" s="85" t="str">
        <f>IF(VLOOKUP($A147,'[17]EZ list'!$B$4:$H$463,4,FALSE)="","","Yes")</f>
        <v/>
      </c>
      <c r="AE147" s="85"/>
      <c r="AF147" s="85"/>
      <c r="AG147" s="85"/>
      <c r="AH147" s="84" t="s">
        <v>96</v>
      </c>
      <c r="AI147" s="84">
        <v>0</v>
      </c>
      <c r="AJ147" s="83" t="s">
        <v>96</v>
      </c>
      <c r="AK147" s="94"/>
      <c r="AL147" s="93"/>
      <c r="AM147" s="92"/>
      <c r="AN147" s="79" t="s">
        <v>96</v>
      </c>
      <c r="AO147" s="62" t="s">
        <v>1314</v>
      </c>
      <c r="AP147" s="62" t="s">
        <v>1314</v>
      </c>
      <c r="AQ147" s="62" t="s">
        <v>1314</v>
      </c>
      <c r="AR147" s="62" t="s">
        <v>1314</v>
      </c>
      <c r="AU147" s="69">
        <v>0.68500000000000005</v>
      </c>
      <c r="AV147" s="62" t="s">
        <v>1314</v>
      </c>
      <c r="AW147" s="62" t="s">
        <v>300</v>
      </c>
      <c r="AX147" s="62" t="s">
        <v>1214</v>
      </c>
      <c r="AY147" s="62">
        <v>0.6</v>
      </c>
      <c r="AZ147" s="62" t="s">
        <v>43</v>
      </c>
      <c r="BA147" s="62" t="s">
        <v>1313</v>
      </c>
      <c r="BB147" s="62">
        <v>0</v>
      </c>
    </row>
    <row r="148" spans="1:54" ht="15.75" customHeight="1">
      <c r="A148" s="77" t="s">
        <v>551</v>
      </c>
      <c r="B148" s="77" t="s">
        <v>1390</v>
      </c>
      <c r="C148" s="87">
        <v>0.4</v>
      </c>
      <c r="D148" s="88" t="s">
        <v>178</v>
      </c>
      <c r="E148" s="88" t="s">
        <v>1211</v>
      </c>
      <c r="F148" s="87">
        <v>0.1</v>
      </c>
      <c r="G148" s="88" t="s">
        <v>43</v>
      </c>
      <c r="H148" s="88" t="s">
        <v>1313</v>
      </c>
      <c r="I148" s="87">
        <v>0</v>
      </c>
      <c r="J148" s="87">
        <f t="shared" si="6"/>
        <v>0.5</v>
      </c>
      <c r="K148" s="77"/>
      <c r="L148" s="75">
        <v>0.4</v>
      </c>
      <c r="M148" s="64" t="s">
        <v>178</v>
      </c>
      <c r="N148" s="62" t="s">
        <v>1211</v>
      </c>
      <c r="O148" s="75">
        <v>0.1</v>
      </c>
      <c r="P148" s="64" t="s">
        <v>43</v>
      </c>
      <c r="Q148" s="77" t="s">
        <v>1313</v>
      </c>
      <c r="R148" s="75">
        <v>0</v>
      </c>
      <c r="S148" s="72">
        <f t="shared" si="7"/>
        <v>0.5</v>
      </c>
      <c r="T148" s="72"/>
      <c r="U148" s="75">
        <v>0.4</v>
      </c>
      <c r="V148" s="64" t="s">
        <v>178</v>
      </c>
      <c r="W148" s="62" t="s">
        <v>1211</v>
      </c>
      <c r="X148" s="75">
        <v>0.1</v>
      </c>
      <c r="Y148" s="64" t="s">
        <v>43</v>
      </c>
      <c r="Z148" s="77" t="s">
        <v>1313</v>
      </c>
      <c r="AA148" s="75">
        <v>0</v>
      </c>
      <c r="AB148" s="72">
        <f t="shared" si="8"/>
        <v>0.5</v>
      </c>
      <c r="AD148" s="85" t="str">
        <f>IF(VLOOKUP($A148,'[17]EZ list'!$B$4:$H$463,4,FALSE)="","","Yes")</f>
        <v>Yes</v>
      </c>
      <c r="AE148" s="85" t="s">
        <v>1387</v>
      </c>
      <c r="AF148" s="85"/>
      <c r="AG148" s="85"/>
      <c r="AH148" s="84" t="s">
        <v>96</v>
      </c>
      <c r="AI148" s="84">
        <v>0</v>
      </c>
      <c r="AJ148" s="83" t="s">
        <v>96</v>
      </c>
      <c r="AK148" s="94"/>
      <c r="AL148" s="93"/>
      <c r="AM148" s="92"/>
      <c r="AN148" s="79" t="s">
        <v>96</v>
      </c>
      <c r="AO148" s="62" t="s">
        <v>1314</v>
      </c>
      <c r="AP148" s="62" t="s">
        <v>1314</v>
      </c>
      <c r="AQ148" s="62" t="s">
        <v>1314</v>
      </c>
      <c r="AR148" s="62" t="s">
        <v>1314</v>
      </c>
      <c r="AU148" s="69">
        <v>0.66100000000000003</v>
      </c>
      <c r="AV148" s="62" t="s">
        <v>1314</v>
      </c>
      <c r="AW148" s="62" t="s">
        <v>178</v>
      </c>
      <c r="AX148" s="62" t="s">
        <v>1211</v>
      </c>
      <c r="AY148" s="62">
        <v>0.6</v>
      </c>
      <c r="AZ148" s="62" t="s">
        <v>43</v>
      </c>
      <c r="BA148" s="62" t="s">
        <v>1313</v>
      </c>
      <c r="BB148" s="62">
        <v>0</v>
      </c>
    </row>
    <row r="149" spans="1:54" ht="15.75">
      <c r="A149" s="77" t="s">
        <v>554</v>
      </c>
      <c r="B149" s="108" t="s">
        <v>1391</v>
      </c>
      <c r="C149" s="87">
        <v>0.49</v>
      </c>
      <c r="D149" s="88" t="s">
        <v>43</v>
      </c>
      <c r="E149" s="88" t="s">
        <v>1321</v>
      </c>
      <c r="F149" s="87">
        <v>0</v>
      </c>
      <c r="G149" s="88" t="s">
        <v>386</v>
      </c>
      <c r="H149" s="88" t="s">
        <v>1146</v>
      </c>
      <c r="I149" s="87">
        <v>0.01</v>
      </c>
      <c r="J149" s="87">
        <f t="shared" si="6"/>
        <v>0.5</v>
      </c>
      <c r="K149" s="108"/>
      <c r="L149" s="75">
        <v>0.49</v>
      </c>
      <c r="M149" s="64" t="s">
        <v>43</v>
      </c>
      <c r="N149" s="62" t="s">
        <v>1321</v>
      </c>
      <c r="O149" s="75">
        <v>0</v>
      </c>
      <c r="P149" s="64" t="s">
        <v>386</v>
      </c>
      <c r="Q149" s="77" t="s">
        <v>1146</v>
      </c>
      <c r="R149" s="75">
        <v>0.01</v>
      </c>
      <c r="S149" s="72">
        <f t="shared" si="7"/>
        <v>0.5</v>
      </c>
      <c r="T149" s="72"/>
      <c r="U149" s="75">
        <v>0.49</v>
      </c>
      <c r="V149" s="64" t="s">
        <v>43</v>
      </c>
      <c r="W149" s="62" t="s">
        <v>1321</v>
      </c>
      <c r="X149" s="75">
        <v>0</v>
      </c>
      <c r="Y149" s="64" t="s">
        <v>386</v>
      </c>
      <c r="Z149" s="77" t="s">
        <v>1146</v>
      </c>
      <c r="AA149" s="75">
        <v>0.01</v>
      </c>
      <c r="AB149" s="72">
        <f t="shared" si="8"/>
        <v>0.5</v>
      </c>
      <c r="AC149" s="86"/>
      <c r="AD149" s="85" t="str">
        <f>IF(VLOOKUP($A149,'[17]EZ list'!$B$4:$H$463,4,FALSE)="","","Yes")</f>
        <v>Yes</v>
      </c>
      <c r="AE149" s="85" t="s">
        <v>1368</v>
      </c>
      <c r="AF149" s="85" t="s">
        <v>1369</v>
      </c>
      <c r="AG149" s="85" t="s">
        <v>1392</v>
      </c>
      <c r="AH149" s="84" t="s">
        <v>96</v>
      </c>
      <c r="AI149" s="84">
        <v>0</v>
      </c>
      <c r="AJ149" s="83" t="s">
        <v>0</v>
      </c>
      <c r="AK149" s="82"/>
      <c r="AL149" s="81"/>
      <c r="AM149" s="80"/>
      <c r="AN149" s="79" t="s">
        <v>0</v>
      </c>
      <c r="AO149" s="62" t="s">
        <v>1314</v>
      </c>
      <c r="AP149" s="62" t="s">
        <v>1314</v>
      </c>
      <c r="AQ149" s="62" t="s">
        <v>1314</v>
      </c>
      <c r="AR149" s="62" t="s">
        <v>1314</v>
      </c>
      <c r="AU149" s="69">
        <v>0.67300000000000004</v>
      </c>
      <c r="AV149" s="62" t="s">
        <v>1314</v>
      </c>
      <c r="AW149" s="62" t="s">
        <v>43</v>
      </c>
      <c r="AX149" s="62" t="s">
        <v>1321</v>
      </c>
      <c r="AY149" s="62">
        <v>0</v>
      </c>
      <c r="AZ149" s="62" t="s">
        <v>386</v>
      </c>
      <c r="BA149" s="62" t="s">
        <v>1146</v>
      </c>
      <c r="BB149" s="62">
        <v>0.01</v>
      </c>
    </row>
    <row r="150" spans="1:54" ht="15.75" customHeight="1">
      <c r="A150" s="77" t="s">
        <v>557</v>
      </c>
      <c r="B150" s="108" t="s">
        <v>1393</v>
      </c>
      <c r="C150" s="87">
        <v>0.64</v>
      </c>
      <c r="D150" s="88" t="s">
        <v>86</v>
      </c>
      <c r="E150" s="88" t="s">
        <v>1176</v>
      </c>
      <c r="F150" s="87">
        <v>0.36</v>
      </c>
      <c r="G150" s="88" t="s">
        <v>43</v>
      </c>
      <c r="H150" s="88" t="s">
        <v>43</v>
      </c>
      <c r="I150" s="87">
        <v>0</v>
      </c>
      <c r="J150" s="87">
        <f t="shared" si="6"/>
        <v>1</v>
      </c>
      <c r="K150" s="108"/>
      <c r="L150" s="75">
        <v>0.3</v>
      </c>
      <c r="M150" s="64" t="s">
        <v>86</v>
      </c>
      <c r="N150" s="62" t="s">
        <v>1176</v>
      </c>
      <c r="O150" s="75">
        <v>0.37</v>
      </c>
      <c r="P150" s="64" t="s">
        <v>43</v>
      </c>
      <c r="Q150" s="62" t="s">
        <v>43</v>
      </c>
      <c r="R150" s="75">
        <v>0</v>
      </c>
      <c r="S150" s="72">
        <f t="shared" si="7"/>
        <v>0.66999999999999993</v>
      </c>
      <c r="T150" s="72"/>
      <c r="U150" s="75">
        <v>0.3</v>
      </c>
      <c r="V150" s="64" t="s">
        <v>86</v>
      </c>
      <c r="W150" s="62" t="s">
        <v>1176</v>
      </c>
      <c r="X150" s="75">
        <v>0.2</v>
      </c>
      <c r="Y150" s="64" t="s">
        <v>43</v>
      </c>
      <c r="Z150" s="62" t="s">
        <v>43</v>
      </c>
      <c r="AA150" s="75">
        <v>0</v>
      </c>
      <c r="AB150" s="72">
        <f t="shared" si="8"/>
        <v>0.5</v>
      </c>
      <c r="AC150" s="86"/>
      <c r="AD150" s="85" t="str">
        <f>IF(VLOOKUP($A150,'[17]EZ list'!$B$4:$H$463,4,FALSE)="","","Yes")</f>
        <v/>
      </c>
      <c r="AE150" s="85"/>
      <c r="AF150" s="85"/>
      <c r="AG150" s="85"/>
      <c r="AH150" s="84" t="s">
        <v>96</v>
      </c>
      <c r="AI150" s="84">
        <v>0</v>
      </c>
      <c r="AJ150" s="83" t="s">
        <v>0</v>
      </c>
      <c r="AK150" s="97"/>
      <c r="AL150" s="96"/>
      <c r="AM150" s="90"/>
      <c r="AN150" s="79" t="s">
        <v>0</v>
      </c>
      <c r="AO150" s="62" t="s">
        <v>1314</v>
      </c>
      <c r="AP150" s="62" t="s">
        <v>1314</v>
      </c>
      <c r="AQ150" s="62" t="s">
        <v>1314</v>
      </c>
      <c r="AR150" s="62" t="s">
        <v>1314</v>
      </c>
      <c r="AU150" s="69">
        <v>0.74099999999999999</v>
      </c>
      <c r="AV150" s="62" t="s">
        <v>1314</v>
      </c>
      <c r="AW150" s="62" t="s">
        <v>86</v>
      </c>
      <c r="AX150" s="62" t="s">
        <v>1176</v>
      </c>
      <c r="AY150" s="62">
        <v>0.2</v>
      </c>
      <c r="AZ150" s="62" t="s">
        <v>43</v>
      </c>
      <c r="BA150" s="62" t="s">
        <v>43</v>
      </c>
      <c r="BB150" s="62">
        <v>0</v>
      </c>
    </row>
    <row r="151" spans="1:54" ht="15.75" customHeight="1">
      <c r="A151" s="77" t="s">
        <v>560</v>
      </c>
      <c r="B151" s="77" t="s">
        <v>562</v>
      </c>
      <c r="C151" s="87">
        <v>0.99</v>
      </c>
      <c r="D151" s="88" t="s">
        <v>43</v>
      </c>
      <c r="E151" s="88" t="s">
        <v>93</v>
      </c>
      <c r="F151" s="87">
        <v>0</v>
      </c>
      <c r="G151" s="88" t="s">
        <v>170</v>
      </c>
      <c r="H151" s="88" t="s">
        <v>1173</v>
      </c>
      <c r="I151" s="87">
        <v>0.01</v>
      </c>
      <c r="J151" s="87">
        <f t="shared" si="6"/>
        <v>1</v>
      </c>
      <c r="K151" s="77"/>
      <c r="L151" s="75">
        <v>0.49</v>
      </c>
      <c r="M151" s="64" t="s">
        <v>43</v>
      </c>
      <c r="N151" s="62" t="s">
        <v>93</v>
      </c>
      <c r="O151" s="75">
        <v>0</v>
      </c>
      <c r="P151" s="64" t="s">
        <v>170</v>
      </c>
      <c r="Q151" s="77" t="s">
        <v>1173</v>
      </c>
      <c r="R151" s="75">
        <v>0.01</v>
      </c>
      <c r="S151" s="72">
        <f t="shared" si="7"/>
        <v>0.5</v>
      </c>
      <c r="T151" s="72"/>
      <c r="U151" s="75">
        <v>0.49</v>
      </c>
      <c r="V151" s="64" t="s">
        <v>43</v>
      </c>
      <c r="W151" s="62" t="s">
        <v>93</v>
      </c>
      <c r="X151" s="75">
        <v>0</v>
      </c>
      <c r="Y151" s="64" t="s">
        <v>170</v>
      </c>
      <c r="Z151" s="77" t="s">
        <v>1173</v>
      </c>
      <c r="AA151" s="75">
        <v>0.01</v>
      </c>
      <c r="AB151" s="72">
        <f t="shared" si="8"/>
        <v>0.5</v>
      </c>
      <c r="AC151" s="86"/>
      <c r="AD151" s="85" t="str">
        <f>IF(VLOOKUP($A151,'[17]EZ list'!$B$4:$H$463,4,FALSE)="","","Yes")</f>
        <v>Yes</v>
      </c>
      <c r="AE151" s="85" t="s">
        <v>1335</v>
      </c>
      <c r="AF151" s="85"/>
      <c r="AG151" s="85"/>
      <c r="AH151" s="84" t="s">
        <v>96</v>
      </c>
      <c r="AI151" s="84">
        <v>0</v>
      </c>
      <c r="AJ151" s="83" t="s">
        <v>0</v>
      </c>
      <c r="AK151" s="94"/>
      <c r="AL151" s="93"/>
      <c r="AM151" s="92"/>
      <c r="AN151" s="79" t="s">
        <v>0</v>
      </c>
      <c r="AO151" s="62" t="s">
        <v>0</v>
      </c>
      <c r="AP151" s="62" t="s">
        <v>1314</v>
      </c>
      <c r="AQ151" s="62" t="s">
        <v>1314</v>
      </c>
      <c r="AR151" s="62" t="s">
        <v>1314</v>
      </c>
      <c r="AU151" s="69">
        <v>0.65300000000000002</v>
      </c>
      <c r="AV151" s="62" t="s">
        <v>1314</v>
      </c>
      <c r="AW151" s="62" t="s">
        <v>43</v>
      </c>
      <c r="AX151" s="62" t="s">
        <v>93</v>
      </c>
      <c r="AY151" s="62">
        <v>0</v>
      </c>
      <c r="AZ151" s="62" t="s">
        <v>170</v>
      </c>
      <c r="BA151" s="62" t="s">
        <v>1173</v>
      </c>
      <c r="BB151" s="62">
        <v>0.01</v>
      </c>
    </row>
    <row r="152" spans="1:54" ht="15.75" customHeight="1">
      <c r="A152" s="77" t="s">
        <v>563</v>
      </c>
      <c r="B152" s="77" t="s">
        <v>565</v>
      </c>
      <c r="C152" s="87">
        <v>0.99</v>
      </c>
      <c r="D152" s="88" t="s">
        <v>43</v>
      </c>
      <c r="E152" s="88" t="s">
        <v>93</v>
      </c>
      <c r="F152" s="87">
        <v>0</v>
      </c>
      <c r="G152" s="88" t="s">
        <v>566</v>
      </c>
      <c r="H152" s="88" t="s">
        <v>1165</v>
      </c>
      <c r="I152" s="87">
        <v>0.01</v>
      </c>
      <c r="J152" s="87">
        <f t="shared" si="6"/>
        <v>1</v>
      </c>
      <c r="K152" s="77"/>
      <c r="L152" s="75">
        <v>0.99</v>
      </c>
      <c r="M152" s="64" t="s">
        <v>43</v>
      </c>
      <c r="N152" s="62" t="s">
        <v>93</v>
      </c>
      <c r="O152" s="75">
        <v>0</v>
      </c>
      <c r="P152" s="64" t="s">
        <v>566</v>
      </c>
      <c r="Q152" s="77" t="s">
        <v>1165</v>
      </c>
      <c r="R152" s="75">
        <v>0.01</v>
      </c>
      <c r="S152" s="72">
        <f t="shared" si="7"/>
        <v>1</v>
      </c>
      <c r="T152" s="72"/>
      <c r="U152" s="75">
        <v>0.49</v>
      </c>
      <c r="V152" s="64" t="s">
        <v>43</v>
      </c>
      <c r="W152" s="62" t="s">
        <v>93</v>
      </c>
      <c r="X152" s="75">
        <v>0</v>
      </c>
      <c r="Y152" s="64" t="s">
        <v>566</v>
      </c>
      <c r="Z152" s="77" t="s">
        <v>1165</v>
      </c>
      <c r="AA152" s="75">
        <v>0.01</v>
      </c>
      <c r="AB152" s="72">
        <f t="shared" si="8"/>
        <v>0.5</v>
      </c>
      <c r="AC152" s="86"/>
      <c r="AD152" s="85" t="str">
        <f>IF(VLOOKUP($A152,'[17]EZ list'!$B$4:$H$463,4,FALSE)="","","Yes")</f>
        <v/>
      </c>
      <c r="AE152" s="85"/>
      <c r="AF152" s="85"/>
      <c r="AG152" s="85"/>
      <c r="AH152" s="84" t="s">
        <v>96</v>
      </c>
      <c r="AI152" s="84">
        <v>0</v>
      </c>
      <c r="AJ152" s="83" t="s">
        <v>0</v>
      </c>
      <c r="AK152" s="94"/>
      <c r="AL152" s="93"/>
      <c r="AM152" s="92"/>
      <c r="AN152" s="79" t="s">
        <v>0</v>
      </c>
      <c r="AO152" s="62" t="s">
        <v>1314</v>
      </c>
      <c r="AP152" s="62" t="s">
        <v>1314</v>
      </c>
      <c r="AQ152" s="62" t="s">
        <v>1314</v>
      </c>
      <c r="AR152" s="62" t="s">
        <v>1314</v>
      </c>
      <c r="AU152" s="69">
        <v>0.68400000000000005</v>
      </c>
      <c r="AV152" s="62" t="s">
        <v>1314</v>
      </c>
      <c r="AW152" s="62" t="s">
        <v>43</v>
      </c>
      <c r="AX152" s="62" t="s">
        <v>93</v>
      </c>
      <c r="AY152" s="62">
        <v>0</v>
      </c>
      <c r="AZ152" s="62" t="s">
        <v>566</v>
      </c>
      <c r="BA152" s="62" t="s">
        <v>1165</v>
      </c>
      <c r="BB152" s="62">
        <v>0.01</v>
      </c>
    </row>
    <row r="153" spans="1:54" ht="15.75" customHeight="1">
      <c r="A153" s="77" t="s">
        <v>567</v>
      </c>
      <c r="B153" s="77" t="s">
        <v>569</v>
      </c>
      <c r="C153" s="87">
        <v>0.64</v>
      </c>
      <c r="D153" s="88" t="s">
        <v>86</v>
      </c>
      <c r="E153" s="88" t="s">
        <v>1176</v>
      </c>
      <c r="F153" s="87">
        <v>0.36</v>
      </c>
      <c r="G153" s="88" t="s">
        <v>43</v>
      </c>
      <c r="H153" s="88" t="s">
        <v>43</v>
      </c>
      <c r="I153" s="87">
        <v>0</v>
      </c>
      <c r="J153" s="87">
        <f t="shared" si="6"/>
        <v>1</v>
      </c>
      <c r="K153" s="77"/>
      <c r="L153" s="75">
        <v>0.3</v>
      </c>
      <c r="M153" s="64" t="s">
        <v>86</v>
      </c>
      <c r="N153" s="62" t="s">
        <v>1176</v>
      </c>
      <c r="O153" s="75">
        <v>0.37</v>
      </c>
      <c r="P153" s="64" t="s">
        <v>43</v>
      </c>
      <c r="Q153" s="62" t="s">
        <v>43</v>
      </c>
      <c r="R153" s="75">
        <v>0</v>
      </c>
      <c r="S153" s="72">
        <f t="shared" si="7"/>
        <v>0.66999999999999993</v>
      </c>
      <c r="T153" s="72"/>
      <c r="U153" s="75">
        <v>0.3</v>
      </c>
      <c r="V153" s="64" t="s">
        <v>86</v>
      </c>
      <c r="W153" s="62" t="s">
        <v>1176</v>
      </c>
      <c r="X153" s="75">
        <v>0.2</v>
      </c>
      <c r="Y153" s="64" t="s">
        <v>43</v>
      </c>
      <c r="Z153" s="62" t="s">
        <v>43</v>
      </c>
      <c r="AA153" s="75">
        <v>0</v>
      </c>
      <c r="AB153" s="72">
        <f t="shared" si="8"/>
        <v>0.5</v>
      </c>
      <c r="AC153" s="86"/>
      <c r="AD153" s="85" t="str">
        <f>IF(VLOOKUP($A153,'[17]EZ list'!$B$4:$H$463,4,FALSE)="","","Yes")</f>
        <v>Yes</v>
      </c>
      <c r="AE153" s="85" t="s">
        <v>1394</v>
      </c>
      <c r="AF153" s="85"/>
      <c r="AG153" s="85"/>
      <c r="AH153" s="84" t="s">
        <v>96</v>
      </c>
      <c r="AI153" s="84">
        <v>0</v>
      </c>
      <c r="AJ153" s="83" t="s">
        <v>0</v>
      </c>
      <c r="AK153" s="94"/>
      <c r="AL153" s="93"/>
      <c r="AM153" s="92"/>
      <c r="AN153" s="79" t="s">
        <v>0</v>
      </c>
      <c r="AO153" s="62" t="s">
        <v>0</v>
      </c>
      <c r="AP153" s="62" t="s">
        <v>1314</v>
      </c>
      <c r="AQ153" s="62" t="s">
        <v>1314</v>
      </c>
      <c r="AR153" s="62" t="s">
        <v>1314</v>
      </c>
      <c r="AU153" s="69">
        <v>0.751</v>
      </c>
      <c r="AV153" s="62" t="s">
        <v>1314</v>
      </c>
      <c r="AW153" s="62" t="s">
        <v>86</v>
      </c>
      <c r="AX153" s="62" t="s">
        <v>1176</v>
      </c>
      <c r="AY153" s="62">
        <v>0.2</v>
      </c>
      <c r="AZ153" s="62" t="s">
        <v>43</v>
      </c>
      <c r="BA153" s="62" t="s">
        <v>43</v>
      </c>
      <c r="BB153" s="62">
        <v>0</v>
      </c>
    </row>
    <row r="154" spans="1:54" ht="15.75" customHeight="1">
      <c r="A154" s="77" t="s">
        <v>570</v>
      </c>
      <c r="B154" s="77" t="s">
        <v>572</v>
      </c>
      <c r="C154" s="87">
        <v>0.4</v>
      </c>
      <c r="D154" s="88" t="s">
        <v>215</v>
      </c>
      <c r="E154" s="88" t="s">
        <v>1205</v>
      </c>
      <c r="F154" s="87">
        <v>0.09</v>
      </c>
      <c r="G154" s="88" t="s">
        <v>141</v>
      </c>
      <c r="H154" s="88" t="s">
        <v>1150</v>
      </c>
      <c r="I154" s="87">
        <v>0.01</v>
      </c>
      <c r="J154" s="87">
        <f t="shared" si="6"/>
        <v>0.5</v>
      </c>
      <c r="K154" s="77"/>
      <c r="L154" s="75">
        <v>0.4</v>
      </c>
      <c r="M154" s="64" t="s">
        <v>215</v>
      </c>
      <c r="N154" s="62" t="s">
        <v>1205</v>
      </c>
      <c r="O154" s="75">
        <v>0.09</v>
      </c>
      <c r="P154" s="64" t="s">
        <v>141</v>
      </c>
      <c r="Q154" s="77" t="s">
        <v>1150</v>
      </c>
      <c r="R154" s="75">
        <v>0.01</v>
      </c>
      <c r="S154" s="72">
        <f t="shared" si="7"/>
        <v>0.5</v>
      </c>
      <c r="T154" s="72"/>
      <c r="U154" s="75">
        <v>0.4</v>
      </c>
      <c r="V154" s="64" t="s">
        <v>215</v>
      </c>
      <c r="W154" s="62" t="s">
        <v>1205</v>
      </c>
      <c r="X154" s="75">
        <v>0.09</v>
      </c>
      <c r="Y154" s="64" t="s">
        <v>141</v>
      </c>
      <c r="Z154" s="77" t="s">
        <v>1150</v>
      </c>
      <c r="AA154" s="75">
        <v>0.01</v>
      </c>
      <c r="AB154" s="72">
        <f t="shared" si="8"/>
        <v>0.5</v>
      </c>
      <c r="AC154" s="86"/>
      <c r="AD154" s="85" t="str">
        <f>IF(VLOOKUP($A154,'[17]EZ list'!$B$4:$H$463,4,FALSE)="","","Yes")</f>
        <v/>
      </c>
      <c r="AE154" s="85"/>
      <c r="AF154" s="85"/>
      <c r="AG154" s="85"/>
      <c r="AH154" s="84" t="s">
        <v>96</v>
      </c>
      <c r="AI154" s="84">
        <v>0</v>
      </c>
      <c r="AJ154" s="83" t="s">
        <v>96</v>
      </c>
      <c r="AK154" s="101"/>
      <c r="AL154" s="93"/>
      <c r="AM154" s="92"/>
      <c r="AN154" s="79" t="s">
        <v>96</v>
      </c>
      <c r="AO154" s="62" t="s">
        <v>1314</v>
      </c>
      <c r="AP154" s="62" t="s">
        <v>1314</v>
      </c>
      <c r="AQ154" s="62" t="s">
        <v>1314</v>
      </c>
      <c r="AR154" s="62" t="s">
        <v>1314</v>
      </c>
      <c r="AU154" s="69">
        <v>0.64700000000000002</v>
      </c>
      <c r="AV154" s="62" t="s">
        <v>0</v>
      </c>
      <c r="AW154" s="62" t="s">
        <v>215</v>
      </c>
      <c r="AX154" s="62" t="s">
        <v>1205</v>
      </c>
      <c r="AY154" s="62">
        <v>0.59</v>
      </c>
      <c r="AZ154" s="62" t="s">
        <v>141</v>
      </c>
      <c r="BA154" s="62" t="s">
        <v>1150</v>
      </c>
      <c r="BB154" s="62">
        <v>0.01</v>
      </c>
    </row>
    <row r="155" spans="1:54" ht="15.75">
      <c r="A155" s="77" t="s">
        <v>573</v>
      </c>
      <c r="B155" s="77" t="s">
        <v>575</v>
      </c>
      <c r="C155" s="87">
        <v>0.99</v>
      </c>
      <c r="D155" s="88" t="s">
        <v>43</v>
      </c>
      <c r="E155" s="88" t="s">
        <v>93</v>
      </c>
      <c r="F155" s="87">
        <v>0</v>
      </c>
      <c r="G155" s="88" t="s">
        <v>170</v>
      </c>
      <c r="H155" s="88" t="s">
        <v>1173</v>
      </c>
      <c r="I155" s="87">
        <v>0.01</v>
      </c>
      <c r="J155" s="87">
        <f t="shared" si="6"/>
        <v>1</v>
      </c>
      <c r="K155" s="77"/>
      <c r="L155" s="75">
        <v>0.49</v>
      </c>
      <c r="M155" s="64" t="s">
        <v>43</v>
      </c>
      <c r="N155" s="62" t="s">
        <v>93</v>
      </c>
      <c r="O155" s="75">
        <v>0</v>
      </c>
      <c r="P155" s="64" t="s">
        <v>170</v>
      </c>
      <c r="Q155" s="77" t="s">
        <v>1173</v>
      </c>
      <c r="R155" s="75">
        <v>0.01</v>
      </c>
      <c r="S155" s="72">
        <f t="shared" si="7"/>
        <v>0.5</v>
      </c>
      <c r="T155" s="72"/>
      <c r="U155" s="75">
        <v>0.49</v>
      </c>
      <c r="V155" s="64" t="s">
        <v>43</v>
      </c>
      <c r="W155" s="62" t="s">
        <v>93</v>
      </c>
      <c r="X155" s="75">
        <v>0</v>
      </c>
      <c r="Y155" s="64" t="s">
        <v>170</v>
      </c>
      <c r="Z155" s="77" t="s">
        <v>1173</v>
      </c>
      <c r="AA155" s="75">
        <v>0.01</v>
      </c>
      <c r="AB155" s="72">
        <f t="shared" si="8"/>
        <v>0.5</v>
      </c>
      <c r="AC155" s="86"/>
      <c r="AD155" s="85" t="str">
        <f>IF(VLOOKUP($A155,'[17]EZ list'!$B$4:$H$463,4,FALSE)="","","Yes")</f>
        <v>Yes</v>
      </c>
      <c r="AE155" s="85" t="s">
        <v>1395</v>
      </c>
      <c r="AF155" s="85" t="s">
        <v>1395</v>
      </c>
      <c r="AG155" s="85"/>
      <c r="AH155" s="84" t="s">
        <v>0</v>
      </c>
      <c r="AI155" s="84">
        <v>10332781</v>
      </c>
      <c r="AJ155" s="83" t="s">
        <v>0</v>
      </c>
      <c r="AK155" s="94"/>
      <c r="AL155" s="93"/>
      <c r="AM155" s="92"/>
      <c r="AN155" s="79" t="s">
        <v>0</v>
      </c>
      <c r="AO155" s="62" t="s">
        <v>1314</v>
      </c>
      <c r="AP155" s="62" t="s">
        <v>1314</v>
      </c>
      <c r="AQ155" s="62" t="s">
        <v>1314</v>
      </c>
      <c r="AR155" s="62" t="s">
        <v>1314</v>
      </c>
      <c r="AU155" s="69">
        <v>0.69099999999999995</v>
      </c>
      <c r="AV155" s="62" t="s">
        <v>1314</v>
      </c>
      <c r="AW155" s="62" t="s">
        <v>43</v>
      </c>
      <c r="AX155" s="62" t="s">
        <v>93</v>
      </c>
      <c r="AY155" s="62">
        <v>0</v>
      </c>
      <c r="AZ155" s="62" t="s">
        <v>170</v>
      </c>
      <c r="BA155" s="62" t="s">
        <v>1173</v>
      </c>
      <c r="BB155" s="62">
        <v>0.01</v>
      </c>
    </row>
    <row r="156" spans="1:54" ht="15.75" customHeight="1">
      <c r="A156" s="77" t="s">
        <v>576</v>
      </c>
      <c r="B156" s="108" t="s">
        <v>1396</v>
      </c>
      <c r="C156" s="87">
        <v>0.49</v>
      </c>
      <c r="D156" s="88" t="s">
        <v>43</v>
      </c>
      <c r="E156" s="88" t="s">
        <v>1321</v>
      </c>
      <c r="F156" s="87">
        <v>0</v>
      </c>
      <c r="G156" s="88" t="s">
        <v>136</v>
      </c>
      <c r="H156" s="88" t="s">
        <v>1152</v>
      </c>
      <c r="I156" s="87">
        <v>0.01</v>
      </c>
      <c r="J156" s="87">
        <f t="shared" si="6"/>
        <v>0.5</v>
      </c>
      <c r="K156" s="108"/>
      <c r="L156" s="75">
        <v>0.49</v>
      </c>
      <c r="M156" s="64" t="s">
        <v>43</v>
      </c>
      <c r="N156" s="62" t="s">
        <v>1321</v>
      </c>
      <c r="O156" s="75">
        <v>0</v>
      </c>
      <c r="P156" s="64" t="s">
        <v>136</v>
      </c>
      <c r="Q156" s="77" t="s">
        <v>1152</v>
      </c>
      <c r="R156" s="75">
        <v>0.01</v>
      </c>
      <c r="S156" s="72">
        <f t="shared" si="7"/>
        <v>0.5</v>
      </c>
      <c r="T156" s="72"/>
      <c r="U156" s="75">
        <v>0.49</v>
      </c>
      <c r="V156" s="64" t="s">
        <v>43</v>
      </c>
      <c r="W156" s="62" t="s">
        <v>1321</v>
      </c>
      <c r="X156" s="75">
        <v>0</v>
      </c>
      <c r="Y156" s="64" t="s">
        <v>136</v>
      </c>
      <c r="Z156" s="77" t="s">
        <v>1152</v>
      </c>
      <c r="AA156" s="75">
        <v>0.01</v>
      </c>
      <c r="AB156" s="72">
        <f t="shared" si="8"/>
        <v>0.5</v>
      </c>
      <c r="AC156" s="86"/>
      <c r="AD156" s="85" t="str">
        <f>IF(VLOOKUP($A156,'[17]EZ list'!$B$4:$H$463,4,FALSE)="","","Yes")</f>
        <v>Yes</v>
      </c>
      <c r="AE156" s="85" t="s">
        <v>1343</v>
      </c>
      <c r="AF156" s="85"/>
      <c r="AG156" s="85"/>
      <c r="AH156" s="84" t="s">
        <v>96</v>
      </c>
      <c r="AI156" s="84">
        <v>0</v>
      </c>
      <c r="AJ156" s="83" t="s">
        <v>0</v>
      </c>
      <c r="AK156" s="97"/>
      <c r="AL156" s="96"/>
      <c r="AM156" s="95"/>
      <c r="AN156" s="79" t="s">
        <v>0</v>
      </c>
      <c r="AO156" s="62" t="s">
        <v>1314</v>
      </c>
      <c r="AP156" s="62" t="s">
        <v>1314</v>
      </c>
      <c r="AQ156" s="62" t="s">
        <v>1314</v>
      </c>
      <c r="AR156" s="62" t="s">
        <v>1314</v>
      </c>
      <c r="AU156" s="69">
        <v>0.68799999999999994</v>
      </c>
      <c r="AV156" s="62" t="s">
        <v>1314</v>
      </c>
      <c r="AW156" s="62" t="s">
        <v>43</v>
      </c>
      <c r="AX156" s="62" t="s">
        <v>1321</v>
      </c>
      <c r="AY156" s="62">
        <v>0</v>
      </c>
      <c r="AZ156" s="62" t="s">
        <v>136</v>
      </c>
      <c r="BA156" s="62" t="s">
        <v>1152</v>
      </c>
      <c r="BB156" s="62">
        <v>0.01</v>
      </c>
    </row>
    <row r="157" spans="1:54" ht="15.75" customHeight="1">
      <c r="A157" s="77" t="s">
        <v>579</v>
      </c>
      <c r="B157" s="77" t="s">
        <v>581</v>
      </c>
      <c r="C157" s="87">
        <v>0.4</v>
      </c>
      <c r="D157" s="88" t="s">
        <v>393</v>
      </c>
      <c r="E157" s="88" t="s">
        <v>1193</v>
      </c>
      <c r="F157" s="87">
        <v>0.09</v>
      </c>
      <c r="G157" s="88" t="s">
        <v>189</v>
      </c>
      <c r="H157" s="88" t="s">
        <v>1138</v>
      </c>
      <c r="I157" s="87">
        <v>0.01</v>
      </c>
      <c r="J157" s="87">
        <f t="shared" si="6"/>
        <v>0.5</v>
      </c>
      <c r="K157" s="77"/>
      <c r="L157" s="75">
        <v>0.4</v>
      </c>
      <c r="M157" s="64" t="s">
        <v>393</v>
      </c>
      <c r="N157" s="62" t="s">
        <v>1193</v>
      </c>
      <c r="O157" s="75">
        <v>0.09</v>
      </c>
      <c r="P157" s="64" t="s">
        <v>189</v>
      </c>
      <c r="Q157" s="77" t="s">
        <v>1138</v>
      </c>
      <c r="R157" s="75">
        <v>0.01</v>
      </c>
      <c r="S157" s="72">
        <f t="shared" si="7"/>
        <v>0.5</v>
      </c>
      <c r="T157" s="72"/>
      <c r="U157" s="75">
        <v>0.4</v>
      </c>
      <c r="V157" s="64" t="s">
        <v>393</v>
      </c>
      <c r="W157" s="62" t="s">
        <v>1193</v>
      </c>
      <c r="X157" s="75">
        <v>0.09</v>
      </c>
      <c r="Y157" s="64" t="s">
        <v>189</v>
      </c>
      <c r="Z157" s="77" t="s">
        <v>1138</v>
      </c>
      <c r="AA157" s="75">
        <v>0.01</v>
      </c>
      <c r="AB157" s="72">
        <f t="shared" si="8"/>
        <v>0.5</v>
      </c>
      <c r="AC157" s="86"/>
      <c r="AD157" s="85" t="str">
        <f>IF(VLOOKUP($A157,'[17]EZ list'!$B$4:$H$463,4,FALSE)="","","Yes")</f>
        <v>Yes</v>
      </c>
      <c r="AE157" s="85" t="s">
        <v>1397</v>
      </c>
      <c r="AF157" s="85"/>
      <c r="AG157" s="85"/>
      <c r="AH157" s="84" t="s">
        <v>96</v>
      </c>
      <c r="AI157" s="84">
        <v>0</v>
      </c>
      <c r="AJ157" s="83" t="s">
        <v>96</v>
      </c>
      <c r="AK157" s="94"/>
      <c r="AL157" s="93"/>
      <c r="AM157" s="92"/>
      <c r="AN157" s="79" t="s">
        <v>96</v>
      </c>
      <c r="AO157" s="62" t="s">
        <v>0</v>
      </c>
      <c r="AP157" s="62" t="s">
        <v>1314</v>
      </c>
      <c r="AQ157" s="62" t="s">
        <v>1314</v>
      </c>
      <c r="AR157" s="62" t="s">
        <v>1314</v>
      </c>
      <c r="AU157" s="69">
        <v>0.68200000000000005</v>
      </c>
      <c r="AV157" s="62" t="s">
        <v>1314</v>
      </c>
      <c r="AW157" s="62" t="s">
        <v>393</v>
      </c>
      <c r="AX157" s="62" t="s">
        <v>1193</v>
      </c>
      <c r="AY157" s="62">
        <v>0.59</v>
      </c>
      <c r="AZ157" s="62" t="s">
        <v>189</v>
      </c>
      <c r="BA157" s="62" t="s">
        <v>1138</v>
      </c>
      <c r="BB157" s="62">
        <v>0.01</v>
      </c>
    </row>
    <row r="158" spans="1:54" ht="15.75" customHeight="1">
      <c r="A158" s="77" t="s">
        <v>582</v>
      </c>
      <c r="B158" s="77" t="s">
        <v>584</v>
      </c>
      <c r="C158" s="87">
        <v>0.64</v>
      </c>
      <c r="D158" s="88" t="s">
        <v>86</v>
      </c>
      <c r="E158" s="88" t="s">
        <v>1176</v>
      </c>
      <c r="F158" s="87">
        <v>0.36</v>
      </c>
      <c r="G158" s="88" t="s">
        <v>43</v>
      </c>
      <c r="H158" s="88" t="s">
        <v>43</v>
      </c>
      <c r="I158" s="87">
        <v>0</v>
      </c>
      <c r="J158" s="87">
        <f t="shared" si="6"/>
        <v>1</v>
      </c>
      <c r="K158" s="77"/>
      <c r="L158" s="75">
        <v>0.3</v>
      </c>
      <c r="M158" s="64" t="s">
        <v>86</v>
      </c>
      <c r="N158" s="62" t="s">
        <v>1176</v>
      </c>
      <c r="O158" s="75">
        <v>0.37</v>
      </c>
      <c r="P158" s="64" t="s">
        <v>43</v>
      </c>
      <c r="Q158" s="62" t="s">
        <v>43</v>
      </c>
      <c r="R158" s="75">
        <v>0</v>
      </c>
      <c r="S158" s="72">
        <f t="shared" si="7"/>
        <v>0.66999999999999993</v>
      </c>
      <c r="T158" s="72"/>
      <c r="U158" s="75">
        <v>0.3</v>
      </c>
      <c r="V158" s="64" t="s">
        <v>86</v>
      </c>
      <c r="W158" s="62" t="s">
        <v>1176</v>
      </c>
      <c r="X158" s="75">
        <v>0.2</v>
      </c>
      <c r="Y158" s="64" t="s">
        <v>43</v>
      </c>
      <c r="Z158" s="62" t="s">
        <v>43</v>
      </c>
      <c r="AA158" s="75">
        <v>0</v>
      </c>
      <c r="AB158" s="72">
        <f t="shared" si="8"/>
        <v>0.5</v>
      </c>
      <c r="AC158" s="86"/>
      <c r="AD158" s="85" t="str">
        <f>IF(VLOOKUP($A158,'[17]EZ list'!$B$4:$H$463,4,FALSE)="","","Yes")</f>
        <v/>
      </c>
      <c r="AE158" s="85"/>
      <c r="AF158" s="85"/>
      <c r="AG158" s="85"/>
      <c r="AH158" s="84" t="s">
        <v>96</v>
      </c>
      <c r="AI158" s="84">
        <v>0</v>
      </c>
      <c r="AJ158" s="83" t="s">
        <v>0</v>
      </c>
      <c r="AK158" s="94"/>
      <c r="AL158" s="93"/>
      <c r="AM158" s="92"/>
      <c r="AN158" s="79" t="s">
        <v>0</v>
      </c>
      <c r="AO158" s="62" t="s">
        <v>1314</v>
      </c>
      <c r="AP158" s="62" t="s">
        <v>1314</v>
      </c>
      <c r="AQ158" s="62" t="s">
        <v>1314</v>
      </c>
      <c r="AR158" s="62" t="s">
        <v>1314</v>
      </c>
      <c r="AU158" s="69">
        <v>0.749</v>
      </c>
      <c r="AV158" s="62" t="s">
        <v>1314</v>
      </c>
      <c r="AW158" s="62" t="s">
        <v>86</v>
      </c>
      <c r="AX158" s="62" t="s">
        <v>1176</v>
      </c>
      <c r="AY158" s="62">
        <v>0.2</v>
      </c>
      <c r="AZ158" s="62" t="s">
        <v>43</v>
      </c>
      <c r="BA158" s="62" t="s">
        <v>43</v>
      </c>
      <c r="BB158" s="62">
        <v>0</v>
      </c>
    </row>
    <row r="159" spans="1:54" ht="15.75" customHeight="1">
      <c r="A159" s="77" t="s">
        <v>585</v>
      </c>
      <c r="B159" s="77" t="s">
        <v>587</v>
      </c>
      <c r="C159" s="87">
        <v>0.4</v>
      </c>
      <c r="D159" s="88" t="s">
        <v>235</v>
      </c>
      <c r="E159" s="88" t="s">
        <v>1222</v>
      </c>
      <c r="F159" s="87">
        <v>0.09</v>
      </c>
      <c r="G159" s="88" t="s">
        <v>236</v>
      </c>
      <c r="H159" s="88" t="s">
        <v>1160</v>
      </c>
      <c r="I159" s="87">
        <v>0.01</v>
      </c>
      <c r="J159" s="87">
        <f t="shared" si="6"/>
        <v>0.5</v>
      </c>
      <c r="K159" s="77"/>
      <c r="L159" s="75">
        <v>0.4</v>
      </c>
      <c r="M159" s="64" t="s">
        <v>235</v>
      </c>
      <c r="N159" s="62" t="s">
        <v>1222</v>
      </c>
      <c r="O159" s="75">
        <v>0.09</v>
      </c>
      <c r="P159" s="64" t="s">
        <v>236</v>
      </c>
      <c r="Q159" s="77" t="s">
        <v>1160</v>
      </c>
      <c r="R159" s="75">
        <v>0.01</v>
      </c>
      <c r="S159" s="72">
        <f t="shared" si="7"/>
        <v>0.5</v>
      </c>
      <c r="T159" s="72"/>
      <c r="U159" s="75">
        <v>0.4</v>
      </c>
      <c r="V159" s="64" t="s">
        <v>235</v>
      </c>
      <c r="W159" s="62" t="s">
        <v>1222</v>
      </c>
      <c r="X159" s="75">
        <v>0.09</v>
      </c>
      <c r="Y159" s="64" t="s">
        <v>236</v>
      </c>
      <c r="Z159" s="77" t="s">
        <v>1160</v>
      </c>
      <c r="AA159" s="75">
        <v>0.01</v>
      </c>
      <c r="AB159" s="72">
        <f t="shared" si="8"/>
        <v>0.5</v>
      </c>
      <c r="AC159" s="86"/>
      <c r="AD159" s="85" t="str">
        <f>IF(VLOOKUP($A159,'[17]EZ list'!$B$4:$H$463,4,FALSE)="","","Yes")</f>
        <v/>
      </c>
      <c r="AE159" s="85"/>
      <c r="AF159" s="85"/>
      <c r="AG159" s="85"/>
      <c r="AH159" s="84" t="s">
        <v>96</v>
      </c>
      <c r="AI159" s="84">
        <v>0</v>
      </c>
      <c r="AJ159" s="83" t="s">
        <v>96</v>
      </c>
      <c r="AK159" s="94"/>
      <c r="AL159" s="93"/>
      <c r="AM159" s="92"/>
      <c r="AN159" s="79" t="s">
        <v>96</v>
      </c>
      <c r="AO159" s="62" t="s">
        <v>1314</v>
      </c>
      <c r="AP159" s="62" t="s">
        <v>1314</v>
      </c>
      <c r="AQ159" s="62" t="s">
        <v>1314</v>
      </c>
      <c r="AR159" s="62" t="s">
        <v>1314</v>
      </c>
      <c r="AU159" s="69">
        <v>0.71099999999999997</v>
      </c>
      <c r="AV159" s="62" t="s">
        <v>1314</v>
      </c>
      <c r="AW159" s="62" t="s">
        <v>235</v>
      </c>
      <c r="AX159" s="62" t="s">
        <v>1222</v>
      </c>
      <c r="AY159" s="62">
        <v>0.59</v>
      </c>
      <c r="AZ159" s="62" t="s">
        <v>236</v>
      </c>
      <c r="BA159" s="62" t="s">
        <v>1160</v>
      </c>
      <c r="BB159" s="62">
        <v>0.01</v>
      </c>
    </row>
    <row r="160" spans="1:54" ht="15.75" customHeight="1">
      <c r="A160" s="77" t="s">
        <v>588</v>
      </c>
      <c r="B160" s="77" t="s">
        <v>590</v>
      </c>
      <c r="C160" s="87">
        <v>0.6</v>
      </c>
      <c r="D160" s="88" t="s">
        <v>156</v>
      </c>
      <c r="E160" s="88" t="s">
        <v>1209</v>
      </c>
      <c r="F160" s="87">
        <v>0.4</v>
      </c>
      <c r="G160" s="88" t="s">
        <v>43</v>
      </c>
      <c r="H160" s="88" t="s">
        <v>1313</v>
      </c>
      <c r="I160" s="87">
        <v>0</v>
      </c>
      <c r="J160" s="87">
        <f t="shared" si="6"/>
        <v>1</v>
      </c>
      <c r="K160" s="77"/>
      <c r="L160" s="75">
        <v>0.4</v>
      </c>
      <c r="M160" s="64" t="s">
        <v>156</v>
      </c>
      <c r="N160" s="62" t="s">
        <v>1209</v>
      </c>
      <c r="O160" s="75">
        <v>0.1</v>
      </c>
      <c r="P160" s="64" t="s">
        <v>43</v>
      </c>
      <c r="Q160" s="77" t="s">
        <v>1313</v>
      </c>
      <c r="R160" s="75">
        <v>0</v>
      </c>
      <c r="S160" s="72">
        <f t="shared" si="7"/>
        <v>0.5</v>
      </c>
      <c r="T160" s="72"/>
      <c r="U160" s="75">
        <v>0.4</v>
      </c>
      <c r="V160" s="64" t="s">
        <v>156</v>
      </c>
      <c r="W160" s="62" t="s">
        <v>1209</v>
      </c>
      <c r="X160" s="75">
        <v>0.1</v>
      </c>
      <c r="Y160" s="64" t="s">
        <v>43</v>
      </c>
      <c r="Z160" s="77" t="s">
        <v>1313</v>
      </c>
      <c r="AA160" s="75">
        <v>0</v>
      </c>
      <c r="AB160" s="72">
        <f t="shared" si="8"/>
        <v>0.5</v>
      </c>
      <c r="AC160" s="86"/>
      <c r="AD160" s="85" t="str">
        <f>IF(VLOOKUP($A160,'[17]EZ list'!$B$4:$H$463,4,FALSE)="","","Yes")</f>
        <v/>
      </c>
      <c r="AE160" s="85"/>
      <c r="AF160" s="85"/>
      <c r="AG160" s="85"/>
      <c r="AH160" s="84" t="s">
        <v>0</v>
      </c>
      <c r="AI160" s="84">
        <v>1600877</v>
      </c>
      <c r="AJ160" s="83" t="s">
        <v>96</v>
      </c>
      <c r="AK160" s="94"/>
      <c r="AL160" s="93"/>
      <c r="AM160" s="92"/>
      <c r="AN160" s="79" t="s">
        <v>96</v>
      </c>
      <c r="AO160" s="62" t="s">
        <v>1314</v>
      </c>
      <c r="AP160" s="62" t="s">
        <v>1314</v>
      </c>
      <c r="AQ160" s="62" t="s">
        <v>1314</v>
      </c>
      <c r="AR160" s="62" t="s">
        <v>1314</v>
      </c>
      <c r="AU160" s="69">
        <v>0.7</v>
      </c>
      <c r="AV160" s="62" t="s">
        <v>1314</v>
      </c>
      <c r="AW160" s="62" t="s">
        <v>156</v>
      </c>
      <c r="AX160" s="62" t="s">
        <v>1209</v>
      </c>
      <c r="AY160" s="62">
        <v>0.6</v>
      </c>
      <c r="AZ160" s="62" t="s">
        <v>43</v>
      </c>
      <c r="BA160" s="62" t="s">
        <v>1313</v>
      </c>
      <c r="BB160" s="62">
        <v>0</v>
      </c>
    </row>
    <row r="161" spans="1:54" ht="15.75">
      <c r="A161" s="77" t="s">
        <v>591</v>
      </c>
      <c r="B161" s="77" t="s">
        <v>593</v>
      </c>
      <c r="C161" s="87">
        <v>0.99</v>
      </c>
      <c r="D161" s="88" t="s">
        <v>43</v>
      </c>
      <c r="E161" s="88" t="s">
        <v>93</v>
      </c>
      <c r="F161" s="87">
        <v>0</v>
      </c>
      <c r="G161" s="88" t="s">
        <v>566</v>
      </c>
      <c r="H161" s="88" t="s">
        <v>1165</v>
      </c>
      <c r="I161" s="87">
        <v>0.01</v>
      </c>
      <c r="J161" s="87">
        <f t="shared" si="6"/>
        <v>1</v>
      </c>
      <c r="K161" s="77"/>
      <c r="L161" s="75">
        <v>0.99</v>
      </c>
      <c r="M161" s="64" t="s">
        <v>43</v>
      </c>
      <c r="N161" s="62" t="s">
        <v>93</v>
      </c>
      <c r="O161" s="75">
        <v>0</v>
      </c>
      <c r="P161" s="64" t="s">
        <v>566</v>
      </c>
      <c r="Q161" s="77" t="s">
        <v>1165</v>
      </c>
      <c r="R161" s="75">
        <v>0.01</v>
      </c>
      <c r="S161" s="72">
        <f t="shared" si="7"/>
        <v>1</v>
      </c>
      <c r="T161" s="72"/>
      <c r="U161" s="75">
        <v>0.49</v>
      </c>
      <c r="V161" s="64" t="s">
        <v>43</v>
      </c>
      <c r="W161" s="62" t="s">
        <v>93</v>
      </c>
      <c r="X161" s="75">
        <v>0</v>
      </c>
      <c r="Y161" s="64" t="s">
        <v>566</v>
      </c>
      <c r="Z161" s="77" t="s">
        <v>1165</v>
      </c>
      <c r="AA161" s="75">
        <v>0.01</v>
      </c>
      <c r="AB161" s="72">
        <f t="shared" si="8"/>
        <v>0.5</v>
      </c>
      <c r="AC161" s="86"/>
      <c r="AD161" s="85" t="str">
        <f>IF(VLOOKUP($A161,'[17]EZ list'!$B$4:$H$463,4,FALSE)="","","Yes")</f>
        <v>Yes</v>
      </c>
      <c r="AE161" s="85" t="s">
        <v>1398</v>
      </c>
      <c r="AF161" s="85" t="s">
        <v>1399</v>
      </c>
      <c r="AG161" s="85"/>
      <c r="AH161" s="84" t="s">
        <v>0</v>
      </c>
      <c r="AI161" s="84">
        <v>5722293</v>
      </c>
      <c r="AJ161" s="83" t="s">
        <v>0</v>
      </c>
      <c r="AK161" s="94"/>
      <c r="AL161" s="93"/>
      <c r="AM161" s="92"/>
      <c r="AN161" s="79" t="s">
        <v>0</v>
      </c>
      <c r="AO161" s="62" t="s">
        <v>1314</v>
      </c>
      <c r="AP161" s="62" t="s">
        <v>1314</v>
      </c>
      <c r="AQ161" s="62" t="s">
        <v>1314</v>
      </c>
      <c r="AR161" s="62" t="s">
        <v>1314</v>
      </c>
      <c r="AU161" s="69">
        <v>0.66100000000000003</v>
      </c>
      <c r="AV161" s="62" t="s">
        <v>1314</v>
      </c>
      <c r="AW161" s="62" t="s">
        <v>43</v>
      </c>
      <c r="AX161" s="62" t="s">
        <v>93</v>
      </c>
      <c r="AY161" s="62">
        <v>0</v>
      </c>
      <c r="AZ161" s="62" t="s">
        <v>566</v>
      </c>
      <c r="BA161" s="62" t="s">
        <v>1165</v>
      </c>
      <c r="BB161" s="62">
        <v>0.01</v>
      </c>
    </row>
    <row r="162" spans="1:54" ht="15.75" customHeight="1">
      <c r="A162" s="77" t="s">
        <v>594</v>
      </c>
      <c r="B162" s="77" t="s">
        <v>1400</v>
      </c>
      <c r="C162" s="87">
        <v>0.49</v>
      </c>
      <c r="D162" s="88" t="s">
        <v>43</v>
      </c>
      <c r="E162" s="88" t="s">
        <v>1321</v>
      </c>
      <c r="F162" s="87">
        <v>0</v>
      </c>
      <c r="G162" s="88" t="s">
        <v>123</v>
      </c>
      <c r="H162" s="88" t="s">
        <v>1118</v>
      </c>
      <c r="I162" s="87">
        <v>0.01</v>
      </c>
      <c r="J162" s="87">
        <f t="shared" si="6"/>
        <v>0.5</v>
      </c>
      <c r="K162" s="77"/>
      <c r="L162" s="75">
        <v>0.49</v>
      </c>
      <c r="M162" s="64" t="s">
        <v>43</v>
      </c>
      <c r="N162" s="62" t="s">
        <v>1321</v>
      </c>
      <c r="O162" s="75">
        <v>0</v>
      </c>
      <c r="P162" s="64" t="s">
        <v>123</v>
      </c>
      <c r="Q162" s="77" t="s">
        <v>1118</v>
      </c>
      <c r="R162" s="75">
        <v>0.01</v>
      </c>
      <c r="S162" s="72">
        <f t="shared" si="7"/>
        <v>0.5</v>
      </c>
      <c r="T162" s="72"/>
      <c r="U162" s="75">
        <v>0.49</v>
      </c>
      <c r="V162" s="64" t="s">
        <v>43</v>
      </c>
      <c r="W162" s="62" t="s">
        <v>1321</v>
      </c>
      <c r="X162" s="75">
        <v>0</v>
      </c>
      <c r="Y162" s="64" t="s">
        <v>123</v>
      </c>
      <c r="Z162" s="77" t="s">
        <v>1118</v>
      </c>
      <c r="AA162" s="75">
        <v>0.01</v>
      </c>
      <c r="AB162" s="72">
        <f t="shared" si="8"/>
        <v>0.5</v>
      </c>
      <c r="AC162" s="86"/>
      <c r="AD162" s="85" t="str">
        <f>IF(VLOOKUP($A162,'[17]EZ list'!$B$4:$H$463,4,FALSE)="","","Yes")</f>
        <v>Yes</v>
      </c>
      <c r="AE162" s="85" t="s">
        <v>1401</v>
      </c>
      <c r="AF162" s="85"/>
      <c r="AG162" s="85"/>
      <c r="AH162" s="84" t="s">
        <v>96</v>
      </c>
      <c r="AI162" s="84">
        <v>0</v>
      </c>
      <c r="AJ162" s="83" t="s">
        <v>0</v>
      </c>
      <c r="AK162" s="97"/>
      <c r="AL162" s="96"/>
      <c r="AM162" s="89"/>
      <c r="AN162" s="79" t="s">
        <v>0</v>
      </c>
      <c r="AO162" s="62" t="s">
        <v>1314</v>
      </c>
      <c r="AP162" s="62" t="s">
        <v>1314</v>
      </c>
      <c r="AQ162" s="62" t="s">
        <v>1314</v>
      </c>
      <c r="AR162" s="62" t="s">
        <v>1314</v>
      </c>
      <c r="AU162" s="69">
        <v>0.71599999999999997</v>
      </c>
      <c r="AV162" s="62" t="s">
        <v>1314</v>
      </c>
      <c r="AW162" s="62" t="s">
        <v>43</v>
      </c>
      <c r="AX162" s="62" t="s">
        <v>1321</v>
      </c>
      <c r="AY162" s="62">
        <v>0</v>
      </c>
      <c r="AZ162" s="62" t="s">
        <v>123</v>
      </c>
      <c r="BA162" s="62" t="s">
        <v>1118</v>
      </c>
      <c r="BB162" s="62">
        <v>0.01</v>
      </c>
    </row>
    <row r="163" spans="1:54" ht="15.75" customHeight="1">
      <c r="A163" s="77" t="s">
        <v>597</v>
      </c>
      <c r="B163" s="77" t="s">
        <v>599</v>
      </c>
      <c r="C163" s="87">
        <v>0.4</v>
      </c>
      <c r="D163" s="88" t="s">
        <v>68</v>
      </c>
      <c r="E163" s="88" t="s">
        <v>1203</v>
      </c>
      <c r="F163" s="87">
        <v>0.59</v>
      </c>
      <c r="G163" s="88" t="s">
        <v>69</v>
      </c>
      <c r="H163" s="88" t="s">
        <v>1148</v>
      </c>
      <c r="I163" s="87">
        <v>0.01</v>
      </c>
      <c r="J163" s="87">
        <f t="shared" si="6"/>
        <v>1</v>
      </c>
      <c r="K163" s="77"/>
      <c r="L163" s="75">
        <v>0.4</v>
      </c>
      <c r="M163" s="64" t="s">
        <v>68</v>
      </c>
      <c r="N163" s="62" t="s">
        <v>1203</v>
      </c>
      <c r="O163" s="75">
        <v>0.09</v>
      </c>
      <c r="P163" s="64" t="s">
        <v>69</v>
      </c>
      <c r="Q163" s="77" t="s">
        <v>1148</v>
      </c>
      <c r="R163" s="75">
        <v>0.01</v>
      </c>
      <c r="S163" s="72">
        <f t="shared" si="7"/>
        <v>0.5</v>
      </c>
      <c r="T163" s="72"/>
      <c r="U163" s="75">
        <v>0.4</v>
      </c>
      <c r="V163" s="64" t="s">
        <v>68</v>
      </c>
      <c r="W163" s="62" t="s">
        <v>1203</v>
      </c>
      <c r="X163" s="75">
        <v>0.09</v>
      </c>
      <c r="Y163" s="64" t="s">
        <v>69</v>
      </c>
      <c r="Z163" s="77" t="s">
        <v>1148</v>
      </c>
      <c r="AA163" s="75">
        <v>0.01</v>
      </c>
      <c r="AB163" s="72">
        <f t="shared" si="8"/>
        <v>0.5</v>
      </c>
      <c r="AC163" s="86"/>
      <c r="AD163" s="85" t="str">
        <f>IF(VLOOKUP($A163,'[17]EZ list'!$B$4:$H$463,4,FALSE)="","","Yes")</f>
        <v>Yes</v>
      </c>
      <c r="AE163" s="85" t="s">
        <v>1357</v>
      </c>
      <c r="AF163" s="85"/>
      <c r="AG163" s="85"/>
      <c r="AH163" s="84" t="s">
        <v>0</v>
      </c>
      <c r="AI163" s="84">
        <v>2206273</v>
      </c>
      <c r="AJ163" s="83" t="s">
        <v>96</v>
      </c>
      <c r="AK163" s="91"/>
      <c r="AL163" s="117"/>
      <c r="AM163" s="116"/>
      <c r="AN163" s="79" t="s">
        <v>96</v>
      </c>
      <c r="AO163" s="62" t="s">
        <v>0</v>
      </c>
      <c r="AP163" s="62" t="s">
        <v>1314</v>
      </c>
      <c r="AQ163" s="62" t="s">
        <v>1314</v>
      </c>
      <c r="AR163" s="62" t="s">
        <v>1314</v>
      </c>
      <c r="AU163" s="69">
        <v>0.70499999999999996</v>
      </c>
      <c r="AV163" s="62" t="s">
        <v>1314</v>
      </c>
      <c r="AW163" s="62" t="s">
        <v>68</v>
      </c>
      <c r="AX163" s="62" t="s">
        <v>1203</v>
      </c>
      <c r="AY163" s="62">
        <v>0.59</v>
      </c>
      <c r="AZ163" s="62" t="s">
        <v>69</v>
      </c>
      <c r="BA163" s="62" t="s">
        <v>1148</v>
      </c>
      <c r="BB163" s="62">
        <v>0.01</v>
      </c>
    </row>
    <row r="164" spans="1:54" ht="15.75" customHeight="1">
      <c r="A164" s="77" t="s">
        <v>600</v>
      </c>
      <c r="B164" s="77" t="s">
        <v>602</v>
      </c>
      <c r="C164" s="87">
        <v>0.4</v>
      </c>
      <c r="D164" s="88" t="s">
        <v>103</v>
      </c>
      <c r="E164" s="88" t="s">
        <v>1195</v>
      </c>
      <c r="F164" s="87">
        <v>0.09</v>
      </c>
      <c r="G164" s="88" t="s">
        <v>104</v>
      </c>
      <c r="H164" s="88" t="s">
        <v>1140</v>
      </c>
      <c r="I164" s="87">
        <v>0.01</v>
      </c>
      <c r="J164" s="87">
        <f t="shared" si="6"/>
        <v>0.5</v>
      </c>
      <c r="K164" s="77"/>
      <c r="L164" s="75">
        <v>0.4</v>
      </c>
      <c r="M164" s="64" t="s">
        <v>103</v>
      </c>
      <c r="N164" s="62" t="s">
        <v>1195</v>
      </c>
      <c r="O164" s="75">
        <v>0.09</v>
      </c>
      <c r="P164" s="64" t="s">
        <v>104</v>
      </c>
      <c r="Q164" s="77" t="s">
        <v>1140</v>
      </c>
      <c r="R164" s="75">
        <v>0.01</v>
      </c>
      <c r="S164" s="72">
        <f t="shared" si="7"/>
        <v>0.5</v>
      </c>
      <c r="T164" s="72"/>
      <c r="U164" s="75">
        <v>0.4</v>
      </c>
      <c r="V164" s="64" t="s">
        <v>103</v>
      </c>
      <c r="W164" s="62" t="s">
        <v>1195</v>
      </c>
      <c r="X164" s="75">
        <v>0.09</v>
      </c>
      <c r="Y164" s="64" t="s">
        <v>104</v>
      </c>
      <c r="Z164" s="77" t="s">
        <v>1140</v>
      </c>
      <c r="AA164" s="75">
        <v>0.01</v>
      </c>
      <c r="AB164" s="72">
        <f t="shared" si="8"/>
        <v>0.5</v>
      </c>
      <c r="AC164" s="86"/>
      <c r="AD164" s="85" t="str">
        <f>IF(VLOOKUP($A164,'[17]EZ list'!$B$4:$H$463,4,FALSE)="","","Yes")</f>
        <v/>
      </c>
      <c r="AE164" s="85"/>
      <c r="AF164" s="85"/>
      <c r="AG164" s="85"/>
      <c r="AH164" s="84" t="s">
        <v>96</v>
      </c>
      <c r="AI164" s="84">
        <v>0</v>
      </c>
      <c r="AJ164" s="83" t="s">
        <v>96</v>
      </c>
      <c r="AK164" s="94"/>
      <c r="AL164" s="93"/>
      <c r="AM164" s="92"/>
      <c r="AN164" s="79" t="s">
        <v>96</v>
      </c>
      <c r="AO164" s="62" t="s">
        <v>1314</v>
      </c>
      <c r="AP164" s="62" t="s">
        <v>1314</v>
      </c>
      <c r="AQ164" s="62" t="s">
        <v>1314</v>
      </c>
      <c r="AR164" s="62" t="s">
        <v>1314</v>
      </c>
      <c r="AU164" s="69">
        <v>0.68600000000000005</v>
      </c>
      <c r="AV164" s="62" t="s">
        <v>1314</v>
      </c>
      <c r="AW164" s="62" t="s">
        <v>103</v>
      </c>
      <c r="AX164" s="62" t="s">
        <v>1195</v>
      </c>
      <c r="AY164" s="62">
        <v>0.59</v>
      </c>
      <c r="AZ164" s="62" t="s">
        <v>104</v>
      </c>
      <c r="BA164" s="62" t="s">
        <v>1140</v>
      </c>
      <c r="BB164" s="62">
        <v>0.01</v>
      </c>
    </row>
    <row r="165" spans="1:54" ht="15.75" customHeight="1">
      <c r="A165" s="77" t="s">
        <v>603</v>
      </c>
      <c r="B165" s="77" t="s">
        <v>605</v>
      </c>
      <c r="C165" s="87">
        <v>0.4</v>
      </c>
      <c r="D165" s="88" t="s">
        <v>202</v>
      </c>
      <c r="E165" s="88" t="s">
        <v>1232</v>
      </c>
      <c r="F165" s="87">
        <v>0.09</v>
      </c>
      <c r="G165" s="88" t="s">
        <v>203</v>
      </c>
      <c r="H165" s="88" t="s">
        <v>1144</v>
      </c>
      <c r="I165" s="87">
        <v>0.01</v>
      </c>
      <c r="J165" s="87">
        <f t="shared" si="6"/>
        <v>0.5</v>
      </c>
      <c r="K165" s="77"/>
      <c r="L165" s="75">
        <v>0.4</v>
      </c>
      <c r="M165" s="64" t="s">
        <v>202</v>
      </c>
      <c r="N165" s="62" t="s">
        <v>1232</v>
      </c>
      <c r="O165" s="75">
        <v>0.09</v>
      </c>
      <c r="P165" s="64" t="s">
        <v>203</v>
      </c>
      <c r="Q165" s="77" t="s">
        <v>1144</v>
      </c>
      <c r="R165" s="75">
        <v>0.01</v>
      </c>
      <c r="S165" s="72">
        <f t="shared" si="7"/>
        <v>0.5</v>
      </c>
      <c r="T165" s="72"/>
      <c r="U165" s="75">
        <v>0.4</v>
      </c>
      <c r="V165" s="64" t="s">
        <v>202</v>
      </c>
      <c r="W165" s="62" t="s">
        <v>1232</v>
      </c>
      <c r="X165" s="75">
        <v>0.09</v>
      </c>
      <c r="Y165" s="64" t="s">
        <v>203</v>
      </c>
      <c r="Z165" s="77" t="s">
        <v>1144</v>
      </c>
      <c r="AA165" s="75">
        <v>0.01</v>
      </c>
      <c r="AB165" s="72">
        <f t="shared" si="8"/>
        <v>0.5</v>
      </c>
      <c r="AC165" s="86"/>
      <c r="AD165" s="85" t="str">
        <f>IF(VLOOKUP($A165,'[17]EZ list'!$B$4:$H$463,4,FALSE)="","","Yes")</f>
        <v/>
      </c>
      <c r="AE165" s="85"/>
      <c r="AF165" s="85"/>
      <c r="AG165" s="85"/>
      <c r="AH165" s="84" t="s">
        <v>0</v>
      </c>
      <c r="AI165" s="84">
        <v>183715</v>
      </c>
      <c r="AJ165" s="83" t="s">
        <v>96</v>
      </c>
      <c r="AK165" s="94"/>
      <c r="AL165" s="93"/>
      <c r="AM165" s="92"/>
      <c r="AN165" s="79" t="s">
        <v>96</v>
      </c>
      <c r="AO165" s="62" t="s">
        <v>1314</v>
      </c>
      <c r="AP165" s="62" t="s">
        <v>1314</v>
      </c>
      <c r="AQ165" s="62" t="s">
        <v>1314</v>
      </c>
      <c r="AR165" s="62" t="s">
        <v>1314</v>
      </c>
      <c r="AU165" s="69">
        <v>0.65800000000000003</v>
      </c>
      <c r="AV165" s="62" t="s">
        <v>1314</v>
      </c>
      <c r="AW165" s="62" t="s">
        <v>202</v>
      </c>
      <c r="AX165" s="62" t="s">
        <v>1232</v>
      </c>
      <c r="AY165" s="62">
        <v>0.59</v>
      </c>
      <c r="AZ165" s="62" t="s">
        <v>203</v>
      </c>
      <c r="BA165" s="62" t="s">
        <v>1144</v>
      </c>
      <c r="BB165" s="62">
        <v>0.01</v>
      </c>
    </row>
    <row r="166" spans="1:54" ht="15.75">
      <c r="A166" s="77" t="s">
        <v>606</v>
      </c>
      <c r="B166" s="77" t="s">
        <v>608</v>
      </c>
      <c r="C166" s="87">
        <v>0.99</v>
      </c>
      <c r="D166" s="88" t="s">
        <v>43</v>
      </c>
      <c r="E166" s="88" t="s">
        <v>93</v>
      </c>
      <c r="F166" s="87">
        <v>0</v>
      </c>
      <c r="G166" s="88" t="s">
        <v>151</v>
      </c>
      <c r="H166" s="88" t="s">
        <v>1163</v>
      </c>
      <c r="I166" s="87">
        <v>0.01</v>
      </c>
      <c r="J166" s="87">
        <f t="shared" si="6"/>
        <v>1</v>
      </c>
      <c r="K166" s="77"/>
      <c r="L166" s="75">
        <v>0.99</v>
      </c>
      <c r="M166" s="64" t="s">
        <v>43</v>
      </c>
      <c r="N166" s="62" t="s">
        <v>93</v>
      </c>
      <c r="O166" s="75">
        <v>0</v>
      </c>
      <c r="P166" s="64" t="s">
        <v>151</v>
      </c>
      <c r="Q166" s="77" t="s">
        <v>1163</v>
      </c>
      <c r="R166" s="75">
        <v>0.01</v>
      </c>
      <c r="S166" s="72">
        <f t="shared" si="7"/>
        <v>1</v>
      </c>
      <c r="T166" s="72"/>
      <c r="U166" s="75">
        <v>0.49</v>
      </c>
      <c r="V166" s="64" t="s">
        <v>43</v>
      </c>
      <c r="W166" s="62" t="s">
        <v>93</v>
      </c>
      <c r="X166" s="75">
        <v>0</v>
      </c>
      <c r="Y166" s="64" t="s">
        <v>151</v>
      </c>
      <c r="Z166" s="77" t="s">
        <v>1163</v>
      </c>
      <c r="AA166" s="75">
        <v>0.01</v>
      </c>
      <c r="AB166" s="72">
        <f t="shared" si="8"/>
        <v>0.5</v>
      </c>
      <c r="AC166" s="86"/>
      <c r="AD166" s="85" t="str">
        <f>IF(VLOOKUP($A166,'[17]EZ list'!$B$4:$H$463,4,FALSE)="","","Yes")</f>
        <v>Yes</v>
      </c>
      <c r="AE166" s="85" t="s">
        <v>1402</v>
      </c>
      <c r="AF166" s="85" t="s">
        <v>1403</v>
      </c>
      <c r="AG166" s="85"/>
      <c r="AH166" s="84" t="s">
        <v>96</v>
      </c>
      <c r="AI166" s="84">
        <v>0</v>
      </c>
      <c r="AJ166" s="83" t="s">
        <v>0</v>
      </c>
      <c r="AK166" s="94"/>
      <c r="AL166" s="93"/>
      <c r="AM166" s="92"/>
      <c r="AN166" s="79" t="s">
        <v>0</v>
      </c>
      <c r="AO166" s="62" t="s">
        <v>1314</v>
      </c>
      <c r="AP166" s="62" t="s">
        <v>1314</v>
      </c>
      <c r="AQ166" s="62" t="s">
        <v>1314</v>
      </c>
      <c r="AR166" s="62" t="s">
        <v>1314</v>
      </c>
      <c r="AU166" s="69">
        <v>0.67900000000000005</v>
      </c>
      <c r="AV166" s="62" t="s">
        <v>1314</v>
      </c>
      <c r="AW166" s="62" t="s">
        <v>43</v>
      </c>
      <c r="AX166" s="62" t="s">
        <v>93</v>
      </c>
      <c r="AY166" s="62">
        <v>0</v>
      </c>
      <c r="AZ166" s="62" t="s">
        <v>151</v>
      </c>
      <c r="BA166" s="62" t="s">
        <v>1163</v>
      </c>
      <c r="BB166" s="62">
        <v>0.01</v>
      </c>
    </row>
    <row r="167" spans="1:54" ht="15.75" customHeight="1">
      <c r="A167" s="77" t="s">
        <v>609</v>
      </c>
      <c r="B167" s="77" t="s">
        <v>611</v>
      </c>
      <c r="C167" s="87">
        <v>0.4</v>
      </c>
      <c r="D167" s="88" t="s">
        <v>62</v>
      </c>
      <c r="E167" s="88" t="s">
        <v>1216</v>
      </c>
      <c r="F167" s="87">
        <v>0.09</v>
      </c>
      <c r="G167" s="88" t="s">
        <v>63</v>
      </c>
      <c r="H167" s="88" t="s">
        <v>1156</v>
      </c>
      <c r="I167" s="87">
        <v>0.01</v>
      </c>
      <c r="J167" s="87">
        <f t="shared" si="6"/>
        <v>0.5</v>
      </c>
      <c r="K167" s="77"/>
      <c r="L167" s="75">
        <v>0.4</v>
      </c>
      <c r="M167" s="64" t="s">
        <v>62</v>
      </c>
      <c r="N167" s="62" t="s">
        <v>1216</v>
      </c>
      <c r="O167" s="75">
        <v>0.09</v>
      </c>
      <c r="P167" s="64" t="s">
        <v>63</v>
      </c>
      <c r="Q167" s="77" t="s">
        <v>1156</v>
      </c>
      <c r="R167" s="75">
        <v>0.01</v>
      </c>
      <c r="S167" s="72">
        <f t="shared" si="7"/>
        <v>0.5</v>
      </c>
      <c r="T167" s="72"/>
      <c r="U167" s="75">
        <v>0.4</v>
      </c>
      <c r="V167" s="64" t="s">
        <v>62</v>
      </c>
      <c r="W167" s="62" t="s">
        <v>1216</v>
      </c>
      <c r="X167" s="75">
        <v>0.09</v>
      </c>
      <c r="Y167" s="64" t="s">
        <v>63</v>
      </c>
      <c r="Z167" s="77" t="s">
        <v>1156</v>
      </c>
      <c r="AA167" s="75">
        <v>0.01</v>
      </c>
      <c r="AB167" s="72">
        <f t="shared" si="8"/>
        <v>0.5</v>
      </c>
      <c r="AC167" s="86"/>
      <c r="AD167" s="85" t="str">
        <f>IF(VLOOKUP($A167,'[17]EZ list'!$B$4:$H$463,4,FALSE)="","","Yes")</f>
        <v/>
      </c>
      <c r="AE167" s="85"/>
      <c r="AF167" s="85"/>
      <c r="AG167" s="85"/>
      <c r="AH167" s="84" t="s">
        <v>0</v>
      </c>
      <c r="AI167" s="84">
        <v>229848</v>
      </c>
      <c r="AJ167" s="83" t="s">
        <v>96</v>
      </c>
      <c r="AK167" s="91"/>
      <c r="AL167" s="90"/>
      <c r="AM167" s="95"/>
      <c r="AN167" s="79" t="s">
        <v>96</v>
      </c>
      <c r="AO167" s="62" t="s">
        <v>1314</v>
      </c>
      <c r="AP167" s="62" t="s">
        <v>1314</v>
      </c>
      <c r="AQ167" s="62" t="s">
        <v>1314</v>
      </c>
      <c r="AR167" s="62" t="s">
        <v>1314</v>
      </c>
      <c r="AU167" s="69">
        <v>0.67400000000000004</v>
      </c>
      <c r="AV167" s="62" t="s">
        <v>1314</v>
      </c>
      <c r="AW167" s="62" t="s">
        <v>62</v>
      </c>
      <c r="AX167" s="62" t="s">
        <v>1216</v>
      </c>
      <c r="AY167" s="62">
        <v>0.59</v>
      </c>
      <c r="AZ167" s="62" t="s">
        <v>63</v>
      </c>
      <c r="BA167" s="62" t="s">
        <v>1156</v>
      </c>
      <c r="BB167" s="62">
        <v>0.01</v>
      </c>
    </row>
    <row r="168" spans="1:54" ht="15.75" customHeight="1">
      <c r="A168" s="77" t="s">
        <v>612</v>
      </c>
      <c r="B168" s="77" t="s">
        <v>1404</v>
      </c>
      <c r="C168" s="87">
        <v>0.99</v>
      </c>
      <c r="D168" s="88" t="s">
        <v>43</v>
      </c>
      <c r="E168" s="88" t="s">
        <v>1321</v>
      </c>
      <c r="F168" s="87">
        <v>0</v>
      </c>
      <c r="G168" s="88" t="s">
        <v>69</v>
      </c>
      <c r="H168" s="88" t="s">
        <v>1148</v>
      </c>
      <c r="I168" s="87">
        <v>0.01</v>
      </c>
      <c r="J168" s="87">
        <f t="shared" si="6"/>
        <v>1</v>
      </c>
      <c r="K168" s="77"/>
      <c r="L168" s="75">
        <v>0.49</v>
      </c>
      <c r="M168" s="64" t="s">
        <v>43</v>
      </c>
      <c r="N168" s="62" t="s">
        <v>1321</v>
      </c>
      <c r="O168" s="75">
        <v>0</v>
      </c>
      <c r="P168" s="64" t="s">
        <v>69</v>
      </c>
      <c r="Q168" s="77" t="s">
        <v>1148</v>
      </c>
      <c r="R168" s="75">
        <v>0.01</v>
      </c>
      <c r="S168" s="72">
        <f t="shared" si="7"/>
        <v>0.5</v>
      </c>
      <c r="T168" s="72"/>
      <c r="U168" s="75">
        <v>0.49</v>
      </c>
      <c r="V168" s="64" t="s">
        <v>43</v>
      </c>
      <c r="W168" s="62" t="s">
        <v>1321</v>
      </c>
      <c r="X168" s="75">
        <v>0</v>
      </c>
      <c r="Y168" s="64" t="s">
        <v>69</v>
      </c>
      <c r="Z168" s="77" t="s">
        <v>1148</v>
      </c>
      <c r="AA168" s="75">
        <v>0.01</v>
      </c>
      <c r="AB168" s="72">
        <f t="shared" si="8"/>
        <v>0.5</v>
      </c>
      <c r="AC168" s="86"/>
      <c r="AD168" s="85" t="str">
        <f>IF(VLOOKUP($A168,'[17]EZ list'!$B$4:$H$463,4,FALSE)="","","Yes")</f>
        <v>Yes</v>
      </c>
      <c r="AE168" s="85" t="s">
        <v>1357</v>
      </c>
      <c r="AF168" s="85"/>
      <c r="AG168" s="85"/>
      <c r="AH168" s="84" t="s">
        <v>0</v>
      </c>
      <c r="AI168" s="84">
        <v>3242641</v>
      </c>
      <c r="AJ168" s="83" t="s">
        <v>0</v>
      </c>
      <c r="AK168" s="94"/>
      <c r="AL168" s="93"/>
      <c r="AM168" s="92"/>
      <c r="AN168" s="79" t="s">
        <v>0</v>
      </c>
      <c r="AO168" s="62" t="s">
        <v>0</v>
      </c>
      <c r="AP168" s="62" t="s">
        <v>1314</v>
      </c>
      <c r="AQ168" s="62" t="s">
        <v>1314</v>
      </c>
      <c r="AR168" s="62" t="s">
        <v>1314</v>
      </c>
      <c r="AU168" s="69">
        <v>0.71099999999999997</v>
      </c>
      <c r="AV168" s="62" t="s">
        <v>1314</v>
      </c>
      <c r="AW168" s="62" t="s">
        <v>43</v>
      </c>
      <c r="AX168" s="62" t="s">
        <v>1321</v>
      </c>
      <c r="AY168" s="62">
        <v>0</v>
      </c>
      <c r="AZ168" s="62" t="s">
        <v>69</v>
      </c>
      <c r="BA168" s="62" t="s">
        <v>1148</v>
      </c>
      <c r="BB168" s="62">
        <v>0.01</v>
      </c>
    </row>
    <row r="169" spans="1:54" ht="15.75" customHeight="1">
      <c r="A169" s="77" t="s">
        <v>615</v>
      </c>
      <c r="B169" s="77" t="s">
        <v>617</v>
      </c>
      <c r="C169" s="87">
        <v>0.4</v>
      </c>
      <c r="D169" s="88" t="s">
        <v>135</v>
      </c>
      <c r="E169" s="88" t="s">
        <v>1207</v>
      </c>
      <c r="F169" s="87">
        <v>0.09</v>
      </c>
      <c r="G169" s="88" t="s">
        <v>136</v>
      </c>
      <c r="H169" s="88" t="s">
        <v>1152</v>
      </c>
      <c r="I169" s="87">
        <v>0.01</v>
      </c>
      <c r="J169" s="87">
        <f t="shared" si="6"/>
        <v>0.5</v>
      </c>
      <c r="K169" s="77"/>
      <c r="L169" s="75">
        <v>0.4</v>
      </c>
      <c r="M169" s="64" t="s">
        <v>135</v>
      </c>
      <c r="N169" s="62" t="s">
        <v>1207</v>
      </c>
      <c r="O169" s="75">
        <v>0.09</v>
      </c>
      <c r="P169" s="64" t="s">
        <v>136</v>
      </c>
      <c r="Q169" s="77" t="s">
        <v>1152</v>
      </c>
      <c r="R169" s="75">
        <v>0.01</v>
      </c>
      <c r="S169" s="72">
        <f t="shared" si="7"/>
        <v>0.5</v>
      </c>
      <c r="T169" s="72"/>
      <c r="U169" s="75">
        <v>0.4</v>
      </c>
      <c r="V169" s="64" t="s">
        <v>135</v>
      </c>
      <c r="W169" s="62" t="s">
        <v>1207</v>
      </c>
      <c r="X169" s="75">
        <v>0.09</v>
      </c>
      <c r="Y169" s="64" t="s">
        <v>136</v>
      </c>
      <c r="Z169" s="77" t="s">
        <v>1152</v>
      </c>
      <c r="AA169" s="75">
        <v>0.01</v>
      </c>
      <c r="AB169" s="72">
        <f t="shared" si="8"/>
        <v>0.5</v>
      </c>
      <c r="AD169" s="85" t="str">
        <f>IF(VLOOKUP($A169,'[17]EZ list'!$B$4:$H$463,4,FALSE)="","","Yes")</f>
        <v/>
      </c>
      <c r="AE169" s="85"/>
      <c r="AF169" s="85"/>
      <c r="AG169" s="85"/>
      <c r="AH169" s="84" t="s">
        <v>96</v>
      </c>
      <c r="AI169" s="84">
        <v>0</v>
      </c>
      <c r="AJ169" s="83" t="s">
        <v>96</v>
      </c>
      <c r="AK169" s="94"/>
      <c r="AL169" s="93"/>
      <c r="AM169" s="92"/>
      <c r="AN169" s="79" t="s">
        <v>96</v>
      </c>
      <c r="AO169" s="62" t="s">
        <v>1314</v>
      </c>
      <c r="AP169" s="62" t="s">
        <v>1314</v>
      </c>
      <c r="AQ169" s="62" t="s">
        <v>1314</v>
      </c>
      <c r="AR169" s="62" t="s">
        <v>1314</v>
      </c>
      <c r="AU169" s="69">
        <v>0.69</v>
      </c>
      <c r="AV169" s="62" t="s">
        <v>1314</v>
      </c>
      <c r="AW169" s="62" t="s">
        <v>135</v>
      </c>
      <c r="AX169" s="62" t="s">
        <v>1207</v>
      </c>
      <c r="AY169" s="62">
        <v>0.59</v>
      </c>
      <c r="AZ169" s="62" t="s">
        <v>136</v>
      </c>
      <c r="BA169" s="62" t="s">
        <v>1152</v>
      </c>
      <c r="BB169" s="62">
        <v>0.01</v>
      </c>
    </row>
    <row r="170" spans="1:54" ht="15.75" customHeight="1">
      <c r="A170" s="77" t="s">
        <v>618</v>
      </c>
      <c r="B170" s="77" t="s">
        <v>620</v>
      </c>
      <c r="C170" s="87">
        <v>0.4</v>
      </c>
      <c r="D170" s="88" t="s">
        <v>621</v>
      </c>
      <c r="E170" s="88" t="s">
        <v>1220</v>
      </c>
      <c r="F170" s="87">
        <v>0.09</v>
      </c>
      <c r="G170" s="88" t="s">
        <v>366</v>
      </c>
      <c r="H170" s="88" t="s">
        <v>1365</v>
      </c>
      <c r="I170" s="87">
        <v>0.01</v>
      </c>
      <c r="J170" s="87">
        <f t="shared" si="6"/>
        <v>0.5</v>
      </c>
      <c r="K170" s="77"/>
      <c r="L170" s="75">
        <v>0.4</v>
      </c>
      <c r="M170" s="64" t="s">
        <v>621</v>
      </c>
      <c r="N170" s="62" t="s">
        <v>1220</v>
      </c>
      <c r="O170" s="75">
        <v>0.09</v>
      </c>
      <c r="P170" s="64" t="s">
        <v>366</v>
      </c>
      <c r="Q170" s="77" t="s">
        <v>1365</v>
      </c>
      <c r="R170" s="75">
        <v>0.01</v>
      </c>
      <c r="S170" s="72">
        <f t="shared" si="7"/>
        <v>0.5</v>
      </c>
      <c r="T170" s="72"/>
      <c r="U170" s="75">
        <v>0.4</v>
      </c>
      <c r="V170" s="64" t="s">
        <v>621</v>
      </c>
      <c r="W170" s="62" t="s">
        <v>1220</v>
      </c>
      <c r="X170" s="75">
        <v>0.09</v>
      </c>
      <c r="Y170" s="64" t="s">
        <v>366</v>
      </c>
      <c r="Z170" s="77" t="s">
        <v>1365</v>
      </c>
      <c r="AA170" s="75">
        <v>0.01</v>
      </c>
      <c r="AB170" s="72">
        <f t="shared" si="8"/>
        <v>0.5</v>
      </c>
      <c r="AC170" s="86"/>
      <c r="AD170" s="85" t="str">
        <f>IF(VLOOKUP($A170,'[17]EZ list'!$B$4:$H$463,4,FALSE)="","","Yes")</f>
        <v/>
      </c>
      <c r="AE170" s="85"/>
      <c r="AF170" s="85"/>
      <c r="AG170" s="85"/>
      <c r="AH170" s="84" t="s">
        <v>96</v>
      </c>
      <c r="AI170" s="84">
        <v>0</v>
      </c>
      <c r="AJ170" s="83" t="s">
        <v>96</v>
      </c>
      <c r="AK170" s="94"/>
      <c r="AL170" s="93"/>
      <c r="AM170" s="92"/>
      <c r="AN170" s="79" t="s">
        <v>96</v>
      </c>
      <c r="AO170" s="62" t="s">
        <v>1314</v>
      </c>
      <c r="AP170" s="62" t="s">
        <v>1314</v>
      </c>
      <c r="AQ170" s="62" t="s">
        <v>1314</v>
      </c>
      <c r="AR170" s="62" t="s">
        <v>1314</v>
      </c>
      <c r="AU170" s="69">
        <v>0.67200000000000004</v>
      </c>
      <c r="AV170" s="62" t="s">
        <v>1314</v>
      </c>
      <c r="AW170" s="62" t="s">
        <v>621</v>
      </c>
      <c r="AX170" s="62" t="s">
        <v>1220</v>
      </c>
      <c r="AY170" s="62">
        <v>0.59</v>
      </c>
      <c r="AZ170" s="62" t="s">
        <v>366</v>
      </c>
      <c r="BA170" s="62" t="s">
        <v>1365</v>
      </c>
      <c r="BB170" s="62">
        <v>0.01</v>
      </c>
    </row>
    <row r="171" spans="1:54" ht="15.75" customHeight="1">
      <c r="A171" s="77" t="s">
        <v>623</v>
      </c>
      <c r="B171" s="77" t="s">
        <v>625</v>
      </c>
      <c r="C171" s="87">
        <v>0.64</v>
      </c>
      <c r="D171" s="88" t="s">
        <v>86</v>
      </c>
      <c r="E171" s="88" t="s">
        <v>1176</v>
      </c>
      <c r="F171" s="87">
        <v>0.36</v>
      </c>
      <c r="G171" s="88" t="s">
        <v>43</v>
      </c>
      <c r="H171" s="88" t="s">
        <v>43</v>
      </c>
      <c r="I171" s="87">
        <v>0</v>
      </c>
      <c r="J171" s="87">
        <f t="shared" si="6"/>
        <v>1</v>
      </c>
      <c r="K171" s="77"/>
      <c r="L171" s="75">
        <v>0.3</v>
      </c>
      <c r="M171" s="64" t="s">
        <v>86</v>
      </c>
      <c r="N171" s="62" t="s">
        <v>1176</v>
      </c>
      <c r="O171" s="75">
        <v>0.37</v>
      </c>
      <c r="P171" s="64" t="s">
        <v>43</v>
      </c>
      <c r="Q171" s="62" t="s">
        <v>43</v>
      </c>
      <c r="R171" s="75">
        <v>0</v>
      </c>
      <c r="S171" s="72">
        <f t="shared" si="7"/>
        <v>0.66999999999999993</v>
      </c>
      <c r="T171" s="72"/>
      <c r="U171" s="75">
        <v>0.3</v>
      </c>
      <c r="V171" s="64" t="s">
        <v>86</v>
      </c>
      <c r="W171" s="62" t="s">
        <v>1176</v>
      </c>
      <c r="X171" s="75">
        <v>0.2</v>
      </c>
      <c r="Y171" s="64" t="s">
        <v>43</v>
      </c>
      <c r="Z171" s="62" t="s">
        <v>43</v>
      </c>
      <c r="AA171" s="75">
        <v>0</v>
      </c>
      <c r="AB171" s="72">
        <f t="shared" si="8"/>
        <v>0.5</v>
      </c>
      <c r="AC171" s="86"/>
      <c r="AD171" s="85" t="str">
        <f>IF(VLOOKUP($A171,'[17]EZ list'!$B$4:$H$463,4,FALSE)="","","Yes")</f>
        <v/>
      </c>
      <c r="AE171" s="85"/>
      <c r="AF171" s="85"/>
      <c r="AG171" s="85"/>
      <c r="AH171" s="84" t="s">
        <v>96</v>
      </c>
      <c r="AI171" s="84">
        <v>0</v>
      </c>
      <c r="AJ171" s="83" t="s">
        <v>0</v>
      </c>
      <c r="AK171" s="94"/>
      <c r="AL171" s="93"/>
      <c r="AM171" s="92"/>
      <c r="AN171" s="79" t="s">
        <v>0</v>
      </c>
      <c r="AO171" s="62" t="s">
        <v>1314</v>
      </c>
      <c r="AP171" s="62" t="s">
        <v>1314</v>
      </c>
      <c r="AQ171" s="62" t="s">
        <v>1314</v>
      </c>
      <c r="AR171" s="62" t="s">
        <v>1314</v>
      </c>
      <c r="AU171" s="69">
        <v>0.72899999999999998</v>
      </c>
      <c r="AV171" s="62" t="s">
        <v>1314</v>
      </c>
      <c r="AW171" s="62" t="s">
        <v>86</v>
      </c>
      <c r="AX171" s="62" t="s">
        <v>1176</v>
      </c>
      <c r="AY171" s="62">
        <v>0.2</v>
      </c>
      <c r="AZ171" s="62" t="s">
        <v>43</v>
      </c>
      <c r="BA171" s="62" t="s">
        <v>43</v>
      </c>
      <c r="BB171" s="62">
        <v>0</v>
      </c>
    </row>
    <row r="172" spans="1:54" ht="15.75" customHeight="1">
      <c r="A172" s="77" t="s">
        <v>626</v>
      </c>
      <c r="B172" s="77" t="s">
        <v>628</v>
      </c>
      <c r="C172" s="87">
        <v>0.4</v>
      </c>
      <c r="D172" s="88" t="s">
        <v>365</v>
      </c>
      <c r="E172" s="88" t="s">
        <v>1189</v>
      </c>
      <c r="F172" s="87">
        <v>0.59</v>
      </c>
      <c r="G172" s="88" t="s">
        <v>366</v>
      </c>
      <c r="H172" s="88" t="s">
        <v>1365</v>
      </c>
      <c r="I172" s="87">
        <v>0.01</v>
      </c>
      <c r="J172" s="87">
        <f t="shared" si="6"/>
        <v>1</v>
      </c>
      <c r="K172" s="77"/>
      <c r="L172" s="75">
        <v>0.4</v>
      </c>
      <c r="M172" s="64" t="s">
        <v>365</v>
      </c>
      <c r="N172" s="62" t="s">
        <v>1189</v>
      </c>
      <c r="O172" s="75">
        <v>0.09</v>
      </c>
      <c r="P172" s="64" t="s">
        <v>366</v>
      </c>
      <c r="Q172" s="77" t="s">
        <v>1365</v>
      </c>
      <c r="R172" s="75">
        <v>0.01</v>
      </c>
      <c r="S172" s="72">
        <f t="shared" si="7"/>
        <v>0.5</v>
      </c>
      <c r="T172" s="72"/>
      <c r="U172" s="75">
        <v>0.4</v>
      </c>
      <c r="V172" s="64" t="s">
        <v>365</v>
      </c>
      <c r="W172" s="62" t="s">
        <v>1189</v>
      </c>
      <c r="X172" s="75">
        <v>0.09</v>
      </c>
      <c r="Y172" s="64" t="s">
        <v>366</v>
      </c>
      <c r="Z172" s="77" t="s">
        <v>1365</v>
      </c>
      <c r="AA172" s="75">
        <v>0.01</v>
      </c>
      <c r="AB172" s="72">
        <f t="shared" si="8"/>
        <v>0.5</v>
      </c>
      <c r="AC172" s="86"/>
      <c r="AD172" s="85" t="str">
        <f>IF(VLOOKUP($A172,'[17]EZ list'!$B$4:$H$463,4,FALSE)="","","Yes")</f>
        <v/>
      </c>
      <c r="AE172" s="85"/>
      <c r="AF172" s="85"/>
      <c r="AG172" s="85"/>
      <c r="AH172" s="84" t="s">
        <v>96</v>
      </c>
      <c r="AI172" s="84">
        <v>0</v>
      </c>
      <c r="AJ172" s="83" t="s">
        <v>96</v>
      </c>
      <c r="AK172" s="94"/>
      <c r="AL172" s="93"/>
      <c r="AM172" s="92"/>
      <c r="AN172" s="79" t="s">
        <v>96</v>
      </c>
      <c r="AO172" s="62" t="s">
        <v>1314</v>
      </c>
      <c r="AP172" s="62" t="s">
        <v>1314</v>
      </c>
      <c r="AQ172" s="62" t="s">
        <v>1314</v>
      </c>
      <c r="AR172" s="62" t="s">
        <v>1314</v>
      </c>
      <c r="AU172" s="69">
        <v>0.66</v>
      </c>
      <c r="AV172" s="62" t="s">
        <v>1314</v>
      </c>
      <c r="AW172" s="62" t="s">
        <v>365</v>
      </c>
      <c r="AX172" s="62" t="s">
        <v>1189</v>
      </c>
      <c r="AY172" s="62">
        <v>0.59</v>
      </c>
      <c r="AZ172" s="62" t="s">
        <v>366</v>
      </c>
      <c r="BA172" s="62" t="s">
        <v>1365</v>
      </c>
      <c r="BB172" s="62">
        <v>0.01</v>
      </c>
    </row>
    <row r="173" spans="1:54" ht="15.75" customHeight="1">
      <c r="A173" s="77" t="s">
        <v>629</v>
      </c>
      <c r="B173" s="77" t="s">
        <v>631</v>
      </c>
      <c r="C173" s="87">
        <v>0.8</v>
      </c>
      <c r="D173" s="88" t="s">
        <v>80</v>
      </c>
      <c r="E173" s="88" t="s">
        <v>1224</v>
      </c>
      <c r="F173" s="87">
        <v>0.2</v>
      </c>
      <c r="G173" s="88" t="s">
        <v>43</v>
      </c>
      <c r="H173" s="88" t="s">
        <v>1313</v>
      </c>
      <c r="I173" s="87">
        <v>0</v>
      </c>
      <c r="J173" s="87">
        <f t="shared" si="6"/>
        <v>1</v>
      </c>
      <c r="K173" s="77"/>
      <c r="L173" s="75">
        <v>0.4</v>
      </c>
      <c r="M173" s="64" t="s">
        <v>80</v>
      </c>
      <c r="N173" s="62" t="s">
        <v>1224</v>
      </c>
      <c r="O173" s="75">
        <v>0.1</v>
      </c>
      <c r="P173" s="64" t="s">
        <v>43</v>
      </c>
      <c r="Q173" s="77" t="s">
        <v>1313</v>
      </c>
      <c r="R173" s="75">
        <v>0</v>
      </c>
      <c r="S173" s="72">
        <f t="shared" si="7"/>
        <v>0.5</v>
      </c>
      <c r="T173" s="72"/>
      <c r="U173" s="75">
        <v>0.4</v>
      </c>
      <c r="V173" s="64" t="s">
        <v>80</v>
      </c>
      <c r="W173" s="62" t="s">
        <v>1224</v>
      </c>
      <c r="X173" s="75">
        <v>0.1</v>
      </c>
      <c r="Y173" s="64" t="s">
        <v>43</v>
      </c>
      <c r="Z173" s="77" t="s">
        <v>1313</v>
      </c>
      <c r="AA173" s="75">
        <v>0</v>
      </c>
      <c r="AB173" s="72">
        <f t="shared" si="8"/>
        <v>0.5</v>
      </c>
      <c r="AC173" s="86"/>
      <c r="AD173" s="85" t="str">
        <f>IF(VLOOKUP($A173,'[17]EZ list'!$B$4:$H$463,4,FALSE)="","","Yes")</f>
        <v>Yes</v>
      </c>
      <c r="AE173" s="85" t="s">
        <v>1387</v>
      </c>
      <c r="AF173" s="85"/>
      <c r="AG173" s="85"/>
      <c r="AH173" s="84" t="s">
        <v>96</v>
      </c>
      <c r="AI173" s="84">
        <v>0</v>
      </c>
      <c r="AJ173" s="83" t="s">
        <v>96</v>
      </c>
      <c r="AK173" s="94"/>
      <c r="AL173" s="93"/>
      <c r="AM173" s="92"/>
      <c r="AN173" s="79" t="s">
        <v>96</v>
      </c>
      <c r="AO173" s="62" t="s">
        <v>1314</v>
      </c>
      <c r="AP173" s="62" t="s">
        <v>1314</v>
      </c>
      <c r="AQ173" s="62" t="s">
        <v>1314</v>
      </c>
      <c r="AR173" s="62" t="s">
        <v>1314</v>
      </c>
      <c r="AU173" s="69">
        <v>0.65500000000000003</v>
      </c>
      <c r="AV173" s="62" t="s">
        <v>1314</v>
      </c>
      <c r="AW173" s="62" t="s">
        <v>80</v>
      </c>
      <c r="AX173" s="62" t="s">
        <v>1224</v>
      </c>
      <c r="AY173" s="62">
        <v>0.6</v>
      </c>
      <c r="AZ173" s="62" t="s">
        <v>43</v>
      </c>
      <c r="BA173" s="62" t="s">
        <v>1313</v>
      </c>
      <c r="BB173" s="62">
        <v>0</v>
      </c>
    </row>
    <row r="174" spans="1:54" ht="15.75" customHeight="1">
      <c r="A174" s="77" t="s">
        <v>632</v>
      </c>
      <c r="B174" s="77" t="s">
        <v>634</v>
      </c>
      <c r="C174" s="87">
        <v>0.4</v>
      </c>
      <c r="D174" s="88" t="s">
        <v>42</v>
      </c>
      <c r="E174" s="88" t="s">
        <v>1230</v>
      </c>
      <c r="F174" s="87">
        <v>0.1</v>
      </c>
      <c r="G174" s="88" t="s">
        <v>43</v>
      </c>
      <c r="H174" s="88" t="s">
        <v>1313</v>
      </c>
      <c r="I174" s="87">
        <v>0</v>
      </c>
      <c r="J174" s="87">
        <f t="shared" si="6"/>
        <v>0.5</v>
      </c>
      <c r="K174" s="77"/>
      <c r="L174" s="75">
        <v>0.4</v>
      </c>
      <c r="M174" s="64" t="s">
        <v>42</v>
      </c>
      <c r="N174" s="62" t="s">
        <v>1230</v>
      </c>
      <c r="O174" s="75">
        <v>0.1</v>
      </c>
      <c r="P174" s="64" t="s">
        <v>43</v>
      </c>
      <c r="Q174" s="77" t="s">
        <v>1313</v>
      </c>
      <c r="R174" s="75">
        <v>0</v>
      </c>
      <c r="S174" s="72">
        <f t="shared" si="7"/>
        <v>0.5</v>
      </c>
      <c r="T174" s="72"/>
      <c r="U174" s="75">
        <v>0.4</v>
      </c>
      <c r="V174" s="64" t="s">
        <v>42</v>
      </c>
      <c r="W174" s="62" t="s">
        <v>1230</v>
      </c>
      <c r="X174" s="75">
        <v>0.1</v>
      </c>
      <c r="Y174" s="64" t="s">
        <v>43</v>
      </c>
      <c r="Z174" s="77" t="s">
        <v>1313</v>
      </c>
      <c r="AA174" s="75">
        <v>0</v>
      </c>
      <c r="AB174" s="72">
        <f t="shared" si="8"/>
        <v>0.5</v>
      </c>
      <c r="AC174" s="86"/>
      <c r="AD174" s="85" t="str">
        <f>IF(VLOOKUP($A174,'[17]EZ list'!$B$4:$H$463,4,FALSE)="","","Yes")</f>
        <v/>
      </c>
      <c r="AE174" s="85"/>
      <c r="AF174" s="85"/>
      <c r="AG174" s="85"/>
      <c r="AH174" s="84" t="s">
        <v>96</v>
      </c>
      <c r="AI174" s="84">
        <v>0</v>
      </c>
      <c r="AJ174" s="83" t="s">
        <v>96</v>
      </c>
      <c r="AK174" s="91"/>
      <c r="AL174" s="90"/>
      <c r="AM174" s="89"/>
      <c r="AN174" s="79" t="s">
        <v>96</v>
      </c>
      <c r="AO174" s="62" t="s">
        <v>1314</v>
      </c>
      <c r="AP174" s="62" t="s">
        <v>1314</v>
      </c>
      <c r="AQ174" s="62" t="s">
        <v>1314</v>
      </c>
      <c r="AR174" s="62" t="s">
        <v>1314</v>
      </c>
      <c r="AU174" s="69">
        <v>0.71699999999999997</v>
      </c>
      <c r="AV174" s="62" t="s">
        <v>1314</v>
      </c>
      <c r="AW174" s="62" t="s">
        <v>42</v>
      </c>
      <c r="AX174" s="62" t="s">
        <v>1230</v>
      </c>
      <c r="AY174" s="62">
        <v>0.6</v>
      </c>
      <c r="AZ174" s="62" t="s">
        <v>43</v>
      </c>
      <c r="BA174" s="62" t="s">
        <v>1313</v>
      </c>
      <c r="BB174" s="62">
        <v>0</v>
      </c>
    </row>
    <row r="175" spans="1:54" ht="15.75">
      <c r="A175" s="77" t="s">
        <v>635</v>
      </c>
      <c r="B175" s="77" t="s">
        <v>1405</v>
      </c>
      <c r="C175" s="87">
        <v>0.49</v>
      </c>
      <c r="D175" s="88" t="s">
        <v>43</v>
      </c>
      <c r="E175" s="88" t="s">
        <v>1321</v>
      </c>
      <c r="F175" s="87">
        <v>0</v>
      </c>
      <c r="G175" s="88" t="s">
        <v>495</v>
      </c>
      <c r="H175" s="88" t="s">
        <v>1128</v>
      </c>
      <c r="I175" s="87">
        <v>0.01</v>
      </c>
      <c r="J175" s="87">
        <f t="shared" si="6"/>
        <v>0.5</v>
      </c>
      <c r="K175" s="77"/>
      <c r="L175" s="75">
        <v>0.49</v>
      </c>
      <c r="M175" s="64" t="s">
        <v>43</v>
      </c>
      <c r="N175" s="62" t="s">
        <v>1321</v>
      </c>
      <c r="O175" s="75">
        <v>0</v>
      </c>
      <c r="P175" s="64" t="s">
        <v>495</v>
      </c>
      <c r="Q175" s="77" t="s">
        <v>1128</v>
      </c>
      <c r="R175" s="75">
        <v>0.01</v>
      </c>
      <c r="S175" s="72">
        <f t="shared" si="7"/>
        <v>0.5</v>
      </c>
      <c r="T175" s="72"/>
      <c r="U175" s="75">
        <v>0.49</v>
      </c>
      <c r="V175" s="64" t="s">
        <v>43</v>
      </c>
      <c r="W175" s="62" t="s">
        <v>1321</v>
      </c>
      <c r="X175" s="75">
        <v>0</v>
      </c>
      <c r="Y175" s="64" t="s">
        <v>495</v>
      </c>
      <c r="Z175" s="77" t="s">
        <v>1128</v>
      </c>
      <c r="AA175" s="75">
        <v>0.01</v>
      </c>
      <c r="AB175" s="72">
        <f t="shared" si="8"/>
        <v>0.5</v>
      </c>
      <c r="AC175" s="86"/>
      <c r="AD175" s="85" t="str">
        <f>IF(VLOOKUP($A175,'[17]EZ list'!$B$4:$H$463,4,FALSE)="","","Yes")</f>
        <v>Yes</v>
      </c>
      <c r="AE175" s="85" t="s">
        <v>1356</v>
      </c>
      <c r="AF175" s="85" t="s">
        <v>1355</v>
      </c>
      <c r="AG175" s="85"/>
      <c r="AH175" s="84" t="s">
        <v>96</v>
      </c>
      <c r="AI175" s="84">
        <v>0</v>
      </c>
      <c r="AJ175" s="83" t="s">
        <v>0</v>
      </c>
      <c r="AK175" s="94"/>
      <c r="AL175" s="93"/>
      <c r="AM175" s="92"/>
      <c r="AN175" s="79" t="s">
        <v>0</v>
      </c>
      <c r="AO175" s="62" t="s">
        <v>1314</v>
      </c>
      <c r="AP175" s="62" t="s">
        <v>1314</v>
      </c>
      <c r="AQ175" s="62" t="s">
        <v>1314</v>
      </c>
      <c r="AR175" s="62" t="s">
        <v>0</v>
      </c>
      <c r="AS175" s="62" t="s">
        <v>1356</v>
      </c>
      <c r="AT175" s="62">
        <v>39423388</v>
      </c>
      <c r="AU175" s="69">
        <v>0.67800000000000005</v>
      </c>
      <c r="AV175" s="62" t="s">
        <v>1314</v>
      </c>
      <c r="AW175" s="62" t="s">
        <v>43</v>
      </c>
      <c r="AX175" s="62" t="s">
        <v>1321</v>
      </c>
      <c r="AY175" s="62">
        <v>0</v>
      </c>
      <c r="AZ175" s="62" t="s">
        <v>495</v>
      </c>
      <c r="BA175" s="62" t="s">
        <v>1128</v>
      </c>
      <c r="BB175" s="62">
        <v>0.01</v>
      </c>
    </row>
    <row r="176" spans="1:54" ht="15.75" customHeight="1">
      <c r="A176" s="77" t="s">
        <v>638</v>
      </c>
      <c r="B176" s="77" t="s">
        <v>1406</v>
      </c>
      <c r="C176" s="87">
        <v>0.49</v>
      </c>
      <c r="D176" s="88" t="s">
        <v>43</v>
      </c>
      <c r="E176" s="88" t="s">
        <v>1321</v>
      </c>
      <c r="F176" s="87">
        <v>0</v>
      </c>
      <c r="G176" s="88" t="s">
        <v>75</v>
      </c>
      <c r="H176" s="88" t="s">
        <v>1122</v>
      </c>
      <c r="I176" s="87">
        <v>0.01</v>
      </c>
      <c r="J176" s="87">
        <f t="shared" si="6"/>
        <v>0.5</v>
      </c>
      <c r="K176" s="77"/>
      <c r="L176" s="75">
        <v>0.49</v>
      </c>
      <c r="M176" s="64" t="s">
        <v>43</v>
      </c>
      <c r="N176" s="62" t="s">
        <v>1321</v>
      </c>
      <c r="O176" s="75">
        <v>0</v>
      </c>
      <c r="P176" s="64" t="s">
        <v>75</v>
      </c>
      <c r="Q176" s="77" t="s">
        <v>1122</v>
      </c>
      <c r="R176" s="75">
        <v>0.01</v>
      </c>
      <c r="S176" s="72">
        <f t="shared" si="7"/>
        <v>0.5</v>
      </c>
      <c r="T176" s="72"/>
      <c r="U176" s="75">
        <v>0.49</v>
      </c>
      <c r="V176" s="64" t="s">
        <v>43</v>
      </c>
      <c r="W176" s="62" t="s">
        <v>1321</v>
      </c>
      <c r="X176" s="75">
        <v>0</v>
      </c>
      <c r="Y176" s="64" t="s">
        <v>75</v>
      </c>
      <c r="Z176" s="77" t="s">
        <v>1122</v>
      </c>
      <c r="AA176" s="75">
        <v>0.01</v>
      </c>
      <c r="AB176" s="72">
        <f t="shared" si="8"/>
        <v>0.5</v>
      </c>
      <c r="AC176" s="86"/>
      <c r="AD176" s="85" t="str">
        <f>IF(VLOOKUP($A176,'[17]EZ list'!$B$4:$H$463,4,FALSE)="","","Yes")</f>
        <v/>
      </c>
      <c r="AE176" s="85"/>
      <c r="AF176" s="85"/>
      <c r="AG176" s="85"/>
      <c r="AH176" s="84" t="s">
        <v>96</v>
      </c>
      <c r="AI176" s="84">
        <v>0</v>
      </c>
      <c r="AJ176" s="83" t="s">
        <v>0</v>
      </c>
      <c r="AK176" s="97"/>
      <c r="AL176" s="90"/>
      <c r="AM176" s="95"/>
      <c r="AN176" s="79" t="s">
        <v>0</v>
      </c>
      <c r="AO176" s="62" t="s">
        <v>1314</v>
      </c>
      <c r="AP176" s="62" t="s">
        <v>1314</v>
      </c>
      <c r="AQ176" s="62" t="s">
        <v>1314</v>
      </c>
      <c r="AR176" s="62" t="s">
        <v>1314</v>
      </c>
      <c r="AU176" s="69">
        <v>0.72199999999999998</v>
      </c>
      <c r="AV176" s="62" t="s">
        <v>1314</v>
      </c>
      <c r="AW176" s="62" t="s">
        <v>43</v>
      </c>
      <c r="AX176" s="62" t="s">
        <v>1321</v>
      </c>
      <c r="AY176" s="62">
        <v>0</v>
      </c>
      <c r="AZ176" s="62" t="s">
        <v>75</v>
      </c>
      <c r="BA176" s="62" t="s">
        <v>1122</v>
      </c>
      <c r="BB176" s="62">
        <v>0.01</v>
      </c>
    </row>
    <row r="177" spans="1:54" ht="15.75" customHeight="1">
      <c r="A177" s="77" t="s">
        <v>641</v>
      </c>
      <c r="B177" s="77" t="s">
        <v>643</v>
      </c>
      <c r="C177" s="87">
        <v>0.3</v>
      </c>
      <c r="D177" s="88" t="s">
        <v>404</v>
      </c>
      <c r="E177" s="88" t="s">
        <v>1226</v>
      </c>
      <c r="F177" s="87">
        <v>0.7</v>
      </c>
      <c r="G177" s="88" t="s">
        <v>43</v>
      </c>
      <c r="H177" s="88" t="s">
        <v>1313</v>
      </c>
      <c r="I177" s="87">
        <v>0</v>
      </c>
      <c r="J177" s="87">
        <f t="shared" si="6"/>
        <v>1</v>
      </c>
      <c r="K177" s="77"/>
      <c r="L177" s="75">
        <v>0.4</v>
      </c>
      <c r="M177" s="64" t="s">
        <v>404</v>
      </c>
      <c r="N177" s="62" t="s">
        <v>1226</v>
      </c>
      <c r="O177" s="75">
        <v>0.1</v>
      </c>
      <c r="P177" s="64" t="s">
        <v>43</v>
      </c>
      <c r="Q177" s="77" t="s">
        <v>1313</v>
      </c>
      <c r="R177" s="75">
        <v>0</v>
      </c>
      <c r="S177" s="72">
        <f t="shared" si="7"/>
        <v>0.5</v>
      </c>
      <c r="T177" s="72"/>
      <c r="U177" s="75">
        <v>0.4</v>
      </c>
      <c r="V177" s="64" t="s">
        <v>404</v>
      </c>
      <c r="W177" s="62" t="s">
        <v>1226</v>
      </c>
      <c r="X177" s="75">
        <v>0.1</v>
      </c>
      <c r="Y177" s="64" t="s">
        <v>43</v>
      </c>
      <c r="Z177" s="77" t="s">
        <v>1313</v>
      </c>
      <c r="AA177" s="75">
        <v>0</v>
      </c>
      <c r="AB177" s="72">
        <f t="shared" si="8"/>
        <v>0.5</v>
      </c>
      <c r="AC177" s="86"/>
      <c r="AD177" s="85" t="str">
        <f>IF(VLOOKUP($A177,'[17]EZ list'!$B$4:$H$463,4,FALSE)="","","Yes")</f>
        <v/>
      </c>
      <c r="AE177" s="85"/>
      <c r="AF177" s="85"/>
      <c r="AG177" s="85"/>
      <c r="AH177" s="84" t="s">
        <v>96</v>
      </c>
      <c r="AI177" s="84">
        <v>0</v>
      </c>
      <c r="AJ177" s="83" t="s">
        <v>96</v>
      </c>
      <c r="AK177" s="100"/>
      <c r="AL177" s="99"/>
      <c r="AM177" s="98"/>
      <c r="AN177" s="79" t="s">
        <v>96</v>
      </c>
      <c r="AO177" s="62" t="s">
        <v>1314</v>
      </c>
      <c r="AP177" s="62" t="s">
        <v>1314</v>
      </c>
      <c r="AQ177" s="62" t="s">
        <v>1314</v>
      </c>
      <c r="AR177" s="62" t="s">
        <v>1314</v>
      </c>
      <c r="AU177" s="69">
        <v>0.70699999999999996</v>
      </c>
      <c r="AV177" s="62" t="s">
        <v>1314</v>
      </c>
      <c r="AW177" s="62" t="s">
        <v>404</v>
      </c>
      <c r="AX177" s="62" t="s">
        <v>1226</v>
      </c>
      <c r="AY177" s="62">
        <v>0.6</v>
      </c>
      <c r="AZ177" s="62" t="s">
        <v>43</v>
      </c>
      <c r="BA177" s="62" t="s">
        <v>1313</v>
      </c>
      <c r="BB177" s="62">
        <v>0</v>
      </c>
    </row>
    <row r="178" spans="1:54" ht="15.75" customHeight="1">
      <c r="A178" s="77" t="s">
        <v>644</v>
      </c>
      <c r="B178" s="77" t="s">
        <v>646</v>
      </c>
      <c r="C178" s="87">
        <v>0.4</v>
      </c>
      <c r="D178" s="88" t="s">
        <v>109</v>
      </c>
      <c r="E178" s="88" t="s">
        <v>1199</v>
      </c>
      <c r="F178" s="87">
        <v>0.09</v>
      </c>
      <c r="G178" s="88" t="s">
        <v>110</v>
      </c>
      <c r="H178" s="88" t="s">
        <v>1142</v>
      </c>
      <c r="I178" s="87">
        <v>0.01</v>
      </c>
      <c r="J178" s="87">
        <f t="shared" si="6"/>
        <v>0.5</v>
      </c>
      <c r="K178" s="77"/>
      <c r="L178" s="75">
        <v>0.4</v>
      </c>
      <c r="M178" s="64" t="s">
        <v>109</v>
      </c>
      <c r="N178" s="62" t="s">
        <v>1199</v>
      </c>
      <c r="O178" s="75">
        <v>0.09</v>
      </c>
      <c r="P178" s="64" t="s">
        <v>110</v>
      </c>
      <c r="Q178" s="77" t="s">
        <v>1142</v>
      </c>
      <c r="R178" s="75">
        <v>0.01</v>
      </c>
      <c r="S178" s="72">
        <f t="shared" si="7"/>
        <v>0.5</v>
      </c>
      <c r="T178" s="72"/>
      <c r="U178" s="75">
        <v>0.4</v>
      </c>
      <c r="V178" s="64" t="s">
        <v>109</v>
      </c>
      <c r="W178" s="62" t="s">
        <v>1199</v>
      </c>
      <c r="X178" s="75">
        <v>0.09</v>
      </c>
      <c r="Y178" s="64" t="s">
        <v>110</v>
      </c>
      <c r="Z178" s="77" t="s">
        <v>1142</v>
      </c>
      <c r="AA178" s="75">
        <v>0.01</v>
      </c>
      <c r="AB178" s="72">
        <f t="shared" si="8"/>
        <v>0.5</v>
      </c>
      <c r="AC178" s="86"/>
      <c r="AD178" s="85" t="str">
        <f>IF(VLOOKUP($A178,'[17]EZ list'!$B$4:$H$463,4,FALSE)="","","Yes")</f>
        <v/>
      </c>
      <c r="AE178" s="85"/>
      <c r="AF178" s="85"/>
      <c r="AG178" s="85"/>
      <c r="AH178" s="84" t="s">
        <v>96</v>
      </c>
      <c r="AI178" s="84">
        <v>0</v>
      </c>
      <c r="AJ178" s="83" t="s">
        <v>96</v>
      </c>
      <c r="AK178" s="94"/>
      <c r="AL178" s="93"/>
      <c r="AM178" s="92"/>
      <c r="AN178" s="79" t="s">
        <v>96</v>
      </c>
      <c r="AO178" s="62" t="s">
        <v>1314</v>
      </c>
      <c r="AP178" s="62" t="s">
        <v>1314</v>
      </c>
      <c r="AQ178" s="62" t="s">
        <v>1314</v>
      </c>
      <c r="AR178" s="62" t="s">
        <v>1314</v>
      </c>
      <c r="AU178" s="69">
        <v>0.69899999999999995</v>
      </c>
      <c r="AV178" s="62" t="s">
        <v>1314</v>
      </c>
      <c r="AW178" s="62" t="s">
        <v>109</v>
      </c>
      <c r="AX178" s="62" t="s">
        <v>1199</v>
      </c>
      <c r="AY178" s="62">
        <v>0.59</v>
      </c>
      <c r="AZ178" s="62" t="s">
        <v>110</v>
      </c>
      <c r="BA178" s="62" t="s">
        <v>1142</v>
      </c>
      <c r="BB178" s="62">
        <v>0.01</v>
      </c>
    </row>
    <row r="179" spans="1:54" ht="15.75" customHeight="1">
      <c r="A179" s="77" t="s">
        <v>647</v>
      </c>
      <c r="B179" s="77" t="s">
        <v>1407</v>
      </c>
      <c r="C179" s="87">
        <v>0.4</v>
      </c>
      <c r="D179" s="88" t="s">
        <v>62</v>
      </c>
      <c r="E179" s="88" t="s">
        <v>1216</v>
      </c>
      <c r="F179" s="87">
        <v>0.09</v>
      </c>
      <c r="G179" s="88" t="s">
        <v>63</v>
      </c>
      <c r="H179" s="88" t="s">
        <v>1156</v>
      </c>
      <c r="I179" s="87">
        <v>0.01</v>
      </c>
      <c r="J179" s="87">
        <f t="shared" si="6"/>
        <v>0.5</v>
      </c>
      <c r="K179" s="77"/>
      <c r="L179" s="75">
        <v>0.4</v>
      </c>
      <c r="M179" s="64" t="s">
        <v>62</v>
      </c>
      <c r="N179" s="62" t="s">
        <v>1216</v>
      </c>
      <c r="O179" s="75">
        <v>0.09</v>
      </c>
      <c r="P179" s="64" t="s">
        <v>63</v>
      </c>
      <c r="Q179" s="77" t="s">
        <v>1156</v>
      </c>
      <c r="R179" s="75">
        <v>0.01</v>
      </c>
      <c r="S179" s="72">
        <f t="shared" si="7"/>
        <v>0.5</v>
      </c>
      <c r="T179" s="72"/>
      <c r="U179" s="75">
        <v>0.4</v>
      </c>
      <c r="V179" s="64" t="s">
        <v>62</v>
      </c>
      <c r="W179" s="62" t="s">
        <v>1216</v>
      </c>
      <c r="X179" s="75">
        <v>0.09</v>
      </c>
      <c r="Y179" s="64" t="s">
        <v>63</v>
      </c>
      <c r="Z179" s="77" t="s">
        <v>1156</v>
      </c>
      <c r="AA179" s="75">
        <v>0.01</v>
      </c>
      <c r="AB179" s="72">
        <f t="shared" si="8"/>
        <v>0.5</v>
      </c>
      <c r="AC179" s="86"/>
      <c r="AD179" s="85" t="str">
        <f>IF(VLOOKUP($A179,'[17]EZ list'!$B$4:$H$463,4,FALSE)="","","Yes")</f>
        <v/>
      </c>
      <c r="AE179" s="85"/>
      <c r="AF179" s="85"/>
      <c r="AG179" s="85"/>
      <c r="AH179" s="84" t="s">
        <v>96</v>
      </c>
      <c r="AI179" s="84">
        <v>0</v>
      </c>
      <c r="AJ179" s="83" t="s">
        <v>96</v>
      </c>
      <c r="AK179" s="94"/>
      <c r="AL179" s="93"/>
      <c r="AM179" s="92"/>
      <c r="AN179" s="79" t="s">
        <v>96</v>
      </c>
      <c r="AO179" s="62" t="s">
        <v>1314</v>
      </c>
      <c r="AP179" s="62" t="s">
        <v>1314</v>
      </c>
      <c r="AQ179" s="62" t="s">
        <v>1314</v>
      </c>
      <c r="AR179" s="62" t="s">
        <v>1314</v>
      </c>
      <c r="AU179" s="69">
        <v>0.67300000000000004</v>
      </c>
      <c r="AV179" s="62" t="s">
        <v>1314</v>
      </c>
      <c r="AW179" s="62" t="s">
        <v>62</v>
      </c>
      <c r="AX179" s="62" t="s">
        <v>1216</v>
      </c>
      <c r="AY179" s="62">
        <v>0.59</v>
      </c>
      <c r="AZ179" s="62" t="s">
        <v>63</v>
      </c>
      <c r="BA179" s="62" t="s">
        <v>1156</v>
      </c>
      <c r="BB179" s="62">
        <v>0.01</v>
      </c>
    </row>
    <row r="180" spans="1:54" ht="15.75" customHeight="1">
      <c r="A180" s="77" t="s">
        <v>653</v>
      </c>
      <c r="B180" s="77" t="s">
        <v>655</v>
      </c>
      <c r="C180" s="87">
        <v>0.4</v>
      </c>
      <c r="D180" s="88" t="s">
        <v>235</v>
      </c>
      <c r="E180" s="88" t="s">
        <v>1222</v>
      </c>
      <c r="F180" s="87">
        <v>0.09</v>
      </c>
      <c r="G180" s="88" t="s">
        <v>236</v>
      </c>
      <c r="H180" s="88" t="s">
        <v>1160</v>
      </c>
      <c r="I180" s="87">
        <v>0.01</v>
      </c>
      <c r="J180" s="87">
        <f t="shared" si="6"/>
        <v>0.5</v>
      </c>
      <c r="K180" s="77"/>
      <c r="L180" s="75">
        <v>0.4</v>
      </c>
      <c r="M180" s="64" t="s">
        <v>235</v>
      </c>
      <c r="N180" s="62" t="s">
        <v>1222</v>
      </c>
      <c r="O180" s="75">
        <v>0.09</v>
      </c>
      <c r="P180" s="64" t="s">
        <v>236</v>
      </c>
      <c r="Q180" s="77" t="s">
        <v>1160</v>
      </c>
      <c r="R180" s="75">
        <v>0.01</v>
      </c>
      <c r="S180" s="72">
        <f t="shared" si="7"/>
        <v>0.5</v>
      </c>
      <c r="T180" s="72"/>
      <c r="U180" s="75">
        <v>0.4</v>
      </c>
      <c r="V180" s="64" t="s">
        <v>235</v>
      </c>
      <c r="W180" s="62" t="s">
        <v>1222</v>
      </c>
      <c r="X180" s="75">
        <v>0.09</v>
      </c>
      <c r="Y180" s="64" t="s">
        <v>236</v>
      </c>
      <c r="Z180" s="77" t="s">
        <v>1160</v>
      </c>
      <c r="AA180" s="75">
        <v>0.01</v>
      </c>
      <c r="AB180" s="72">
        <f t="shared" si="8"/>
        <v>0.5</v>
      </c>
      <c r="AC180" s="86"/>
      <c r="AD180" s="85" t="str">
        <f>IF(VLOOKUP($A180,'[17]EZ list'!$B$4:$H$463,4,FALSE)="","","Yes")</f>
        <v>Yes</v>
      </c>
      <c r="AE180" s="85" t="s">
        <v>1408</v>
      </c>
      <c r="AF180" s="85"/>
      <c r="AG180" s="85"/>
      <c r="AH180" s="84" t="s">
        <v>96</v>
      </c>
      <c r="AI180" s="84">
        <v>0</v>
      </c>
      <c r="AJ180" s="83" t="s">
        <v>96</v>
      </c>
      <c r="AK180" s="94"/>
      <c r="AL180" s="93"/>
      <c r="AM180" s="92"/>
      <c r="AN180" s="79" t="s">
        <v>96</v>
      </c>
      <c r="AO180" s="62" t="s">
        <v>1314</v>
      </c>
      <c r="AP180" s="62" t="s">
        <v>1314</v>
      </c>
      <c r="AQ180" s="62" t="s">
        <v>1314</v>
      </c>
      <c r="AR180" s="62" t="s">
        <v>1314</v>
      </c>
      <c r="AU180" s="69">
        <v>0.66500000000000004</v>
      </c>
      <c r="AV180" s="62" t="s">
        <v>1314</v>
      </c>
      <c r="AW180" s="62" t="s">
        <v>235</v>
      </c>
      <c r="AX180" s="62" t="s">
        <v>1222</v>
      </c>
      <c r="AY180" s="62">
        <v>0.59</v>
      </c>
      <c r="AZ180" s="62" t="s">
        <v>236</v>
      </c>
      <c r="BA180" s="62" t="s">
        <v>1160</v>
      </c>
      <c r="BB180" s="62">
        <v>0.01</v>
      </c>
    </row>
    <row r="181" spans="1:54" ht="15.75">
      <c r="A181" s="77" t="s">
        <v>650</v>
      </c>
      <c r="B181" s="108" t="s">
        <v>1409</v>
      </c>
      <c r="C181" s="87">
        <v>0.49</v>
      </c>
      <c r="D181" s="88" t="s">
        <v>43</v>
      </c>
      <c r="E181" s="88" t="s">
        <v>93</v>
      </c>
      <c r="F181" s="87">
        <v>0</v>
      </c>
      <c r="G181" s="88" t="s">
        <v>439</v>
      </c>
      <c r="H181" s="88" t="s">
        <v>1169</v>
      </c>
      <c r="I181" s="87">
        <v>0.01</v>
      </c>
      <c r="J181" s="87">
        <f t="shared" si="6"/>
        <v>0.5</v>
      </c>
      <c r="K181" s="108"/>
      <c r="L181" s="75">
        <v>0.49</v>
      </c>
      <c r="M181" s="64" t="s">
        <v>43</v>
      </c>
      <c r="N181" s="62" t="s">
        <v>93</v>
      </c>
      <c r="O181" s="75">
        <v>0</v>
      </c>
      <c r="P181" s="64" t="s">
        <v>439</v>
      </c>
      <c r="Q181" s="77" t="s">
        <v>1169</v>
      </c>
      <c r="R181" s="75">
        <v>0.01</v>
      </c>
      <c r="S181" s="72">
        <f t="shared" si="7"/>
        <v>0.5</v>
      </c>
      <c r="T181" s="72"/>
      <c r="U181" s="75">
        <v>0.49</v>
      </c>
      <c r="V181" s="64" t="s">
        <v>43</v>
      </c>
      <c r="W181" s="62" t="s">
        <v>93</v>
      </c>
      <c r="X181" s="75">
        <v>0</v>
      </c>
      <c r="Y181" s="64" t="s">
        <v>439</v>
      </c>
      <c r="Z181" s="77" t="s">
        <v>1169</v>
      </c>
      <c r="AA181" s="75">
        <v>0.01</v>
      </c>
      <c r="AB181" s="72">
        <f t="shared" si="8"/>
        <v>0.5</v>
      </c>
      <c r="AC181" s="86"/>
      <c r="AD181" s="85" t="str">
        <f>IF(VLOOKUP($A181,'[17]EZ list'!$B$4:$H$463,4,FALSE)="","","Yes")</f>
        <v>Yes</v>
      </c>
      <c r="AE181" s="85" t="s">
        <v>1410</v>
      </c>
      <c r="AF181" s="85" t="s">
        <v>1375</v>
      </c>
      <c r="AG181" s="85" t="s">
        <v>1363</v>
      </c>
      <c r="AH181" s="84" t="s">
        <v>0</v>
      </c>
      <c r="AI181" s="84">
        <v>5614357</v>
      </c>
      <c r="AJ181" s="83" t="s">
        <v>0</v>
      </c>
      <c r="AK181" s="91"/>
      <c r="AL181" s="90"/>
      <c r="AM181" s="89"/>
      <c r="AN181" s="79" t="s">
        <v>0</v>
      </c>
      <c r="AO181" s="62" t="s">
        <v>1314</v>
      </c>
      <c r="AP181" s="62" t="s">
        <v>1314</v>
      </c>
      <c r="AQ181" s="62" t="s">
        <v>0</v>
      </c>
      <c r="AR181" s="62" t="s">
        <v>1314</v>
      </c>
      <c r="AU181" s="69">
        <v>0.69199999999999995</v>
      </c>
      <c r="AV181" s="62" t="s">
        <v>1314</v>
      </c>
      <c r="AW181" s="62" t="s">
        <v>43</v>
      </c>
      <c r="AX181" s="62" t="s">
        <v>93</v>
      </c>
      <c r="AY181" s="62">
        <v>0</v>
      </c>
      <c r="AZ181" s="62" t="s">
        <v>439</v>
      </c>
      <c r="BA181" s="62" t="s">
        <v>1169</v>
      </c>
      <c r="BB181" s="62">
        <v>0.01</v>
      </c>
    </row>
    <row r="182" spans="1:54" ht="15.75">
      <c r="A182" s="77" t="s">
        <v>657</v>
      </c>
      <c r="B182" s="77" t="s">
        <v>659</v>
      </c>
      <c r="C182" s="87">
        <v>0.64</v>
      </c>
      <c r="D182" s="88" t="s">
        <v>86</v>
      </c>
      <c r="E182" s="88" t="s">
        <v>1176</v>
      </c>
      <c r="F182" s="87">
        <v>0.36</v>
      </c>
      <c r="G182" s="88" t="s">
        <v>43</v>
      </c>
      <c r="H182" s="88" t="s">
        <v>43</v>
      </c>
      <c r="I182" s="87">
        <v>0</v>
      </c>
      <c r="J182" s="87">
        <f t="shared" si="6"/>
        <v>1</v>
      </c>
      <c r="K182" s="77"/>
      <c r="L182" s="75">
        <v>0.3</v>
      </c>
      <c r="M182" s="64" t="s">
        <v>86</v>
      </c>
      <c r="N182" s="62" t="s">
        <v>1176</v>
      </c>
      <c r="O182" s="75">
        <v>0.37</v>
      </c>
      <c r="P182" s="64" t="s">
        <v>43</v>
      </c>
      <c r="Q182" s="62" t="s">
        <v>43</v>
      </c>
      <c r="R182" s="75">
        <v>0</v>
      </c>
      <c r="S182" s="72">
        <f t="shared" si="7"/>
        <v>0.66999999999999993</v>
      </c>
      <c r="T182" s="72"/>
      <c r="U182" s="75">
        <v>0.3</v>
      </c>
      <c r="V182" s="64" t="s">
        <v>86</v>
      </c>
      <c r="W182" s="62" t="s">
        <v>1176</v>
      </c>
      <c r="X182" s="75">
        <v>0.2</v>
      </c>
      <c r="Y182" s="64" t="s">
        <v>43</v>
      </c>
      <c r="Z182" s="62" t="s">
        <v>43</v>
      </c>
      <c r="AA182" s="75">
        <v>0</v>
      </c>
      <c r="AB182" s="72">
        <f t="shared" si="8"/>
        <v>0.5</v>
      </c>
      <c r="AC182" s="86"/>
      <c r="AD182" s="85" t="str">
        <f>IF(VLOOKUP($A182,'[17]EZ list'!$B$4:$H$463,4,FALSE)="","","Yes")</f>
        <v>Yes</v>
      </c>
      <c r="AE182" s="85" t="s">
        <v>1411</v>
      </c>
      <c r="AF182" s="85"/>
      <c r="AG182" s="85"/>
      <c r="AH182" s="84" t="s">
        <v>96</v>
      </c>
      <c r="AI182" s="84">
        <v>0</v>
      </c>
      <c r="AJ182" s="83" t="s">
        <v>0</v>
      </c>
      <c r="AK182" s="97"/>
      <c r="AL182" s="96"/>
      <c r="AM182" s="95"/>
      <c r="AN182" s="79" t="s">
        <v>0</v>
      </c>
      <c r="AO182" s="62" t="s">
        <v>1314</v>
      </c>
      <c r="AP182" s="62" t="s">
        <v>1314</v>
      </c>
      <c r="AQ182" s="62" t="s">
        <v>1314</v>
      </c>
      <c r="AR182" s="62" t="s">
        <v>1314</v>
      </c>
      <c r="AU182" s="69">
        <v>0.74399999999999999</v>
      </c>
      <c r="AV182" s="62" t="s">
        <v>1314</v>
      </c>
      <c r="AW182" s="62" t="s">
        <v>86</v>
      </c>
      <c r="AX182" s="62" t="s">
        <v>1176</v>
      </c>
      <c r="AY182" s="62">
        <v>0.2</v>
      </c>
      <c r="AZ182" s="62" t="s">
        <v>43</v>
      </c>
      <c r="BA182" s="62" t="s">
        <v>43</v>
      </c>
      <c r="BB182" s="62">
        <v>0</v>
      </c>
    </row>
    <row r="183" spans="1:54" ht="15.75" customHeight="1">
      <c r="A183" s="77" t="s">
        <v>660</v>
      </c>
      <c r="B183" s="77" t="s">
        <v>662</v>
      </c>
      <c r="C183" s="87">
        <v>0.4</v>
      </c>
      <c r="D183" s="88" t="s">
        <v>365</v>
      </c>
      <c r="E183" s="88" t="s">
        <v>1189</v>
      </c>
      <c r="F183" s="87">
        <v>0.59</v>
      </c>
      <c r="G183" s="88" t="s">
        <v>366</v>
      </c>
      <c r="H183" s="88" t="s">
        <v>1365</v>
      </c>
      <c r="I183" s="87">
        <v>0.01</v>
      </c>
      <c r="J183" s="87">
        <f t="shared" si="6"/>
        <v>1</v>
      </c>
      <c r="K183" s="77"/>
      <c r="L183" s="75">
        <v>0.4</v>
      </c>
      <c r="M183" s="64" t="s">
        <v>365</v>
      </c>
      <c r="N183" s="62" t="s">
        <v>1189</v>
      </c>
      <c r="O183" s="75">
        <v>0.09</v>
      </c>
      <c r="P183" s="64" t="s">
        <v>366</v>
      </c>
      <c r="Q183" s="77" t="s">
        <v>1365</v>
      </c>
      <c r="R183" s="75">
        <v>0.01</v>
      </c>
      <c r="S183" s="72">
        <f t="shared" si="7"/>
        <v>0.5</v>
      </c>
      <c r="T183" s="72"/>
      <c r="U183" s="75">
        <v>0.4</v>
      </c>
      <c r="V183" s="64" t="s">
        <v>365</v>
      </c>
      <c r="W183" s="62" t="s">
        <v>1189</v>
      </c>
      <c r="X183" s="75">
        <v>0.09</v>
      </c>
      <c r="Y183" s="64" t="s">
        <v>366</v>
      </c>
      <c r="Z183" s="77" t="s">
        <v>1365</v>
      </c>
      <c r="AA183" s="75">
        <v>0.01</v>
      </c>
      <c r="AB183" s="72">
        <f t="shared" si="8"/>
        <v>0.5</v>
      </c>
      <c r="AC183" s="86"/>
      <c r="AD183" s="85" t="str">
        <f>IF(VLOOKUP($A183,'[17]EZ list'!$B$4:$H$463,4,FALSE)="","","Yes")</f>
        <v/>
      </c>
      <c r="AE183" s="85"/>
      <c r="AF183" s="85"/>
      <c r="AG183" s="85"/>
      <c r="AH183" s="84" t="s">
        <v>96</v>
      </c>
      <c r="AI183" s="84">
        <v>0</v>
      </c>
      <c r="AJ183" s="83" t="s">
        <v>96</v>
      </c>
      <c r="AK183" s="97"/>
      <c r="AL183" s="96"/>
      <c r="AM183" s="95"/>
      <c r="AN183" s="79" t="s">
        <v>96</v>
      </c>
      <c r="AO183" s="62" t="s">
        <v>1314</v>
      </c>
      <c r="AP183" s="62" t="s">
        <v>1314</v>
      </c>
      <c r="AQ183" s="62" t="s">
        <v>1314</v>
      </c>
      <c r="AR183" s="62" t="s">
        <v>1314</v>
      </c>
      <c r="AU183" s="69">
        <v>0.64700000000000002</v>
      </c>
      <c r="AV183" s="62" t="s">
        <v>1314</v>
      </c>
      <c r="AW183" s="62" t="s">
        <v>365</v>
      </c>
      <c r="AX183" s="62" t="s">
        <v>1189</v>
      </c>
      <c r="AY183" s="62">
        <v>0.59</v>
      </c>
      <c r="AZ183" s="62" t="s">
        <v>366</v>
      </c>
      <c r="BA183" s="62" t="s">
        <v>1365</v>
      </c>
      <c r="BB183" s="62">
        <v>0.01</v>
      </c>
    </row>
    <row r="184" spans="1:54" ht="15.75" customHeight="1">
      <c r="A184" s="77" t="s">
        <v>663</v>
      </c>
      <c r="B184" s="77" t="s">
        <v>665</v>
      </c>
      <c r="C184" s="87">
        <v>0.4</v>
      </c>
      <c r="D184" s="88" t="s">
        <v>287</v>
      </c>
      <c r="E184" s="88" t="s">
        <v>1191</v>
      </c>
      <c r="F184" s="87">
        <v>0.09</v>
      </c>
      <c r="G184" s="88" t="s">
        <v>161</v>
      </c>
      <c r="H184" s="88" t="s">
        <v>1331</v>
      </c>
      <c r="I184" s="87">
        <v>0.01</v>
      </c>
      <c r="J184" s="87">
        <f t="shared" si="6"/>
        <v>0.5</v>
      </c>
      <c r="K184" s="77"/>
      <c r="L184" s="75">
        <v>0.4</v>
      </c>
      <c r="M184" s="64" t="s">
        <v>287</v>
      </c>
      <c r="N184" s="62" t="s">
        <v>1191</v>
      </c>
      <c r="O184" s="75">
        <v>0.09</v>
      </c>
      <c r="P184" s="64" t="s">
        <v>1332</v>
      </c>
      <c r="Q184" s="77" t="s">
        <v>1333</v>
      </c>
      <c r="R184" s="75">
        <v>0.01</v>
      </c>
      <c r="S184" s="72">
        <f t="shared" si="7"/>
        <v>0.5</v>
      </c>
      <c r="T184" s="72"/>
      <c r="U184" s="75">
        <v>0.4</v>
      </c>
      <c r="V184" s="64" t="s">
        <v>287</v>
      </c>
      <c r="W184" s="62" t="s">
        <v>1191</v>
      </c>
      <c r="X184" s="75">
        <v>0.09</v>
      </c>
      <c r="Y184" s="64" t="s">
        <v>1332</v>
      </c>
      <c r="Z184" s="77" t="s">
        <v>1333</v>
      </c>
      <c r="AA184" s="75">
        <v>0.01</v>
      </c>
      <c r="AB184" s="72">
        <f t="shared" si="8"/>
        <v>0.5</v>
      </c>
      <c r="AC184" s="86"/>
      <c r="AD184" s="85" t="str">
        <f>IF(VLOOKUP($A184,'[17]EZ list'!$B$4:$H$463,4,FALSE)="","","Yes")</f>
        <v/>
      </c>
      <c r="AE184" s="85"/>
      <c r="AF184" s="85"/>
      <c r="AG184" s="85"/>
      <c r="AH184" s="84" t="s">
        <v>96</v>
      </c>
      <c r="AI184" s="84">
        <v>0</v>
      </c>
      <c r="AJ184" s="83" t="s">
        <v>96</v>
      </c>
      <c r="AK184" s="94"/>
      <c r="AL184" s="93"/>
      <c r="AM184" s="92"/>
      <c r="AN184" s="79" t="s">
        <v>96</v>
      </c>
      <c r="AO184" s="62" t="s">
        <v>1314</v>
      </c>
      <c r="AP184" s="62" t="s">
        <v>1314</v>
      </c>
      <c r="AQ184" s="62" t="s">
        <v>1314</v>
      </c>
      <c r="AR184" s="62" t="s">
        <v>1314</v>
      </c>
      <c r="AU184" s="69">
        <v>0.67500000000000004</v>
      </c>
      <c r="AV184" s="62" t="s">
        <v>1314</v>
      </c>
      <c r="AW184" s="62" t="s">
        <v>287</v>
      </c>
      <c r="AX184" s="62" t="s">
        <v>1191</v>
      </c>
      <c r="AY184" s="62">
        <v>0.59</v>
      </c>
      <c r="AZ184" s="62" t="s">
        <v>161</v>
      </c>
      <c r="BA184" s="62" t="s">
        <v>1331</v>
      </c>
      <c r="BB184" s="62">
        <v>0.01</v>
      </c>
    </row>
    <row r="185" spans="1:54" ht="15.75" customHeight="1">
      <c r="A185" s="77" t="s">
        <v>666</v>
      </c>
      <c r="B185" s="77" t="s">
        <v>668</v>
      </c>
      <c r="C185" s="87">
        <v>0.5</v>
      </c>
      <c r="D185" s="88" t="s">
        <v>53</v>
      </c>
      <c r="E185" s="88" t="s">
        <v>1187</v>
      </c>
      <c r="F185" s="87">
        <v>0.49</v>
      </c>
      <c r="G185" s="88" t="s">
        <v>54</v>
      </c>
      <c r="H185" s="88" t="s">
        <v>1130</v>
      </c>
      <c r="I185" s="87">
        <v>0.01</v>
      </c>
      <c r="J185" s="87">
        <f t="shared" si="6"/>
        <v>1</v>
      </c>
      <c r="K185" s="77"/>
      <c r="L185" s="75">
        <v>0.4</v>
      </c>
      <c r="M185" s="64" t="s">
        <v>53</v>
      </c>
      <c r="N185" s="62" t="s">
        <v>1187</v>
      </c>
      <c r="O185" s="75">
        <v>0.09</v>
      </c>
      <c r="P185" s="64" t="s">
        <v>54</v>
      </c>
      <c r="Q185" s="77" t="s">
        <v>1130</v>
      </c>
      <c r="R185" s="75">
        <v>0.01</v>
      </c>
      <c r="S185" s="72">
        <f t="shared" si="7"/>
        <v>0.5</v>
      </c>
      <c r="T185" s="72"/>
      <c r="U185" s="75">
        <v>0.4</v>
      </c>
      <c r="V185" s="64" t="s">
        <v>53</v>
      </c>
      <c r="W185" s="62" t="s">
        <v>1187</v>
      </c>
      <c r="X185" s="75">
        <v>0.09</v>
      </c>
      <c r="Y185" s="64" t="s">
        <v>54</v>
      </c>
      <c r="Z185" s="77" t="s">
        <v>1130</v>
      </c>
      <c r="AA185" s="75">
        <v>0.01</v>
      </c>
      <c r="AB185" s="72">
        <f t="shared" si="8"/>
        <v>0.5</v>
      </c>
      <c r="AC185" s="86"/>
      <c r="AD185" s="85" t="str">
        <f>IF(VLOOKUP($A185,'[17]EZ list'!$B$4:$H$463,4,FALSE)="","","Yes")</f>
        <v/>
      </c>
      <c r="AE185" s="85"/>
      <c r="AF185" s="85"/>
      <c r="AG185" s="85"/>
      <c r="AH185" s="84" t="s">
        <v>96</v>
      </c>
      <c r="AI185" s="84">
        <v>0</v>
      </c>
      <c r="AJ185" s="83" t="s">
        <v>96</v>
      </c>
      <c r="AK185" s="94"/>
      <c r="AL185" s="93"/>
      <c r="AM185" s="92"/>
      <c r="AN185" s="79" t="s">
        <v>96</v>
      </c>
      <c r="AO185" s="62" t="s">
        <v>1314</v>
      </c>
      <c r="AP185" s="62" t="s">
        <v>1314</v>
      </c>
      <c r="AQ185" s="62" t="s">
        <v>1314</v>
      </c>
      <c r="AR185" s="62" t="s">
        <v>1314</v>
      </c>
      <c r="AU185" s="69">
        <v>0.65600000000000003</v>
      </c>
      <c r="AV185" s="62" t="s">
        <v>1314</v>
      </c>
      <c r="AW185" s="62" t="s">
        <v>53</v>
      </c>
      <c r="AX185" s="62" t="s">
        <v>1187</v>
      </c>
      <c r="AY185" s="62">
        <v>0.59</v>
      </c>
      <c r="AZ185" s="62" t="s">
        <v>54</v>
      </c>
      <c r="BA185" s="62" t="s">
        <v>1130</v>
      </c>
      <c r="BB185" s="62">
        <v>0.01</v>
      </c>
    </row>
    <row r="186" spans="1:54" ht="15.75">
      <c r="A186" s="77" t="s">
        <v>669</v>
      </c>
      <c r="B186" s="77" t="s">
        <v>1412</v>
      </c>
      <c r="C186" s="106">
        <v>0.49</v>
      </c>
      <c r="D186" s="105" t="s">
        <v>43</v>
      </c>
      <c r="E186" s="105" t="s">
        <v>1321</v>
      </c>
      <c r="F186" s="106">
        <v>0</v>
      </c>
      <c r="G186" s="105" t="s">
        <v>386</v>
      </c>
      <c r="H186" s="105" t="s">
        <v>1146</v>
      </c>
      <c r="I186" s="106">
        <v>0.01</v>
      </c>
      <c r="J186" s="104">
        <f t="shared" si="6"/>
        <v>0.5</v>
      </c>
      <c r="K186" s="77"/>
      <c r="L186" s="75">
        <v>0.49</v>
      </c>
      <c r="M186" s="64" t="s">
        <v>43</v>
      </c>
      <c r="N186" s="62" t="s">
        <v>1321</v>
      </c>
      <c r="O186" s="75">
        <v>0</v>
      </c>
      <c r="P186" s="64" t="s">
        <v>386</v>
      </c>
      <c r="Q186" s="77" t="s">
        <v>1146</v>
      </c>
      <c r="R186" s="75">
        <v>0.01</v>
      </c>
      <c r="S186" s="72">
        <f t="shared" si="7"/>
        <v>0.5</v>
      </c>
      <c r="T186" s="72"/>
      <c r="U186" s="75">
        <v>0.49</v>
      </c>
      <c r="V186" s="64" t="s">
        <v>43</v>
      </c>
      <c r="W186" s="62" t="s">
        <v>1321</v>
      </c>
      <c r="X186" s="75">
        <v>0</v>
      </c>
      <c r="Y186" s="64" t="s">
        <v>386</v>
      </c>
      <c r="Z186" s="77" t="s">
        <v>1146</v>
      </c>
      <c r="AA186" s="75">
        <v>0.01</v>
      </c>
      <c r="AB186" s="72">
        <f t="shared" si="8"/>
        <v>0.5</v>
      </c>
      <c r="AC186" s="86"/>
      <c r="AD186" s="85" t="str">
        <f>IF(VLOOKUP($A186,'[17]EZ list'!$B$4:$H$463,4,FALSE)="","","Yes")</f>
        <v>Yes</v>
      </c>
      <c r="AE186" s="85" t="s">
        <v>1368</v>
      </c>
      <c r="AF186" s="85" t="s">
        <v>1369</v>
      </c>
      <c r="AG186" s="85" t="s">
        <v>1370</v>
      </c>
      <c r="AH186" s="84" t="s">
        <v>0</v>
      </c>
      <c r="AI186" s="84">
        <v>1748269</v>
      </c>
      <c r="AJ186" s="83" t="s">
        <v>0</v>
      </c>
      <c r="AK186" s="94"/>
      <c r="AL186" s="93"/>
      <c r="AM186" s="92"/>
      <c r="AN186" s="79" t="s">
        <v>0</v>
      </c>
      <c r="AO186" s="62" t="s">
        <v>1314</v>
      </c>
      <c r="AP186" s="62" t="s">
        <v>1314</v>
      </c>
      <c r="AQ186" s="62" t="s">
        <v>1314</v>
      </c>
      <c r="AR186" s="62" t="s">
        <v>1314</v>
      </c>
      <c r="AU186" s="69">
        <v>0.65600000000000003</v>
      </c>
      <c r="AV186" s="62" t="s">
        <v>1314</v>
      </c>
      <c r="AW186" s="62" t="s">
        <v>43</v>
      </c>
      <c r="AX186" s="62" t="s">
        <v>1321</v>
      </c>
      <c r="AY186" s="62">
        <v>0</v>
      </c>
      <c r="AZ186" s="62" t="s">
        <v>386</v>
      </c>
      <c r="BA186" s="62" t="s">
        <v>1146</v>
      </c>
      <c r="BB186" s="62">
        <v>0.01</v>
      </c>
    </row>
    <row r="187" spans="1:54" ht="15.75" customHeight="1">
      <c r="A187" s="77" t="s">
        <v>672</v>
      </c>
      <c r="B187" s="77" t="s">
        <v>674</v>
      </c>
      <c r="C187" s="87">
        <v>0.4</v>
      </c>
      <c r="D187" s="88" t="s">
        <v>207</v>
      </c>
      <c r="E187" s="88" t="s">
        <v>1201</v>
      </c>
      <c r="F187" s="87">
        <v>0.1</v>
      </c>
      <c r="G187" s="88" t="s">
        <v>43</v>
      </c>
      <c r="H187" s="88" t="s">
        <v>1313</v>
      </c>
      <c r="I187" s="87">
        <v>0</v>
      </c>
      <c r="J187" s="87">
        <f t="shared" si="6"/>
        <v>0.5</v>
      </c>
      <c r="K187" s="77"/>
      <c r="L187" s="75">
        <v>0.4</v>
      </c>
      <c r="M187" s="64" t="s">
        <v>207</v>
      </c>
      <c r="N187" s="62" t="s">
        <v>1201</v>
      </c>
      <c r="O187" s="75">
        <v>0.1</v>
      </c>
      <c r="P187" s="64" t="s">
        <v>43</v>
      </c>
      <c r="Q187" s="77" t="s">
        <v>1313</v>
      </c>
      <c r="R187" s="75">
        <v>0</v>
      </c>
      <c r="S187" s="72">
        <f t="shared" si="7"/>
        <v>0.5</v>
      </c>
      <c r="T187" s="72"/>
      <c r="U187" s="75">
        <v>0.4</v>
      </c>
      <c r="V187" s="64" t="s">
        <v>207</v>
      </c>
      <c r="W187" s="62" t="s">
        <v>1201</v>
      </c>
      <c r="X187" s="75">
        <v>0.1</v>
      </c>
      <c r="Y187" s="64" t="s">
        <v>43</v>
      </c>
      <c r="Z187" s="77" t="s">
        <v>1313</v>
      </c>
      <c r="AA187" s="75">
        <v>0</v>
      </c>
      <c r="AB187" s="72">
        <f t="shared" si="8"/>
        <v>0.5</v>
      </c>
      <c r="AC187" s="86"/>
      <c r="AD187" s="85" t="str">
        <f>IF(VLOOKUP($A187,'[17]EZ list'!$B$4:$H$463,4,FALSE)="","","Yes")</f>
        <v/>
      </c>
      <c r="AE187" s="85"/>
      <c r="AF187" s="85"/>
      <c r="AG187" s="85"/>
      <c r="AH187" s="84" t="s">
        <v>96</v>
      </c>
      <c r="AI187" s="84">
        <v>0</v>
      </c>
      <c r="AJ187" s="83" t="s">
        <v>96</v>
      </c>
      <c r="AK187" s="103"/>
      <c r="AL187" s="115"/>
      <c r="AM187" s="90"/>
      <c r="AN187" s="79" t="s">
        <v>96</v>
      </c>
      <c r="AO187" s="62" t="s">
        <v>1314</v>
      </c>
      <c r="AP187" s="62" t="s">
        <v>1314</v>
      </c>
      <c r="AQ187" s="62" t="s">
        <v>1314</v>
      </c>
      <c r="AR187" s="62" t="s">
        <v>1314</v>
      </c>
      <c r="AU187" s="69">
        <v>0.70699999999999996</v>
      </c>
      <c r="AV187" s="62" t="s">
        <v>1314</v>
      </c>
      <c r="AW187" s="62" t="s">
        <v>207</v>
      </c>
      <c r="AX187" s="62" t="s">
        <v>1201</v>
      </c>
      <c r="AY187" s="62">
        <v>0.6</v>
      </c>
      <c r="AZ187" s="62" t="s">
        <v>43</v>
      </c>
      <c r="BA187" s="62" t="s">
        <v>1313</v>
      </c>
      <c r="BB187" s="62">
        <v>0</v>
      </c>
    </row>
    <row r="188" spans="1:54" ht="15.75" customHeight="1">
      <c r="A188" s="77" t="s">
        <v>675</v>
      </c>
      <c r="B188" s="77" t="s">
        <v>677</v>
      </c>
      <c r="C188" s="87">
        <v>0.6</v>
      </c>
      <c r="D188" s="88" t="s">
        <v>156</v>
      </c>
      <c r="E188" s="88" t="s">
        <v>1209</v>
      </c>
      <c r="F188" s="87">
        <v>0.4</v>
      </c>
      <c r="G188" s="88" t="s">
        <v>43</v>
      </c>
      <c r="H188" s="88" t="s">
        <v>1313</v>
      </c>
      <c r="I188" s="87">
        <v>0</v>
      </c>
      <c r="J188" s="87">
        <f t="shared" si="6"/>
        <v>1</v>
      </c>
      <c r="K188" s="77"/>
      <c r="L188" s="75">
        <v>0.4</v>
      </c>
      <c r="M188" s="64" t="s">
        <v>156</v>
      </c>
      <c r="N188" s="62" t="s">
        <v>1209</v>
      </c>
      <c r="O188" s="75">
        <v>0.1</v>
      </c>
      <c r="P188" s="64" t="s">
        <v>43</v>
      </c>
      <c r="Q188" s="77" t="s">
        <v>1313</v>
      </c>
      <c r="R188" s="75">
        <v>0</v>
      </c>
      <c r="S188" s="72">
        <f t="shared" si="7"/>
        <v>0.5</v>
      </c>
      <c r="T188" s="72"/>
      <c r="U188" s="75">
        <v>0.4</v>
      </c>
      <c r="V188" s="64" t="s">
        <v>156</v>
      </c>
      <c r="W188" s="62" t="s">
        <v>1209</v>
      </c>
      <c r="X188" s="75">
        <v>0.1</v>
      </c>
      <c r="Y188" s="64" t="s">
        <v>43</v>
      </c>
      <c r="Z188" s="77" t="s">
        <v>1313</v>
      </c>
      <c r="AA188" s="75">
        <v>0</v>
      </c>
      <c r="AB188" s="72">
        <f t="shared" si="8"/>
        <v>0.5</v>
      </c>
      <c r="AC188" s="86"/>
      <c r="AD188" s="85" t="str">
        <f>IF(VLOOKUP($A188,'[17]EZ list'!$B$4:$H$463,4,FALSE)="","","Yes")</f>
        <v/>
      </c>
      <c r="AE188" s="85"/>
      <c r="AF188" s="85"/>
      <c r="AG188" s="85"/>
      <c r="AH188" s="84" t="s">
        <v>96</v>
      </c>
      <c r="AI188" s="84">
        <v>0</v>
      </c>
      <c r="AJ188" s="83" t="s">
        <v>96</v>
      </c>
      <c r="AK188" s="114"/>
      <c r="AL188" s="113"/>
      <c r="AM188" s="92"/>
      <c r="AN188" s="79" t="s">
        <v>96</v>
      </c>
      <c r="AO188" s="62" t="s">
        <v>1314</v>
      </c>
      <c r="AP188" s="62" t="s">
        <v>1314</v>
      </c>
      <c r="AQ188" s="62" t="s">
        <v>1314</v>
      </c>
      <c r="AR188" s="62" t="s">
        <v>1314</v>
      </c>
      <c r="AU188" s="69">
        <v>0.66200000000000003</v>
      </c>
      <c r="AV188" s="62" t="s">
        <v>1314</v>
      </c>
      <c r="AW188" s="62" t="s">
        <v>156</v>
      </c>
      <c r="AX188" s="62" t="s">
        <v>1209</v>
      </c>
      <c r="AY188" s="62">
        <v>0.6</v>
      </c>
      <c r="AZ188" s="62" t="s">
        <v>43</v>
      </c>
      <c r="BA188" s="62" t="s">
        <v>1313</v>
      </c>
      <c r="BB188" s="62">
        <v>0</v>
      </c>
    </row>
    <row r="189" spans="1:54" ht="15.75">
      <c r="A189" s="77" t="s">
        <v>678</v>
      </c>
      <c r="B189" s="77" t="s">
        <v>1413</v>
      </c>
      <c r="C189" s="106">
        <v>0.99</v>
      </c>
      <c r="D189" s="105" t="s">
        <v>43</v>
      </c>
      <c r="E189" s="105" t="s">
        <v>1321</v>
      </c>
      <c r="F189" s="106">
        <v>0</v>
      </c>
      <c r="G189" s="105" t="s">
        <v>386</v>
      </c>
      <c r="H189" s="105" t="s">
        <v>1146</v>
      </c>
      <c r="I189" s="106">
        <v>0.01</v>
      </c>
      <c r="J189" s="104">
        <f t="shared" si="6"/>
        <v>1</v>
      </c>
      <c r="K189" s="77"/>
      <c r="L189" s="75">
        <v>0.49</v>
      </c>
      <c r="M189" s="64" t="s">
        <v>43</v>
      </c>
      <c r="N189" s="62" t="s">
        <v>1321</v>
      </c>
      <c r="O189" s="75">
        <v>0</v>
      </c>
      <c r="P189" s="64" t="s">
        <v>386</v>
      </c>
      <c r="Q189" s="77" t="s">
        <v>1146</v>
      </c>
      <c r="R189" s="75">
        <v>0.01</v>
      </c>
      <c r="S189" s="72">
        <f t="shared" si="7"/>
        <v>0.5</v>
      </c>
      <c r="T189" s="72"/>
      <c r="U189" s="75">
        <v>0.49</v>
      </c>
      <c r="V189" s="64" t="s">
        <v>43</v>
      </c>
      <c r="W189" s="62" t="s">
        <v>1321</v>
      </c>
      <c r="X189" s="75">
        <v>0</v>
      </c>
      <c r="Y189" s="64" t="s">
        <v>386</v>
      </c>
      <c r="Z189" s="77" t="s">
        <v>1146</v>
      </c>
      <c r="AA189" s="75">
        <v>0.01</v>
      </c>
      <c r="AB189" s="72">
        <f t="shared" si="8"/>
        <v>0.5</v>
      </c>
      <c r="AC189" s="86"/>
      <c r="AD189" s="85" t="str">
        <f>IF(VLOOKUP($A189,'[17]EZ list'!$B$4:$H$463,4,FALSE)="","","Yes")</f>
        <v>Yes</v>
      </c>
      <c r="AE189" s="85" t="s">
        <v>1369</v>
      </c>
      <c r="AF189" s="85" t="s">
        <v>1370</v>
      </c>
      <c r="AG189" s="85"/>
      <c r="AH189" s="84" t="s">
        <v>96</v>
      </c>
      <c r="AI189" s="84">
        <v>0</v>
      </c>
      <c r="AJ189" s="83" t="s">
        <v>0</v>
      </c>
      <c r="AK189" s="114"/>
      <c r="AL189" s="113"/>
      <c r="AM189" s="92"/>
      <c r="AN189" s="79" t="s">
        <v>0</v>
      </c>
      <c r="AO189" s="62" t="s">
        <v>1314</v>
      </c>
      <c r="AP189" s="62" t="s">
        <v>1314</v>
      </c>
      <c r="AQ189" s="62" t="s">
        <v>1314</v>
      </c>
      <c r="AR189" s="62" t="s">
        <v>1314</v>
      </c>
      <c r="AU189" s="69">
        <v>0.65800000000000003</v>
      </c>
      <c r="AV189" s="62" t="s">
        <v>1314</v>
      </c>
      <c r="AW189" s="62" t="s">
        <v>43</v>
      </c>
      <c r="AX189" s="62" t="s">
        <v>1321</v>
      </c>
      <c r="AY189" s="62">
        <v>0</v>
      </c>
      <c r="AZ189" s="62" t="s">
        <v>386</v>
      </c>
      <c r="BA189" s="62" t="s">
        <v>1146</v>
      </c>
      <c r="BB189" s="62">
        <v>0.01</v>
      </c>
    </row>
    <row r="190" spans="1:54" ht="15.75" customHeight="1">
      <c r="A190" s="77" t="s">
        <v>681</v>
      </c>
      <c r="B190" s="77" t="s">
        <v>683</v>
      </c>
      <c r="C190" s="87">
        <v>0.4</v>
      </c>
      <c r="D190" s="88" t="s">
        <v>178</v>
      </c>
      <c r="E190" s="88" t="s">
        <v>1211</v>
      </c>
      <c r="F190" s="87">
        <v>0.1</v>
      </c>
      <c r="G190" s="88" t="s">
        <v>43</v>
      </c>
      <c r="H190" s="88" t="s">
        <v>1313</v>
      </c>
      <c r="I190" s="87">
        <v>0</v>
      </c>
      <c r="J190" s="87">
        <f t="shared" si="6"/>
        <v>0.5</v>
      </c>
      <c r="K190" s="77"/>
      <c r="L190" s="75">
        <v>0.4</v>
      </c>
      <c r="M190" s="64" t="s">
        <v>178</v>
      </c>
      <c r="N190" s="62" t="s">
        <v>1211</v>
      </c>
      <c r="O190" s="75">
        <v>0.1</v>
      </c>
      <c r="P190" s="64" t="s">
        <v>43</v>
      </c>
      <c r="Q190" s="77" t="s">
        <v>1313</v>
      </c>
      <c r="R190" s="75">
        <v>0</v>
      </c>
      <c r="S190" s="72">
        <f t="shared" si="7"/>
        <v>0.5</v>
      </c>
      <c r="T190" s="72"/>
      <c r="U190" s="75">
        <v>0.4</v>
      </c>
      <c r="V190" s="64" t="s">
        <v>178</v>
      </c>
      <c r="W190" s="62" t="s">
        <v>1211</v>
      </c>
      <c r="X190" s="75">
        <v>0.1</v>
      </c>
      <c r="Y190" s="64" t="s">
        <v>43</v>
      </c>
      <c r="Z190" s="77" t="s">
        <v>1313</v>
      </c>
      <c r="AA190" s="75">
        <v>0</v>
      </c>
      <c r="AB190" s="72">
        <f t="shared" si="8"/>
        <v>0.5</v>
      </c>
      <c r="AC190" s="86"/>
      <c r="AD190" s="85" t="str">
        <f>IF(VLOOKUP($A190,'[17]EZ list'!$B$4:$H$463,4,FALSE)="","","Yes")</f>
        <v>Yes</v>
      </c>
      <c r="AE190" s="85" t="s">
        <v>1387</v>
      </c>
      <c r="AF190" s="85"/>
      <c r="AG190" s="85"/>
      <c r="AH190" s="84" t="s">
        <v>96</v>
      </c>
      <c r="AI190" s="84">
        <v>0</v>
      </c>
      <c r="AJ190" s="83" t="s">
        <v>96</v>
      </c>
      <c r="AK190" s="103"/>
      <c r="AL190" s="90"/>
      <c r="AM190" s="102"/>
      <c r="AN190" s="79" t="s">
        <v>96</v>
      </c>
      <c r="AO190" s="62" t="s">
        <v>1314</v>
      </c>
      <c r="AP190" s="62" t="s">
        <v>1314</v>
      </c>
      <c r="AQ190" s="62" t="s">
        <v>1314</v>
      </c>
      <c r="AR190" s="62" t="s">
        <v>1314</v>
      </c>
      <c r="AU190" s="69">
        <v>0.63</v>
      </c>
      <c r="AV190" s="62" t="s">
        <v>1314</v>
      </c>
      <c r="AW190" s="62" t="s">
        <v>178</v>
      </c>
      <c r="AX190" s="62" t="s">
        <v>1211</v>
      </c>
      <c r="AY190" s="62">
        <v>0.6</v>
      </c>
      <c r="AZ190" s="62" t="s">
        <v>43</v>
      </c>
      <c r="BA190" s="62" t="s">
        <v>1313</v>
      </c>
      <c r="BB190" s="62">
        <v>0</v>
      </c>
    </row>
    <row r="191" spans="1:54" ht="15.75">
      <c r="A191" s="77" t="s">
        <v>684</v>
      </c>
      <c r="B191" s="77" t="s">
        <v>1414</v>
      </c>
      <c r="C191" s="87">
        <v>0.49</v>
      </c>
      <c r="D191" s="88" t="s">
        <v>43</v>
      </c>
      <c r="E191" s="88" t="s">
        <v>1321</v>
      </c>
      <c r="F191" s="87">
        <v>0</v>
      </c>
      <c r="G191" s="88" t="s">
        <v>119</v>
      </c>
      <c r="H191" s="88" t="s">
        <v>1115</v>
      </c>
      <c r="I191" s="87">
        <v>0.01</v>
      </c>
      <c r="J191" s="87">
        <f t="shared" si="6"/>
        <v>0.5</v>
      </c>
      <c r="K191" s="77"/>
      <c r="L191" s="75">
        <v>0.49</v>
      </c>
      <c r="M191" s="64" t="s">
        <v>43</v>
      </c>
      <c r="N191" s="62" t="s">
        <v>1321</v>
      </c>
      <c r="O191" s="75">
        <v>0</v>
      </c>
      <c r="P191" s="64" t="s">
        <v>119</v>
      </c>
      <c r="Q191" s="77" t="s">
        <v>1115</v>
      </c>
      <c r="R191" s="75">
        <v>0.01</v>
      </c>
      <c r="S191" s="72">
        <f t="shared" si="7"/>
        <v>0.5</v>
      </c>
      <c r="T191" s="72"/>
      <c r="U191" s="75">
        <v>0.49</v>
      </c>
      <c r="V191" s="64" t="s">
        <v>43</v>
      </c>
      <c r="W191" s="62" t="s">
        <v>1321</v>
      </c>
      <c r="X191" s="75">
        <v>0</v>
      </c>
      <c r="Y191" s="64" t="s">
        <v>119</v>
      </c>
      <c r="Z191" s="77" t="s">
        <v>1115</v>
      </c>
      <c r="AA191" s="75">
        <v>0.01</v>
      </c>
      <c r="AB191" s="72">
        <f t="shared" si="8"/>
        <v>0.5</v>
      </c>
      <c r="AC191" s="86"/>
      <c r="AD191" s="85" t="str">
        <f>IF(VLOOKUP($A191,'[17]EZ list'!$B$4:$H$463,4,FALSE)="","","Yes")</f>
        <v>Yes</v>
      </c>
      <c r="AE191" s="85" t="s">
        <v>1322</v>
      </c>
      <c r="AF191" s="85"/>
      <c r="AG191" s="85"/>
      <c r="AH191" s="84" t="s">
        <v>96</v>
      </c>
      <c r="AI191" s="84">
        <v>0</v>
      </c>
      <c r="AJ191" s="83" t="s">
        <v>0</v>
      </c>
      <c r="AK191" s="91"/>
      <c r="AL191" s="90"/>
      <c r="AM191" s="89"/>
      <c r="AN191" s="79" t="s">
        <v>0</v>
      </c>
      <c r="AO191" s="62" t="s">
        <v>1314</v>
      </c>
      <c r="AP191" s="62" t="s">
        <v>1314</v>
      </c>
      <c r="AQ191" s="62" t="s">
        <v>1314</v>
      </c>
      <c r="AR191" s="62" t="s">
        <v>1314</v>
      </c>
      <c r="AU191" s="69">
        <v>0.69199999999999995</v>
      </c>
      <c r="AV191" s="62" t="s">
        <v>1314</v>
      </c>
      <c r="AW191" s="62" t="s">
        <v>43</v>
      </c>
      <c r="AX191" s="62" t="s">
        <v>1321</v>
      </c>
      <c r="AY191" s="62">
        <v>0</v>
      </c>
      <c r="AZ191" s="62" t="s">
        <v>119</v>
      </c>
      <c r="BA191" s="62" t="s">
        <v>1115</v>
      </c>
      <c r="BB191" s="62">
        <v>0.01</v>
      </c>
    </row>
    <row r="192" spans="1:54" ht="15.75">
      <c r="A192" s="77" t="s">
        <v>687</v>
      </c>
      <c r="B192" s="77" t="s">
        <v>689</v>
      </c>
      <c r="C192" s="87">
        <v>0.49</v>
      </c>
      <c r="D192" s="88" t="s">
        <v>43</v>
      </c>
      <c r="E192" s="88" t="s">
        <v>93</v>
      </c>
      <c r="F192" s="87">
        <v>0</v>
      </c>
      <c r="G192" s="88" t="s">
        <v>439</v>
      </c>
      <c r="H192" s="88" t="s">
        <v>1169</v>
      </c>
      <c r="I192" s="87">
        <v>0.01</v>
      </c>
      <c r="J192" s="87">
        <f t="shared" si="6"/>
        <v>0.5</v>
      </c>
      <c r="K192" s="77"/>
      <c r="L192" s="75">
        <v>0.49</v>
      </c>
      <c r="M192" s="64" t="s">
        <v>43</v>
      </c>
      <c r="N192" s="62" t="s">
        <v>93</v>
      </c>
      <c r="O192" s="75">
        <v>0</v>
      </c>
      <c r="P192" s="64" t="s">
        <v>439</v>
      </c>
      <c r="Q192" s="77" t="s">
        <v>1169</v>
      </c>
      <c r="R192" s="75">
        <v>0.01</v>
      </c>
      <c r="S192" s="72">
        <f t="shared" si="7"/>
        <v>0.5</v>
      </c>
      <c r="T192" s="72"/>
      <c r="U192" s="75">
        <v>0.49</v>
      </c>
      <c r="V192" s="64" t="s">
        <v>43</v>
      </c>
      <c r="W192" s="62" t="s">
        <v>93</v>
      </c>
      <c r="X192" s="75">
        <v>0</v>
      </c>
      <c r="Y192" s="64" t="s">
        <v>439</v>
      </c>
      <c r="Z192" s="77" t="s">
        <v>1169</v>
      </c>
      <c r="AA192" s="75">
        <v>0.01</v>
      </c>
      <c r="AB192" s="72">
        <f t="shared" si="8"/>
        <v>0.5</v>
      </c>
      <c r="AC192" s="86"/>
      <c r="AD192" s="85" t="str">
        <f>IF(VLOOKUP($A192,'[17]EZ list'!$B$4:$H$463,4,FALSE)="","","Yes")</f>
        <v>Yes</v>
      </c>
      <c r="AE192" s="85" t="s">
        <v>1415</v>
      </c>
      <c r="AF192" s="85"/>
      <c r="AG192" s="85"/>
      <c r="AH192" s="84" t="s">
        <v>96</v>
      </c>
      <c r="AI192" s="84">
        <v>0</v>
      </c>
      <c r="AJ192" s="83" t="s">
        <v>0</v>
      </c>
      <c r="AK192" s="110"/>
      <c r="AL192" s="96"/>
      <c r="AM192" s="95"/>
      <c r="AN192" s="79" t="s">
        <v>0</v>
      </c>
      <c r="AO192" s="62" t="s">
        <v>1314</v>
      </c>
      <c r="AP192" s="62" t="s">
        <v>1314</v>
      </c>
      <c r="AQ192" s="62" t="s">
        <v>1314</v>
      </c>
      <c r="AR192" s="62" t="s">
        <v>1314</v>
      </c>
      <c r="AU192" s="69">
        <v>0.68500000000000005</v>
      </c>
      <c r="AV192" s="62" t="s">
        <v>1314</v>
      </c>
      <c r="AW192" s="62" t="s">
        <v>43</v>
      </c>
      <c r="AX192" s="62" t="s">
        <v>93</v>
      </c>
      <c r="AY192" s="62">
        <v>0</v>
      </c>
      <c r="AZ192" s="62" t="s">
        <v>439</v>
      </c>
      <c r="BA192" s="62" t="s">
        <v>1169</v>
      </c>
      <c r="BB192" s="62">
        <v>0.01</v>
      </c>
    </row>
    <row r="193" spans="1:54" ht="15.75" customHeight="1">
      <c r="A193" s="77" t="s">
        <v>690</v>
      </c>
      <c r="B193" s="77" t="s">
        <v>692</v>
      </c>
      <c r="C193" s="87">
        <v>0.4</v>
      </c>
      <c r="D193" s="88" t="s">
        <v>693</v>
      </c>
      <c r="E193" s="88" t="s">
        <v>1228</v>
      </c>
      <c r="F193" s="87">
        <v>0.1</v>
      </c>
      <c r="G193" s="88" t="s">
        <v>43</v>
      </c>
      <c r="H193" s="88" t="s">
        <v>1313</v>
      </c>
      <c r="I193" s="87">
        <v>0</v>
      </c>
      <c r="J193" s="87">
        <f t="shared" si="6"/>
        <v>0.5</v>
      </c>
      <c r="K193" s="77"/>
      <c r="L193" s="75">
        <v>0.4</v>
      </c>
      <c r="M193" s="64" t="s">
        <v>693</v>
      </c>
      <c r="N193" s="62" t="s">
        <v>1228</v>
      </c>
      <c r="O193" s="75">
        <v>0.1</v>
      </c>
      <c r="P193" s="64" t="s">
        <v>43</v>
      </c>
      <c r="Q193" s="77" t="s">
        <v>1313</v>
      </c>
      <c r="R193" s="75">
        <v>0</v>
      </c>
      <c r="S193" s="72">
        <f t="shared" si="7"/>
        <v>0.5</v>
      </c>
      <c r="T193" s="72"/>
      <c r="U193" s="75">
        <v>0.4</v>
      </c>
      <c r="V193" s="64" t="s">
        <v>693</v>
      </c>
      <c r="W193" s="62" t="s">
        <v>1228</v>
      </c>
      <c r="X193" s="75">
        <v>0.1</v>
      </c>
      <c r="Y193" s="64" t="s">
        <v>43</v>
      </c>
      <c r="Z193" s="77" t="s">
        <v>1313</v>
      </c>
      <c r="AA193" s="75">
        <v>0</v>
      </c>
      <c r="AB193" s="72">
        <f t="shared" si="8"/>
        <v>0.5</v>
      </c>
      <c r="AC193" s="86"/>
      <c r="AD193" s="85" t="str">
        <f>IF(VLOOKUP($A193,'[17]EZ list'!$B$4:$H$463,4,FALSE)="","","Yes")</f>
        <v/>
      </c>
      <c r="AE193" s="85"/>
      <c r="AF193" s="85"/>
      <c r="AG193" s="85"/>
      <c r="AH193" s="84" t="s">
        <v>96</v>
      </c>
      <c r="AI193" s="84">
        <v>0</v>
      </c>
      <c r="AJ193" s="83" t="s">
        <v>96</v>
      </c>
      <c r="AK193" s="97"/>
      <c r="AL193" s="96"/>
      <c r="AM193" s="95"/>
      <c r="AN193" s="79" t="s">
        <v>96</v>
      </c>
      <c r="AO193" s="62" t="s">
        <v>1314</v>
      </c>
      <c r="AP193" s="62" t="s">
        <v>1314</v>
      </c>
      <c r="AQ193" s="62" t="s">
        <v>1314</v>
      </c>
      <c r="AR193" s="62" t="s">
        <v>1314</v>
      </c>
      <c r="AU193" s="69">
        <v>0.68</v>
      </c>
      <c r="AV193" s="62" t="s">
        <v>1314</v>
      </c>
      <c r="AW193" s="62" t="s">
        <v>693</v>
      </c>
      <c r="AX193" s="62" t="s">
        <v>1228</v>
      </c>
      <c r="AY193" s="62">
        <v>0.6</v>
      </c>
      <c r="AZ193" s="62" t="s">
        <v>43</v>
      </c>
      <c r="BA193" s="62" t="s">
        <v>1313</v>
      </c>
      <c r="BB193" s="62">
        <v>0</v>
      </c>
    </row>
    <row r="194" spans="1:54" ht="15.75" customHeight="1">
      <c r="A194" s="77" t="s">
        <v>694</v>
      </c>
      <c r="B194" s="77" t="s">
        <v>696</v>
      </c>
      <c r="C194" s="87">
        <v>0.4</v>
      </c>
      <c r="D194" s="88" t="s">
        <v>135</v>
      </c>
      <c r="E194" s="88" t="s">
        <v>1207</v>
      </c>
      <c r="F194" s="87">
        <v>0.09</v>
      </c>
      <c r="G194" s="88" t="s">
        <v>136</v>
      </c>
      <c r="H194" s="88" t="s">
        <v>1152</v>
      </c>
      <c r="I194" s="87">
        <v>0.01</v>
      </c>
      <c r="J194" s="87">
        <f t="shared" si="6"/>
        <v>0.5</v>
      </c>
      <c r="K194" s="77"/>
      <c r="L194" s="75">
        <v>0.4</v>
      </c>
      <c r="M194" s="64" t="s">
        <v>135</v>
      </c>
      <c r="N194" s="62" t="s">
        <v>1207</v>
      </c>
      <c r="O194" s="75">
        <v>0.09</v>
      </c>
      <c r="P194" s="64" t="s">
        <v>136</v>
      </c>
      <c r="Q194" s="77" t="s">
        <v>1152</v>
      </c>
      <c r="R194" s="75">
        <v>0.01</v>
      </c>
      <c r="S194" s="72">
        <f t="shared" si="7"/>
        <v>0.5</v>
      </c>
      <c r="T194" s="72"/>
      <c r="U194" s="75">
        <v>0.4</v>
      </c>
      <c r="V194" s="64" t="s">
        <v>135</v>
      </c>
      <c r="W194" s="62" t="s">
        <v>1207</v>
      </c>
      <c r="X194" s="75">
        <v>0.09</v>
      </c>
      <c r="Y194" s="64" t="s">
        <v>136</v>
      </c>
      <c r="Z194" s="77" t="s">
        <v>1152</v>
      </c>
      <c r="AA194" s="75">
        <v>0.01</v>
      </c>
      <c r="AB194" s="72">
        <f t="shared" si="8"/>
        <v>0.5</v>
      </c>
      <c r="AC194" s="86"/>
      <c r="AD194" s="85" t="str">
        <f>IF(VLOOKUP($A194,'[17]EZ list'!$B$4:$H$463,4,FALSE)="","","Yes")</f>
        <v/>
      </c>
      <c r="AE194" s="85"/>
      <c r="AF194" s="85"/>
      <c r="AG194" s="85"/>
      <c r="AH194" s="84" t="s">
        <v>96</v>
      </c>
      <c r="AI194" s="84">
        <v>0</v>
      </c>
      <c r="AJ194" s="83" t="s">
        <v>96</v>
      </c>
      <c r="AK194" s="94"/>
      <c r="AL194" s="93"/>
      <c r="AM194" s="92"/>
      <c r="AN194" s="79" t="s">
        <v>96</v>
      </c>
      <c r="AO194" s="62" t="s">
        <v>1314</v>
      </c>
      <c r="AP194" s="62" t="s">
        <v>1314</v>
      </c>
      <c r="AQ194" s="62" t="s">
        <v>1314</v>
      </c>
      <c r="AR194" s="62" t="s">
        <v>1314</v>
      </c>
      <c r="AU194" s="69">
        <v>0.66300000000000003</v>
      </c>
      <c r="AV194" s="62" t="s">
        <v>1314</v>
      </c>
      <c r="AW194" s="62" t="s">
        <v>135</v>
      </c>
      <c r="AX194" s="62" t="s">
        <v>1207</v>
      </c>
      <c r="AY194" s="62">
        <v>0.59</v>
      </c>
      <c r="AZ194" s="62" t="s">
        <v>136</v>
      </c>
      <c r="BA194" s="62" t="s">
        <v>1152</v>
      </c>
      <c r="BB194" s="62">
        <v>0.01</v>
      </c>
    </row>
    <row r="195" spans="1:54" ht="15.75">
      <c r="A195" s="77" t="s">
        <v>697</v>
      </c>
      <c r="B195" s="77" t="s">
        <v>699</v>
      </c>
      <c r="C195" s="87">
        <v>0.4</v>
      </c>
      <c r="D195" s="88" t="s">
        <v>300</v>
      </c>
      <c r="E195" s="88" t="s">
        <v>1214</v>
      </c>
      <c r="F195" s="87">
        <v>0.1</v>
      </c>
      <c r="G195" s="88" t="s">
        <v>43</v>
      </c>
      <c r="H195" s="88" t="s">
        <v>1313</v>
      </c>
      <c r="I195" s="87">
        <v>0</v>
      </c>
      <c r="J195" s="87">
        <f t="shared" si="6"/>
        <v>0.5</v>
      </c>
      <c r="K195" s="77"/>
      <c r="L195" s="75">
        <v>0.4</v>
      </c>
      <c r="M195" s="64" t="s">
        <v>300</v>
      </c>
      <c r="N195" s="62" t="s">
        <v>1214</v>
      </c>
      <c r="O195" s="75">
        <v>0.1</v>
      </c>
      <c r="P195" s="64" t="s">
        <v>43</v>
      </c>
      <c r="Q195" s="77" t="s">
        <v>1313</v>
      </c>
      <c r="R195" s="75">
        <v>0</v>
      </c>
      <c r="S195" s="72">
        <f t="shared" si="7"/>
        <v>0.5</v>
      </c>
      <c r="T195" s="72"/>
      <c r="U195" s="75">
        <v>0.4</v>
      </c>
      <c r="V195" s="64" t="s">
        <v>300</v>
      </c>
      <c r="W195" s="62" t="s">
        <v>1214</v>
      </c>
      <c r="X195" s="75">
        <v>0.1</v>
      </c>
      <c r="Y195" s="64" t="s">
        <v>43</v>
      </c>
      <c r="Z195" s="77" t="s">
        <v>1313</v>
      </c>
      <c r="AA195" s="75">
        <v>0</v>
      </c>
      <c r="AB195" s="72">
        <f t="shared" si="8"/>
        <v>0.5</v>
      </c>
      <c r="AC195" s="86"/>
      <c r="AD195" s="85" t="str">
        <f>IF(VLOOKUP($A195,'[17]EZ list'!$B$4:$H$463,4,FALSE)="","","Yes")</f>
        <v>Yes</v>
      </c>
      <c r="AE195" s="85" t="s">
        <v>1416</v>
      </c>
      <c r="AF195" s="85"/>
      <c r="AG195" s="85"/>
      <c r="AH195" s="84" t="s">
        <v>0</v>
      </c>
      <c r="AI195" s="84">
        <v>152000</v>
      </c>
      <c r="AJ195" s="83" t="s">
        <v>96</v>
      </c>
      <c r="AK195" s="94"/>
      <c r="AL195" s="93"/>
      <c r="AM195" s="92"/>
      <c r="AN195" s="79" t="s">
        <v>96</v>
      </c>
      <c r="AO195" s="62" t="s">
        <v>1314</v>
      </c>
      <c r="AP195" s="62" t="s">
        <v>1314</v>
      </c>
      <c r="AQ195" s="62" t="s">
        <v>1314</v>
      </c>
      <c r="AR195" s="62" t="s">
        <v>1314</v>
      </c>
      <c r="AU195" s="69">
        <v>0.69199999999999995</v>
      </c>
      <c r="AV195" s="62" t="s">
        <v>1314</v>
      </c>
      <c r="AW195" s="62" t="s">
        <v>300</v>
      </c>
      <c r="AX195" s="62" t="s">
        <v>1214</v>
      </c>
      <c r="AY195" s="62">
        <v>0.6</v>
      </c>
      <c r="AZ195" s="62" t="s">
        <v>43</v>
      </c>
      <c r="BA195" s="62" t="s">
        <v>1313</v>
      </c>
      <c r="BB195" s="62">
        <v>0</v>
      </c>
    </row>
    <row r="196" spans="1:54" ht="15.75">
      <c r="A196" s="77" t="s">
        <v>700</v>
      </c>
      <c r="B196" s="77" t="s">
        <v>1417</v>
      </c>
      <c r="C196" s="87">
        <v>0.5</v>
      </c>
      <c r="D196" s="88" t="s">
        <v>43</v>
      </c>
      <c r="E196" s="88" t="s">
        <v>1321</v>
      </c>
      <c r="F196" s="87">
        <v>0</v>
      </c>
      <c r="G196" s="88" t="s">
        <v>43</v>
      </c>
      <c r="H196" s="88" t="s">
        <v>1313</v>
      </c>
      <c r="I196" s="87">
        <v>0</v>
      </c>
      <c r="J196" s="87">
        <f t="shared" si="6"/>
        <v>0.5</v>
      </c>
      <c r="K196" s="77"/>
      <c r="L196" s="75">
        <v>0.5</v>
      </c>
      <c r="M196" s="64" t="s">
        <v>43</v>
      </c>
      <c r="N196" s="62" t="s">
        <v>1321</v>
      </c>
      <c r="O196" s="75">
        <v>0</v>
      </c>
      <c r="P196" s="64" t="s">
        <v>43</v>
      </c>
      <c r="Q196" s="77" t="s">
        <v>1313</v>
      </c>
      <c r="R196" s="75">
        <v>0</v>
      </c>
      <c r="S196" s="72">
        <f t="shared" si="7"/>
        <v>0.5</v>
      </c>
      <c r="T196" s="72"/>
      <c r="U196" s="75">
        <v>0.5</v>
      </c>
      <c r="V196" s="64" t="s">
        <v>43</v>
      </c>
      <c r="W196" s="62" t="s">
        <v>1321</v>
      </c>
      <c r="X196" s="75">
        <v>0</v>
      </c>
      <c r="Y196" s="64" t="s">
        <v>43</v>
      </c>
      <c r="Z196" s="77" t="s">
        <v>1313</v>
      </c>
      <c r="AA196" s="75">
        <v>0</v>
      </c>
      <c r="AB196" s="72">
        <f t="shared" si="8"/>
        <v>0.5</v>
      </c>
      <c r="AC196" s="86"/>
      <c r="AD196" s="85" t="str">
        <f>IF(VLOOKUP($A196,'[17]EZ list'!$B$4:$H$463,4,FALSE)="","","Yes")</f>
        <v>Yes</v>
      </c>
      <c r="AE196" s="85" t="s">
        <v>1418</v>
      </c>
      <c r="AF196" s="85"/>
      <c r="AG196" s="85"/>
      <c r="AH196" s="84" t="s">
        <v>96</v>
      </c>
      <c r="AI196" s="84">
        <v>0</v>
      </c>
      <c r="AJ196" s="83" t="s">
        <v>0</v>
      </c>
      <c r="AK196" s="97"/>
      <c r="AL196" s="96"/>
      <c r="AM196" s="95"/>
      <c r="AN196" s="79" t="s">
        <v>0</v>
      </c>
      <c r="AO196" s="62" t="s">
        <v>1314</v>
      </c>
      <c r="AP196" s="62" t="s">
        <v>1314</v>
      </c>
      <c r="AQ196" s="62" t="s">
        <v>1314</v>
      </c>
      <c r="AR196" s="62" t="s">
        <v>1314</v>
      </c>
      <c r="AU196" s="69">
        <v>0.65700000000000003</v>
      </c>
      <c r="AV196" s="62" t="s">
        <v>1314</v>
      </c>
      <c r="AW196" s="62" t="s">
        <v>43</v>
      </c>
      <c r="AX196" s="62" t="s">
        <v>1321</v>
      </c>
      <c r="AY196" s="62">
        <v>0</v>
      </c>
      <c r="AZ196" s="62" t="s">
        <v>43</v>
      </c>
      <c r="BA196" s="62" t="s">
        <v>1313</v>
      </c>
      <c r="BB196" s="62">
        <v>0</v>
      </c>
    </row>
    <row r="197" spans="1:54" ht="15.75" customHeight="1">
      <c r="A197" s="77" t="s">
        <v>703</v>
      </c>
      <c r="B197" s="77" t="s">
        <v>705</v>
      </c>
      <c r="C197" s="87">
        <v>0.4</v>
      </c>
      <c r="D197" s="88" t="s">
        <v>178</v>
      </c>
      <c r="E197" s="88" t="s">
        <v>1211</v>
      </c>
      <c r="F197" s="87">
        <v>0.1</v>
      </c>
      <c r="G197" s="88" t="s">
        <v>43</v>
      </c>
      <c r="H197" s="88" t="s">
        <v>1313</v>
      </c>
      <c r="I197" s="87">
        <v>0</v>
      </c>
      <c r="J197" s="87">
        <f t="shared" si="6"/>
        <v>0.5</v>
      </c>
      <c r="K197" s="77"/>
      <c r="L197" s="75">
        <v>0.4</v>
      </c>
      <c r="M197" s="64" t="s">
        <v>178</v>
      </c>
      <c r="N197" s="62" t="s">
        <v>1211</v>
      </c>
      <c r="O197" s="75">
        <v>0.1</v>
      </c>
      <c r="P197" s="64" t="s">
        <v>43</v>
      </c>
      <c r="Q197" s="77" t="s">
        <v>1313</v>
      </c>
      <c r="R197" s="75">
        <v>0</v>
      </c>
      <c r="S197" s="72">
        <f t="shared" si="7"/>
        <v>0.5</v>
      </c>
      <c r="T197" s="72"/>
      <c r="U197" s="75">
        <v>0.4</v>
      </c>
      <c r="V197" s="64" t="s">
        <v>178</v>
      </c>
      <c r="W197" s="62" t="s">
        <v>1211</v>
      </c>
      <c r="X197" s="75">
        <v>0.1</v>
      </c>
      <c r="Y197" s="64" t="s">
        <v>43</v>
      </c>
      <c r="Z197" s="77" t="s">
        <v>1313</v>
      </c>
      <c r="AA197" s="75">
        <v>0</v>
      </c>
      <c r="AB197" s="72">
        <f t="shared" si="8"/>
        <v>0.5</v>
      </c>
      <c r="AC197" s="86"/>
      <c r="AD197" s="85" t="str">
        <f>IF(VLOOKUP($A197,'[17]EZ list'!$B$4:$H$463,4,FALSE)="","","Yes")</f>
        <v/>
      </c>
      <c r="AE197" s="85"/>
      <c r="AF197" s="85"/>
      <c r="AG197" s="85"/>
      <c r="AH197" s="84" t="s">
        <v>96</v>
      </c>
      <c r="AI197" s="84">
        <v>0</v>
      </c>
      <c r="AJ197" s="83" t="s">
        <v>96</v>
      </c>
      <c r="AK197" s="97"/>
      <c r="AL197" s="96"/>
      <c r="AM197" s="95"/>
      <c r="AN197" s="79" t="s">
        <v>96</v>
      </c>
      <c r="AO197" s="62" t="s">
        <v>1314</v>
      </c>
      <c r="AP197" s="62" t="s">
        <v>1314</v>
      </c>
      <c r="AQ197" s="62" t="s">
        <v>1314</v>
      </c>
      <c r="AR197" s="62" t="s">
        <v>1314</v>
      </c>
      <c r="AU197" s="69">
        <v>0.69799999999999995</v>
      </c>
      <c r="AV197" s="62" t="s">
        <v>1314</v>
      </c>
      <c r="AW197" s="62" t="s">
        <v>178</v>
      </c>
      <c r="AX197" s="62" t="s">
        <v>1211</v>
      </c>
      <c r="AY197" s="62">
        <v>0.6</v>
      </c>
      <c r="AZ197" s="62" t="s">
        <v>43</v>
      </c>
      <c r="BA197" s="62" t="s">
        <v>1313</v>
      </c>
      <c r="BB197" s="62">
        <v>0</v>
      </c>
    </row>
    <row r="198" spans="1:54" ht="15.75">
      <c r="A198" s="77" t="s">
        <v>706</v>
      </c>
      <c r="B198" s="77" t="s">
        <v>1419</v>
      </c>
      <c r="C198" s="87">
        <v>0.49</v>
      </c>
      <c r="D198" s="88" t="s">
        <v>43</v>
      </c>
      <c r="E198" s="88" t="s">
        <v>1321</v>
      </c>
      <c r="F198" s="87">
        <v>0</v>
      </c>
      <c r="G198" s="88" t="s">
        <v>63</v>
      </c>
      <c r="H198" s="88" t="s">
        <v>1156</v>
      </c>
      <c r="I198" s="87">
        <v>0.01</v>
      </c>
      <c r="J198" s="87">
        <f t="shared" ref="J198:J261" si="9">+C198+F198+I198</f>
        <v>0.5</v>
      </c>
      <c r="K198" s="77"/>
      <c r="L198" s="75">
        <v>0.49</v>
      </c>
      <c r="M198" s="64" t="s">
        <v>43</v>
      </c>
      <c r="N198" s="62" t="s">
        <v>1321</v>
      </c>
      <c r="O198" s="75">
        <v>0</v>
      </c>
      <c r="P198" s="64" t="s">
        <v>63</v>
      </c>
      <c r="Q198" s="77" t="s">
        <v>1156</v>
      </c>
      <c r="R198" s="75">
        <v>0.01</v>
      </c>
      <c r="S198" s="72">
        <f t="shared" ref="S198:S261" si="10">+L198+O198+R198</f>
        <v>0.5</v>
      </c>
      <c r="T198" s="72"/>
      <c r="U198" s="75">
        <v>0.49</v>
      </c>
      <c r="V198" s="64" t="s">
        <v>43</v>
      </c>
      <c r="W198" s="62" t="s">
        <v>1321</v>
      </c>
      <c r="X198" s="75">
        <v>0</v>
      </c>
      <c r="Y198" s="64" t="s">
        <v>63</v>
      </c>
      <c r="Z198" s="77" t="s">
        <v>1156</v>
      </c>
      <c r="AA198" s="75">
        <v>0.01</v>
      </c>
      <c r="AB198" s="72">
        <f t="shared" ref="AB198:AB261" si="11">+U198+X198+AA198</f>
        <v>0.5</v>
      </c>
      <c r="AC198" s="86"/>
      <c r="AD198" s="85" t="str">
        <f>IF(VLOOKUP($A198,'[17]EZ list'!$B$4:$H$463,4,FALSE)="","","Yes")</f>
        <v>Yes</v>
      </c>
      <c r="AE198" s="85" t="s">
        <v>1420</v>
      </c>
      <c r="AF198" s="85" t="s">
        <v>1421</v>
      </c>
      <c r="AG198" s="85"/>
      <c r="AH198" s="84" t="s">
        <v>96</v>
      </c>
      <c r="AI198" s="84">
        <v>0</v>
      </c>
      <c r="AJ198" s="83" t="s">
        <v>0</v>
      </c>
      <c r="AK198" s="101"/>
      <c r="AL198" s="112"/>
      <c r="AM198" s="111"/>
      <c r="AN198" s="79" t="s">
        <v>0</v>
      </c>
      <c r="AO198" s="62" t="s">
        <v>1314</v>
      </c>
      <c r="AP198" s="62" t="s">
        <v>1314</v>
      </c>
      <c r="AQ198" s="62" t="s">
        <v>1314</v>
      </c>
      <c r="AR198" s="62" t="s">
        <v>1314</v>
      </c>
      <c r="AU198" s="69">
        <v>0.67100000000000004</v>
      </c>
      <c r="AV198" s="62" t="s">
        <v>1314</v>
      </c>
      <c r="AW198" s="62" t="s">
        <v>43</v>
      </c>
      <c r="AX198" s="62" t="s">
        <v>1321</v>
      </c>
      <c r="AY198" s="62">
        <v>0</v>
      </c>
      <c r="AZ198" s="62" t="s">
        <v>63</v>
      </c>
      <c r="BA198" s="62" t="s">
        <v>1156</v>
      </c>
      <c r="BB198" s="62">
        <v>0.01</v>
      </c>
    </row>
    <row r="199" spans="1:54" ht="15.75" customHeight="1">
      <c r="A199" s="77" t="s">
        <v>709</v>
      </c>
      <c r="B199" s="77" t="s">
        <v>1422</v>
      </c>
      <c r="C199" s="87">
        <v>0.4</v>
      </c>
      <c r="D199" s="88" t="s">
        <v>693</v>
      </c>
      <c r="E199" s="88" t="s">
        <v>1228</v>
      </c>
      <c r="F199" s="87">
        <v>0.1</v>
      </c>
      <c r="G199" s="88" t="s">
        <v>43</v>
      </c>
      <c r="H199" s="88" t="s">
        <v>1313</v>
      </c>
      <c r="I199" s="87">
        <v>0</v>
      </c>
      <c r="J199" s="87">
        <f t="shared" si="9"/>
        <v>0.5</v>
      </c>
      <c r="K199" s="77"/>
      <c r="L199" s="75">
        <v>0.4</v>
      </c>
      <c r="M199" s="64" t="s">
        <v>693</v>
      </c>
      <c r="N199" s="62" t="s">
        <v>1228</v>
      </c>
      <c r="O199" s="75">
        <v>0.1</v>
      </c>
      <c r="P199" s="64" t="s">
        <v>43</v>
      </c>
      <c r="Q199" s="77" t="s">
        <v>1313</v>
      </c>
      <c r="R199" s="75">
        <v>0</v>
      </c>
      <c r="S199" s="72">
        <f t="shared" si="10"/>
        <v>0.5</v>
      </c>
      <c r="T199" s="72"/>
      <c r="U199" s="75">
        <v>0.4</v>
      </c>
      <c r="V199" s="64" t="s">
        <v>693</v>
      </c>
      <c r="W199" s="62" t="s">
        <v>1228</v>
      </c>
      <c r="X199" s="75">
        <v>0.1</v>
      </c>
      <c r="Y199" s="64" t="s">
        <v>43</v>
      </c>
      <c r="Z199" s="77" t="s">
        <v>1313</v>
      </c>
      <c r="AA199" s="75">
        <v>0</v>
      </c>
      <c r="AB199" s="72">
        <f t="shared" si="11"/>
        <v>0.5</v>
      </c>
      <c r="AC199" s="86"/>
      <c r="AD199" s="85" t="str">
        <f>IF(VLOOKUP($A199,'[17]EZ list'!$B$4:$H$463,4,FALSE)="","","Yes")</f>
        <v/>
      </c>
      <c r="AE199" s="85"/>
      <c r="AF199" s="85"/>
      <c r="AG199" s="85"/>
      <c r="AH199" s="84" t="s">
        <v>96</v>
      </c>
      <c r="AI199" s="84">
        <v>0</v>
      </c>
      <c r="AJ199" s="83" t="s">
        <v>96</v>
      </c>
      <c r="AK199" s="97"/>
      <c r="AL199" s="96"/>
      <c r="AM199" s="95"/>
      <c r="AN199" s="79" t="s">
        <v>96</v>
      </c>
      <c r="AO199" s="62" t="s">
        <v>1314</v>
      </c>
      <c r="AP199" s="62" t="s">
        <v>1314</v>
      </c>
      <c r="AQ199" s="62" t="s">
        <v>1314</v>
      </c>
      <c r="AR199" s="62" t="s">
        <v>1314</v>
      </c>
      <c r="AU199" s="69">
        <v>0.69799999999999995</v>
      </c>
      <c r="AV199" s="62" t="s">
        <v>1314</v>
      </c>
      <c r="AW199" s="62" t="s">
        <v>693</v>
      </c>
      <c r="AX199" s="62" t="s">
        <v>1228</v>
      </c>
      <c r="AY199" s="62">
        <v>0.6</v>
      </c>
      <c r="AZ199" s="62" t="s">
        <v>43</v>
      </c>
      <c r="BA199" s="62" t="s">
        <v>1313</v>
      </c>
      <c r="BB199" s="62">
        <v>0</v>
      </c>
    </row>
    <row r="200" spans="1:54" ht="15.75" customHeight="1">
      <c r="A200" s="77" t="s">
        <v>712</v>
      </c>
      <c r="B200" s="77" t="s">
        <v>1423</v>
      </c>
      <c r="C200" s="87">
        <v>0.4</v>
      </c>
      <c r="D200" s="88" t="s">
        <v>135</v>
      </c>
      <c r="E200" s="88" t="s">
        <v>1207</v>
      </c>
      <c r="F200" s="87">
        <v>0.09</v>
      </c>
      <c r="G200" s="88" t="s">
        <v>136</v>
      </c>
      <c r="H200" s="88" t="s">
        <v>1152</v>
      </c>
      <c r="I200" s="87">
        <v>0.01</v>
      </c>
      <c r="J200" s="87">
        <f t="shared" si="9"/>
        <v>0.5</v>
      </c>
      <c r="K200" s="77"/>
      <c r="L200" s="75">
        <v>0.4</v>
      </c>
      <c r="M200" s="64" t="s">
        <v>135</v>
      </c>
      <c r="N200" s="62" t="s">
        <v>1207</v>
      </c>
      <c r="O200" s="75">
        <v>0.09</v>
      </c>
      <c r="P200" s="64" t="s">
        <v>136</v>
      </c>
      <c r="Q200" s="77" t="s">
        <v>1152</v>
      </c>
      <c r="R200" s="75">
        <v>0.01</v>
      </c>
      <c r="S200" s="72">
        <f t="shared" si="10"/>
        <v>0.5</v>
      </c>
      <c r="T200" s="72"/>
      <c r="U200" s="75">
        <v>0.4</v>
      </c>
      <c r="V200" s="64" t="s">
        <v>135</v>
      </c>
      <c r="W200" s="62" t="s">
        <v>1207</v>
      </c>
      <c r="X200" s="75">
        <v>0.09</v>
      </c>
      <c r="Y200" s="64" t="s">
        <v>136</v>
      </c>
      <c r="Z200" s="77" t="s">
        <v>1152</v>
      </c>
      <c r="AA200" s="75">
        <v>0.01</v>
      </c>
      <c r="AB200" s="72">
        <f t="shared" si="11"/>
        <v>0.5</v>
      </c>
      <c r="AC200" s="86"/>
      <c r="AD200" s="85" t="str">
        <f>IF(VLOOKUP($A200,'[17]EZ list'!$B$4:$H$463,4,FALSE)="","","Yes")</f>
        <v/>
      </c>
      <c r="AE200" s="85"/>
      <c r="AF200" s="85"/>
      <c r="AG200" s="85"/>
      <c r="AH200" s="84" t="s">
        <v>96</v>
      </c>
      <c r="AI200" s="84">
        <v>0</v>
      </c>
      <c r="AJ200" s="83" t="s">
        <v>96</v>
      </c>
      <c r="AK200" s="94"/>
      <c r="AL200" s="93"/>
      <c r="AM200" s="92"/>
      <c r="AN200" s="79" t="s">
        <v>96</v>
      </c>
      <c r="AO200" s="62" t="s">
        <v>1314</v>
      </c>
      <c r="AP200" s="62" t="s">
        <v>1314</v>
      </c>
      <c r="AQ200" s="62" t="s">
        <v>1314</v>
      </c>
      <c r="AR200" s="62" t="s">
        <v>1314</v>
      </c>
      <c r="AU200" s="69">
        <v>0.71699999999999997</v>
      </c>
      <c r="AV200" s="62" t="s">
        <v>1314</v>
      </c>
      <c r="AW200" s="62" t="s">
        <v>135</v>
      </c>
      <c r="AX200" s="62" t="s">
        <v>1207</v>
      </c>
      <c r="AY200" s="62">
        <v>0.59</v>
      </c>
      <c r="AZ200" s="62" t="s">
        <v>136</v>
      </c>
      <c r="BA200" s="62" t="s">
        <v>1152</v>
      </c>
      <c r="BB200" s="62">
        <v>0.01</v>
      </c>
    </row>
    <row r="201" spans="1:54" ht="15.75" customHeight="1">
      <c r="A201" s="77" t="s">
        <v>715</v>
      </c>
      <c r="B201" s="109" t="s">
        <v>717</v>
      </c>
      <c r="C201" s="87">
        <v>0.99</v>
      </c>
      <c r="D201" s="88" t="s">
        <v>43</v>
      </c>
      <c r="E201" s="88" t="s">
        <v>93</v>
      </c>
      <c r="F201" s="87">
        <v>0</v>
      </c>
      <c r="G201" s="88" t="s">
        <v>151</v>
      </c>
      <c r="H201" s="88" t="s">
        <v>1163</v>
      </c>
      <c r="I201" s="87">
        <v>0.01</v>
      </c>
      <c r="J201" s="87">
        <f t="shared" si="9"/>
        <v>1</v>
      </c>
      <c r="K201" s="109"/>
      <c r="L201" s="75">
        <v>0.99</v>
      </c>
      <c r="M201" s="64" t="s">
        <v>43</v>
      </c>
      <c r="N201" s="62" t="s">
        <v>93</v>
      </c>
      <c r="O201" s="75">
        <v>0</v>
      </c>
      <c r="P201" s="64" t="s">
        <v>151</v>
      </c>
      <c r="Q201" s="77" t="s">
        <v>1163</v>
      </c>
      <c r="R201" s="75">
        <v>0.01</v>
      </c>
      <c r="S201" s="72">
        <f t="shared" si="10"/>
        <v>1</v>
      </c>
      <c r="T201" s="72"/>
      <c r="U201" s="75">
        <v>0.49</v>
      </c>
      <c r="V201" s="64" t="s">
        <v>43</v>
      </c>
      <c r="W201" s="62" t="s">
        <v>93</v>
      </c>
      <c r="X201" s="75">
        <v>0</v>
      </c>
      <c r="Y201" s="64" t="s">
        <v>151</v>
      </c>
      <c r="Z201" s="77" t="s">
        <v>1163</v>
      </c>
      <c r="AA201" s="75">
        <v>0.01</v>
      </c>
      <c r="AB201" s="72">
        <f t="shared" si="11"/>
        <v>0.5</v>
      </c>
      <c r="AD201" s="85" t="str">
        <f>IF(VLOOKUP($A201,'[17]EZ list'!$B$4:$H$463,4,FALSE)="","","Yes")</f>
        <v/>
      </c>
      <c r="AE201" s="85"/>
      <c r="AF201" s="85"/>
      <c r="AG201" s="85"/>
      <c r="AH201" s="84" t="s">
        <v>96</v>
      </c>
      <c r="AI201" s="84">
        <v>0</v>
      </c>
      <c r="AJ201" s="83" t="s">
        <v>0</v>
      </c>
      <c r="AK201" s="94"/>
      <c r="AL201" s="93"/>
      <c r="AM201" s="92"/>
      <c r="AN201" s="79" t="s">
        <v>0</v>
      </c>
      <c r="AO201" s="62" t="s">
        <v>1314</v>
      </c>
      <c r="AP201" s="62" t="s">
        <v>1314</v>
      </c>
      <c r="AQ201" s="62" t="s">
        <v>1314</v>
      </c>
      <c r="AR201" s="62" t="s">
        <v>1314</v>
      </c>
      <c r="AU201" s="69">
        <v>0.66</v>
      </c>
      <c r="AV201" s="62" t="s">
        <v>1314</v>
      </c>
      <c r="AW201" s="62" t="s">
        <v>43</v>
      </c>
      <c r="AX201" s="62" t="s">
        <v>93</v>
      </c>
      <c r="AY201" s="62">
        <v>0</v>
      </c>
      <c r="AZ201" s="62" t="s">
        <v>151</v>
      </c>
      <c r="BA201" s="62" t="s">
        <v>1163</v>
      </c>
      <c r="BB201" s="62">
        <v>0.01</v>
      </c>
    </row>
    <row r="202" spans="1:54" ht="15.75" customHeight="1">
      <c r="A202" s="77" t="s">
        <v>718</v>
      </c>
      <c r="B202" s="77" t="s">
        <v>720</v>
      </c>
      <c r="C202" s="87">
        <v>0.4</v>
      </c>
      <c r="D202" s="88" t="s">
        <v>263</v>
      </c>
      <c r="E202" s="88" t="s">
        <v>1218</v>
      </c>
      <c r="F202" s="87">
        <v>0.1</v>
      </c>
      <c r="G202" s="88" t="s">
        <v>43</v>
      </c>
      <c r="H202" s="88" t="s">
        <v>1313</v>
      </c>
      <c r="I202" s="87">
        <v>0</v>
      </c>
      <c r="J202" s="87">
        <f t="shared" si="9"/>
        <v>0.5</v>
      </c>
      <c r="K202" s="77"/>
      <c r="L202" s="75">
        <v>0.4</v>
      </c>
      <c r="M202" s="64" t="s">
        <v>263</v>
      </c>
      <c r="N202" s="62" t="s">
        <v>1218</v>
      </c>
      <c r="O202" s="75">
        <v>0.1</v>
      </c>
      <c r="P202" s="64" t="s">
        <v>43</v>
      </c>
      <c r="Q202" s="77" t="s">
        <v>1313</v>
      </c>
      <c r="R202" s="75">
        <v>0</v>
      </c>
      <c r="S202" s="72">
        <f t="shared" si="10"/>
        <v>0.5</v>
      </c>
      <c r="T202" s="72"/>
      <c r="U202" s="75">
        <v>0.4</v>
      </c>
      <c r="V202" s="64" t="s">
        <v>263</v>
      </c>
      <c r="W202" s="62" t="s">
        <v>1218</v>
      </c>
      <c r="X202" s="75">
        <v>0.1</v>
      </c>
      <c r="Y202" s="64" t="s">
        <v>43</v>
      </c>
      <c r="Z202" s="77" t="s">
        <v>1313</v>
      </c>
      <c r="AA202" s="75">
        <v>0</v>
      </c>
      <c r="AB202" s="72">
        <f t="shared" si="11"/>
        <v>0.5</v>
      </c>
      <c r="AC202" s="86"/>
      <c r="AD202" s="85" t="str">
        <f>IF(VLOOKUP($A202,'[17]EZ list'!$B$4:$H$463,4,FALSE)="","","Yes")</f>
        <v/>
      </c>
      <c r="AE202" s="85"/>
      <c r="AF202" s="85"/>
      <c r="AG202" s="85"/>
      <c r="AH202" s="84" t="s">
        <v>96</v>
      </c>
      <c r="AI202" s="84">
        <v>0</v>
      </c>
      <c r="AJ202" s="83" t="s">
        <v>96</v>
      </c>
      <c r="AK202" s="94"/>
      <c r="AL202" s="93"/>
      <c r="AM202" s="92"/>
      <c r="AN202" s="79" t="s">
        <v>96</v>
      </c>
      <c r="AO202" s="62" t="s">
        <v>1314</v>
      </c>
      <c r="AP202" s="62" t="s">
        <v>1314</v>
      </c>
      <c r="AQ202" s="62" t="s">
        <v>1314</v>
      </c>
      <c r="AR202" s="62" t="s">
        <v>1314</v>
      </c>
      <c r="AU202" s="69">
        <v>0.72699999999999998</v>
      </c>
      <c r="AV202" s="62" t="s">
        <v>1314</v>
      </c>
      <c r="AW202" s="62" t="s">
        <v>263</v>
      </c>
      <c r="AX202" s="62" t="s">
        <v>1218</v>
      </c>
      <c r="AY202" s="62">
        <v>0.6</v>
      </c>
      <c r="AZ202" s="62" t="s">
        <v>43</v>
      </c>
      <c r="BA202" s="62" t="s">
        <v>1313</v>
      </c>
      <c r="BB202" s="62">
        <v>0</v>
      </c>
    </row>
    <row r="203" spans="1:54" ht="15.75" customHeight="1">
      <c r="A203" s="77" t="s">
        <v>721</v>
      </c>
      <c r="B203" s="77" t="s">
        <v>723</v>
      </c>
      <c r="C203" s="87">
        <v>0.4</v>
      </c>
      <c r="D203" s="88" t="s">
        <v>215</v>
      </c>
      <c r="E203" s="88" t="s">
        <v>1205</v>
      </c>
      <c r="F203" s="87">
        <v>0.09</v>
      </c>
      <c r="G203" s="88" t="s">
        <v>141</v>
      </c>
      <c r="H203" s="88" t="s">
        <v>1150</v>
      </c>
      <c r="I203" s="87">
        <v>0.01</v>
      </c>
      <c r="J203" s="87">
        <f t="shared" si="9"/>
        <v>0.5</v>
      </c>
      <c r="K203" s="77"/>
      <c r="L203" s="75">
        <v>0.4</v>
      </c>
      <c r="M203" s="64" t="s">
        <v>215</v>
      </c>
      <c r="N203" s="62" t="s">
        <v>1205</v>
      </c>
      <c r="O203" s="75">
        <v>0.09</v>
      </c>
      <c r="P203" s="64" t="s">
        <v>141</v>
      </c>
      <c r="Q203" s="77" t="s">
        <v>1150</v>
      </c>
      <c r="R203" s="75">
        <v>0.01</v>
      </c>
      <c r="S203" s="72">
        <f t="shared" si="10"/>
        <v>0.5</v>
      </c>
      <c r="T203" s="72"/>
      <c r="U203" s="75">
        <v>0.4</v>
      </c>
      <c r="V203" s="64" t="s">
        <v>215</v>
      </c>
      <c r="W203" s="62" t="s">
        <v>1205</v>
      </c>
      <c r="X203" s="75">
        <v>0.09</v>
      </c>
      <c r="Y203" s="64" t="s">
        <v>141</v>
      </c>
      <c r="Z203" s="77" t="s">
        <v>1150</v>
      </c>
      <c r="AA203" s="75">
        <v>0.01</v>
      </c>
      <c r="AB203" s="72">
        <f t="shared" si="11"/>
        <v>0.5</v>
      </c>
      <c r="AC203" s="86"/>
      <c r="AD203" s="85" t="str">
        <f>IF(VLOOKUP($A203,'[17]EZ list'!$B$4:$H$463,4,FALSE)="","","Yes")</f>
        <v/>
      </c>
      <c r="AE203" s="85"/>
      <c r="AF203" s="85"/>
      <c r="AG203" s="85"/>
      <c r="AH203" s="84" t="s">
        <v>96</v>
      </c>
      <c r="AI203" s="84">
        <v>0</v>
      </c>
      <c r="AJ203" s="83" t="s">
        <v>96</v>
      </c>
      <c r="AK203" s="94"/>
      <c r="AL203" s="93"/>
      <c r="AM203" s="92"/>
      <c r="AN203" s="79" t="s">
        <v>96</v>
      </c>
      <c r="AO203" s="62" t="s">
        <v>1314</v>
      </c>
      <c r="AP203" s="62" t="s">
        <v>1314</v>
      </c>
      <c r="AQ203" s="62" t="s">
        <v>1314</v>
      </c>
      <c r="AR203" s="62" t="s">
        <v>1314</v>
      </c>
      <c r="AU203" s="69">
        <v>0.61399999999999999</v>
      </c>
      <c r="AV203" s="62" t="s">
        <v>0</v>
      </c>
      <c r="AW203" s="62" t="s">
        <v>215</v>
      </c>
      <c r="AX203" s="62" t="s">
        <v>1205</v>
      </c>
      <c r="AY203" s="62">
        <v>0.59</v>
      </c>
      <c r="AZ203" s="62" t="s">
        <v>141</v>
      </c>
      <c r="BA203" s="62" t="s">
        <v>1150</v>
      </c>
      <c r="BB203" s="62">
        <v>0.01</v>
      </c>
    </row>
    <row r="204" spans="1:54" ht="15.75" customHeight="1">
      <c r="A204" s="77" t="s">
        <v>724</v>
      </c>
      <c r="B204" s="77" t="s">
        <v>1424</v>
      </c>
      <c r="C204" s="87">
        <v>0.49</v>
      </c>
      <c r="D204" s="88" t="s">
        <v>43</v>
      </c>
      <c r="E204" s="88" t="s">
        <v>1321</v>
      </c>
      <c r="F204" s="87">
        <v>0</v>
      </c>
      <c r="G204" s="88" t="s">
        <v>227</v>
      </c>
      <c r="H204" s="88" t="s">
        <v>1124</v>
      </c>
      <c r="I204" s="87">
        <v>0.01</v>
      </c>
      <c r="J204" s="87">
        <f t="shared" si="9"/>
        <v>0.5</v>
      </c>
      <c r="K204" s="77"/>
      <c r="L204" s="75">
        <v>0.49</v>
      </c>
      <c r="M204" s="64" t="s">
        <v>43</v>
      </c>
      <c r="N204" s="62" t="s">
        <v>1321</v>
      </c>
      <c r="O204" s="75">
        <v>0</v>
      </c>
      <c r="P204" s="64" t="s">
        <v>227</v>
      </c>
      <c r="Q204" s="77" t="s">
        <v>1124</v>
      </c>
      <c r="R204" s="75">
        <v>0.01</v>
      </c>
      <c r="S204" s="72">
        <f t="shared" si="10"/>
        <v>0.5</v>
      </c>
      <c r="T204" s="72"/>
      <c r="U204" s="75">
        <v>0.49</v>
      </c>
      <c r="V204" s="64" t="s">
        <v>43</v>
      </c>
      <c r="W204" s="62" t="s">
        <v>1321</v>
      </c>
      <c r="X204" s="75">
        <v>0</v>
      </c>
      <c r="Y204" s="64" t="s">
        <v>227</v>
      </c>
      <c r="Z204" s="77" t="s">
        <v>1124</v>
      </c>
      <c r="AA204" s="75">
        <v>0.01</v>
      </c>
      <c r="AB204" s="72">
        <f t="shared" si="11"/>
        <v>0.5</v>
      </c>
      <c r="AC204" s="86"/>
      <c r="AD204" s="85" t="str">
        <f>IF(VLOOKUP($A204,'[17]EZ list'!$B$4:$H$463,4,FALSE)="","","Yes")</f>
        <v/>
      </c>
      <c r="AE204" s="85"/>
      <c r="AF204" s="85"/>
      <c r="AG204" s="85"/>
      <c r="AH204" s="84" t="s">
        <v>0</v>
      </c>
      <c r="AI204" s="84">
        <v>3309376</v>
      </c>
      <c r="AJ204" s="83" t="s">
        <v>0</v>
      </c>
      <c r="AK204" s="94"/>
      <c r="AL204" s="93"/>
      <c r="AM204" s="92"/>
      <c r="AN204" s="79" t="s">
        <v>0</v>
      </c>
      <c r="AO204" s="62" t="s">
        <v>1314</v>
      </c>
      <c r="AP204" s="62" t="s">
        <v>1314</v>
      </c>
      <c r="AQ204" s="62" t="s">
        <v>1314</v>
      </c>
      <c r="AR204" s="62" t="s">
        <v>1314</v>
      </c>
      <c r="AS204" s="62" t="s">
        <v>1182</v>
      </c>
      <c r="AU204" s="69">
        <v>0.71099999999999997</v>
      </c>
      <c r="AV204" s="62" t="s">
        <v>1314</v>
      </c>
      <c r="AW204" s="62" t="s">
        <v>43</v>
      </c>
      <c r="AX204" s="62" t="s">
        <v>1321</v>
      </c>
      <c r="AY204" s="62">
        <v>0</v>
      </c>
      <c r="AZ204" s="62" t="s">
        <v>227</v>
      </c>
      <c r="BA204" s="62" t="s">
        <v>1124</v>
      </c>
      <c r="BB204" s="62">
        <v>0.01</v>
      </c>
    </row>
    <row r="205" spans="1:54" ht="15.75" customHeight="1">
      <c r="A205" s="77" t="s">
        <v>727</v>
      </c>
      <c r="B205" s="77" t="s">
        <v>1425</v>
      </c>
      <c r="C205" s="87">
        <v>0.99</v>
      </c>
      <c r="D205" s="88" t="s">
        <v>43</v>
      </c>
      <c r="E205" s="88" t="s">
        <v>1321</v>
      </c>
      <c r="F205" s="87">
        <v>0</v>
      </c>
      <c r="G205" s="88" t="s">
        <v>366</v>
      </c>
      <c r="H205" s="88" t="s">
        <v>1365</v>
      </c>
      <c r="I205" s="87">
        <v>0.01</v>
      </c>
      <c r="J205" s="87">
        <f t="shared" si="9"/>
        <v>1</v>
      </c>
      <c r="K205" s="77"/>
      <c r="L205" s="75">
        <v>0.49</v>
      </c>
      <c r="M205" s="64" t="s">
        <v>43</v>
      </c>
      <c r="N205" s="62" t="s">
        <v>1321</v>
      </c>
      <c r="O205" s="75">
        <v>0</v>
      </c>
      <c r="P205" s="64" t="s">
        <v>366</v>
      </c>
      <c r="Q205" s="77" t="s">
        <v>1365</v>
      </c>
      <c r="R205" s="75">
        <v>0.01</v>
      </c>
      <c r="S205" s="72">
        <f t="shared" si="10"/>
        <v>0.5</v>
      </c>
      <c r="T205" s="72"/>
      <c r="U205" s="75">
        <v>0.49</v>
      </c>
      <c r="V205" s="64" t="s">
        <v>43</v>
      </c>
      <c r="W205" s="62" t="s">
        <v>1321</v>
      </c>
      <c r="X205" s="75">
        <v>0</v>
      </c>
      <c r="Y205" s="64" t="s">
        <v>366</v>
      </c>
      <c r="Z205" s="77" t="s">
        <v>1365</v>
      </c>
      <c r="AA205" s="75">
        <v>0.01</v>
      </c>
      <c r="AB205" s="72">
        <f t="shared" si="11"/>
        <v>0.5</v>
      </c>
      <c r="AC205" s="86"/>
      <c r="AD205" s="85" t="str">
        <f>IF(VLOOKUP($A205,'[17]EZ list'!$B$4:$H$463,4,FALSE)="","","Yes")</f>
        <v>Yes</v>
      </c>
      <c r="AE205" s="85" t="s">
        <v>1426</v>
      </c>
      <c r="AF205" s="85"/>
      <c r="AG205" s="85"/>
      <c r="AH205" s="84" t="s">
        <v>96</v>
      </c>
      <c r="AI205" s="84">
        <v>0</v>
      </c>
      <c r="AJ205" s="83" t="s">
        <v>0</v>
      </c>
      <c r="AK205" s="94"/>
      <c r="AL205" s="93"/>
      <c r="AM205" s="92"/>
      <c r="AN205" s="79" t="s">
        <v>0</v>
      </c>
      <c r="AO205" s="62" t="s">
        <v>0</v>
      </c>
      <c r="AP205" s="62" t="s">
        <v>1314</v>
      </c>
      <c r="AQ205" s="62" t="s">
        <v>1314</v>
      </c>
      <c r="AR205" s="62" t="s">
        <v>1314</v>
      </c>
      <c r="AU205" s="69">
        <v>0.69399999999999995</v>
      </c>
      <c r="AV205" s="62" t="s">
        <v>1314</v>
      </c>
      <c r="AW205" s="62" t="s">
        <v>43</v>
      </c>
      <c r="AX205" s="62" t="s">
        <v>1321</v>
      </c>
      <c r="AY205" s="62">
        <v>0</v>
      </c>
      <c r="AZ205" s="62" t="s">
        <v>366</v>
      </c>
      <c r="BA205" s="62" t="s">
        <v>1365</v>
      </c>
      <c r="BB205" s="62">
        <v>0.01</v>
      </c>
    </row>
    <row r="206" spans="1:54" ht="15.75" customHeight="1">
      <c r="A206" s="77" t="s">
        <v>730</v>
      </c>
      <c r="B206" s="77" t="s">
        <v>1427</v>
      </c>
      <c r="C206" s="87">
        <v>0.49</v>
      </c>
      <c r="D206" s="88" t="s">
        <v>43</v>
      </c>
      <c r="E206" s="88" t="s">
        <v>1321</v>
      </c>
      <c r="F206" s="87">
        <v>0</v>
      </c>
      <c r="G206" s="88" t="s">
        <v>161</v>
      </c>
      <c r="H206" s="88" t="s">
        <v>1331</v>
      </c>
      <c r="I206" s="87">
        <v>0.01</v>
      </c>
      <c r="J206" s="87">
        <f t="shared" si="9"/>
        <v>0.5</v>
      </c>
      <c r="K206" s="77"/>
      <c r="L206" s="75">
        <v>0.49</v>
      </c>
      <c r="M206" s="64" t="s">
        <v>43</v>
      </c>
      <c r="N206" s="62" t="s">
        <v>1321</v>
      </c>
      <c r="O206" s="75">
        <v>0</v>
      </c>
      <c r="P206" s="64" t="s">
        <v>1332</v>
      </c>
      <c r="Q206" s="77" t="s">
        <v>1333</v>
      </c>
      <c r="R206" s="75">
        <v>0.01</v>
      </c>
      <c r="S206" s="72">
        <f t="shared" si="10"/>
        <v>0.5</v>
      </c>
      <c r="T206" s="72"/>
      <c r="U206" s="75">
        <v>0.49</v>
      </c>
      <c r="V206" s="64" t="s">
        <v>43</v>
      </c>
      <c r="W206" s="62" t="s">
        <v>1321</v>
      </c>
      <c r="X206" s="75">
        <v>0</v>
      </c>
      <c r="Y206" s="64" t="s">
        <v>1332</v>
      </c>
      <c r="Z206" s="77" t="s">
        <v>1333</v>
      </c>
      <c r="AA206" s="75">
        <v>0.01</v>
      </c>
      <c r="AB206" s="72">
        <f t="shared" si="11"/>
        <v>0.5</v>
      </c>
      <c r="AC206" s="86"/>
      <c r="AD206" s="85" t="str">
        <f>IF(VLOOKUP($A206,'[17]EZ list'!$B$4:$H$463,4,FALSE)="","","Yes")</f>
        <v/>
      </c>
      <c r="AE206" s="85"/>
      <c r="AF206" s="85"/>
      <c r="AG206" s="85"/>
      <c r="AH206" s="84" t="s">
        <v>0</v>
      </c>
      <c r="AI206" s="84">
        <v>995191</v>
      </c>
      <c r="AJ206" s="83" t="s">
        <v>0</v>
      </c>
      <c r="AK206" s="94"/>
      <c r="AL206" s="93"/>
      <c r="AM206" s="92"/>
      <c r="AN206" s="79" t="s">
        <v>0</v>
      </c>
      <c r="AO206" s="62" t="s">
        <v>1314</v>
      </c>
      <c r="AP206" s="62" t="s">
        <v>1314</v>
      </c>
      <c r="AQ206" s="62" t="s">
        <v>1314</v>
      </c>
      <c r="AR206" s="62" t="s">
        <v>1314</v>
      </c>
      <c r="AU206" s="69">
        <v>0.70899999999999996</v>
      </c>
      <c r="AV206" s="62" t="s">
        <v>1314</v>
      </c>
      <c r="AW206" s="62" t="s">
        <v>43</v>
      </c>
      <c r="AX206" s="62" t="s">
        <v>1321</v>
      </c>
      <c r="AY206" s="62">
        <v>0</v>
      </c>
      <c r="AZ206" s="62" t="s">
        <v>161</v>
      </c>
      <c r="BA206" s="62" t="s">
        <v>1331</v>
      </c>
      <c r="BB206" s="62">
        <v>0.01</v>
      </c>
    </row>
    <row r="207" spans="1:54" ht="15.75" customHeight="1">
      <c r="A207" s="77" t="s">
        <v>733</v>
      </c>
      <c r="B207" s="77" t="s">
        <v>1428</v>
      </c>
      <c r="C207" s="87">
        <v>0.99</v>
      </c>
      <c r="D207" s="88" t="s">
        <v>43</v>
      </c>
      <c r="E207" s="88" t="s">
        <v>1321</v>
      </c>
      <c r="F207" s="87">
        <v>0</v>
      </c>
      <c r="G207" s="88" t="s">
        <v>110</v>
      </c>
      <c r="H207" s="88" t="s">
        <v>1142</v>
      </c>
      <c r="I207" s="87">
        <v>0.01</v>
      </c>
      <c r="J207" s="87">
        <f t="shared" si="9"/>
        <v>1</v>
      </c>
      <c r="K207" s="77"/>
      <c r="L207" s="75">
        <v>0.49</v>
      </c>
      <c r="M207" s="64" t="s">
        <v>43</v>
      </c>
      <c r="N207" s="62" t="s">
        <v>1321</v>
      </c>
      <c r="O207" s="75">
        <v>0</v>
      </c>
      <c r="P207" s="64" t="s">
        <v>110</v>
      </c>
      <c r="Q207" s="77" t="s">
        <v>1142</v>
      </c>
      <c r="R207" s="75">
        <v>0.01</v>
      </c>
      <c r="S207" s="72">
        <f t="shared" si="10"/>
        <v>0.5</v>
      </c>
      <c r="T207" s="72"/>
      <c r="U207" s="75">
        <v>0.49</v>
      </c>
      <c r="V207" s="64" t="s">
        <v>43</v>
      </c>
      <c r="W207" s="62" t="s">
        <v>1321</v>
      </c>
      <c r="X207" s="75">
        <v>0</v>
      </c>
      <c r="Y207" s="64" t="s">
        <v>110</v>
      </c>
      <c r="Z207" s="77" t="s">
        <v>1142</v>
      </c>
      <c r="AA207" s="75">
        <v>0.01</v>
      </c>
      <c r="AB207" s="72">
        <f t="shared" si="11"/>
        <v>0.5</v>
      </c>
      <c r="AC207" s="86"/>
      <c r="AD207" s="85" t="str">
        <f>IF(VLOOKUP($A207,'[17]EZ list'!$B$4:$H$463,4,FALSE)="","","Yes")</f>
        <v/>
      </c>
      <c r="AE207" s="85"/>
      <c r="AF207" s="85"/>
      <c r="AG207" s="85"/>
      <c r="AH207" s="84" t="s">
        <v>96</v>
      </c>
      <c r="AI207" s="84">
        <v>0</v>
      </c>
      <c r="AJ207" s="83" t="s">
        <v>0</v>
      </c>
      <c r="AK207" s="94"/>
      <c r="AL207" s="93"/>
      <c r="AM207" s="92"/>
      <c r="AN207" s="79" t="s">
        <v>0</v>
      </c>
      <c r="AO207" s="62" t="s">
        <v>1314</v>
      </c>
      <c r="AP207" s="62" t="s">
        <v>1314</v>
      </c>
      <c r="AQ207" s="62" t="s">
        <v>1314</v>
      </c>
      <c r="AR207" s="62" t="s">
        <v>1314</v>
      </c>
      <c r="AU207" s="69">
        <v>0.70199999999999996</v>
      </c>
      <c r="AV207" s="62" t="s">
        <v>1314</v>
      </c>
      <c r="AW207" s="62" t="s">
        <v>43</v>
      </c>
      <c r="AX207" s="62" t="s">
        <v>1321</v>
      </c>
      <c r="AY207" s="62">
        <v>0</v>
      </c>
      <c r="AZ207" s="62" t="s">
        <v>110</v>
      </c>
      <c r="BA207" s="62" t="s">
        <v>1142</v>
      </c>
      <c r="BB207" s="62">
        <v>0.01</v>
      </c>
    </row>
    <row r="208" spans="1:54" ht="15.75" customHeight="1">
      <c r="A208" s="77" t="s">
        <v>736</v>
      </c>
      <c r="B208" s="77" t="s">
        <v>738</v>
      </c>
      <c r="C208" s="87">
        <v>0.4</v>
      </c>
      <c r="D208" s="88" t="s">
        <v>215</v>
      </c>
      <c r="E208" s="88" t="s">
        <v>1205</v>
      </c>
      <c r="F208" s="87">
        <v>0.09</v>
      </c>
      <c r="G208" s="88" t="s">
        <v>141</v>
      </c>
      <c r="H208" s="88" t="s">
        <v>1150</v>
      </c>
      <c r="I208" s="87">
        <v>0.01</v>
      </c>
      <c r="J208" s="87">
        <f t="shared" si="9"/>
        <v>0.5</v>
      </c>
      <c r="K208" s="77"/>
      <c r="L208" s="75">
        <v>0.4</v>
      </c>
      <c r="M208" s="64" t="s">
        <v>215</v>
      </c>
      <c r="N208" s="62" t="s">
        <v>1205</v>
      </c>
      <c r="O208" s="75">
        <v>0.09</v>
      </c>
      <c r="P208" s="64" t="s">
        <v>141</v>
      </c>
      <c r="Q208" s="77" t="s">
        <v>1150</v>
      </c>
      <c r="R208" s="75">
        <v>0.01</v>
      </c>
      <c r="S208" s="72">
        <f t="shared" si="10"/>
        <v>0.5</v>
      </c>
      <c r="T208" s="72"/>
      <c r="U208" s="75">
        <v>0.4</v>
      </c>
      <c r="V208" s="64" t="s">
        <v>215</v>
      </c>
      <c r="W208" s="62" t="s">
        <v>1205</v>
      </c>
      <c r="X208" s="75">
        <v>0.09</v>
      </c>
      <c r="Y208" s="64" t="s">
        <v>141</v>
      </c>
      <c r="Z208" s="77" t="s">
        <v>1150</v>
      </c>
      <c r="AA208" s="75">
        <v>0.01</v>
      </c>
      <c r="AB208" s="72">
        <f t="shared" si="11"/>
        <v>0.5</v>
      </c>
      <c r="AC208" s="86"/>
      <c r="AD208" s="85" t="str">
        <f>IF(VLOOKUP($A208,'[17]EZ list'!$B$4:$H$463,4,FALSE)="","","Yes")</f>
        <v/>
      </c>
      <c r="AE208" s="85"/>
      <c r="AF208" s="85"/>
      <c r="AG208" s="85"/>
      <c r="AH208" s="84" t="s">
        <v>96</v>
      </c>
      <c r="AI208" s="84">
        <v>0</v>
      </c>
      <c r="AJ208" s="83" t="s">
        <v>96</v>
      </c>
      <c r="AK208" s="94"/>
      <c r="AL208" s="93"/>
      <c r="AM208" s="92"/>
      <c r="AN208" s="79" t="s">
        <v>96</v>
      </c>
      <c r="AO208" s="62" t="s">
        <v>1314</v>
      </c>
      <c r="AP208" s="62" t="s">
        <v>1314</v>
      </c>
      <c r="AQ208" s="62" t="s">
        <v>1314</v>
      </c>
      <c r="AR208" s="62" t="s">
        <v>1314</v>
      </c>
      <c r="AU208" s="69">
        <v>0.67</v>
      </c>
      <c r="AV208" s="62" t="s">
        <v>0</v>
      </c>
      <c r="AW208" s="62" t="s">
        <v>215</v>
      </c>
      <c r="AX208" s="62" t="s">
        <v>1205</v>
      </c>
      <c r="AY208" s="62">
        <v>0.59</v>
      </c>
      <c r="AZ208" s="62" t="s">
        <v>141</v>
      </c>
      <c r="BA208" s="62" t="s">
        <v>1150</v>
      </c>
      <c r="BB208" s="62">
        <v>0.01</v>
      </c>
    </row>
    <row r="209" spans="1:54" ht="15.75" customHeight="1">
      <c r="A209" s="77" t="s">
        <v>739</v>
      </c>
      <c r="B209" s="77" t="s">
        <v>741</v>
      </c>
      <c r="C209" s="87">
        <v>0.4</v>
      </c>
      <c r="D209" s="88" t="s">
        <v>287</v>
      </c>
      <c r="E209" s="88" t="s">
        <v>1191</v>
      </c>
      <c r="F209" s="87">
        <v>0.09</v>
      </c>
      <c r="G209" s="88" t="s">
        <v>161</v>
      </c>
      <c r="H209" s="88" t="s">
        <v>1331</v>
      </c>
      <c r="I209" s="87">
        <v>0.01</v>
      </c>
      <c r="J209" s="87">
        <f t="shared" si="9"/>
        <v>0.5</v>
      </c>
      <c r="K209" s="77"/>
      <c r="L209" s="75">
        <v>0.4</v>
      </c>
      <c r="M209" s="64" t="s">
        <v>287</v>
      </c>
      <c r="N209" s="62" t="s">
        <v>1191</v>
      </c>
      <c r="O209" s="75">
        <v>0.09</v>
      </c>
      <c r="P209" s="64" t="s">
        <v>1332</v>
      </c>
      <c r="Q209" s="77" t="s">
        <v>1333</v>
      </c>
      <c r="R209" s="75">
        <v>0.01</v>
      </c>
      <c r="S209" s="72">
        <f t="shared" si="10"/>
        <v>0.5</v>
      </c>
      <c r="T209" s="72"/>
      <c r="U209" s="75">
        <v>0.4</v>
      </c>
      <c r="V209" s="64" t="s">
        <v>287</v>
      </c>
      <c r="W209" s="62" t="s">
        <v>1191</v>
      </c>
      <c r="X209" s="75">
        <v>0.09</v>
      </c>
      <c r="Y209" s="64" t="s">
        <v>1332</v>
      </c>
      <c r="Z209" s="77" t="s">
        <v>1333</v>
      </c>
      <c r="AA209" s="75">
        <v>0.01</v>
      </c>
      <c r="AB209" s="72">
        <f t="shared" si="11"/>
        <v>0.5</v>
      </c>
      <c r="AC209" s="86"/>
      <c r="AD209" s="85" t="str">
        <f>IF(VLOOKUP($A209,'[17]EZ list'!$B$4:$H$463,4,FALSE)="","","Yes")</f>
        <v>Yes</v>
      </c>
      <c r="AE209" s="85" t="s">
        <v>1429</v>
      </c>
      <c r="AF209" s="85"/>
      <c r="AG209" s="85"/>
      <c r="AH209" s="84" t="s">
        <v>96</v>
      </c>
      <c r="AI209" s="84">
        <v>0</v>
      </c>
      <c r="AJ209" s="83" t="s">
        <v>96</v>
      </c>
      <c r="AK209" s="94"/>
      <c r="AL209" s="93"/>
      <c r="AM209" s="92"/>
      <c r="AN209" s="79" t="s">
        <v>96</v>
      </c>
      <c r="AO209" s="62" t="s">
        <v>0</v>
      </c>
      <c r="AP209" s="62" t="s">
        <v>1314</v>
      </c>
      <c r="AQ209" s="62" t="s">
        <v>1314</v>
      </c>
      <c r="AR209" s="62" t="s">
        <v>1314</v>
      </c>
      <c r="AU209" s="69">
        <v>0.64500000000000002</v>
      </c>
      <c r="AV209" s="62" t="s">
        <v>1314</v>
      </c>
      <c r="AW209" s="62" t="s">
        <v>287</v>
      </c>
      <c r="AX209" s="62" t="s">
        <v>1191</v>
      </c>
      <c r="AY209" s="62">
        <v>0.59</v>
      </c>
      <c r="AZ209" s="62" t="s">
        <v>161</v>
      </c>
      <c r="BA209" s="62" t="s">
        <v>1331</v>
      </c>
      <c r="BB209" s="62">
        <v>0.01</v>
      </c>
    </row>
    <row r="210" spans="1:54" ht="15.75" customHeight="1">
      <c r="A210" s="77" t="s">
        <v>742</v>
      </c>
      <c r="B210" s="77" t="s">
        <v>1430</v>
      </c>
      <c r="C210" s="87">
        <v>0.99</v>
      </c>
      <c r="D210" s="88" t="s">
        <v>43</v>
      </c>
      <c r="E210" s="88" t="s">
        <v>1321</v>
      </c>
      <c r="F210" s="87">
        <v>0</v>
      </c>
      <c r="G210" s="88" t="s">
        <v>165</v>
      </c>
      <c r="H210" s="88" t="s">
        <v>1120</v>
      </c>
      <c r="I210" s="87">
        <v>0.01</v>
      </c>
      <c r="J210" s="87">
        <f t="shared" si="9"/>
        <v>1</v>
      </c>
      <c r="K210" s="77"/>
      <c r="L210" s="75">
        <v>0.49</v>
      </c>
      <c r="M210" s="64" t="s">
        <v>43</v>
      </c>
      <c r="N210" s="62" t="s">
        <v>1321</v>
      </c>
      <c r="O210" s="75">
        <v>0</v>
      </c>
      <c r="P210" s="64" t="s">
        <v>165</v>
      </c>
      <c r="Q210" s="77" t="s">
        <v>1120</v>
      </c>
      <c r="R210" s="75">
        <v>0.01</v>
      </c>
      <c r="S210" s="72">
        <f t="shared" si="10"/>
        <v>0.5</v>
      </c>
      <c r="T210" s="72"/>
      <c r="U210" s="75">
        <v>0.49</v>
      </c>
      <c r="V210" s="64" t="s">
        <v>43</v>
      </c>
      <c r="W210" s="62" t="s">
        <v>1321</v>
      </c>
      <c r="X210" s="75">
        <v>0</v>
      </c>
      <c r="Y210" s="64" t="s">
        <v>165</v>
      </c>
      <c r="Z210" s="77" t="s">
        <v>1120</v>
      </c>
      <c r="AA210" s="75">
        <v>0.01</v>
      </c>
      <c r="AB210" s="72">
        <f t="shared" si="11"/>
        <v>0.5</v>
      </c>
      <c r="AC210" s="86"/>
      <c r="AD210" s="85" t="str">
        <f>IF(VLOOKUP($A210,'[17]EZ list'!$B$4:$H$463,4,FALSE)="","","Yes")</f>
        <v/>
      </c>
      <c r="AE210" s="85"/>
      <c r="AF210" s="85"/>
      <c r="AG210" s="85"/>
      <c r="AH210" s="84" t="s">
        <v>0</v>
      </c>
      <c r="AI210" s="84">
        <v>5400000</v>
      </c>
      <c r="AJ210" s="83" t="s">
        <v>0</v>
      </c>
      <c r="AK210" s="94"/>
      <c r="AL210" s="93"/>
      <c r="AM210" s="92"/>
      <c r="AN210" s="79" t="s">
        <v>0</v>
      </c>
      <c r="AO210" s="62" t="s">
        <v>1314</v>
      </c>
      <c r="AP210" s="62" t="s">
        <v>1314</v>
      </c>
      <c r="AQ210" s="62" t="s">
        <v>1314</v>
      </c>
      <c r="AR210" s="62" t="s">
        <v>1314</v>
      </c>
      <c r="AU210" s="69">
        <v>0.72</v>
      </c>
      <c r="AV210" s="62" t="s">
        <v>1314</v>
      </c>
      <c r="AW210" s="62" t="s">
        <v>43</v>
      </c>
      <c r="AX210" s="62" t="s">
        <v>1321</v>
      </c>
      <c r="AY210" s="62">
        <v>0</v>
      </c>
      <c r="AZ210" s="62" t="s">
        <v>165</v>
      </c>
      <c r="BA210" s="62" t="s">
        <v>1120</v>
      </c>
      <c r="BB210" s="62">
        <v>0.01</v>
      </c>
    </row>
    <row r="211" spans="1:54" ht="15.75" customHeight="1">
      <c r="A211" s="77" t="s">
        <v>745</v>
      </c>
      <c r="B211" s="77" t="s">
        <v>747</v>
      </c>
      <c r="C211" s="87">
        <v>0.64</v>
      </c>
      <c r="D211" s="88" t="s">
        <v>86</v>
      </c>
      <c r="E211" s="88" t="s">
        <v>1176</v>
      </c>
      <c r="F211" s="87">
        <v>0.36</v>
      </c>
      <c r="G211" s="88" t="s">
        <v>43</v>
      </c>
      <c r="H211" s="88" t="s">
        <v>43</v>
      </c>
      <c r="I211" s="87">
        <v>0</v>
      </c>
      <c r="J211" s="87">
        <f t="shared" si="9"/>
        <v>1</v>
      </c>
      <c r="K211" s="77"/>
      <c r="L211" s="75">
        <v>0.3</v>
      </c>
      <c r="M211" s="64" t="s">
        <v>86</v>
      </c>
      <c r="N211" s="62" t="s">
        <v>1176</v>
      </c>
      <c r="O211" s="75">
        <v>0.37</v>
      </c>
      <c r="P211" s="64" t="s">
        <v>43</v>
      </c>
      <c r="Q211" s="62" t="s">
        <v>43</v>
      </c>
      <c r="R211" s="75">
        <v>0</v>
      </c>
      <c r="S211" s="72">
        <f t="shared" si="10"/>
        <v>0.66999999999999993</v>
      </c>
      <c r="T211" s="72"/>
      <c r="U211" s="75">
        <v>0.3</v>
      </c>
      <c r="V211" s="64" t="s">
        <v>86</v>
      </c>
      <c r="W211" s="62" t="s">
        <v>1176</v>
      </c>
      <c r="X211" s="75">
        <v>0.2</v>
      </c>
      <c r="Y211" s="64" t="s">
        <v>43</v>
      </c>
      <c r="Z211" s="62" t="s">
        <v>43</v>
      </c>
      <c r="AA211" s="75">
        <v>0</v>
      </c>
      <c r="AB211" s="72">
        <f t="shared" si="11"/>
        <v>0.5</v>
      </c>
      <c r="AC211" s="86"/>
      <c r="AD211" s="85" t="str">
        <f>IF(VLOOKUP($A211,'[17]EZ list'!$B$4:$H$463,4,FALSE)="","","Yes")</f>
        <v/>
      </c>
      <c r="AE211" s="85"/>
      <c r="AF211" s="85"/>
      <c r="AG211" s="85"/>
      <c r="AH211" s="84" t="s">
        <v>96</v>
      </c>
      <c r="AI211" s="84">
        <v>0</v>
      </c>
      <c r="AJ211" s="83" t="s">
        <v>0</v>
      </c>
      <c r="AK211" s="100"/>
      <c r="AL211" s="99"/>
      <c r="AM211" s="98"/>
      <c r="AN211" s="79" t="s">
        <v>0</v>
      </c>
      <c r="AO211" s="62" t="s">
        <v>1314</v>
      </c>
      <c r="AP211" s="62" t="s">
        <v>1314</v>
      </c>
      <c r="AQ211" s="62" t="s">
        <v>1314</v>
      </c>
      <c r="AR211" s="62" t="s">
        <v>1314</v>
      </c>
      <c r="AU211" s="69">
        <v>0.76100000000000001</v>
      </c>
      <c r="AV211" s="62" t="s">
        <v>1314</v>
      </c>
      <c r="AW211" s="62" t="s">
        <v>86</v>
      </c>
      <c r="AX211" s="62" t="s">
        <v>1176</v>
      </c>
      <c r="AY211" s="62">
        <v>0.2</v>
      </c>
      <c r="AZ211" s="62" t="s">
        <v>43</v>
      </c>
      <c r="BA211" s="62" t="s">
        <v>43</v>
      </c>
      <c r="BB211" s="62">
        <v>0</v>
      </c>
    </row>
    <row r="212" spans="1:54" ht="15.75">
      <c r="A212" s="77" t="s">
        <v>748</v>
      </c>
      <c r="B212" s="77" t="s">
        <v>1431</v>
      </c>
      <c r="C212" s="87">
        <v>0.49</v>
      </c>
      <c r="D212" s="88" t="s">
        <v>43</v>
      </c>
      <c r="E212" s="88" t="s">
        <v>1321</v>
      </c>
      <c r="F212" s="87">
        <v>0</v>
      </c>
      <c r="G212" s="88" t="s">
        <v>495</v>
      </c>
      <c r="H212" s="88" t="s">
        <v>1128</v>
      </c>
      <c r="I212" s="87">
        <v>0.01</v>
      </c>
      <c r="J212" s="87">
        <f t="shared" si="9"/>
        <v>0.5</v>
      </c>
      <c r="K212" s="77"/>
      <c r="L212" s="75">
        <v>0.49</v>
      </c>
      <c r="M212" s="64" t="s">
        <v>43</v>
      </c>
      <c r="N212" s="62" t="s">
        <v>1321</v>
      </c>
      <c r="O212" s="75">
        <v>0</v>
      </c>
      <c r="P212" s="64" t="s">
        <v>495</v>
      </c>
      <c r="Q212" s="77" t="s">
        <v>1128</v>
      </c>
      <c r="R212" s="75">
        <v>0.01</v>
      </c>
      <c r="S212" s="72">
        <f t="shared" si="10"/>
        <v>0.5</v>
      </c>
      <c r="T212" s="72"/>
      <c r="U212" s="75">
        <v>0.49</v>
      </c>
      <c r="V212" s="64" t="s">
        <v>43</v>
      </c>
      <c r="W212" s="62" t="s">
        <v>1321</v>
      </c>
      <c r="X212" s="75">
        <v>0</v>
      </c>
      <c r="Y212" s="64" t="s">
        <v>495</v>
      </c>
      <c r="Z212" s="77" t="s">
        <v>1128</v>
      </c>
      <c r="AA212" s="75">
        <v>0.01</v>
      </c>
      <c r="AB212" s="72">
        <f t="shared" si="11"/>
        <v>0.5</v>
      </c>
      <c r="AC212" s="86"/>
      <c r="AD212" s="85" t="str">
        <f>IF(VLOOKUP($A212,'[17]EZ list'!$B$4:$H$463,4,FALSE)="","","Yes")</f>
        <v>Yes</v>
      </c>
      <c r="AE212" s="85" t="s">
        <v>1356</v>
      </c>
      <c r="AF212" s="85"/>
      <c r="AG212" s="85"/>
      <c r="AH212" s="84" t="s">
        <v>0</v>
      </c>
      <c r="AI212" s="84">
        <v>560819</v>
      </c>
      <c r="AJ212" s="83" t="s">
        <v>0</v>
      </c>
      <c r="AK212" s="94"/>
      <c r="AL212" s="93"/>
      <c r="AM212" s="92"/>
      <c r="AN212" s="79" t="s">
        <v>0</v>
      </c>
      <c r="AO212" s="62" t="s">
        <v>1314</v>
      </c>
      <c r="AP212" s="62" t="s">
        <v>1314</v>
      </c>
      <c r="AQ212" s="62" t="s">
        <v>1314</v>
      </c>
      <c r="AR212" s="62" t="s">
        <v>0</v>
      </c>
      <c r="AS212" s="62" t="s">
        <v>1356</v>
      </c>
      <c r="AT212" s="62">
        <v>31726501</v>
      </c>
      <c r="AU212" s="69">
        <v>0.63900000000000001</v>
      </c>
      <c r="AV212" s="62" t="s">
        <v>1314</v>
      </c>
      <c r="AW212" s="62" t="s">
        <v>43</v>
      </c>
      <c r="AX212" s="62" t="s">
        <v>1321</v>
      </c>
      <c r="AY212" s="62">
        <v>0</v>
      </c>
      <c r="AZ212" s="62" t="s">
        <v>495</v>
      </c>
      <c r="BA212" s="62" t="s">
        <v>1128</v>
      </c>
      <c r="BB212" s="62">
        <v>0.01</v>
      </c>
    </row>
    <row r="213" spans="1:54" ht="15.75" customHeight="1">
      <c r="A213" s="77" t="s">
        <v>751</v>
      </c>
      <c r="B213" s="77" t="s">
        <v>753</v>
      </c>
      <c r="C213" s="87">
        <v>0.4</v>
      </c>
      <c r="D213" s="88" t="s">
        <v>202</v>
      </c>
      <c r="E213" s="88" t="s">
        <v>1232</v>
      </c>
      <c r="F213" s="87">
        <v>0.09</v>
      </c>
      <c r="G213" s="88" t="s">
        <v>203</v>
      </c>
      <c r="H213" s="88" t="s">
        <v>1144</v>
      </c>
      <c r="I213" s="87">
        <v>0.01</v>
      </c>
      <c r="J213" s="87">
        <f t="shared" si="9"/>
        <v>0.5</v>
      </c>
      <c r="K213" s="77"/>
      <c r="L213" s="75">
        <v>0.4</v>
      </c>
      <c r="M213" s="64" t="s">
        <v>202</v>
      </c>
      <c r="N213" s="62" t="s">
        <v>1232</v>
      </c>
      <c r="O213" s="75">
        <v>0.09</v>
      </c>
      <c r="P213" s="64" t="s">
        <v>203</v>
      </c>
      <c r="Q213" s="77" t="s">
        <v>1144</v>
      </c>
      <c r="R213" s="75">
        <v>0.01</v>
      </c>
      <c r="S213" s="72">
        <f t="shared" si="10"/>
        <v>0.5</v>
      </c>
      <c r="T213" s="72"/>
      <c r="U213" s="75">
        <v>0.4</v>
      </c>
      <c r="V213" s="64" t="s">
        <v>202</v>
      </c>
      <c r="W213" s="62" t="s">
        <v>1232</v>
      </c>
      <c r="X213" s="75">
        <v>0.09</v>
      </c>
      <c r="Y213" s="64" t="s">
        <v>203</v>
      </c>
      <c r="Z213" s="77" t="s">
        <v>1144</v>
      </c>
      <c r="AA213" s="75">
        <v>0.01</v>
      </c>
      <c r="AB213" s="72">
        <f t="shared" si="11"/>
        <v>0.5</v>
      </c>
      <c r="AC213" s="86"/>
      <c r="AD213" s="85" t="str">
        <f>IF(VLOOKUP($A213,'[17]EZ list'!$B$4:$H$463,4,FALSE)="","","Yes")</f>
        <v/>
      </c>
      <c r="AE213" s="85"/>
      <c r="AF213" s="85"/>
      <c r="AG213" s="85"/>
      <c r="AH213" s="84" t="s">
        <v>0</v>
      </c>
      <c r="AI213" s="84">
        <v>972807</v>
      </c>
      <c r="AJ213" s="83" t="s">
        <v>96</v>
      </c>
      <c r="AK213" s="97"/>
      <c r="AL213" s="96"/>
      <c r="AM213" s="95"/>
      <c r="AN213" s="79" t="s">
        <v>96</v>
      </c>
      <c r="AO213" s="62" t="s">
        <v>1314</v>
      </c>
      <c r="AP213" s="62" t="s">
        <v>1314</v>
      </c>
      <c r="AQ213" s="62" t="s">
        <v>1314</v>
      </c>
      <c r="AR213" s="62" t="s">
        <v>1314</v>
      </c>
      <c r="AU213" s="69">
        <v>0.68899999999999995</v>
      </c>
      <c r="AV213" s="62" t="s">
        <v>1314</v>
      </c>
      <c r="AW213" s="62" t="s">
        <v>202</v>
      </c>
      <c r="AX213" s="62" t="s">
        <v>1232</v>
      </c>
      <c r="AY213" s="62">
        <v>0.59</v>
      </c>
      <c r="AZ213" s="62" t="s">
        <v>203</v>
      </c>
      <c r="BA213" s="62" t="s">
        <v>1144</v>
      </c>
      <c r="BB213" s="62">
        <v>0.01</v>
      </c>
    </row>
    <row r="214" spans="1:54" ht="15.75" customHeight="1">
      <c r="A214" s="77" t="s">
        <v>754</v>
      </c>
      <c r="B214" s="77" t="s">
        <v>1432</v>
      </c>
      <c r="C214" s="87">
        <v>0.3</v>
      </c>
      <c r="D214" s="88" t="s">
        <v>404</v>
      </c>
      <c r="E214" s="88" t="s">
        <v>1226</v>
      </c>
      <c r="F214" s="87">
        <v>0.7</v>
      </c>
      <c r="G214" s="88" t="s">
        <v>43</v>
      </c>
      <c r="H214" s="88" t="s">
        <v>1313</v>
      </c>
      <c r="I214" s="87">
        <v>0</v>
      </c>
      <c r="J214" s="87">
        <f t="shared" si="9"/>
        <v>1</v>
      </c>
      <c r="K214" s="77"/>
      <c r="L214" s="75">
        <v>0.4</v>
      </c>
      <c r="M214" s="64" t="s">
        <v>404</v>
      </c>
      <c r="N214" s="62" t="s">
        <v>1226</v>
      </c>
      <c r="O214" s="75">
        <v>0.1</v>
      </c>
      <c r="P214" s="64" t="s">
        <v>43</v>
      </c>
      <c r="Q214" s="77" t="s">
        <v>1313</v>
      </c>
      <c r="R214" s="75">
        <v>0</v>
      </c>
      <c r="S214" s="72">
        <f t="shared" si="10"/>
        <v>0.5</v>
      </c>
      <c r="T214" s="72"/>
      <c r="U214" s="75">
        <v>0.4</v>
      </c>
      <c r="V214" s="64" t="s">
        <v>404</v>
      </c>
      <c r="W214" s="62" t="s">
        <v>1226</v>
      </c>
      <c r="X214" s="75">
        <v>0.1</v>
      </c>
      <c r="Y214" s="64" t="s">
        <v>43</v>
      </c>
      <c r="Z214" s="77" t="s">
        <v>1313</v>
      </c>
      <c r="AA214" s="75">
        <v>0</v>
      </c>
      <c r="AB214" s="72">
        <f t="shared" si="11"/>
        <v>0.5</v>
      </c>
      <c r="AC214" s="86"/>
      <c r="AD214" s="85" t="str">
        <f>IF(VLOOKUP($A214,'[17]EZ list'!$B$4:$H$463,4,FALSE)="","","Yes")</f>
        <v/>
      </c>
      <c r="AE214" s="85"/>
      <c r="AF214" s="85"/>
      <c r="AG214" s="85"/>
      <c r="AH214" s="84" t="s">
        <v>96</v>
      </c>
      <c r="AI214" s="84">
        <v>0</v>
      </c>
      <c r="AJ214" s="83" t="s">
        <v>96</v>
      </c>
      <c r="AK214" s="94"/>
      <c r="AL214" s="93"/>
      <c r="AM214" s="92"/>
      <c r="AN214" s="79" t="s">
        <v>96</v>
      </c>
      <c r="AO214" s="62" t="s">
        <v>1314</v>
      </c>
      <c r="AP214" s="62" t="s">
        <v>1314</v>
      </c>
      <c r="AQ214" s="62" t="s">
        <v>1314</v>
      </c>
      <c r="AR214" s="62" t="s">
        <v>1314</v>
      </c>
      <c r="AU214" s="69">
        <v>0.70699999999999996</v>
      </c>
      <c r="AV214" s="62" t="s">
        <v>1314</v>
      </c>
      <c r="AW214" s="62" t="s">
        <v>404</v>
      </c>
      <c r="AX214" s="62" t="s">
        <v>1226</v>
      </c>
      <c r="AY214" s="62">
        <v>0.6</v>
      </c>
      <c r="AZ214" s="62" t="s">
        <v>43</v>
      </c>
      <c r="BA214" s="62" t="s">
        <v>1313</v>
      </c>
      <c r="BB214" s="62">
        <v>0</v>
      </c>
    </row>
    <row r="215" spans="1:54" ht="15.75">
      <c r="A215" s="77" t="s">
        <v>757</v>
      </c>
      <c r="B215" s="77" t="s">
        <v>759</v>
      </c>
      <c r="C215" s="87">
        <v>0.4</v>
      </c>
      <c r="D215" s="88" t="s">
        <v>215</v>
      </c>
      <c r="E215" s="88" t="s">
        <v>1205</v>
      </c>
      <c r="F215" s="87">
        <v>0.09</v>
      </c>
      <c r="G215" s="88" t="s">
        <v>141</v>
      </c>
      <c r="H215" s="88" t="s">
        <v>1150</v>
      </c>
      <c r="I215" s="87">
        <v>0.01</v>
      </c>
      <c r="J215" s="87">
        <f t="shared" si="9"/>
        <v>0.5</v>
      </c>
      <c r="K215" s="77"/>
      <c r="L215" s="75">
        <v>0.4</v>
      </c>
      <c r="M215" s="64" t="s">
        <v>215</v>
      </c>
      <c r="N215" s="62" t="s">
        <v>1205</v>
      </c>
      <c r="O215" s="75">
        <v>0.09</v>
      </c>
      <c r="P215" s="64" t="s">
        <v>141</v>
      </c>
      <c r="Q215" s="77" t="s">
        <v>1150</v>
      </c>
      <c r="R215" s="75">
        <v>0.01</v>
      </c>
      <c r="S215" s="72">
        <f t="shared" si="10"/>
        <v>0.5</v>
      </c>
      <c r="T215" s="72"/>
      <c r="U215" s="75">
        <v>0.4</v>
      </c>
      <c r="V215" s="64" t="s">
        <v>215</v>
      </c>
      <c r="W215" s="62" t="s">
        <v>1205</v>
      </c>
      <c r="X215" s="75">
        <v>0.09</v>
      </c>
      <c r="Y215" s="64" t="s">
        <v>141</v>
      </c>
      <c r="Z215" s="77" t="s">
        <v>1150</v>
      </c>
      <c r="AA215" s="75">
        <v>0.01</v>
      </c>
      <c r="AB215" s="72">
        <f t="shared" si="11"/>
        <v>0.5</v>
      </c>
      <c r="AC215" s="86"/>
      <c r="AD215" s="85" t="str">
        <f>IF(VLOOKUP($A215,'[17]EZ list'!$B$4:$H$463,4,FALSE)="","","Yes")</f>
        <v>Yes</v>
      </c>
      <c r="AE215" s="85" t="s">
        <v>1374</v>
      </c>
      <c r="AF215" s="85"/>
      <c r="AG215" s="85"/>
      <c r="AH215" s="84" t="s">
        <v>96</v>
      </c>
      <c r="AI215" s="84">
        <v>0</v>
      </c>
      <c r="AJ215" s="83" t="s">
        <v>96</v>
      </c>
      <c r="AK215" s="94"/>
      <c r="AL215" s="93"/>
      <c r="AM215" s="92"/>
      <c r="AN215" s="79" t="s">
        <v>96</v>
      </c>
      <c r="AO215" s="62" t="s">
        <v>1314</v>
      </c>
      <c r="AP215" s="62" t="s">
        <v>1314</v>
      </c>
      <c r="AQ215" s="62" t="s">
        <v>1314</v>
      </c>
      <c r="AR215" s="62" t="s">
        <v>1314</v>
      </c>
      <c r="AU215" s="69">
        <v>0.66400000000000003</v>
      </c>
      <c r="AV215" s="62" t="s">
        <v>0</v>
      </c>
      <c r="AW215" s="62" t="s">
        <v>215</v>
      </c>
      <c r="AX215" s="62" t="s">
        <v>1205</v>
      </c>
      <c r="AY215" s="62">
        <v>0.59</v>
      </c>
      <c r="AZ215" s="62" t="s">
        <v>141</v>
      </c>
      <c r="BA215" s="62" t="s">
        <v>1150</v>
      </c>
      <c r="BB215" s="62">
        <v>0.01</v>
      </c>
    </row>
    <row r="216" spans="1:54" ht="15.75" customHeight="1">
      <c r="A216" s="77" t="s">
        <v>763</v>
      </c>
      <c r="B216" s="77" t="s">
        <v>765</v>
      </c>
      <c r="C216" s="87">
        <v>0.4</v>
      </c>
      <c r="D216" s="88" t="s">
        <v>316</v>
      </c>
      <c r="E216" s="88" t="s">
        <v>318</v>
      </c>
      <c r="F216" s="87">
        <v>0.09</v>
      </c>
      <c r="G216" s="88" t="s">
        <v>317</v>
      </c>
      <c r="H216" s="88" t="s">
        <v>1154</v>
      </c>
      <c r="I216" s="87">
        <v>0.01</v>
      </c>
      <c r="J216" s="87">
        <f t="shared" si="9"/>
        <v>0.5</v>
      </c>
      <c r="K216" s="77"/>
      <c r="L216" s="75">
        <v>0.4</v>
      </c>
      <c r="M216" s="64" t="s">
        <v>316</v>
      </c>
      <c r="N216" s="62" t="s">
        <v>318</v>
      </c>
      <c r="O216" s="75">
        <v>0.09</v>
      </c>
      <c r="P216" s="64" t="s">
        <v>317</v>
      </c>
      <c r="Q216" s="77" t="s">
        <v>1154</v>
      </c>
      <c r="R216" s="75">
        <v>0.01</v>
      </c>
      <c r="S216" s="72">
        <f t="shared" si="10"/>
        <v>0.5</v>
      </c>
      <c r="T216" s="72"/>
      <c r="U216" s="75">
        <v>0.4</v>
      </c>
      <c r="V216" s="64" t="s">
        <v>316</v>
      </c>
      <c r="W216" s="62" t="s">
        <v>318</v>
      </c>
      <c r="X216" s="75">
        <v>0.09</v>
      </c>
      <c r="Y216" s="64" t="s">
        <v>317</v>
      </c>
      <c r="Z216" s="77" t="s">
        <v>1154</v>
      </c>
      <c r="AA216" s="75">
        <v>0.01</v>
      </c>
      <c r="AB216" s="72">
        <f t="shared" si="11"/>
        <v>0.5</v>
      </c>
      <c r="AC216" s="86"/>
      <c r="AD216" s="85" t="str">
        <f>IF(VLOOKUP($A216,'[17]EZ list'!$B$4:$H$463,4,FALSE)="","","Yes")</f>
        <v/>
      </c>
      <c r="AE216" s="85"/>
      <c r="AF216" s="85"/>
      <c r="AG216" s="85"/>
      <c r="AH216" s="84" t="s">
        <v>96</v>
      </c>
      <c r="AI216" s="84">
        <v>0</v>
      </c>
      <c r="AJ216" s="83" t="s">
        <v>96</v>
      </c>
      <c r="AK216" s="97"/>
      <c r="AL216" s="96"/>
      <c r="AM216" s="95"/>
      <c r="AN216" s="79" t="s">
        <v>96</v>
      </c>
      <c r="AO216" s="62" t="s">
        <v>1314</v>
      </c>
      <c r="AP216" s="62" t="s">
        <v>1314</v>
      </c>
      <c r="AQ216" s="62" t="s">
        <v>1314</v>
      </c>
      <c r="AR216" s="62" t="s">
        <v>1314</v>
      </c>
      <c r="AU216" s="69">
        <v>0.64</v>
      </c>
      <c r="AV216" s="62" t="s">
        <v>1314</v>
      </c>
      <c r="AW216" s="62" t="s">
        <v>316</v>
      </c>
      <c r="AX216" s="62" t="s">
        <v>318</v>
      </c>
      <c r="AY216" s="62">
        <v>0.59</v>
      </c>
      <c r="AZ216" s="62" t="s">
        <v>317</v>
      </c>
      <c r="BA216" s="62" t="s">
        <v>1154</v>
      </c>
      <c r="BB216" s="62">
        <v>0.01</v>
      </c>
    </row>
    <row r="217" spans="1:54" ht="15.75" customHeight="1">
      <c r="A217" s="77" t="s">
        <v>760</v>
      </c>
      <c r="B217" s="108" t="s">
        <v>1433</v>
      </c>
      <c r="C217" s="87">
        <v>0.64</v>
      </c>
      <c r="D217" s="88" t="s">
        <v>86</v>
      </c>
      <c r="E217" s="88" t="s">
        <v>1176</v>
      </c>
      <c r="F217" s="87">
        <v>0.36</v>
      </c>
      <c r="G217" s="88" t="s">
        <v>43</v>
      </c>
      <c r="H217" s="88" t="s">
        <v>43</v>
      </c>
      <c r="I217" s="87">
        <v>0</v>
      </c>
      <c r="J217" s="87">
        <f t="shared" si="9"/>
        <v>1</v>
      </c>
      <c r="K217" s="108"/>
      <c r="L217" s="75">
        <v>0.3</v>
      </c>
      <c r="M217" s="64" t="s">
        <v>86</v>
      </c>
      <c r="N217" s="62" t="s">
        <v>1176</v>
      </c>
      <c r="O217" s="75">
        <v>0.37</v>
      </c>
      <c r="P217" s="64" t="s">
        <v>43</v>
      </c>
      <c r="Q217" s="62" t="s">
        <v>43</v>
      </c>
      <c r="R217" s="75">
        <v>0</v>
      </c>
      <c r="S217" s="72">
        <f t="shared" si="10"/>
        <v>0.66999999999999993</v>
      </c>
      <c r="T217" s="72"/>
      <c r="U217" s="75">
        <v>0.3</v>
      </c>
      <c r="V217" s="64" t="s">
        <v>86</v>
      </c>
      <c r="W217" s="62" t="s">
        <v>1176</v>
      </c>
      <c r="X217" s="75">
        <v>0.2</v>
      </c>
      <c r="Y217" s="64" t="s">
        <v>43</v>
      </c>
      <c r="Z217" s="62" t="s">
        <v>43</v>
      </c>
      <c r="AA217" s="75">
        <v>0</v>
      </c>
      <c r="AB217" s="72">
        <f t="shared" si="11"/>
        <v>0.5</v>
      </c>
      <c r="AC217" s="86"/>
      <c r="AD217" s="85" t="str">
        <f>IF(VLOOKUP($A217,'[17]EZ list'!$B$4:$H$463,4,FALSE)="","","Yes")</f>
        <v/>
      </c>
      <c r="AE217" s="85"/>
      <c r="AF217" s="85"/>
      <c r="AG217" s="85"/>
      <c r="AH217" s="84" t="s">
        <v>96</v>
      </c>
      <c r="AI217" s="84">
        <v>0</v>
      </c>
      <c r="AJ217" s="83" t="s">
        <v>0</v>
      </c>
      <c r="AK217" s="94"/>
      <c r="AL217" s="93"/>
      <c r="AM217" s="92"/>
      <c r="AN217" s="79" t="s">
        <v>0</v>
      </c>
      <c r="AO217" s="62" t="s">
        <v>1314</v>
      </c>
      <c r="AP217" s="62" t="s">
        <v>1314</v>
      </c>
      <c r="AQ217" s="62" t="s">
        <v>1314</v>
      </c>
      <c r="AR217" s="62" t="s">
        <v>1314</v>
      </c>
      <c r="AU217" s="69">
        <v>0.76900000000000002</v>
      </c>
      <c r="AV217" s="62" t="s">
        <v>1314</v>
      </c>
      <c r="AW217" s="62" t="s">
        <v>86</v>
      </c>
      <c r="AX217" s="62" t="s">
        <v>1176</v>
      </c>
      <c r="AY217" s="62">
        <v>0.2</v>
      </c>
      <c r="AZ217" s="62" t="s">
        <v>43</v>
      </c>
      <c r="BA217" s="62" t="s">
        <v>43</v>
      </c>
      <c r="BB217" s="62">
        <v>0</v>
      </c>
    </row>
    <row r="218" spans="1:54" ht="15.75" customHeight="1">
      <c r="A218" s="77" t="s">
        <v>766</v>
      </c>
      <c r="B218" s="77" t="s">
        <v>768</v>
      </c>
      <c r="C218" s="87">
        <v>0.99</v>
      </c>
      <c r="D218" s="88" t="s">
        <v>43</v>
      </c>
      <c r="E218" s="88" t="s">
        <v>93</v>
      </c>
      <c r="F218" s="87">
        <v>0</v>
      </c>
      <c r="G218" s="88" t="s">
        <v>151</v>
      </c>
      <c r="H218" s="88" t="s">
        <v>1163</v>
      </c>
      <c r="I218" s="87">
        <v>0.01</v>
      </c>
      <c r="J218" s="87">
        <f t="shared" si="9"/>
        <v>1</v>
      </c>
      <c r="K218" s="77"/>
      <c r="L218" s="75">
        <v>0.99</v>
      </c>
      <c r="M218" s="64" t="s">
        <v>43</v>
      </c>
      <c r="N218" s="62" t="s">
        <v>93</v>
      </c>
      <c r="O218" s="75">
        <v>0</v>
      </c>
      <c r="P218" s="64" t="s">
        <v>151</v>
      </c>
      <c r="Q218" s="77" t="s">
        <v>1163</v>
      </c>
      <c r="R218" s="75">
        <v>0.01</v>
      </c>
      <c r="S218" s="72">
        <f t="shared" si="10"/>
        <v>1</v>
      </c>
      <c r="T218" s="72"/>
      <c r="U218" s="75">
        <v>0.49</v>
      </c>
      <c r="V218" s="64" t="s">
        <v>43</v>
      </c>
      <c r="W218" s="62" t="s">
        <v>93</v>
      </c>
      <c r="X218" s="75">
        <v>0</v>
      </c>
      <c r="Y218" s="64" t="s">
        <v>151</v>
      </c>
      <c r="Z218" s="77" t="s">
        <v>1163</v>
      </c>
      <c r="AA218" s="75">
        <v>0.01</v>
      </c>
      <c r="AB218" s="72">
        <f t="shared" si="11"/>
        <v>0.5</v>
      </c>
      <c r="AC218" s="86"/>
      <c r="AD218" s="85" t="str">
        <f>IF(VLOOKUP($A218,'[17]EZ list'!$B$4:$H$463,4,FALSE)="","","Yes")</f>
        <v/>
      </c>
      <c r="AE218" s="85"/>
      <c r="AF218" s="85"/>
      <c r="AG218" s="85"/>
      <c r="AH218" s="84" t="s">
        <v>96</v>
      </c>
      <c r="AI218" s="84">
        <v>0</v>
      </c>
      <c r="AJ218" s="83" t="s">
        <v>0</v>
      </c>
      <c r="AK218" s="94"/>
      <c r="AL218" s="93"/>
      <c r="AM218" s="92"/>
      <c r="AN218" s="79" t="s">
        <v>0</v>
      </c>
      <c r="AO218" s="62" t="s">
        <v>1314</v>
      </c>
      <c r="AP218" s="62" t="s">
        <v>1314</v>
      </c>
      <c r="AQ218" s="62" t="s">
        <v>1314</v>
      </c>
      <c r="AR218" s="62" t="s">
        <v>1314</v>
      </c>
      <c r="AU218" s="69">
        <v>0.65300000000000002</v>
      </c>
      <c r="AV218" s="62" t="s">
        <v>1314</v>
      </c>
      <c r="AW218" s="62" t="s">
        <v>43</v>
      </c>
      <c r="AX218" s="62" t="s">
        <v>93</v>
      </c>
      <c r="AY218" s="62">
        <v>0</v>
      </c>
      <c r="AZ218" s="62" t="s">
        <v>151</v>
      </c>
      <c r="BA218" s="62" t="s">
        <v>1163</v>
      </c>
      <c r="BB218" s="62">
        <v>0.01</v>
      </c>
    </row>
    <row r="219" spans="1:54" ht="15.75" customHeight="1">
      <c r="A219" s="77" t="s">
        <v>769</v>
      </c>
      <c r="B219" s="77" t="s">
        <v>771</v>
      </c>
      <c r="C219" s="87">
        <v>0.4</v>
      </c>
      <c r="D219" s="88" t="s">
        <v>103</v>
      </c>
      <c r="E219" s="88" t="s">
        <v>1195</v>
      </c>
      <c r="F219" s="87">
        <v>0.09</v>
      </c>
      <c r="G219" s="88" t="s">
        <v>104</v>
      </c>
      <c r="H219" s="88" t="s">
        <v>1140</v>
      </c>
      <c r="I219" s="87">
        <v>0.01</v>
      </c>
      <c r="J219" s="87">
        <f t="shared" si="9"/>
        <v>0.5</v>
      </c>
      <c r="K219" s="77"/>
      <c r="L219" s="75">
        <v>0.4</v>
      </c>
      <c r="M219" s="64" t="s">
        <v>103</v>
      </c>
      <c r="N219" s="62" t="s">
        <v>1195</v>
      </c>
      <c r="O219" s="75">
        <v>0.09</v>
      </c>
      <c r="P219" s="64" t="s">
        <v>104</v>
      </c>
      <c r="Q219" s="77" t="s">
        <v>1140</v>
      </c>
      <c r="R219" s="75">
        <v>0.01</v>
      </c>
      <c r="S219" s="72">
        <f t="shared" si="10"/>
        <v>0.5</v>
      </c>
      <c r="T219" s="72"/>
      <c r="U219" s="75">
        <v>0.4</v>
      </c>
      <c r="V219" s="64" t="s">
        <v>103</v>
      </c>
      <c r="W219" s="62" t="s">
        <v>1195</v>
      </c>
      <c r="X219" s="75">
        <v>0.09</v>
      </c>
      <c r="Y219" s="64" t="s">
        <v>104</v>
      </c>
      <c r="Z219" s="77" t="s">
        <v>1140</v>
      </c>
      <c r="AA219" s="75">
        <v>0.01</v>
      </c>
      <c r="AB219" s="72">
        <f t="shared" si="11"/>
        <v>0.5</v>
      </c>
      <c r="AC219" s="86"/>
      <c r="AD219" s="85" t="str">
        <f>IF(VLOOKUP($A219,'[17]EZ list'!$B$4:$H$463,4,FALSE)="","","Yes")</f>
        <v/>
      </c>
      <c r="AE219" s="85"/>
      <c r="AF219" s="85"/>
      <c r="AG219" s="85"/>
      <c r="AH219" s="84" t="s">
        <v>96</v>
      </c>
      <c r="AI219" s="84">
        <v>0</v>
      </c>
      <c r="AJ219" s="83" t="s">
        <v>96</v>
      </c>
      <c r="AK219" s="94"/>
      <c r="AL219" s="93"/>
      <c r="AM219" s="92"/>
      <c r="AN219" s="79" t="s">
        <v>96</v>
      </c>
      <c r="AO219" s="62" t="s">
        <v>1314</v>
      </c>
      <c r="AP219" s="62" t="s">
        <v>1314</v>
      </c>
      <c r="AQ219" s="62" t="s">
        <v>1314</v>
      </c>
      <c r="AR219" s="62" t="s">
        <v>1314</v>
      </c>
      <c r="AU219" s="69">
        <v>0.70599999999999996</v>
      </c>
      <c r="AV219" s="62" t="s">
        <v>1314</v>
      </c>
      <c r="AW219" s="62" t="s">
        <v>103</v>
      </c>
      <c r="AX219" s="62" t="s">
        <v>1195</v>
      </c>
      <c r="AY219" s="62">
        <v>0.59</v>
      </c>
      <c r="AZ219" s="62" t="s">
        <v>104</v>
      </c>
      <c r="BA219" s="62" t="s">
        <v>1140</v>
      </c>
      <c r="BB219" s="62">
        <v>0.01</v>
      </c>
    </row>
    <row r="220" spans="1:54" ht="15.75" customHeight="1">
      <c r="A220" s="77" t="s">
        <v>772</v>
      </c>
      <c r="B220" s="77" t="s">
        <v>774</v>
      </c>
      <c r="C220" s="87">
        <v>0.4</v>
      </c>
      <c r="D220" s="88" t="s">
        <v>215</v>
      </c>
      <c r="E220" s="88" t="s">
        <v>1205</v>
      </c>
      <c r="F220" s="87">
        <v>0.09</v>
      </c>
      <c r="G220" s="88" t="s">
        <v>141</v>
      </c>
      <c r="H220" s="88" t="s">
        <v>1150</v>
      </c>
      <c r="I220" s="87">
        <v>0.01</v>
      </c>
      <c r="J220" s="87">
        <f t="shared" si="9"/>
        <v>0.5</v>
      </c>
      <c r="K220" s="77"/>
      <c r="L220" s="75">
        <v>0.4</v>
      </c>
      <c r="M220" s="64" t="s">
        <v>215</v>
      </c>
      <c r="N220" s="62" t="s">
        <v>1205</v>
      </c>
      <c r="O220" s="75">
        <v>0.09</v>
      </c>
      <c r="P220" s="64" t="s">
        <v>141</v>
      </c>
      <c r="Q220" s="77" t="s">
        <v>1150</v>
      </c>
      <c r="R220" s="75">
        <v>0.01</v>
      </c>
      <c r="S220" s="72">
        <f t="shared" si="10"/>
        <v>0.5</v>
      </c>
      <c r="T220" s="72"/>
      <c r="U220" s="75">
        <v>0.4</v>
      </c>
      <c r="V220" s="64" t="s">
        <v>215</v>
      </c>
      <c r="W220" s="62" t="s">
        <v>1205</v>
      </c>
      <c r="X220" s="75">
        <v>0.09</v>
      </c>
      <c r="Y220" s="64" t="s">
        <v>141</v>
      </c>
      <c r="Z220" s="77" t="s">
        <v>1150</v>
      </c>
      <c r="AA220" s="75">
        <v>0.01</v>
      </c>
      <c r="AB220" s="72">
        <f t="shared" si="11"/>
        <v>0.5</v>
      </c>
      <c r="AC220" s="86"/>
      <c r="AD220" s="85" t="str">
        <f>IF(VLOOKUP($A220,'[17]EZ list'!$B$4:$H$463,4,FALSE)="","","Yes")</f>
        <v/>
      </c>
      <c r="AE220" s="85"/>
      <c r="AF220" s="85"/>
      <c r="AG220" s="85"/>
      <c r="AH220" s="84" t="s">
        <v>96</v>
      </c>
      <c r="AI220" s="84">
        <v>0</v>
      </c>
      <c r="AJ220" s="83" t="s">
        <v>96</v>
      </c>
      <c r="AK220" s="94"/>
      <c r="AL220" s="93"/>
      <c r="AM220" s="92"/>
      <c r="AN220" s="79" t="s">
        <v>96</v>
      </c>
      <c r="AO220" s="62" t="s">
        <v>1314</v>
      </c>
      <c r="AP220" s="62" t="s">
        <v>1314</v>
      </c>
      <c r="AQ220" s="62" t="s">
        <v>1314</v>
      </c>
      <c r="AR220" s="62" t="s">
        <v>1314</v>
      </c>
      <c r="AU220" s="69">
        <v>0.63300000000000001</v>
      </c>
      <c r="AV220" s="62" t="s">
        <v>0</v>
      </c>
      <c r="AW220" s="62" t="s">
        <v>215</v>
      </c>
      <c r="AX220" s="62" t="s">
        <v>1205</v>
      </c>
      <c r="AY220" s="62">
        <v>0.59</v>
      </c>
      <c r="AZ220" s="62" t="s">
        <v>141</v>
      </c>
      <c r="BA220" s="62" t="s">
        <v>1150</v>
      </c>
      <c r="BB220" s="62">
        <v>0.01</v>
      </c>
    </row>
    <row r="221" spans="1:54" ht="15.75" customHeight="1">
      <c r="A221" s="77" t="s">
        <v>775</v>
      </c>
      <c r="B221" s="77" t="s">
        <v>777</v>
      </c>
      <c r="C221" s="87">
        <v>0.4</v>
      </c>
      <c r="D221" s="88" t="s">
        <v>393</v>
      </c>
      <c r="E221" s="88" t="s">
        <v>1193</v>
      </c>
      <c r="F221" s="87">
        <v>0.09</v>
      </c>
      <c r="G221" s="88" t="s">
        <v>189</v>
      </c>
      <c r="H221" s="88" t="s">
        <v>1138</v>
      </c>
      <c r="I221" s="87">
        <v>0.01</v>
      </c>
      <c r="J221" s="87">
        <f t="shared" si="9"/>
        <v>0.5</v>
      </c>
      <c r="K221" s="77"/>
      <c r="L221" s="75">
        <v>0.4</v>
      </c>
      <c r="M221" s="64" t="s">
        <v>393</v>
      </c>
      <c r="N221" s="62" t="s">
        <v>1193</v>
      </c>
      <c r="O221" s="75">
        <v>0.09</v>
      </c>
      <c r="P221" s="64" t="s">
        <v>189</v>
      </c>
      <c r="Q221" s="77" t="s">
        <v>1138</v>
      </c>
      <c r="R221" s="75">
        <v>0.01</v>
      </c>
      <c r="S221" s="72">
        <f t="shared" si="10"/>
        <v>0.5</v>
      </c>
      <c r="T221" s="72"/>
      <c r="U221" s="75">
        <v>0.4</v>
      </c>
      <c r="V221" s="64" t="s">
        <v>393</v>
      </c>
      <c r="W221" s="62" t="s">
        <v>1193</v>
      </c>
      <c r="X221" s="75">
        <v>0.09</v>
      </c>
      <c r="Y221" s="64" t="s">
        <v>189</v>
      </c>
      <c r="Z221" s="77" t="s">
        <v>1138</v>
      </c>
      <c r="AA221" s="75">
        <v>0.01</v>
      </c>
      <c r="AB221" s="72">
        <f t="shared" si="11"/>
        <v>0.5</v>
      </c>
      <c r="AC221" s="86"/>
      <c r="AD221" s="85" t="str">
        <f>IF(VLOOKUP($A221,'[17]EZ list'!$B$4:$H$463,4,FALSE)="","","Yes")</f>
        <v/>
      </c>
      <c r="AE221" s="85"/>
      <c r="AF221" s="85"/>
      <c r="AG221" s="85"/>
      <c r="AH221" s="84" t="s">
        <v>96</v>
      </c>
      <c r="AI221" s="84">
        <v>0</v>
      </c>
      <c r="AJ221" s="83" t="s">
        <v>96</v>
      </c>
      <c r="AK221" s="101"/>
      <c r="AL221" s="112"/>
      <c r="AM221" s="111"/>
      <c r="AN221" s="79" t="s">
        <v>96</v>
      </c>
      <c r="AO221" s="62" t="s">
        <v>1314</v>
      </c>
      <c r="AP221" s="62" t="s">
        <v>1314</v>
      </c>
      <c r="AQ221" s="62" t="s">
        <v>1314</v>
      </c>
      <c r="AR221" s="62" t="s">
        <v>1314</v>
      </c>
      <c r="AU221" s="69">
        <v>0.66200000000000003</v>
      </c>
      <c r="AV221" s="62" t="s">
        <v>1314</v>
      </c>
      <c r="AW221" s="62" t="s">
        <v>393</v>
      </c>
      <c r="AX221" s="62" t="s">
        <v>1193</v>
      </c>
      <c r="AY221" s="62">
        <v>0.59</v>
      </c>
      <c r="AZ221" s="62" t="s">
        <v>189</v>
      </c>
      <c r="BA221" s="62" t="s">
        <v>1138</v>
      </c>
      <c r="BB221" s="62">
        <v>0.01</v>
      </c>
    </row>
    <row r="222" spans="1:54" ht="15.75">
      <c r="A222" s="77" t="s">
        <v>778</v>
      </c>
      <c r="B222" s="77" t="s">
        <v>780</v>
      </c>
      <c r="C222" s="87">
        <v>0.49</v>
      </c>
      <c r="D222" s="88" t="s">
        <v>43</v>
      </c>
      <c r="E222" s="88" t="s">
        <v>93</v>
      </c>
      <c r="F222" s="87">
        <v>0</v>
      </c>
      <c r="G222" s="88" t="s">
        <v>95</v>
      </c>
      <c r="H222" s="88" t="s">
        <v>1167</v>
      </c>
      <c r="I222" s="87">
        <v>0.01</v>
      </c>
      <c r="J222" s="87">
        <f t="shared" si="9"/>
        <v>0.5</v>
      </c>
      <c r="K222" s="77"/>
      <c r="L222" s="75">
        <v>0.49</v>
      </c>
      <c r="M222" s="64" t="s">
        <v>43</v>
      </c>
      <c r="N222" s="62" t="s">
        <v>93</v>
      </c>
      <c r="O222" s="75">
        <v>0</v>
      </c>
      <c r="P222" s="64" t="s">
        <v>95</v>
      </c>
      <c r="Q222" s="77" t="s">
        <v>1167</v>
      </c>
      <c r="R222" s="75">
        <v>0.01</v>
      </c>
      <c r="S222" s="72">
        <f t="shared" si="10"/>
        <v>0.5</v>
      </c>
      <c r="T222" s="72"/>
      <c r="U222" s="75">
        <v>0.49</v>
      </c>
      <c r="V222" s="64" t="s">
        <v>43</v>
      </c>
      <c r="W222" s="62" t="s">
        <v>93</v>
      </c>
      <c r="X222" s="75">
        <v>0</v>
      </c>
      <c r="Y222" s="64" t="s">
        <v>95</v>
      </c>
      <c r="Z222" s="77" t="s">
        <v>1167</v>
      </c>
      <c r="AA222" s="75">
        <v>0.01</v>
      </c>
      <c r="AB222" s="72">
        <f t="shared" si="11"/>
        <v>0.5</v>
      </c>
      <c r="AC222" s="86"/>
      <c r="AD222" s="85" t="str">
        <f>IF(VLOOKUP($A222,'[17]EZ list'!$B$4:$H$463,4,FALSE)="","","Yes")</f>
        <v>Yes</v>
      </c>
      <c r="AE222" s="85" t="s">
        <v>1347</v>
      </c>
      <c r="AF222" s="85"/>
      <c r="AG222" s="85"/>
      <c r="AH222" s="84" t="s">
        <v>96</v>
      </c>
      <c r="AI222" s="84">
        <v>0</v>
      </c>
      <c r="AJ222" s="83" t="s">
        <v>0</v>
      </c>
      <c r="AK222" s="94"/>
      <c r="AL222" s="93"/>
      <c r="AM222" s="92"/>
      <c r="AN222" s="79" t="s">
        <v>0</v>
      </c>
      <c r="AO222" s="62" t="s">
        <v>1314</v>
      </c>
      <c r="AP222" s="62" t="s">
        <v>1314</v>
      </c>
      <c r="AQ222" s="62" t="s">
        <v>1314</v>
      </c>
      <c r="AR222" s="62" t="s">
        <v>1314</v>
      </c>
      <c r="AU222" s="69">
        <v>0.66</v>
      </c>
      <c r="AV222" s="62" t="s">
        <v>1314</v>
      </c>
      <c r="AW222" s="62" t="s">
        <v>43</v>
      </c>
      <c r="AX222" s="62" t="s">
        <v>93</v>
      </c>
      <c r="AY222" s="62">
        <v>0</v>
      </c>
      <c r="AZ222" s="62" t="s">
        <v>95</v>
      </c>
      <c r="BA222" s="62" t="s">
        <v>1167</v>
      </c>
      <c r="BB222" s="62">
        <v>0.01</v>
      </c>
    </row>
    <row r="223" spans="1:54" ht="15.75" customHeight="1">
      <c r="A223" s="77" t="s">
        <v>781</v>
      </c>
      <c r="B223" s="77" t="s">
        <v>783</v>
      </c>
      <c r="C223" s="87">
        <v>0.4</v>
      </c>
      <c r="D223" s="88" t="s">
        <v>693</v>
      </c>
      <c r="E223" s="88" t="s">
        <v>1228</v>
      </c>
      <c r="F223" s="87">
        <v>0.1</v>
      </c>
      <c r="G223" s="88" t="s">
        <v>43</v>
      </c>
      <c r="H223" s="88" t="s">
        <v>1313</v>
      </c>
      <c r="I223" s="87">
        <v>0</v>
      </c>
      <c r="J223" s="87">
        <f t="shared" si="9"/>
        <v>0.5</v>
      </c>
      <c r="K223" s="77"/>
      <c r="L223" s="75">
        <v>0.4</v>
      </c>
      <c r="M223" s="64" t="s">
        <v>693</v>
      </c>
      <c r="N223" s="62" t="s">
        <v>1228</v>
      </c>
      <c r="O223" s="75">
        <v>0.1</v>
      </c>
      <c r="P223" s="64" t="s">
        <v>43</v>
      </c>
      <c r="Q223" s="77" t="s">
        <v>1313</v>
      </c>
      <c r="R223" s="75">
        <v>0</v>
      </c>
      <c r="S223" s="72">
        <f t="shared" si="10"/>
        <v>0.5</v>
      </c>
      <c r="T223" s="72"/>
      <c r="U223" s="75">
        <v>0.4</v>
      </c>
      <c r="V223" s="64" t="s">
        <v>693</v>
      </c>
      <c r="W223" s="62" t="s">
        <v>1228</v>
      </c>
      <c r="X223" s="75">
        <v>0.1</v>
      </c>
      <c r="Y223" s="64" t="s">
        <v>43</v>
      </c>
      <c r="Z223" s="77" t="s">
        <v>1313</v>
      </c>
      <c r="AA223" s="75">
        <v>0</v>
      </c>
      <c r="AB223" s="72">
        <f t="shared" si="11"/>
        <v>0.5</v>
      </c>
      <c r="AC223" s="86"/>
      <c r="AD223" s="85" t="str">
        <f>IF(VLOOKUP($A223,'[17]EZ list'!$B$4:$H$463,4,FALSE)="","","Yes")</f>
        <v/>
      </c>
      <c r="AE223" s="85"/>
      <c r="AF223" s="85"/>
      <c r="AG223" s="85"/>
      <c r="AH223" s="84" t="s">
        <v>96</v>
      </c>
      <c r="AI223" s="84">
        <v>0</v>
      </c>
      <c r="AJ223" s="83" t="s">
        <v>96</v>
      </c>
      <c r="AK223" s="97"/>
      <c r="AL223" s="96"/>
      <c r="AM223" s="95"/>
      <c r="AN223" s="79" t="s">
        <v>96</v>
      </c>
      <c r="AO223" s="62" t="s">
        <v>1314</v>
      </c>
      <c r="AP223" s="62" t="s">
        <v>1314</v>
      </c>
      <c r="AQ223" s="62" t="s">
        <v>1314</v>
      </c>
      <c r="AR223" s="62" t="s">
        <v>1314</v>
      </c>
      <c r="AU223" s="69">
        <v>0.7</v>
      </c>
      <c r="AV223" s="62" t="s">
        <v>1314</v>
      </c>
      <c r="AW223" s="62" t="s">
        <v>693</v>
      </c>
      <c r="AX223" s="62" t="s">
        <v>1228</v>
      </c>
      <c r="AY223" s="62">
        <v>0.6</v>
      </c>
      <c r="AZ223" s="62" t="s">
        <v>43</v>
      </c>
      <c r="BA223" s="62" t="s">
        <v>1313</v>
      </c>
      <c r="BB223" s="62">
        <v>0</v>
      </c>
    </row>
    <row r="224" spans="1:54" ht="15.75" customHeight="1">
      <c r="A224" s="77" t="s">
        <v>784</v>
      </c>
      <c r="B224" s="77" t="s">
        <v>786</v>
      </c>
      <c r="C224" s="87">
        <v>0.3</v>
      </c>
      <c r="D224" s="88" t="s">
        <v>404</v>
      </c>
      <c r="E224" s="88" t="s">
        <v>1226</v>
      </c>
      <c r="F224" s="87">
        <v>0.7</v>
      </c>
      <c r="G224" s="88" t="s">
        <v>43</v>
      </c>
      <c r="H224" s="88" t="s">
        <v>1313</v>
      </c>
      <c r="I224" s="87">
        <v>0</v>
      </c>
      <c r="J224" s="87">
        <f t="shared" si="9"/>
        <v>1</v>
      </c>
      <c r="K224" s="77"/>
      <c r="L224" s="75">
        <v>0.4</v>
      </c>
      <c r="M224" s="64" t="s">
        <v>404</v>
      </c>
      <c r="N224" s="62" t="s">
        <v>1226</v>
      </c>
      <c r="O224" s="75">
        <v>0.1</v>
      </c>
      <c r="P224" s="64" t="s">
        <v>43</v>
      </c>
      <c r="Q224" s="77" t="s">
        <v>1313</v>
      </c>
      <c r="R224" s="75">
        <v>0</v>
      </c>
      <c r="S224" s="72">
        <f t="shared" si="10"/>
        <v>0.5</v>
      </c>
      <c r="T224" s="72"/>
      <c r="U224" s="75">
        <v>0.4</v>
      </c>
      <c r="V224" s="64" t="s">
        <v>404</v>
      </c>
      <c r="W224" s="62" t="s">
        <v>1226</v>
      </c>
      <c r="X224" s="75">
        <v>0.1</v>
      </c>
      <c r="Y224" s="64" t="s">
        <v>43</v>
      </c>
      <c r="Z224" s="77" t="s">
        <v>1313</v>
      </c>
      <c r="AA224" s="75">
        <v>0</v>
      </c>
      <c r="AB224" s="72">
        <f t="shared" si="11"/>
        <v>0.5</v>
      </c>
      <c r="AC224" s="86"/>
      <c r="AD224" s="85" t="str">
        <f>IF(VLOOKUP($A224,'[17]EZ list'!$B$4:$H$463,4,FALSE)="","","Yes")</f>
        <v>Yes</v>
      </c>
      <c r="AE224" s="85" t="s">
        <v>1318</v>
      </c>
      <c r="AF224" s="85"/>
      <c r="AG224" s="85"/>
      <c r="AH224" s="84" t="s">
        <v>96</v>
      </c>
      <c r="AI224" s="84">
        <v>0</v>
      </c>
      <c r="AJ224" s="83" t="s">
        <v>96</v>
      </c>
      <c r="AK224" s="94"/>
      <c r="AL224" s="93"/>
      <c r="AM224" s="92"/>
      <c r="AN224" s="79" t="s">
        <v>96</v>
      </c>
      <c r="AO224" s="62" t="s">
        <v>0</v>
      </c>
      <c r="AP224" s="62" t="s">
        <v>1314</v>
      </c>
      <c r="AQ224" s="62" t="s">
        <v>1314</v>
      </c>
      <c r="AR224" s="62" t="s">
        <v>1314</v>
      </c>
      <c r="AU224" s="69">
        <v>0.73099999999999998</v>
      </c>
      <c r="AV224" s="62" t="s">
        <v>1314</v>
      </c>
      <c r="AW224" s="62" t="s">
        <v>404</v>
      </c>
      <c r="AX224" s="62" t="s">
        <v>1226</v>
      </c>
      <c r="AY224" s="62">
        <v>0.6</v>
      </c>
      <c r="AZ224" s="62" t="s">
        <v>43</v>
      </c>
      <c r="BA224" s="62" t="s">
        <v>1313</v>
      </c>
      <c r="BB224" s="62">
        <v>0</v>
      </c>
    </row>
    <row r="225" spans="1:54" ht="15.75" customHeight="1">
      <c r="A225" s="77" t="s">
        <v>787</v>
      </c>
      <c r="B225" s="77" t="s">
        <v>789</v>
      </c>
      <c r="C225" s="87">
        <v>0.4</v>
      </c>
      <c r="D225" s="88" t="s">
        <v>62</v>
      </c>
      <c r="E225" s="88" t="s">
        <v>1216</v>
      </c>
      <c r="F225" s="87">
        <v>0.09</v>
      </c>
      <c r="G225" s="88" t="s">
        <v>63</v>
      </c>
      <c r="H225" s="88" t="s">
        <v>1156</v>
      </c>
      <c r="I225" s="87">
        <v>0.01</v>
      </c>
      <c r="J225" s="87">
        <f t="shared" si="9"/>
        <v>0.5</v>
      </c>
      <c r="K225" s="77"/>
      <c r="L225" s="75">
        <v>0.4</v>
      </c>
      <c r="M225" s="64" t="s">
        <v>62</v>
      </c>
      <c r="N225" s="62" t="s">
        <v>1216</v>
      </c>
      <c r="O225" s="75">
        <v>0.09</v>
      </c>
      <c r="P225" s="64" t="s">
        <v>63</v>
      </c>
      <c r="Q225" s="77" t="s">
        <v>1156</v>
      </c>
      <c r="R225" s="75">
        <v>0.01</v>
      </c>
      <c r="S225" s="72">
        <f t="shared" si="10"/>
        <v>0.5</v>
      </c>
      <c r="T225" s="72"/>
      <c r="U225" s="75">
        <v>0.4</v>
      </c>
      <c r="V225" s="64" t="s">
        <v>62</v>
      </c>
      <c r="W225" s="62" t="s">
        <v>1216</v>
      </c>
      <c r="X225" s="75">
        <v>0.09</v>
      </c>
      <c r="Y225" s="64" t="s">
        <v>63</v>
      </c>
      <c r="Z225" s="77" t="s">
        <v>1156</v>
      </c>
      <c r="AA225" s="75">
        <v>0.01</v>
      </c>
      <c r="AB225" s="72">
        <f t="shared" si="11"/>
        <v>0.5</v>
      </c>
      <c r="AC225" s="86"/>
      <c r="AD225" s="85" t="str">
        <f>IF(VLOOKUP($A225,'[17]EZ list'!$B$4:$H$463,4,FALSE)="","","Yes")</f>
        <v/>
      </c>
      <c r="AE225" s="85"/>
      <c r="AF225" s="85"/>
      <c r="AG225" s="85"/>
      <c r="AH225" s="84" t="s">
        <v>0</v>
      </c>
      <c r="AI225" s="84">
        <v>392000</v>
      </c>
      <c r="AJ225" s="83" t="s">
        <v>96</v>
      </c>
      <c r="AK225" s="101"/>
      <c r="AL225" s="112"/>
      <c r="AM225" s="111"/>
      <c r="AN225" s="79" t="s">
        <v>96</v>
      </c>
      <c r="AO225" s="62" t="s">
        <v>1314</v>
      </c>
      <c r="AP225" s="62" t="s">
        <v>1314</v>
      </c>
      <c r="AQ225" s="62" t="s">
        <v>1314</v>
      </c>
      <c r="AR225" s="62" t="s">
        <v>1314</v>
      </c>
      <c r="AU225" s="69">
        <v>0.68100000000000005</v>
      </c>
      <c r="AV225" s="62" t="s">
        <v>1314</v>
      </c>
      <c r="AW225" s="62" t="s">
        <v>62</v>
      </c>
      <c r="AX225" s="62" t="s">
        <v>1216</v>
      </c>
      <c r="AY225" s="62">
        <v>0.59</v>
      </c>
      <c r="AZ225" s="62" t="s">
        <v>63</v>
      </c>
      <c r="BA225" s="62" t="s">
        <v>1156</v>
      </c>
      <c r="BB225" s="62">
        <v>0.01</v>
      </c>
    </row>
    <row r="226" spans="1:54" ht="15.75" customHeight="1">
      <c r="A226" s="77" t="s">
        <v>790</v>
      </c>
      <c r="B226" s="77" t="s">
        <v>792</v>
      </c>
      <c r="C226" s="87">
        <v>0.4</v>
      </c>
      <c r="D226" s="88" t="s">
        <v>109</v>
      </c>
      <c r="E226" s="88" t="s">
        <v>1199</v>
      </c>
      <c r="F226" s="87">
        <v>0.09</v>
      </c>
      <c r="G226" s="88" t="s">
        <v>110</v>
      </c>
      <c r="H226" s="88" t="s">
        <v>1142</v>
      </c>
      <c r="I226" s="87">
        <v>0.01</v>
      </c>
      <c r="J226" s="87">
        <f t="shared" si="9"/>
        <v>0.5</v>
      </c>
      <c r="K226" s="77"/>
      <c r="L226" s="75">
        <v>0.4</v>
      </c>
      <c r="M226" s="64" t="s">
        <v>109</v>
      </c>
      <c r="N226" s="62" t="s">
        <v>1199</v>
      </c>
      <c r="O226" s="75">
        <v>0.09</v>
      </c>
      <c r="P226" s="64" t="s">
        <v>110</v>
      </c>
      <c r="Q226" s="77" t="s">
        <v>1142</v>
      </c>
      <c r="R226" s="75">
        <v>0.01</v>
      </c>
      <c r="S226" s="72">
        <f t="shared" si="10"/>
        <v>0.5</v>
      </c>
      <c r="T226" s="72"/>
      <c r="U226" s="75">
        <v>0.4</v>
      </c>
      <c r="V226" s="64" t="s">
        <v>109</v>
      </c>
      <c r="W226" s="62" t="s">
        <v>1199</v>
      </c>
      <c r="X226" s="75">
        <v>0.09</v>
      </c>
      <c r="Y226" s="64" t="s">
        <v>110</v>
      </c>
      <c r="Z226" s="77" t="s">
        <v>1142</v>
      </c>
      <c r="AA226" s="75">
        <v>0.01</v>
      </c>
      <c r="AB226" s="72">
        <f t="shared" si="11"/>
        <v>0.5</v>
      </c>
      <c r="AC226" s="86"/>
      <c r="AD226" s="85" t="str">
        <f>IF(VLOOKUP($A226,'[17]EZ list'!$B$4:$H$463,4,FALSE)="","","Yes")</f>
        <v/>
      </c>
      <c r="AE226" s="85"/>
      <c r="AF226" s="85"/>
      <c r="AG226" s="85"/>
      <c r="AH226" s="84" t="s">
        <v>96</v>
      </c>
      <c r="AI226" s="84">
        <v>0</v>
      </c>
      <c r="AJ226" s="83" t="s">
        <v>96</v>
      </c>
      <c r="AK226" s="94"/>
      <c r="AL226" s="93"/>
      <c r="AM226" s="92"/>
      <c r="AN226" s="79" t="s">
        <v>96</v>
      </c>
      <c r="AO226" s="62" t="s">
        <v>1314</v>
      </c>
      <c r="AP226" s="62" t="s">
        <v>1314</v>
      </c>
      <c r="AQ226" s="62" t="s">
        <v>1314</v>
      </c>
      <c r="AR226" s="62" t="s">
        <v>1314</v>
      </c>
      <c r="AU226" s="69">
        <v>0.73099999999999998</v>
      </c>
      <c r="AV226" s="62" t="s">
        <v>1314</v>
      </c>
      <c r="AW226" s="62" t="s">
        <v>109</v>
      </c>
      <c r="AX226" s="62" t="s">
        <v>1199</v>
      </c>
      <c r="AY226" s="62">
        <v>0.59</v>
      </c>
      <c r="AZ226" s="62" t="s">
        <v>110</v>
      </c>
      <c r="BA226" s="62" t="s">
        <v>1142</v>
      </c>
      <c r="BB226" s="62">
        <v>0.01</v>
      </c>
    </row>
    <row r="227" spans="1:54" ht="15.75" customHeight="1">
      <c r="A227" s="77" t="s">
        <v>793</v>
      </c>
      <c r="B227" s="77" t="s">
        <v>1434</v>
      </c>
      <c r="C227" s="87">
        <v>0.49</v>
      </c>
      <c r="D227" s="88" t="s">
        <v>43</v>
      </c>
      <c r="E227" s="88" t="s">
        <v>1321</v>
      </c>
      <c r="F227" s="87">
        <v>0</v>
      </c>
      <c r="G227" s="88" t="s">
        <v>136</v>
      </c>
      <c r="H227" s="88" t="s">
        <v>1152</v>
      </c>
      <c r="I227" s="87">
        <v>0.01</v>
      </c>
      <c r="J227" s="87">
        <f t="shared" si="9"/>
        <v>0.5</v>
      </c>
      <c r="K227" s="77"/>
      <c r="L227" s="75">
        <v>0.49</v>
      </c>
      <c r="M227" s="64" t="s">
        <v>43</v>
      </c>
      <c r="N227" s="62" t="s">
        <v>1321</v>
      </c>
      <c r="O227" s="75">
        <v>0</v>
      </c>
      <c r="P227" s="64" t="s">
        <v>136</v>
      </c>
      <c r="Q227" s="77" t="s">
        <v>1152</v>
      </c>
      <c r="R227" s="75">
        <v>0.01</v>
      </c>
      <c r="S227" s="72">
        <f t="shared" si="10"/>
        <v>0.5</v>
      </c>
      <c r="T227" s="72"/>
      <c r="U227" s="75">
        <v>0.49</v>
      </c>
      <c r="V227" s="64" t="s">
        <v>43</v>
      </c>
      <c r="W227" s="62" t="s">
        <v>1321</v>
      </c>
      <c r="X227" s="75">
        <v>0</v>
      </c>
      <c r="Y227" s="64" t="s">
        <v>136</v>
      </c>
      <c r="Z227" s="77" t="s">
        <v>1152</v>
      </c>
      <c r="AA227" s="75">
        <v>0.01</v>
      </c>
      <c r="AB227" s="72">
        <f t="shared" si="11"/>
        <v>0.5</v>
      </c>
      <c r="AC227" s="86"/>
      <c r="AD227" s="85" t="str">
        <f>IF(VLOOKUP($A227,'[17]EZ list'!$B$4:$H$463,4,FALSE)="","","Yes")</f>
        <v/>
      </c>
      <c r="AE227" s="85"/>
      <c r="AF227" s="85"/>
      <c r="AG227" s="85"/>
      <c r="AH227" s="84" t="s">
        <v>96</v>
      </c>
      <c r="AI227" s="84">
        <v>0</v>
      </c>
      <c r="AJ227" s="83" t="s">
        <v>0</v>
      </c>
      <c r="AK227" s="94"/>
      <c r="AL227" s="93"/>
      <c r="AM227" s="92"/>
      <c r="AN227" s="79" t="s">
        <v>0</v>
      </c>
      <c r="AO227" s="62" t="s">
        <v>1314</v>
      </c>
      <c r="AP227" s="62" t="s">
        <v>1314</v>
      </c>
      <c r="AQ227" s="62" t="s">
        <v>1314</v>
      </c>
      <c r="AR227" s="62" t="s">
        <v>1314</v>
      </c>
      <c r="AU227" s="69">
        <v>0.67200000000000004</v>
      </c>
      <c r="AV227" s="62" t="s">
        <v>1314</v>
      </c>
      <c r="AW227" s="62" t="s">
        <v>43</v>
      </c>
      <c r="AX227" s="62" t="s">
        <v>1321</v>
      </c>
      <c r="AY227" s="62">
        <v>0</v>
      </c>
      <c r="AZ227" s="62" t="s">
        <v>136</v>
      </c>
      <c r="BA227" s="62" t="s">
        <v>1152</v>
      </c>
      <c r="BB227" s="62">
        <v>0.01</v>
      </c>
    </row>
    <row r="228" spans="1:54" ht="15.75" customHeight="1">
      <c r="A228" s="77" t="s">
        <v>796</v>
      </c>
      <c r="B228" s="77" t="s">
        <v>798</v>
      </c>
      <c r="C228" s="87">
        <v>0.4</v>
      </c>
      <c r="D228" s="88" t="s">
        <v>316</v>
      </c>
      <c r="E228" s="88" t="s">
        <v>318</v>
      </c>
      <c r="F228" s="87">
        <v>0.09</v>
      </c>
      <c r="G228" s="88" t="s">
        <v>317</v>
      </c>
      <c r="H228" s="88" t="s">
        <v>1154</v>
      </c>
      <c r="I228" s="87">
        <v>0.01</v>
      </c>
      <c r="J228" s="87">
        <f t="shared" si="9"/>
        <v>0.5</v>
      </c>
      <c r="K228" s="77"/>
      <c r="L228" s="75">
        <v>0.4</v>
      </c>
      <c r="M228" s="64" t="s">
        <v>316</v>
      </c>
      <c r="N228" s="62" t="s">
        <v>318</v>
      </c>
      <c r="O228" s="75">
        <v>0.09</v>
      </c>
      <c r="P228" s="64" t="s">
        <v>317</v>
      </c>
      <c r="Q228" s="77" t="s">
        <v>1154</v>
      </c>
      <c r="R228" s="75">
        <v>0.01</v>
      </c>
      <c r="S228" s="72">
        <f t="shared" si="10"/>
        <v>0.5</v>
      </c>
      <c r="T228" s="72"/>
      <c r="U228" s="75">
        <v>0.4</v>
      </c>
      <c r="V228" s="64" t="s">
        <v>316</v>
      </c>
      <c r="W228" s="62" t="s">
        <v>318</v>
      </c>
      <c r="X228" s="75">
        <v>0.09</v>
      </c>
      <c r="Y228" s="64" t="s">
        <v>317</v>
      </c>
      <c r="Z228" s="77" t="s">
        <v>1154</v>
      </c>
      <c r="AA228" s="75">
        <v>0.01</v>
      </c>
      <c r="AB228" s="72">
        <f t="shared" si="11"/>
        <v>0.5</v>
      </c>
      <c r="AC228" s="86"/>
      <c r="AD228" s="85" t="str">
        <f>IF(VLOOKUP($A228,'[17]EZ list'!$B$4:$H$463,4,FALSE)="","","Yes")</f>
        <v/>
      </c>
      <c r="AE228" s="85"/>
      <c r="AF228" s="85"/>
      <c r="AG228" s="85"/>
      <c r="AH228" s="84" t="s">
        <v>96</v>
      </c>
      <c r="AI228" s="84">
        <v>0</v>
      </c>
      <c r="AJ228" s="83" t="s">
        <v>96</v>
      </c>
      <c r="AK228" s="94"/>
      <c r="AL228" s="93"/>
      <c r="AM228" s="92"/>
      <c r="AN228" s="79" t="s">
        <v>96</v>
      </c>
      <c r="AO228" s="62" t="s">
        <v>1314</v>
      </c>
      <c r="AP228" s="62" t="s">
        <v>1314</v>
      </c>
      <c r="AQ228" s="62" t="s">
        <v>1314</v>
      </c>
      <c r="AR228" s="62" t="s">
        <v>1314</v>
      </c>
      <c r="AU228" s="69">
        <v>0.67500000000000004</v>
      </c>
      <c r="AV228" s="62" t="s">
        <v>1314</v>
      </c>
      <c r="AW228" s="62" t="s">
        <v>316</v>
      </c>
      <c r="AX228" s="62" t="s">
        <v>318</v>
      </c>
      <c r="AY228" s="62">
        <v>0.59</v>
      </c>
      <c r="AZ228" s="62" t="s">
        <v>317</v>
      </c>
      <c r="BA228" s="62" t="s">
        <v>1154</v>
      </c>
      <c r="BB228" s="62">
        <v>0.01</v>
      </c>
    </row>
    <row r="229" spans="1:54" ht="15.75" customHeight="1">
      <c r="A229" s="77" t="s">
        <v>799</v>
      </c>
      <c r="B229" s="77" t="s">
        <v>801</v>
      </c>
      <c r="C229" s="87">
        <v>0.99</v>
      </c>
      <c r="D229" s="88" t="s">
        <v>43</v>
      </c>
      <c r="E229" s="88" t="s">
        <v>93</v>
      </c>
      <c r="F229" s="87">
        <v>0</v>
      </c>
      <c r="G229" s="88" t="s">
        <v>151</v>
      </c>
      <c r="H229" s="88" t="s">
        <v>1163</v>
      </c>
      <c r="I229" s="87">
        <v>0.01</v>
      </c>
      <c r="J229" s="87">
        <f t="shared" si="9"/>
        <v>1</v>
      </c>
      <c r="K229" s="77"/>
      <c r="L229" s="75">
        <v>0.99</v>
      </c>
      <c r="M229" s="64" t="s">
        <v>43</v>
      </c>
      <c r="N229" s="62" t="s">
        <v>93</v>
      </c>
      <c r="O229" s="75">
        <v>0</v>
      </c>
      <c r="P229" s="64" t="s">
        <v>151</v>
      </c>
      <c r="Q229" s="77" t="s">
        <v>1163</v>
      </c>
      <c r="R229" s="75">
        <v>0.01</v>
      </c>
      <c r="S229" s="72">
        <f t="shared" si="10"/>
        <v>1</v>
      </c>
      <c r="T229" s="72"/>
      <c r="U229" s="75">
        <v>0.49</v>
      </c>
      <c r="V229" s="64" t="s">
        <v>43</v>
      </c>
      <c r="W229" s="62" t="s">
        <v>93</v>
      </c>
      <c r="X229" s="75">
        <v>0</v>
      </c>
      <c r="Y229" s="64" t="s">
        <v>151</v>
      </c>
      <c r="Z229" s="77" t="s">
        <v>1163</v>
      </c>
      <c r="AA229" s="75">
        <v>0.01</v>
      </c>
      <c r="AB229" s="72">
        <f t="shared" si="11"/>
        <v>0.5</v>
      </c>
      <c r="AC229" s="86"/>
      <c r="AD229" s="85" t="str">
        <f>IF(VLOOKUP($A229,'[17]EZ list'!$B$4:$H$463,4,FALSE)="","","Yes")</f>
        <v/>
      </c>
      <c r="AE229" s="85"/>
      <c r="AF229" s="85"/>
      <c r="AG229" s="85"/>
      <c r="AH229" s="84" t="s">
        <v>96</v>
      </c>
      <c r="AI229" s="84">
        <v>0</v>
      </c>
      <c r="AJ229" s="83" t="s">
        <v>0</v>
      </c>
      <c r="AK229" s="94"/>
      <c r="AL229" s="93"/>
      <c r="AM229" s="92"/>
      <c r="AN229" s="79" t="s">
        <v>0</v>
      </c>
      <c r="AO229" s="62" t="s">
        <v>1314</v>
      </c>
      <c r="AP229" s="62" t="s">
        <v>1314</v>
      </c>
      <c r="AQ229" s="62" t="s">
        <v>1314</v>
      </c>
      <c r="AR229" s="62" t="s">
        <v>1314</v>
      </c>
      <c r="AU229" s="69">
        <v>0.66800000000000004</v>
      </c>
      <c r="AV229" s="62" t="s">
        <v>1314</v>
      </c>
      <c r="AW229" s="62" t="s">
        <v>43</v>
      </c>
      <c r="AX229" s="62" t="s">
        <v>93</v>
      </c>
      <c r="AY229" s="62">
        <v>0</v>
      </c>
      <c r="AZ229" s="62" t="s">
        <v>151</v>
      </c>
      <c r="BA229" s="62" t="s">
        <v>1163</v>
      </c>
      <c r="BB229" s="62">
        <v>0.01</v>
      </c>
    </row>
    <row r="230" spans="1:54" ht="15.75" customHeight="1">
      <c r="A230" s="77" t="s">
        <v>802</v>
      </c>
      <c r="B230" s="77" t="s">
        <v>804</v>
      </c>
      <c r="C230" s="87">
        <v>0.99</v>
      </c>
      <c r="D230" s="88" t="s">
        <v>43</v>
      </c>
      <c r="E230" s="88" t="s">
        <v>93</v>
      </c>
      <c r="F230" s="87">
        <v>0</v>
      </c>
      <c r="G230" s="88" t="s">
        <v>130</v>
      </c>
      <c r="H230" s="88" t="s">
        <v>1171</v>
      </c>
      <c r="I230" s="87">
        <v>0.01</v>
      </c>
      <c r="J230" s="87">
        <f t="shared" si="9"/>
        <v>1</v>
      </c>
      <c r="K230" s="77"/>
      <c r="L230" s="75">
        <v>0.99</v>
      </c>
      <c r="M230" s="64" t="s">
        <v>43</v>
      </c>
      <c r="N230" s="62" t="s">
        <v>93</v>
      </c>
      <c r="O230" s="75">
        <v>0</v>
      </c>
      <c r="P230" s="64" t="s">
        <v>130</v>
      </c>
      <c r="Q230" s="77" t="s">
        <v>1171</v>
      </c>
      <c r="R230" s="75">
        <v>0.01</v>
      </c>
      <c r="S230" s="72">
        <f t="shared" si="10"/>
        <v>1</v>
      </c>
      <c r="T230" s="72"/>
      <c r="U230" s="75">
        <v>0.49</v>
      </c>
      <c r="V230" s="64" t="s">
        <v>43</v>
      </c>
      <c r="W230" s="62" t="s">
        <v>93</v>
      </c>
      <c r="X230" s="75">
        <v>0</v>
      </c>
      <c r="Y230" s="64" t="s">
        <v>130</v>
      </c>
      <c r="Z230" s="77" t="s">
        <v>1171</v>
      </c>
      <c r="AA230" s="75">
        <v>0.01</v>
      </c>
      <c r="AB230" s="72">
        <f t="shared" si="11"/>
        <v>0.5</v>
      </c>
      <c r="AC230" s="86"/>
      <c r="AD230" s="85" t="str">
        <f>IF(VLOOKUP($A230,'[17]EZ list'!$B$4:$H$463,4,FALSE)="","","Yes")</f>
        <v/>
      </c>
      <c r="AE230" s="85"/>
      <c r="AF230" s="85"/>
      <c r="AG230" s="85"/>
      <c r="AH230" s="84" t="s">
        <v>96</v>
      </c>
      <c r="AI230" s="84">
        <v>0</v>
      </c>
      <c r="AJ230" s="83" t="s">
        <v>0</v>
      </c>
      <c r="AK230" s="94"/>
      <c r="AL230" s="93"/>
      <c r="AM230" s="92"/>
      <c r="AN230" s="79" t="s">
        <v>0</v>
      </c>
      <c r="AO230" s="62" t="s">
        <v>1314</v>
      </c>
      <c r="AP230" s="62" t="s">
        <v>1314</v>
      </c>
      <c r="AQ230" s="62" t="s">
        <v>1314</v>
      </c>
      <c r="AR230" s="62" t="s">
        <v>1314</v>
      </c>
      <c r="AU230" s="69">
        <v>0.67300000000000004</v>
      </c>
      <c r="AV230" s="62" t="s">
        <v>1314</v>
      </c>
      <c r="AW230" s="62" t="s">
        <v>43</v>
      </c>
      <c r="AX230" s="62" t="s">
        <v>93</v>
      </c>
      <c r="AY230" s="62">
        <v>0</v>
      </c>
      <c r="AZ230" s="62" t="s">
        <v>130</v>
      </c>
      <c r="BA230" s="62" t="s">
        <v>1171</v>
      </c>
      <c r="BB230" s="62">
        <v>0.01</v>
      </c>
    </row>
    <row r="231" spans="1:54" ht="15.75" customHeight="1">
      <c r="A231" s="77" t="s">
        <v>805</v>
      </c>
      <c r="B231" s="77" t="s">
        <v>807</v>
      </c>
      <c r="C231" s="87">
        <v>0.4</v>
      </c>
      <c r="D231" s="88" t="s">
        <v>316</v>
      </c>
      <c r="E231" s="88" t="s">
        <v>318</v>
      </c>
      <c r="F231" s="87">
        <v>0.09</v>
      </c>
      <c r="G231" s="88" t="s">
        <v>317</v>
      </c>
      <c r="H231" s="88" t="s">
        <v>1154</v>
      </c>
      <c r="I231" s="87">
        <v>0.01</v>
      </c>
      <c r="J231" s="87">
        <f t="shared" si="9"/>
        <v>0.5</v>
      </c>
      <c r="K231" s="77"/>
      <c r="L231" s="75">
        <v>0.4</v>
      </c>
      <c r="M231" s="64" t="s">
        <v>316</v>
      </c>
      <c r="N231" s="62" t="s">
        <v>318</v>
      </c>
      <c r="O231" s="75">
        <v>0.09</v>
      </c>
      <c r="P231" s="64" t="s">
        <v>317</v>
      </c>
      <c r="Q231" s="77" t="s">
        <v>1154</v>
      </c>
      <c r="R231" s="75">
        <v>0.01</v>
      </c>
      <c r="S231" s="72">
        <f t="shared" si="10"/>
        <v>0.5</v>
      </c>
      <c r="T231" s="72"/>
      <c r="U231" s="75">
        <v>0.4</v>
      </c>
      <c r="V231" s="64" t="s">
        <v>316</v>
      </c>
      <c r="W231" s="62" t="s">
        <v>318</v>
      </c>
      <c r="X231" s="75">
        <v>0.09</v>
      </c>
      <c r="Y231" s="64" t="s">
        <v>317</v>
      </c>
      <c r="Z231" s="77" t="s">
        <v>1154</v>
      </c>
      <c r="AA231" s="75">
        <v>0.01</v>
      </c>
      <c r="AB231" s="72">
        <f t="shared" si="11"/>
        <v>0.5</v>
      </c>
      <c r="AC231" s="86"/>
      <c r="AD231" s="85" t="str">
        <f>IF(VLOOKUP($A231,'[17]EZ list'!$B$4:$H$463,4,FALSE)="","","Yes")</f>
        <v/>
      </c>
      <c r="AE231" s="85"/>
      <c r="AF231" s="85"/>
      <c r="AG231" s="85"/>
      <c r="AH231" s="84" t="s">
        <v>96</v>
      </c>
      <c r="AI231" s="84">
        <v>0</v>
      </c>
      <c r="AJ231" s="83" t="s">
        <v>96</v>
      </c>
      <c r="AK231" s="94"/>
      <c r="AL231" s="93"/>
      <c r="AM231" s="92"/>
      <c r="AN231" s="79" t="s">
        <v>96</v>
      </c>
      <c r="AO231" s="62" t="s">
        <v>1314</v>
      </c>
      <c r="AP231" s="62" t="s">
        <v>1314</v>
      </c>
      <c r="AQ231" s="62" t="s">
        <v>1314</v>
      </c>
      <c r="AR231" s="62" t="s">
        <v>1314</v>
      </c>
      <c r="AU231" s="69">
        <v>0.63600000000000001</v>
      </c>
      <c r="AV231" s="62" t="s">
        <v>1314</v>
      </c>
      <c r="AW231" s="62" t="s">
        <v>316</v>
      </c>
      <c r="AX231" s="62" t="s">
        <v>318</v>
      </c>
      <c r="AY231" s="62">
        <v>0.59</v>
      </c>
      <c r="AZ231" s="62" t="s">
        <v>317</v>
      </c>
      <c r="BA231" s="62" t="s">
        <v>1154</v>
      </c>
      <c r="BB231" s="62">
        <v>0.01</v>
      </c>
    </row>
    <row r="232" spans="1:54" ht="15.75" customHeight="1">
      <c r="A232" s="77" t="s">
        <v>808</v>
      </c>
      <c r="B232" s="77" t="s">
        <v>810</v>
      </c>
      <c r="C232" s="87">
        <v>0.4</v>
      </c>
      <c r="D232" s="88" t="s">
        <v>621</v>
      </c>
      <c r="E232" s="88" t="s">
        <v>1220</v>
      </c>
      <c r="F232" s="87">
        <v>0.09</v>
      </c>
      <c r="G232" s="88" t="s">
        <v>366</v>
      </c>
      <c r="H232" s="88" t="s">
        <v>1365</v>
      </c>
      <c r="I232" s="87">
        <v>0.01</v>
      </c>
      <c r="J232" s="87">
        <f t="shared" si="9"/>
        <v>0.5</v>
      </c>
      <c r="K232" s="77"/>
      <c r="L232" s="75">
        <v>0.4</v>
      </c>
      <c r="M232" s="64" t="s">
        <v>621</v>
      </c>
      <c r="N232" s="62" t="s">
        <v>1220</v>
      </c>
      <c r="O232" s="75">
        <v>0.09</v>
      </c>
      <c r="P232" s="64" t="s">
        <v>366</v>
      </c>
      <c r="Q232" s="77" t="s">
        <v>1365</v>
      </c>
      <c r="R232" s="75">
        <v>0.01</v>
      </c>
      <c r="S232" s="72">
        <f t="shared" si="10"/>
        <v>0.5</v>
      </c>
      <c r="T232" s="72"/>
      <c r="U232" s="75">
        <v>0.4</v>
      </c>
      <c r="V232" s="64" t="s">
        <v>621</v>
      </c>
      <c r="W232" s="62" t="s">
        <v>1220</v>
      </c>
      <c r="X232" s="75">
        <v>0.09</v>
      </c>
      <c r="Y232" s="64" t="s">
        <v>366</v>
      </c>
      <c r="Z232" s="77" t="s">
        <v>1365</v>
      </c>
      <c r="AA232" s="75">
        <v>0.01</v>
      </c>
      <c r="AB232" s="72">
        <f t="shared" si="11"/>
        <v>0.5</v>
      </c>
      <c r="AC232" s="86"/>
      <c r="AD232" s="85" t="str">
        <f>IF(VLOOKUP($A232,'[17]EZ list'!$B$4:$H$463,4,FALSE)="","","Yes")</f>
        <v>Yes</v>
      </c>
      <c r="AE232" s="85" t="s">
        <v>1366</v>
      </c>
      <c r="AF232" s="85"/>
      <c r="AG232" s="85"/>
      <c r="AH232" s="84" t="s">
        <v>96</v>
      </c>
      <c r="AI232" s="84">
        <v>0</v>
      </c>
      <c r="AJ232" s="83" t="s">
        <v>96</v>
      </c>
      <c r="AK232" s="94"/>
      <c r="AL232" s="93"/>
      <c r="AM232" s="92"/>
      <c r="AN232" s="79" t="s">
        <v>96</v>
      </c>
      <c r="AO232" s="62" t="s">
        <v>0</v>
      </c>
      <c r="AP232" s="62" t="s">
        <v>1314</v>
      </c>
      <c r="AQ232" s="62" t="s">
        <v>1314</v>
      </c>
      <c r="AR232" s="62" t="s">
        <v>1314</v>
      </c>
      <c r="AU232" s="69">
        <v>0.67300000000000004</v>
      </c>
      <c r="AV232" s="62" t="s">
        <v>1314</v>
      </c>
      <c r="AW232" s="62" t="s">
        <v>621</v>
      </c>
      <c r="AX232" s="62" t="s">
        <v>1220</v>
      </c>
      <c r="AY232" s="62">
        <v>0.59</v>
      </c>
      <c r="AZ232" s="62" t="s">
        <v>366</v>
      </c>
      <c r="BA232" s="62" t="s">
        <v>1365</v>
      </c>
      <c r="BB232" s="62">
        <v>0.01</v>
      </c>
    </row>
    <row r="233" spans="1:54" ht="15.75" customHeight="1">
      <c r="A233" s="77" t="s">
        <v>811</v>
      </c>
      <c r="B233" s="77" t="s">
        <v>813</v>
      </c>
      <c r="C233" s="87">
        <v>0.99</v>
      </c>
      <c r="D233" s="88" t="s">
        <v>43</v>
      </c>
      <c r="E233" s="88" t="s">
        <v>93</v>
      </c>
      <c r="F233" s="87">
        <v>0</v>
      </c>
      <c r="G233" s="88" t="s">
        <v>566</v>
      </c>
      <c r="H233" s="88" t="s">
        <v>1165</v>
      </c>
      <c r="I233" s="87">
        <v>0.01</v>
      </c>
      <c r="J233" s="87">
        <f t="shared" si="9"/>
        <v>1</v>
      </c>
      <c r="K233" s="77"/>
      <c r="L233" s="75">
        <v>0.99</v>
      </c>
      <c r="M233" s="64" t="s">
        <v>43</v>
      </c>
      <c r="N233" s="62" t="s">
        <v>93</v>
      </c>
      <c r="O233" s="75">
        <v>0</v>
      </c>
      <c r="P233" s="64" t="s">
        <v>566</v>
      </c>
      <c r="Q233" s="77" t="s">
        <v>1165</v>
      </c>
      <c r="R233" s="75">
        <v>0.01</v>
      </c>
      <c r="S233" s="72">
        <f t="shared" si="10"/>
        <v>1</v>
      </c>
      <c r="T233" s="72"/>
      <c r="U233" s="75">
        <v>0.49</v>
      </c>
      <c r="V233" s="64" t="s">
        <v>43</v>
      </c>
      <c r="W233" s="62" t="s">
        <v>93</v>
      </c>
      <c r="X233" s="75">
        <v>0</v>
      </c>
      <c r="Y233" s="64" t="s">
        <v>566</v>
      </c>
      <c r="Z233" s="77" t="s">
        <v>1165</v>
      </c>
      <c r="AA233" s="75">
        <v>0.01</v>
      </c>
      <c r="AB233" s="72">
        <f t="shared" si="11"/>
        <v>0.5</v>
      </c>
      <c r="AC233" s="86"/>
      <c r="AD233" s="85" t="str">
        <f>IF(VLOOKUP($A233,'[17]EZ list'!$B$4:$H$463,4,FALSE)="","","Yes")</f>
        <v/>
      </c>
      <c r="AE233" s="85"/>
      <c r="AF233" s="85"/>
      <c r="AG233" s="85"/>
      <c r="AH233" s="84" t="s">
        <v>0</v>
      </c>
      <c r="AI233" s="84">
        <v>1323200</v>
      </c>
      <c r="AJ233" s="83" t="s">
        <v>0</v>
      </c>
      <c r="AK233" s="101"/>
      <c r="AL233" s="112"/>
      <c r="AM233" s="111"/>
      <c r="AN233" s="79" t="s">
        <v>0</v>
      </c>
      <c r="AO233" s="62" t="s">
        <v>1314</v>
      </c>
      <c r="AP233" s="62" t="s">
        <v>1314</v>
      </c>
      <c r="AQ233" s="62" t="s">
        <v>1314</v>
      </c>
      <c r="AR233" s="62" t="s">
        <v>1314</v>
      </c>
      <c r="AU233" s="69">
        <v>0.67300000000000004</v>
      </c>
      <c r="AV233" s="62" t="s">
        <v>1314</v>
      </c>
      <c r="AW233" s="62" t="s">
        <v>43</v>
      </c>
      <c r="AX233" s="62" t="s">
        <v>93</v>
      </c>
      <c r="AY233" s="62">
        <v>0</v>
      </c>
      <c r="AZ233" s="62" t="s">
        <v>566</v>
      </c>
      <c r="BA233" s="62" t="s">
        <v>1165</v>
      </c>
      <c r="BB233" s="62">
        <v>0.01</v>
      </c>
    </row>
    <row r="234" spans="1:54" ht="15.75" customHeight="1">
      <c r="A234" s="77" t="s">
        <v>814</v>
      </c>
      <c r="B234" s="77" t="s">
        <v>816</v>
      </c>
      <c r="C234" s="87">
        <v>0.4</v>
      </c>
      <c r="D234" s="88" t="s">
        <v>316</v>
      </c>
      <c r="E234" s="88" t="s">
        <v>318</v>
      </c>
      <c r="F234" s="87">
        <v>0.09</v>
      </c>
      <c r="G234" s="88" t="s">
        <v>317</v>
      </c>
      <c r="H234" s="88" t="s">
        <v>1154</v>
      </c>
      <c r="I234" s="87">
        <v>0.01</v>
      </c>
      <c r="J234" s="87">
        <f t="shared" si="9"/>
        <v>0.5</v>
      </c>
      <c r="K234" s="77"/>
      <c r="L234" s="75">
        <v>0.4</v>
      </c>
      <c r="M234" s="64" t="s">
        <v>316</v>
      </c>
      <c r="N234" s="62" t="s">
        <v>318</v>
      </c>
      <c r="O234" s="75">
        <v>0.09</v>
      </c>
      <c r="P234" s="64" t="s">
        <v>317</v>
      </c>
      <c r="Q234" s="77" t="s">
        <v>1154</v>
      </c>
      <c r="R234" s="75">
        <v>0.01</v>
      </c>
      <c r="S234" s="72">
        <f t="shared" si="10"/>
        <v>0.5</v>
      </c>
      <c r="T234" s="72"/>
      <c r="U234" s="75">
        <v>0.4</v>
      </c>
      <c r="V234" s="64" t="s">
        <v>316</v>
      </c>
      <c r="W234" s="62" t="s">
        <v>318</v>
      </c>
      <c r="X234" s="75">
        <v>0.09</v>
      </c>
      <c r="Y234" s="64" t="s">
        <v>317</v>
      </c>
      <c r="Z234" s="77" t="s">
        <v>1154</v>
      </c>
      <c r="AA234" s="75">
        <v>0.01</v>
      </c>
      <c r="AB234" s="72">
        <f t="shared" si="11"/>
        <v>0.5</v>
      </c>
      <c r="AC234" s="86"/>
      <c r="AD234" s="85" t="str">
        <f>IF(VLOOKUP($A234,'[17]EZ list'!$B$4:$H$463,4,FALSE)="","","Yes")</f>
        <v/>
      </c>
      <c r="AE234" s="85"/>
      <c r="AF234" s="85"/>
      <c r="AG234" s="85"/>
      <c r="AH234" s="84" t="s">
        <v>96</v>
      </c>
      <c r="AI234" s="84">
        <v>0</v>
      </c>
      <c r="AJ234" s="83" t="s">
        <v>96</v>
      </c>
      <c r="AK234" s="94"/>
      <c r="AL234" s="93"/>
      <c r="AM234" s="92"/>
      <c r="AN234" s="79" t="s">
        <v>96</v>
      </c>
      <c r="AO234" s="62" t="s">
        <v>1314</v>
      </c>
      <c r="AP234" s="62" t="s">
        <v>1314</v>
      </c>
      <c r="AQ234" s="62" t="s">
        <v>1314</v>
      </c>
      <c r="AR234" s="62" t="s">
        <v>1314</v>
      </c>
      <c r="AU234" s="69">
        <v>0.68500000000000005</v>
      </c>
      <c r="AV234" s="62" t="s">
        <v>1314</v>
      </c>
      <c r="AW234" s="62" t="s">
        <v>316</v>
      </c>
      <c r="AX234" s="62" t="s">
        <v>318</v>
      </c>
      <c r="AY234" s="62">
        <v>0.59</v>
      </c>
      <c r="AZ234" s="62" t="s">
        <v>317</v>
      </c>
      <c r="BA234" s="62" t="s">
        <v>1154</v>
      </c>
      <c r="BB234" s="62">
        <v>0.01</v>
      </c>
    </row>
    <row r="235" spans="1:54" ht="15.75" customHeight="1">
      <c r="A235" s="77" t="s">
        <v>817</v>
      </c>
      <c r="B235" s="77" t="s">
        <v>819</v>
      </c>
      <c r="C235" s="87">
        <v>0.4</v>
      </c>
      <c r="D235" s="88" t="s">
        <v>68</v>
      </c>
      <c r="E235" s="88" t="s">
        <v>1203</v>
      </c>
      <c r="F235" s="87">
        <v>0.59</v>
      </c>
      <c r="G235" s="88" t="s">
        <v>69</v>
      </c>
      <c r="H235" s="88" t="s">
        <v>1148</v>
      </c>
      <c r="I235" s="87">
        <v>0.01</v>
      </c>
      <c r="J235" s="87">
        <f t="shared" si="9"/>
        <v>1</v>
      </c>
      <c r="K235" s="77"/>
      <c r="L235" s="75">
        <v>0.4</v>
      </c>
      <c r="M235" s="64" t="s">
        <v>68</v>
      </c>
      <c r="N235" s="62" t="s">
        <v>1203</v>
      </c>
      <c r="O235" s="75">
        <v>0.09</v>
      </c>
      <c r="P235" s="64" t="s">
        <v>69</v>
      </c>
      <c r="Q235" s="77" t="s">
        <v>1148</v>
      </c>
      <c r="R235" s="75">
        <v>0.01</v>
      </c>
      <c r="S235" s="72">
        <f t="shared" si="10"/>
        <v>0.5</v>
      </c>
      <c r="T235" s="72"/>
      <c r="U235" s="75">
        <v>0.4</v>
      </c>
      <c r="V235" s="64" t="s">
        <v>68</v>
      </c>
      <c r="W235" s="62" t="s">
        <v>1203</v>
      </c>
      <c r="X235" s="75">
        <v>0.09</v>
      </c>
      <c r="Y235" s="64" t="s">
        <v>69</v>
      </c>
      <c r="Z235" s="77" t="s">
        <v>1148</v>
      </c>
      <c r="AA235" s="75">
        <v>0.01</v>
      </c>
      <c r="AB235" s="72">
        <f t="shared" si="11"/>
        <v>0.5</v>
      </c>
      <c r="AC235" s="86"/>
      <c r="AD235" s="85" t="str">
        <f>IF(VLOOKUP($A235,'[17]EZ list'!$B$4:$H$463,4,FALSE)="","","Yes")</f>
        <v/>
      </c>
      <c r="AE235" s="85"/>
      <c r="AF235" s="85"/>
      <c r="AG235" s="85"/>
      <c r="AH235" s="84" t="s">
        <v>96</v>
      </c>
      <c r="AI235" s="84">
        <v>0</v>
      </c>
      <c r="AJ235" s="83" t="s">
        <v>96</v>
      </c>
      <c r="AK235" s="94"/>
      <c r="AL235" s="93"/>
      <c r="AM235" s="92"/>
      <c r="AN235" s="79" t="s">
        <v>96</v>
      </c>
      <c r="AO235" s="62" t="s">
        <v>1314</v>
      </c>
      <c r="AP235" s="62" t="s">
        <v>1314</v>
      </c>
      <c r="AQ235" s="62" t="s">
        <v>1314</v>
      </c>
      <c r="AR235" s="62" t="s">
        <v>1314</v>
      </c>
      <c r="AU235" s="69">
        <v>0.70299999999999996</v>
      </c>
      <c r="AV235" s="62" t="s">
        <v>1314</v>
      </c>
      <c r="AW235" s="62" t="s">
        <v>68</v>
      </c>
      <c r="AX235" s="62" t="s">
        <v>1203</v>
      </c>
      <c r="AY235" s="62">
        <v>0.59</v>
      </c>
      <c r="AZ235" s="62" t="s">
        <v>69</v>
      </c>
      <c r="BA235" s="62" t="s">
        <v>1148</v>
      </c>
      <c r="BB235" s="62">
        <v>0.01</v>
      </c>
    </row>
    <row r="236" spans="1:54" ht="15.75">
      <c r="A236" s="77" t="s">
        <v>820</v>
      </c>
      <c r="B236" s="77" t="s">
        <v>822</v>
      </c>
      <c r="C236" s="87">
        <v>0.49</v>
      </c>
      <c r="D236" s="88" t="s">
        <v>43</v>
      </c>
      <c r="E236" s="88" t="s">
        <v>93</v>
      </c>
      <c r="F236" s="87">
        <v>0</v>
      </c>
      <c r="G236" s="88" t="s">
        <v>95</v>
      </c>
      <c r="H236" s="88" t="s">
        <v>1167</v>
      </c>
      <c r="I236" s="87">
        <v>0.01</v>
      </c>
      <c r="J236" s="87">
        <f t="shared" si="9"/>
        <v>0.5</v>
      </c>
      <c r="K236" s="77"/>
      <c r="L236" s="75">
        <v>0.49</v>
      </c>
      <c r="M236" s="64" t="s">
        <v>43</v>
      </c>
      <c r="N236" s="62" t="s">
        <v>93</v>
      </c>
      <c r="O236" s="75">
        <v>0</v>
      </c>
      <c r="P236" s="64" t="s">
        <v>95</v>
      </c>
      <c r="Q236" s="77" t="s">
        <v>1167</v>
      </c>
      <c r="R236" s="75">
        <v>0.01</v>
      </c>
      <c r="S236" s="72">
        <f t="shared" si="10"/>
        <v>0.5</v>
      </c>
      <c r="T236" s="72"/>
      <c r="U236" s="75">
        <v>0.49</v>
      </c>
      <c r="V236" s="64" t="s">
        <v>43</v>
      </c>
      <c r="W236" s="62" t="s">
        <v>93</v>
      </c>
      <c r="X236" s="75">
        <v>0</v>
      </c>
      <c r="Y236" s="64" t="s">
        <v>95</v>
      </c>
      <c r="Z236" s="77" t="s">
        <v>1167</v>
      </c>
      <c r="AA236" s="75">
        <v>0.01</v>
      </c>
      <c r="AB236" s="72">
        <f t="shared" si="11"/>
        <v>0.5</v>
      </c>
      <c r="AC236" s="86"/>
      <c r="AD236" s="85" t="str">
        <f>IF(VLOOKUP($A236,'[17]EZ list'!$B$4:$H$463,4,FALSE)="","","Yes")</f>
        <v>Yes</v>
      </c>
      <c r="AE236" s="85" t="s">
        <v>1347</v>
      </c>
      <c r="AF236" s="85" t="s">
        <v>1375</v>
      </c>
      <c r="AG236" s="85"/>
      <c r="AH236" s="84" t="s">
        <v>96</v>
      </c>
      <c r="AI236" s="84">
        <v>0</v>
      </c>
      <c r="AJ236" s="83" t="s">
        <v>0</v>
      </c>
      <c r="AK236" s="94"/>
      <c r="AL236" s="93"/>
      <c r="AM236" s="92"/>
      <c r="AN236" s="79" t="s">
        <v>0</v>
      </c>
      <c r="AO236" s="62" t="s">
        <v>1314</v>
      </c>
      <c r="AP236" s="62" t="s">
        <v>1314</v>
      </c>
      <c r="AQ236" s="62" t="s">
        <v>1314</v>
      </c>
      <c r="AR236" s="62" t="s">
        <v>1314</v>
      </c>
      <c r="AU236" s="69">
        <v>0.67600000000000005</v>
      </c>
      <c r="AV236" s="62" t="s">
        <v>1314</v>
      </c>
      <c r="AW236" s="62" t="s">
        <v>43</v>
      </c>
      <c r="AX236" s="62" t="s">
        <v>93</v>
      </c>
      <c r="AY236" s="62">
        <v>0</v>
      </c>
      <c r="AZ236" s="62" t="s">
        <v>95</v>
      </c>
      <c r="BA236" s="62" t="s">
        <v>1167</v>
      </c>
      <c r="BB236" s="62">
        <v>0.01</v>
      </c>
    </row>
    <row r="237" spans="1:54" ht="15.75" customHeight="1">
      <c r="A237" s="77" t="s">
        <v>826</v>
      </c>
      <c r="B237" s="77" t="s">
        <v>1435</v>
      </c>
      <c r="C237" s="87">
        <v>0.49</v>
      </c>
      <c r="D237" s="88" t="s">
        <v>43</v>
      </c>
      <c r="E237" s="88" t="s">
        <v>1321</v>
      </c>
      <c r="F237" s="87">
        <v>0</v>
      </c>
      <c r="G237" s="88" t="s">
        <v>829</v>
      </c>
      <c r="H237" s="88" t="s">
        <v>1158</v>
      </c>
      <c r="I237" s="87">
        <v>0.01</v>
      </c>
      <c r="J237" s="87">
        <f t="shared" si="9"/>
        <v>0.5</v>
      </c>
      <c r="K237" s="77"/>
      <c r="L237" s="75">
        <v>0.49</v>
      </c>
      <c r="M237" s="64" t="s">
        <v>43</v>
      </c>
      <c r="N237" s="62" t="s">
        <v>1321</v>
      </c>
      <c r="O237" s="75">
        <v>0</v>
      </c>
      <c r="P237" s="64" t="s">
        <v>829</v>
      </c>
      <c r="Q237" s="77" t="s">
        <v>1158</v>
      </c>
      <c r="R237" s="75">
        <v>0.01</v>
      </c>
      <c r="S237" s="72">
        <f t="shared" si="10"/>
        <v>0.5</v>
      </c>
      <c r="T237" s="72"/>
      <c r="U237" s="75">
        <v>0.49</v>
      </c>
      <c r="V237" s="64" t="s">
        <v>43</v>
      </c>
      <c r="W237" s="62" t="s">
        <v>1321</v>
      </c>
      <c r="X237" s="75">
        <v>0</v>
      </c>
      <c r="Y237" s="64" t="s">
        <v>829</v>
      </c>
      <c r="Z237" s="77" t="s">
        <v>1158</v>
      </c>
      <c r="AA237" s="75">
        <v>0.01</v>
      </c>
      <c r="AB237" s="72">
        <f t="shared" si="11"/>
        <v>0.5</v>
      </c>
      <c r="AC237" s="86"/>
      <c r="AD237" s="85" t="str">
        <f>IF(VLOOKUP($A237,'[17]EZ list'!$B$4:$H$463,4,FALSE)="","","Yes")</f>
        <v/>
      </c>
      <c r="AE237" s="85"/>
      <c r="AF237" s="85"/>
      <c r="AG237" s="85"/>
      <c r="AH237" s="84" t="s">
        <v>96</v>
      </c>
      <c r="AI237" s="84">
        <v>0</v>
      </c>
      <c r="AJ237" s="83" t="s">
        <v>0</v>
      </c>
      <c r="AK237" s="94"/>
      <c r="AL237" s="93"/>
      <c r="AM237" s="92"/>
      <c r="AN237" s="79" t="s">
        <v>0</v>
      </c>
      <c r="AO237" s="62" t="s">
        <v>1314</v>
      </c>
      <c r="AP237" s="62" t="s">
        <v>1314</v>
      </c>
      <c r="AQ237" s="62" t="s">
        <v>1314</v>
      </c>
      <c r="AR237" s="62" t="s">
        <v>1314</v>
      </c>
      <c r="AU237" s="69">
        <v>0.67600000000000005</v>
      </c>
      <c r="AV237" s="62" t="s">
        <v>1314</v>
      </c>
      <c r="AW237" s="62" t="s">
        <v>43</v>
      </c>
      <c r="AX237" s="62" t="s">
        <v>1321</v>
      </c>
      <c r="AY237" s="62">
        <v>0</v>
      </c>
      <c r="AZ237" s="62" t="s">
        <v>829</v>
      </c>
      <c r="BA237" s="62" t="s">
        <v>1158</v>
      </c>
      <c r="BB237" s="62">
        <v>0.01</v>
      </c>
    </row>
    <row r="238" spans="1:54" ht="15.75" customHeight="1">
      <c r="A238" s="77" t="s">
        <v>830</v>
      </c>
      <c r="B238" s="77" t="s">
        <v>1436</v>
      </c>
      <c r="C238" s="87">
        <v>0.99</v>
      </c>
      <c r="D238" s="88" t="s">
        <v>43</v>
      </c>
      <c r="E238" s="88" t="s">
        <v>1321</v>
      </c>
      <c r="F238" s="87">
        <v>0</v>
      </c>
      <c r="G238" s="88" t="s">
        <v>165</v>
      </c>
      <c r="H238" s="88" t="s">
        <v>1120</v>
      </c>
      <c r="I238" s="87">
        <v>0.01</v>
      </c>
      <c r="J238" s="87">
        <f t="shared" si="9"/>
        <v>1</v>
      </c>
      <c r="K238" s="77"/>
      <c r="L238" s="75">
        <v>0.49</v>
      </c>
      <c r="M238" s="64" t="s">
        <v>43</v>
      </c>
      <c r="N238" s="62" t="s">
        <v>1321</v>
      </c>
      <c r="O238" s="75">
        <v>0</v>
      </c>
      <c r="P238" s="64" t="s">
        <v>165</v>
      </c>
      <c r="Q238" s="77" t="s">
        <v>1120</v>
      </c>
      <c r="R238" s="75">
        <v>0.01</v>
      </c>
      <c r="S238" s="72">
        <f t="shared" si="10"/>
        <v>0.5</v>
      </c>
      <c r="T238" s="72"/>
      <c r="U238" s="75">
        <v>0.49</v>
      </c>
      <c r="V238" s="64" t="s">
        <v>43</v>
      </c>
      <c r="W238" s="62" t="s">
        <v>1321</v>
      </c>
      <c r="X238" s="75">
        <v>0</v>
      </c>
      <c r="Y238" s="64" t="s">
        <v>165</v>
      </c>
      <c r="Z238" s="77" t="s">
        <v>1120</v>
      </c>
      <c r="AA238" s="75">
        <v>0.01</v>
      </c>
      <c r="AB238" s="72">
        <f t="shared" si="11"/>
        <v>0.5</v>
      </c>
      <c r="AC238" s="86"/>
      <c r="AD238" s="85" t="str">
        <f>IF(VLOOKUP($A238,'[17]EZ list'!$B$4:$H$463,4,FALSE)="","","Yes")</f>
        <v/>
      </c>
      <c r="AE238" s="85"/>
      <c r="AF238" s="85"/>
      <c r="AG238" s="85"/>
      <c r="AH238" s="84" t="s">
        <v>96</v>
      </c>
      <c r="AI238" s="84">
        <v>0</v>
      </c>
      <c r="AJ238" s="83" t="s">
        <v>0</v>
      </c>
      <c r="AK238" s="94"/>
      <c r="AL238" s="93"/>
      <c r="AM238" s="92"/>
      <c r="AN238" s="79" t="s">
        <v>0</v>
      </c>
      <c r="AO238" s="62" t="s">
        <v>1314</v>
      </c>
      <c r="AP238" s="62" t="s">
        <v>1314</v>
      </c>
      <c r="AQ238" s="62" t="s">
        <v>1314</v>
      </c>
      <c r="AR238" s="62" t="s">
        <v>1314</v>
      </c>
      <c r="AU238" s="69">
        <v>0.76300000000000001</v>
      </c>
      <c r="AV238" s="62" t="s">
        <v>1314</v>
      </c>
      <c r="AW238" s="62" t="s">
        <v>43</v>
      </c>
      <c r="AX238" s="62" t="s">
        <v>1321</v>
      </c>
      <c r="AY238" s="62">
        <v>0</v>
      </c>
      <c r="AZ238" s="62" t="s">
        <v>165</v>
      </c>
      <c r="BA238" s="62" t="s">
        <v>1120</v>
      </c>
      <c r="BB238" s="62">
        <v>0.01</v>
      </c>
    </row>
    <row r="239" spans="1:54" ht="15.75" customHeight="1">
      <c r="A239" s="77" t="s">
        <v>833</v>
      </c>
      <c r="B239" s="77" t="s">
        <v>835</v>
      </c>
      <c r="C239" s="87">
        <v>0.99</v>
      </c>
      <c r="D239" s="88" t="s">
        <v>43</v>
      </c>
      <c r="E239" s="88" t="s">
        <v>93</v>
      </c>
      <c r="F239" s="87">
        <v>0</v>
      </c>
      <c r="G239" s="88" t="s">
        <v>130</v>
      </c>
      <c r="H239" s="88" t="s">
        <v>1171</v>
      </c>
      <c r="I239" s="87">
        <v>0.01</v>
      </c>
      <c r="J239" s="87">
        <f t="shared" si="9"/>
        <v>1</v>
      </c>
      <c r="K239" s="77"/>
      <c r="L239" s="75">
        <v>0.99</v>
      </c>
      <c r="M239" s="64" t="s">
        <v>43</v>
      </c>
      <c r="N239" s="62" t="s">
        <v>93</v>
      </c>
      <c r="O239" s="75">
        <v>0</v>
      </c>
      <c r="P239" s="64" t="s">
        <v>130</v>
      </c>
      <c r="Q239" s="77" t="s">
        <v>1171</v>
      </c>
      <c r="R239" s="75">
        <v>0.01</v>
      </c>
      <c r="S239" s="72">
        <f t="shared" si="10"/>
        <v>1</v>
      </c>
      <c r="T239" s="72"/>
      <c r="U239" s="75">
        <v>0.49</v>
      </c>
      <c r="V239" s="64" t="s">
        <v>43</v>
      </c>
      <c r="W239" s="62" t="s">
        <v>93</v>
      </c>
      <c r="X239" s="75">
        <v>0</v>
      </c>
      <c r="Y239" s="64" t="s">
        <v>130</v>
      </c>
      <c r="Z239" s="77" t="s">
        <v>1171</v>
      </c>
      <c r="AA239" s="75">
        <v>0.01</v>
      </c>
      <c r="AB239" s="72">
        <f t="shared" si="11"/>
        <v>0.5</v>
      </c>
      <c r="AC239" s="86"/>
      <c r="AD239" s="85" t="str">
        <f>IF(VLOOKUP($A239,'[17]EZ list'!$B$4:$H$463,4,FALSE)="","","Yes")</f>
        <v/>
      </c>
      <c r="AE239" s="85"/>
      <c r="AF239" s="85"/>
      <c r="AG239" s="85"/>
      <c r="AH239" s="84" t="s">
        <v>0</v>
      </c>
      <c r="AI239" s="84">
        <v>2576679</v>
      </c>
      <c r="AJ239" s="83" t="s">
        <v>0</v>
      </c>
      <c r="AK239" s="100"/>
      <c r="AL239" s="99"/>
      <c r="AM239" s="98"/>
      <c r="AN239" s="79" t="s">
        <v>0</v>
      </c>
      <c r="AO239" s="62" t="s">
        <v>1314</v>
      </c>
      <c r="AP239" s="62" t="s">
        <v>1314</v>
      </c>
      <c r="AQ239" s="62" t="s">
        <v>1314</v>
      </c>
      <c r="AR239" s="62" t="s">
        <v>1314</v>
      </c>
      <c r="AU239" s="69">
        <v>0.71199999999999997</v>
      </c>
      <c r="AV239" s="62" t="s">
        <v>1314</v>
      </c>
      <c r="AW239" s="62" t="s">
        <v>43</v>
      </c>
      <c r="AX239" s="62" t="s">
        <v>93</v>
      </c>
      <c r="AY239" s="62">
        <v>0</v>
      </c>
      <c r="AZ239" s="62" t="s">
        <v>130</v>
      </c>
      <c r="BA239" s="62" t="s">
        <v>1171</v>
      </c>
      <c r="BB239" s="62">
        <v>0.01</v>
      </c>
    </row>
    <row r="240" spans="1:54" ht="15.75" customHeight="1">
      <c r="A240" s="77" t="s">
        <v>836</v>
      </c>
      <c r="B240" s="77" t="s">
        <v>838</v>
      </c>
      <c r="C240" s="87">
        <v>0.4</v>
      </c>
      <c r="D240" s="88" t="s">
        <v>74</v>
      </c>
      <c r="E240" s="88" t="s">
        <v>1180</v>
      </c>
      <c r="F240" s="87">
        <v>0.09</v>
      </c>
      <c r="G240" s="88" t="s">
        <v>75</v>
      </c>
      <c r="H240" s="88" t="s">
        <v>1122</v>
      </c>
      <c r="I240" s="87">
        <v>0.01</v>
      </c>
      <c r="J240" s="87">
        <f t="shared" si="9"/>
        <v>0.5</v>
      </c>
      <c r="K240" s="77"/>
      <c r="L240" s="75">
        <v>0.4</v>
      </c>
      <c r="M240" s="64" t="s">
        <v>74</v>
      </c>
      <c r="N240" s="62" t="s">
        <v>1180</v>
      </c>
      <c r="O240" s="75">
        <v>0.09</v>
      </c>
      <c r="P240" s="64" t="s">
        <v>75</v>
      </c>
      <c r="Q240" s="77" t="s">
        <v>1122</v>
      </c>
      <c r="R240" s="75">
        <v>0.01</v>
      </c>
      <c r="S240" s="72">
        <f t="shared" si="10"/>
        <v>0.5</v>
      </c>
      <c r="T240" s="72"/>
      <c r="U240" s="75">
        <v>0.4</v>
      </c>
      <c r="V240" s="64" t="s">
        <v>74</v>
      </c>
      <c r="W240" s="62" t="s">
        <v>1180</v>
      </c>
      <c r="X240" s="75">
        <v>0.09</v>
      </c>
      <c r="Y240" s="64" t="s">
        <v>75</v>
      </c>
      <c r="Z240" s="77" t="s">
        <v>1122</v>
      </c>
      <c r="AA240" s="75">
        <v>0.01</v>
      </c>
      <c r="AB240" s="72">
        <f t="shared" si="11"/>
        <v>0.5</v>
      </c>
      <c r="AC240" s="86"/>
      <c r="AD240" s="85" t="str">
        <f>IF(VLOOKUP($A240,'[17]EZ list'!$B$4:$H$463,4,FALSE)="","","Yes")</f>
        <v/>
      </c>
      <c r="AE240" s="85"/>
      <c r="AF240" s="85"/>
      <c r="AG240" s="85"/>
      <c r="AH240" s="84" t="s">
        <v>96</v>
      </c>
      <c r="AI240" s="84">
        <v>0</v>
      </c>
      <c r="AJ240" s="83" t="s">
        <v>96</v>
      </c>
      <c r="AK240" s="94"/>
      <c r="AL240" s="93"/>
      <c r="AM240" s="92"/>
      <c r="AN240" s="79" t="s">
        <v>96</v>
      </c>
      <c r="AO240" s="62" t="s">
        <v>1314</v>
      </c>
      <c r="AP240" s="62" t="s">
        <v>1314</v>
      </c>
      <c r="AQ240" s="62" t="s">
        <v>1314</v>
      </c>
      <c r="AR240" s="62" t="s">
        <v>1314</v>
      </c>
      <c r="AU240" s="69">
        <v>0.71799999999999997</v>
      </c>
      <c r="AV240" s="62" t="s">
        <v>1314</v>
      </c>
      <c r="AW240" s="62" t="s">
        <v>74</v>
      </c>
      <c r="AX240" s="62" t="s">
        <v>1180</v>
      </c>
      <c r="AY240" s="62">
        <v>0.59</v>
      </c>
      <c r="AZ240" s="62" t="s">
        <v>75</v>
      </c>
      <c r="BA240" s="62" t="s">
        <v>1122</v>
      </c>
      <c r="BB240" s="62">
        <v>0.01</v>
      </c>
    </row>
    <row r="241" spans="1:54" ht="15.75" customHeight="1">
      <c r="A241" s="77" t="s">
        <v>839</v>
      </c>
      <c r="B241" s="77" t="s">
        <v>841</v>
      </c>
      <c r="C241" s="87">
        <v>0.4</v>
      </c>
      <c r="D241" s="88" t="s">
        <v>226</v>
      </c>
      <c r="E241" s="88" t="s">
        <v>1182</v>
      </c>
      <c r="F241" s="87">
        <v>0.09</v>
      </c>
      <c r="G241" s="88" t="s">
        <v>227</v>
      </c>
      <c r="H241" s="88" t="s">
        <v>1124</v>
      </c>
      <c r="I241" s="87">
        <v>0.01</v>
      </c>
      <c r="J241" s="87">
        <f t="shared" si="9"/>
        <v>0.5</v>
      </c>
      <c r="K241" s="77"/>
      <c r="L241" s="75">
        <v>0.4</v>
      </c>
      <c r="M241" s="64" t="s">
        <v>226</v>
      </c>
      <c r="N241" s="62" t="s">
        <v>1182</v>
      </c>
      <c r="O241" s="75">
        <v>0.09</v>
      </c>
      <c r="P241" s="64" t="s">
        <v>227</v>
      </c>
      <c r="Q241" s="77" t="s">
        <v>1124</v>
      </c>
      <c r="R241" s="75">
        <v>0.01</v>
      </c>
      <c r="S241" s="72">
        <f t="shared" si="10"/>
        <v>0.5</v>
      </c>
      <c r="T241" s="72"/>
      <c r="U241" s="75">
        <v>0.4</v>
      </c>
      <c r="V241" s="64" t="s">
        <v>226</v>
      </c>
      <c r="W241" s="62" t="s">
        <v>1182</v>
      </c>
      <c r="X241" s="75">
        <v>0.09</v>
      </c>
      <c r="Y241" s="64" t="s">
        <v>227</v>
      </c>
      <c r="Z241" s="77" t="s">
        <v>1124</v>
      </c>
      <c r="AA241" s="75">
        <v>0.01</v>
      </c>
      <c r="AB241" s="72">
        <f t="shared" si="11"/>
        <v>0.5</v>
      </c>
      <c r="AC241" s="86"/>
      <c r="AD241" s="85" t="str">
        <f>IF(VLOOKUP($A241,'[17]EZ list'!$B$4:$H$463,4,FALSE)="","","Yes")</f>
        <v>Yes</v>
      </c>
      <c r="AE241" s="85" t="s">
        <v>1364</v>
      </c>
      <c r="AF241" s="85"/>
      <c r="AG241" s="85"/>
      <c r="AH241" s="84" t="s">
        <v>96</v>
      </c>
      <c r="AI241" s="84">
        <v>0</v>
      </c>
      <c r="AJ241" s="83" t="s">
        <v>96</v>
      </c>
      <c r="AK241" s="94"/>
      <c r="AL241" s="93"/>
      <c r="AM241" s="92"/>
      <c r="AN241" s="79" t="s">
        <v>96</v>
      </c>
      <c r="AO241" s="62" t="s">
        <v>1314</v>
      </c>
      <c r="AP241" s="62" t="s">
        <v>1314</v>
      </c>
      <c r="AQ241" s="62" t="s">
        <v>1314</v>
      </c>
      <c r="AR241" s="62" t="s">
        <v>1314</v>
      </c>
      <c r="AS241" s="62" t="s">
        <v>1182</v>
      </c>
      <c r="AU241" s="69">
        <v>0.69199999999999995</v>
      </c>
      <c r="AV241" s="62" t="s">
        <v>1314</v>
      </c>
      <c r="AW241" s="62" t="s">
        <v>226</v>
      </c>
      <c r="AX241" s="62" t="s">
        <v>1182</v>
      </c>
      <c r="AY241" s="62">
        <v>0.59</v>
      </c>
      <c r="AZ241" s="62" t="s">
        <v>227</v>
      </c>
      <c r="BA241" s="62" t="s">
        <v>1124</v>
      </c>
      <c r="BB241" s="62">
        <v>0.01</v>
      </c>
    </row>
    <row r="242" spans="1:54" ht="15.75" customHeight="1">
      <c r="A242" s="77" t="s">
        <v>842</v>
      </c>
      <c r="B242" s="77" t="s">
        <v>844</v>
      </c>
      <c r="C242" s="87">
        <v>0.5</v>
      </c>
      <c r="D242" s="88" t="s">
        <v>53</v>
      </c>
      <c r="E242" s="88" t="s">
        <v>1187</v>
      </c>
      <c r="F242" s="87">
        <v>0.49</v>
      </c>
      <c r="G242" s="88" t="s">
        <v>54</v>
      </c>
      <c r="H242" s="88" t="s">
        <v>1130</v>
      </c>
      <c r="I242" s="87">
        <v>0.01</v>
      </c>
      <c r="J242" s="87">
        <f t="shared" si="9"/>
        <v>1</v>
      </c>
      <c r="K242" s="77"/>
      <c r="L242" s="75">
        <v>0.4</v>
      </c>
      <c r="M242" s="64" t="s">
        <v>53</v>
      </c>
      <c r="N242" s="62" t="s">
        <v>1187</v>
      </c>
      <c r="O242" s="75">
        <v>0.09</v>
      </c>
      <c r="P242" s="64" t="s">
        <v>54</v>
      </c>
      <c r="Q242" s="77" t="s">
        <v>1130</v>
      </c>
      <c r="R242" s="75">
        <v>0.01</v>
      </c>
      <c r="S242" s="72">
        <f t="shared" si="10"/>
        <v>0.5</v>
      </c>
      <c r="T242" s="72"/>
      <c r="U242" s="75">
        <v>0.4</v>
      </c>
      <c r="V242" s="64" t="s">
        <v>53</v>
      </c>
      <c r="W242" s="62" t="s">
        <v>1187</v>
      </c>
      <c r="X242" s="75">
        <v>0.09</v>
      </c>
      <c r="Y242" s="64" t="s">
        <v>54</v>
      </c>
      <c r="Z242" s="77" t="s">
        <v>1130</v>
      </c>
      <c r="AA242" s="75">
        <v>0.01</v>
      </c>
      <c r="AB242" s="72">
        <f t="shared" si="11"/>
        <v>0.5</v>
      </c>
      <c r="AC242" s="86"/>
      <c r="AD242" s="85" t="str">
        <f>IF(VLOOKUP($A242,'[17]EZ list'!$B$4:$H$463,4,FALSE)="","","Yes")</f>
        <v/>
      </c>
      <c r="AE242" s="85"/>
      <c r="AF242" s="85"/>
      <c r="AG242" s="85"/>
      <c r="AH242" s="84" t="s">
        <v>96</v>
      </c>
      <c r="AI242" s="84">
        <v>0</v>
      </c>
      <c r="AJ242" s="83" t="s">
        <v>96</v>
      </c>
      <c r="AK242" s="91"/>
      <c r="AL242" s="90"/>
      <c r="AM242" s="89"/>
      <c r="AN242" s="79" t="s">
        <v>96</v>
      </c>
      <c r="AO242" s="62" t="s">
        <v>1314</v>
      </c>
      <c r="AP242" s="62" t="s">
        <v>1314</v>
      </c>
      <c r="AQ242" s="62" t="s">
        <v>1314</v>
      </c>
      <c r="AR242" s="62" t="s">
        <v>1314</v>
      </c>
      <c r="AU242" s="69">
        <v>0.69399999999999995</v>
      </c>
      <c r="AV242" s="62" t="s">
        <v>1314</v>
      </c>
      <c r="AW242" s="62" t="s">
        <v>53</v>
      </c>
      <c r="AX242" s="62" t="s">
        <v>1187</v>
      </c>
      <c r="AY242" s="62">
        <v>0.59</v>
      </c>
      <c r="AZ242" s="62" t="s">
        <v>54</v>
      </c>
      <c r="BA242" s="62" t="s">
        <v>1130</v>
      </c>
      <c r="BB242" s="62">
        <v>0.01</v>
      </c>
    </row>
    <row r="243" spans="1:54" ht="15.75">
      <c r="A243" s="77" t="s">
        <v>845</v>
      </c>
      <c r="B243" s="77" t="s">
        <v>1437</v>
      </c>
      <c r="C243" s="87">
        <v>0.94</v>
      </c>
      <c r="D243" s="88" t="s">
        <v>118</v>
      </c>
      <c r="E243" s="88" t="s">
        <v>1320</v>
      </c>
      <c r="F243" s="87">
        <v>0.05</v>
      </c>
      <c r="G243" s="88" t="s">
        <v>119</v>
      </c>
      <c r="H243" s="88" t="s">
        <v>1115</v>
      </c>
      <c r="I243" s="87">
        <v>0.01</v>
      </c>
      <c r="J243" s="87">
        <f t="shared" si="9"/>
        <v>1</v>
      </c>
      <c r="K243" s="77"/>
      <c r="L243" s="75">
        <v>0.94</v>
      </c>
      <c r="M243" s="88" t="s">
        <v>118</v>
      </c>
      <c r="N243" s="88" t="s">
        <v>1320</v>
      </c>
      <c r="O243" s="75">
        <v>0.05</v>
      </c>
      <c r="P243" s="64" t="s">
        <v>119</v>
      </c>
      <c r="Q243" s="77" t="s">
        <v>1115</v>
      </c>
      <c r="R243" s="75">
        <v>0.01</v>
      </c>
      <c r="S243" s="72">
        <f t="shared" si="10"/>
        <v>1</v>
      </c>
      <c r="T243" s="72"/>
      <c r="U243" s="75">
        <v>0.49</v>
      </c>
      <c r="V243" s="64" t="s">
        <v>43</v>
      </c>
      <c r="W243" s="62" t="s">
        <v>1321</v>
      </c>
      <c r="X243" s="75">
        <v>0</v>
      </c>
      <c r="Y243" s="64" t="s">
        <v>119</v>
      </c>
      <c r="Z243" s="77" t="s">
        <v>1115</v>
      </c>
      <c r="AA243" s="75">
        <v>0.01</v>
      </c>
      <c r="AB243" s="72">
        <f t="shared" si="11"/>
        <v>0.5</v>
      </c>
      <c r="AC243" s="86"/>
      <c r="AD243" s="85" t="str">
        <f>IF(VLOOKUP($A243,'[17]EZ list'!$B$4:$H$463,4,FALSE)="","","Yes")</f>
        <v>Yes</v>
      </c>
      <c r="AE243" s="85" t="s">
        <v>1322</v>
      </c>
      <c r="AF243" s="85"/>
      <c r="AG243" s="85"/>
      <c r="AH243" s="84" t="s">
        <v>96</v>
      </c>
      <c r="AI243" s="84">
        <v>0</v>
      </c>
      <c r="AJ243" s="83" t="s">
        <v>0</v>
      </c>
      <c r="AK243" s="94"/>
      <c r="AL243" s="93"/>
      <c r="AM243" s="92"/>
      <c r="AN243" s="79" t="s">
        <v>0</v>
      </c>
      <c r="AO243" s="62" t="s">
        <v>1314</v>
      </c>
      <c r="AP243" s="62" t="s">
        <v>1314</v>
      </c>
      <c r="AQ243" s="62" t="s">
        <v>1314</v>
      </c>
      <c r="AR243" s="62" t="s">
        <v>1314</v>
      </c>
      <c r="AU243" s="69">
        <v>0.68500000000000005</v>
      </c>
      <c r="AV243" s="62" t="s">
        <v>1314</v>
      </c>
      <c r="AW243" s="62" t="s">
        <v>118</v>
      </c>
      <c r="AX243" s="62" t="s">
        <v>1320</v>
      </c>
      <c r="AY243" s="62">
        <v>0.59</v>
      </c>
      <c r="AZ243" s="62" t="s">
        <v>119</v>
      </c>
      <c r="BA243" s="62" t="s">
        <v>1115</v>
      </c>
      <c r="BB243" s="62">
        <v>0.01</v>
      </c>
    </row>
    <row r="244" spans="1:54" ht="15.75" customHeight="1">
      <c r="A244" s="77" t="s">
        <v>848</v>
      </c>
      <c r="B244" s="77" t="s">
        <v>850</v>
      </c>
      <c r="C244" s="87">
        <v>0.4</v>
      </c>
      <c r="D244" s="88" t="s">
        <v>365</v>
      </c>
      <c r="E244" s="88" t="s">
        <v>1189</v>
      </c>
      <c r="F244" s="87">
        <v>0.59</v>
      </c>
      <c r="G244" s="88" t="s">
        <v>366</v>
      </c>
      <c r="H244" s="88" t="s">
        <v>1365</v>
      </c>
      <c r="I244" s="87">
        <v>0.01</v>
      </c>
      <c r="J244" s="87">
        <f t="shared" si="9"/>
        <v>1</v>
      </c>
      <c r="K244" s="77"/>
      <c r="L244" s="75">
        <v>0.4</v>
      </c>
      <c r="M244" s="64" t="s">
        <v>365</v>
      </c>
      <c r="N244" s="62" t="s">
        <v>1189</v>
      </c>
      <c r="O244" s="75">
        <v>0.09</v>
      </c>
      <c r="P244" s="64" t="s">
        <v>366</v>
      </c>
      <c r="Q244" s="77" t="s">
        <v>1365</v>
      </c>
      <c r="R244" s="75">
        <v>0.01</v>
      </c>
      <c r="S244" s="72">
        <f t="shared" si="10"/>
        <v>0.5</v>
      </c>
      <c r="T244" s="72"/>
      <c r="U244" s="75">
        <v>0.4</v>
      </c>
      <c r="V244" s="64" t="s">
        <v>365</v>
      </c>
      <c r="W244" s="62" t="s">
        <v>1189</v>
      </c>
      <c r="X244" s="75">
        <v>0.09</v>
      </c>
      <c r="Y244" s="64" t="s">
        <v>366</v>
      </c>
      <c r="Z244" s="77" t="s">
        <v>1365</v>
      </c>
      <c r="AA244" s="75">
        <v>0.01</v>
      </c>
      <c r="AB244" s="72">
        <f t="shared" si="11"/>
        <v>0.5</v>
      </c>
      <c r="AC244" s="86"/>
      <c r="AD244" s="85" t="str">
        <f>IF(VLOOKUP($A244,'[17]EZ list'!$B$4:$H$463,4,FALSE)="","","Yes")</f>
        <v/>
      </c>
      <c r="AE244" s="85"/>
      <c r="AF244" s="85"/>
      <c r="AG244" s="85"/>
      <c r="AH244" s="84" t="s">
        <v>96</v>
      </c>
      <c r="AI244" s="84">
        <v>0</v>
      </c>
      <c r="AJ244" s="83" t="s">
        <v>96</v>
      </c>
      <c r="AK244" s="110"/>
      <c r="AL244" s="96"/>
      <c r="AM244" s="95"/>
      <c r="AN244" s="79" t="s">
        <v>96</v>
      </c>
      <c r="AO244" s="62" t="s">
        <v>1314</v>
      </c>
      <c r="AP244" s="62" t="s">
        <v>1314</v>
      </c>
      <c r="AQ244" s="62" t="s">
        <v>1314</v>
      </c>
      <c r="AR244" s="62" t="s">
        <v>1314</v>
      </c>
      <c r="AU244" s="69">
        <v>0.64500000000000002</v>
      </c>
      <c r="AV244" s="62" t="s">
        <v>1314</v>
      </c>
      <c r="AW244" s="62" t="s">
        <v>365</v>
      </c>
      <c r="AX244" s="62" t="s">
        <v>1189</v>
      </c>
      <c r="AY244" s="62">
        <v>0.59</v>
      </c>
      <c r="AZ244" s="62" t="s">
        <v>366</v>
      </c>
      <c r="BA244" s="62" t="s">
        <v>1365</v>
      </c>
      <c r="BB244" s="62">
        <v>0.01</v>
      </c>
    </row>
    <row r="245" spans="1:54" ht="15.75" customHeight="1">
      <c r="A245" s="77" t="s">
        <v>851</v>
      </c>
      <c r="B245" s="77" t="s">
        <v>853</v>
      </c>
      <c r="C245" s="87">
        <v>0.6</v>
      </c>
      <c r="D245" s="88" t="s">
        <v>156</v>
      </c>
      <c r="E245" s="88" t="s">
        <v>1209</v>
      </c>
      <c r="F245" s="87">
        <v>0.4</v>
      </c>
      <c r="G245" s="88" t="s">
        <v>43</v>
      </c>
      <c r="H245" s="88" t="s">
        <v>1313</v>
      </c>
      <c r="I245" s="87">
        <v>0</v>
      </c>
      <c r="J245" s="87">
        <f t="shared" si="9"/>
        <v>1</v>
      </c>
      <c r="K245" s="77"/>
      <c r="L245" s="75">
        <v>0.4</v>
      </c>
      <c r="M245" s="64" t="s">
        <v>156</v>
      </c>
      <c r="N245" s="62" t="s">
        <v>1209</v>
      </c>
      <c r="O245" s="75">
        <v>0.1</v>
      </c>
      <c r="P245" s="64" t="s">
        <v>43</v>
      </c>
      <c r="Q245" s="77" t="s">
        <v>1313</v>
      </c>
      <c r="R245" s="75">
        <v>0</v>
      </c>
      <c r="S245" s="72">
        <f t="shared" si="10"/>
        <v>0.5</v>
      </c>
      <c r="T245" s="72"/>
      <c r="U245" s="75">
        <v>0.4</v>
      </c>
      <c r="V245" s="64" t="s">
        <v>156</v>
      </c>
      <c r="W245" s="62" t="s">
        <v>1209</v>
      </c>
      <c r="X245" s="75">
        <v>0.1</v>
      </c>
      <c r="Y245" s="64" t="s">
        <v>43</v>
      </c>
      <c r="Z245" s="77" t="s">
        <v>1313</v>
      </c>
      <c r="AA245" s="75">
        <v>0</v>
      </c>
      <c r="AB245" s="72">
        <f t="shared" si="11"/>
        <v>0.5</v>
      </c>
      <c r="AC245" s="86"/>
      <c r="AD245" s="85" t="str">
        <f>IF(VLOOKUP($A245,'[17]EZ list'!$B$4:$H$463,4,FALSE)="","","Yes")</f>
        <v/>
      </c>
      <c r="AE245" s="85"/>
      <c r="AF245" s="85"/>
      <c r="AG245" s="85"/>
      <c r="AH245" s="84" t="s">
        <v>96</v>
      </c>
      <c r="AI245" s="84">
        <v>0</v>
      </c>
      <c r="AJ245" s="83" t="s">
        <v>96</v>
      </c>
      <c r="AK245" s="94"/>
      <c r="AL245" s="93"/>
      <c r="AM245" s="92"/>
      <c r="AN245" s="79" t="s">
        <v>96</v>
      </c>
      <c r="AO245" s="62" t="s">
        <v>1314</v>
      </c>
      <c r="AP245" s="62" t="s">
        <v>1314</v>
      </c>
      <c r="AQ245" s="62" t="s">
        <v>1314</v>
      </c>
      <c r="AR245" s="62" t="s">
        <v>1314</v>
      </c>
      <c r="AU245" s="69">
        <v>0.65800000000000003</v>
      </c>
      <c r="AV245" s="62" t="s">
        <v>1314</v>
      </c>
      <c r="AW245" s="62" t="s">
        <v>156</v>
      </c>
      <c r="AX245" s="62" t="s">
        <v>1209</v>
      </c>
      <c r="AY245" s="62">
        <v>0.6</v>
      </c>
      <c r="AZ245" s="62" t="s">
        <v>43</v>
      </c>
      <c r="BA245" s="62" t="s">
        <v>1313</v>
      </c>
      <c r="BB245" s="62">
        <v>0</v>
      </c>
    </row>
    <row r="246" spans="1:54" ht="15.75" customHeight="1">
      <c r="A246" s="77" t="s">
        <v>854</v>
      </c>
      <c r="B246" s="77" t="s">
        <v>856</v>
      </c>
      <c r="C246" s="87">
        <v>0.6</v>
      </c>
      <c r="D246" s="88" t="s">
        <v>156</v>
      </c>
      <c r="E246" s="88" t="s">
        <v>1209</v>
      </c>
      <c r="F246" s="87">
        <v>0.4</v>
      </c>
      <c r="G246" s="88" t="s">
        <v>43</v>
      </c>
      <c r="H246" s="88" t="s">
        <v>1313</v>
      </c>
      <c r="I246" s="87">
        <v>0</v>
      </c>
      <c r="J246" s="87">
        <f t="shared" si="9"/>
        <v>1</v>
      </c>
      <c r="K246" s="77"/>
      <c r="L246" s="75">
        <v>0.4</v>
      </c>
      <c r="M246" s="64" t="s">
        <v>156</v>
      </c>
      <c r="N246" s="62" t="s">
        <v>1209</v>
      </c>
      <c r="O246" s="75">
        <v>0.1</v>
      </c>
      <c r="P246" s="64" t="s">
        <v>43</v>
      </c>
      <c r="Q246" s="77" t="s">
        <v>1313</v>
      </c>
      <c r="R246" s="75">
        <v>0</v>
      </c>
      <c r="S246" s="72">
        <f t="shared" si="10"/>
        <v>0.5</v>
      </c>
      <c r="T246" s="72"/>
      <c r="U246" s="75">
        <v>0.4</v>
      </c>
      <c r="V246" s="64" t="s">
        <v>156</v>
      </c>
      <c r="W246" s="62" t="s">
        <v>1209</v>
      </c>
      <c r="X246" s="75">
        <v>0.1</v>
      </c>
      <c r="Y246" s="64" t="s">
        <v>43</v>
      </c>
      <c r="Z246" s="77" t="s">
        <v>1313</v>
      </c>
      <c r="AA246" s="75">
        <v>0</v>
      </c>
      <c r="AB246" s="72">
        <f t="shared" si="11"/>
        <v>0.5</v>
      </c>
      <c r="AC246" s="86"/>
      <c r="AD246" s="85" t="str">
        <f>IF(VLOOKUP($A246,'[17]EZ list'!$B$4:$H$463,4,FALSE)="","","Yes")</f>
        <v/>
      </c>
      <c r="AE246" s="85"/>
      <c r="AF246" s="85"/>
      <c r="AG246" s="85"/>
      <c r="AH246" s="84" t="s">
        <v>96</v>
      </c>
      <c r="AI246" s="84">
        <v>0</v>
      </c>
      <c r="AJ246" s="83" t="s">
        <v>96</v>
      </c>
      <c r="AK246" s="94"/>
      <c r="AL246" s="93"/>
      <c r="AM246" s="92"/>
      <c r="AN246" s="79" t="s">
        <v>96</v>
      </c>
      <c r="AO246" s="62" t="s">
        <v>1314</v>
      </c>
      <c r="AP246" s="62" t="s">
        <v>1314</v>
      </c>
      <c r="AQ246" s="62" t="s">
        <v>1314</v>
      </c>
      <c r="AR246" s="62" t="s">
        <v>1314</v>
      </c>
      <c r="AU246" s="69">
        <v>0.70099999999999996</v>
      </c>
      <c r="AV246" s="62" t="s">
        <v>1314</v>
      </c>
      <c r="AW246" s="62" t="s">
        <v>156</v>
      </c>
      <c r="AX246" s="62" t="s">
        <v>1209</v>
      </c>
      <c r="AY246" s="62">
        <v>0.6</v>
      </c>
      <c r="AZ246" s="62" t="s">
        <v>43</v>
      </c>
      <c r="BA246" s="62" t="s">
        <v>1313</v>
      </c>
      <c r="BB246" s="62">
        <v>0</v>
      </c>
    </row>
    <row r="247" spans="1:54" ht="15.75" customHeight="1">
      <c r="A247" s="77" t="s">
        <v>857</v>
      </c>
      <c r="B247" s="77" t="s">
        <v>859</v>
      </c>
      <c r="C247" s="87">
        <v>0.4</v>
      </c>
      <c r="D247" s="88" t="s">
        <v>48</v>
      </c>
      <c r="E247" s="88" t="s">
        <v>1185</v>
      </c>
      <c r="F247" s="87">
        <v>0.1</v>
      </c>
      <c r="G247" s="88" t="s">
        <v>43</v>
      </c>
      <c r="H247" s="88" t="s">
        <v>1313</v>
      </c>
      <c r="I247" s="87">
        <v>0</v>
      </c>
      <c r="J247" s="87">
        <f t="shared" si="9"/>
        <v>0.5</v>
      </c>
      <c r="K247" s="77"/>
      <c r="L247" s="75">
        <v>0.4</v>
      </c>
      <c r="M247" s="64" t="s">
        <v>48</v>
      </c>
      <c r="N247" s="62" t="s">
        <v>1185</v>
      </c>
      <c r="O247" s="75">
        <v>0.1</v>
      </c>
      <c r="P247" s="64" t="s">
        <v>43</v>
      </c>
      <c r="Q247" s="77" t="s">
        <v>1313</v>
      </c>
      <c r="R247" s="75">
        <v>0</v>
      </c>
      <c r="S247" s="72">
        <f t="shared" si="10"/>
        <v>0.5</v>
      </c>
      <c r="T247" s="72"/>
      <c r="U247" s="75">
        <v>0.4</v>
      </c>
      <c r="V247" s="64" t="s">
        <v>48</v>
      </c>
      <c r="W247" s="62" t="s">
        <v>1185</v>
      </c>
      <c r="X247" s="75">
        <v>0.1</v>
      </c>
      <c r="Y247" s="64" t="s">
        <v>43</v>
      </c>
      <c r="Z247" s="77" t="s">
        <v>1313</v>
      </c>
      <c r="AA247" s="75">
        <v>0</v>
      </c>
      <c r="AB247" s="72">
        <f t="shared" si="11"/>
        <v>0.5</v>
      </c>
      <c r="AC247" s="86"/>
      <c r="AD247" s="85" t="str">
        <f>IF(VLOOKUP($A247,'[17]EZ list'!$B$4:$H$463,4,FALSE)="","","Yes")</f>
        <v/>
      </c>
      <c r="AE247" s="85"/>
      <c r="AF247" s="85"/>
      <c r="AG247" s="85"/>
      <c r="AH247" s="84" t="s">
        <v>96</v>
      </c>
      <c r="AI247" s="84">
        <v>0</v>
      </c>
      <c r="AJ247" s="83" t="s">
        <v>96</v>
      </c>
      <c r="AK247" s="94"/>
      <c r="AL247" s="93"/>
      <c r="AM247" s="92"/>
      <c r="AN247" s="79" t="s">
        <v>96</v>
      </c>
      <c r="AO247" s="62" t="s">
        <v>1314</v>
      </c>
      <c r="AP247" s="62" t="s">
        <v>1314</v>
      </c>
      <c r="AQ247" s="62" t="s">
        <v>1314</v>
      </c>
      <c r="AR247" s="62" t="s">
        <v>1314</v>
      </c>
      <c r="AU247" s="69">
        <v>0.63900000000000001</v>
      </c>
      <c r="AV247" s="62" t="s">
        <v>1314</v>
      </c>
      <c r="AW247" s="62" t="s">
        <v>48</v>
      </c>
      <c r="AX247" s="62" t="s">
        <v>1185</v>
      </c>
      <c r="AY247" s="62">
        <v>0.6</v>
      </c>
      <c r="AZ247" s="62" t="s">
        <v>43</v>
      </c>
      <c r="BA247" s="62" t="s">
        <v>1313</v>
      </c>
      <c r="BB247" s="62">
        <v>0</v>
      </c>
    </row>
    <row r="248" spans="1:54" ht="15.75" customHeight="1">
      <c r="A248" s="77" t="s">
        <v>860</v>
      </c>
      <c r="B248" s="77" t="s">
        <v>862</v>
      </c>
      <c r="C248" s="87">
        <v>0.4</v>
      </c>
      <c r="D248" s="88" t="s">
        <v>178</v>
      </c>
      <c r="E248" s="88" t="s">
        <v>1211</v>
      </c>
      <c r="F248" s="87">
        <v>0.1</v>
      </c>
      <c r="G248" s="88" t="s">
        <v>43</v>
      </c>
      <c r="H248" s="88" t="s">
        <v>1313</v>
      </c>
      <c r="I248" s="87">
        <v>0</v>
      </c>
      <c r="J248" s="87">
        <f t="shared" si="9"/>
        <v>0.5</v>
      </c>
      <c r="K248" s="77"/>
      <c r="L248" s="75">
        <v>0.4</v>
      </c>
      <c r="M248" s="64" t="s">
        <v>178</v>
      </c>
      <c r="N248" s="62" t="s">
        <v>1211</v>
      </c>
      <c r="O248" s="75">
        <v>0.1</v>
      </c>
      <c r="P248" s="64" t="s">
        <v>43</v>
      </c>
      <c r="Q248" s="77" t="s">
        <v>1313</v>
      </c>
      <c r="R248" s="75">
        <v>0</v>
      </c>
      <c r="S248" s="72">
        <f t="shared" si="10"/>
        <v>0.5</v>
      </c>
      <c r="T248" s="72"/>
      <c r="U248" s="75">
        <v>0.4</v>
      </c>
      <c r="V248" s="64" t="s">
        <v>178</v>
      </c>
      <c r="W248" s="62" t="s">
        <v>1211</v>
      </c>
      <c r="X248" s="75">
        <v>0.1</v>
      </c>
      <c r="Y248" s="64" t="s">
        <v>43</v>
      </c>
      <c r="Z248" s="77" t="s">
        <v>1313</v>
      </c>
      <c r="AA248" s="75">
        <v>0</v>
      </c>
      <c r="AB248" s="72">
        <f t="shared" si="11"/>
        <v>0.5</v>
      </c>
      <c r="AC248" s="86"/>
      <c r="AD248" s="85" t="str">
        <f>IF(VLOOKUP($A248,'[17]EZ list'!$B$4:$H$463,4,FALSE)="","","Yes")</f>
        <v>Yes</v>
      </c>
      <c r="AE248" s="85" t="s">
        <v>1387</v>
      </c>
      <c r="AF248" s="85"/>
      <c r="AG248" s="85"/>
      <c r="AH248" s="84" t="s">
        <v>96</v>
      </c>
      <c r="AI248" s="84">
        <v>0</v>
      </c>
      <c r="AJ248" s="83" t="s">
        <v>96</v>
      </c>
      <c r="AK248" s="94"/>
      <c r="AL248" s="93"/>
      <c r="AM248" s="92"/>
      <c r="AN248" s="79" t="s">
        <v>96</v>
      </c>
      <c r="AO248" s="62" t="s">
        <v>1314</v>
      </c>
      <c r="AP248" s="62" t="s">
        <v>1314</v>
      </c>
      <c r="AQ248" s="62" t="s">
        <v>1314</v>
      </c>
      <c r="AR248" s="62" t="s">
        <v>1314</v>
      </c>
      <c r="AU248" s="69">
        <v>0.67200000000000004</v>
      </c>
      <c r="AV248" s="62" t="s">
        <v>1314</v>
      </c>
      <c r="AW248" s="62" t="s">
        <v>178</v>
      </c>
      <c r="AX248" s="62" t="s">
        <v>1211</v>
      </c>
      <c r="AY248" s="62">
        <v>0.6</v>
      </c>
      <c r="AZ248" s="62" t="s">
        <v>43</v>
      </c>
      <c r="BA248" s="62" t="s">
        <v>1313</v>
      </c>
      <c r="BB248" s="62">
        <v>0</v>
      </c>
    </row>
    <row r="249" spans="1:54" ht="15.75" customHeight="1">
      <c r="A249" s="77" t="s">
        <v>863</v>
      </c>
      <c r="B249" s="77" t="s">
        <v>865</v>
      </c>
      <c r="C249" s="87">
        <v>0.4</v>
      </c>
      <c r="D249" s="88" t="s">
        <v>300</v>
      </c>
      <c r="E249" s="88" t="s">
        <v>1214</v>
      </c>
      <c r="F249" s="87">
        <v>0.1</v>
      </c>
      <c r="G249" s="88" t="s">
        <v>43</v>
      </c>
      <c r="H249" s="88" t="s">
        <v>1313</v>
      </c>
      <c r="I249" s="87">
        <v>0</v>
      </c>
      <c r="J249" s="87">
        <f t="shared" si="9"/>
        <v>0.5</v>
      </c>
      <c r="K249" s="77"/>
      <c r="L249" s="75">
        <v>0.4</v>
      </c>
      <c r="M249" s="64" t="s">
        <v>300</v>
      </c>
      <c r="N249" s="62" t="s">
        <v>1214</v>
      </c>
      <c r="O249" s="75">
        <v>0.1</v>
      </c>
      <c r="P249" s="64" t="s">
        <v>43</v>
      </c>
      <c r="Q249" s="77" t="s">
        <v>1313</v>
      </c>
      <c r="R249" s="75">
        <v>0</v>
      </c>
      <c r="S249" s="72">
        <f t="shared" si="10"/>
        <v>0.5</v>
      </c>
      <c r="T249" s="72"/>
      <c r="U249" s="75">
        <v>0.4</v>
      </c>
      <c r="V249" s="64" t="s">
        <v>300</v>
      </c>
      <c r="W249" s="62" t="s">
        <v>1214</v>
      </c>
      <c r="X249" s="75">
        <v>0.1</v>
      </c>
      <c r="Y249" s="64" t="s">
        <v>43</v>
      </c>
      <c r="Z249" s="77" t="s">
        <v>1313</v>
      </c>
      <c r="AA249" s="75">
        <v>0</v>
      </c>
      <c r="AB249" s="72">
        <f t="shared" si="11"/>
        <v>0.5</v>
      </c>
      <c r="AD249" s="85" t="str">
        <f>IF(VLOOKUP($A249,'[17]EZ list'!$B$4:$H$463,4,FALSE)="","","Yes")</f>
        <v/>
      </c>
      <c r="AE249" s="85"/>
      <c r="AF249" s="85"/>
      <c r="AG249" s="85"/>
      <c r="AH249" s="84" t="s">
        <v>96</v>
      </c>
      <c r="AI249" s="84">
        <v>0</v>
      </c>
      <c r="AJ249" s="83" t="s">
        <v>96</v>
      </c>
      <c r="AK249" s="82"/>
      <c r="AL249" s="81"/>
      <c r="AM249" s="80"/>
      <c r="AN249" s="79" t="s">
        <v>96</v>
      </c>
      <c r="AO249" s="62" t="s">
        <v>1314</v>
      </c>
      <c r="AP249" s="62" t="s">
        <v>1314</v>
      </c>
      <c r="AQ249" s="62" t="s">
        <v>1314</v>
      </c>
      <c r="AR249" s="62" t="s">
        <v>1314</v>
      </c>
      <c r="AU249" s="69">
        <v>0.68200000000000005</v>
      </c>
      <c r="AV249" s="62" t="s">
        <v>1314</v>
      </c>
      <c r="AW249" s="62" t="s">
        <v>300</v>
      </c>
      <c r="AX249" s="62" t="s">
        <v>1214</v>
      </c>
      <c r="AY249" s="62">
        <v>0.6</v>
      </c>
      <c r="AZ249" s="62" t="s">
        <v>43</v>
      </c>
      <c r="BA249" s="62" t="s">
        <v>1313</v>
      </c>
      <c r="BB249" s="62">
        <v>0</v>
      </c>
    </row>
    <row r="250" spans="1:54" ht="15.75" customHeight="1">
      <c r="A250" s="77" t="s">
        <v>866</v>
      </c>
      <c r="B250" s="77" t="s">
        <v>868</v>
      </c>
      <c r="C250" s="87">
        <v>0.4</v>
      </c>
      <c r="D250" s="88" t="s">
        <v>263</v>
      </c>
      <c r="E250" s="88" t="s">
        <v>1218</v>
      </c>
      <c r="F250" s="87">
        <v>0.1</v>
      </c>
      <c r="G250" s="88" t="s">
        <v>43</v>
      </c>
      <c r="H250" s="88" t="s">
        <v>1313</v>
      </c>
      <c r="I250" s="87">
        <v>0</v>
      </c>
      <c r="J250" s="87">
        <f t="shared" si="9"/>
        <v>0.5</v>
      </c>
      <c r="K250" s="77"/>
      <c r="L250" s="75">
        <v>0.4</v>
      </c>
      <c r="M250" s="64" t="s">
        <v>263</v>
      </c>
      <c r="N250" s="62" t="s">
        <v>1218</v>
      </c>
      <c r="O250" s="75">
        <v>0.1</v>
      </c>
      <c r="P250" s="64" t="s">
        <v>43</v>
      </c>
      <c r="Q250" s="77" t="s">
        <v>1313</v>
      </c>
      <c r="R250" s="75">
        <v>0</v>
      </c>
      <c r="S250" s="72">
        <f t="shared" si="10"/>
        <v>0.5</v>
      </c>
      <c r="T250" s="72"/>
      <c r="U250" s="75">
        <v>0.4</v>
      </c>
      <c r="V250" s="64" t="s">
        <v>263</v>
      </c>
      <c r="W250" s="62" t="s">
        <v>1218</v>
      </c>
      <c r="X250" s="75">
        <v>0.1</v>
      </c>
      <c r="Y250" s="64" t="s">
        <v>43</v>
      </c>
      <c r="Z250" s="77" t="s">
        <v>1313</v>
      </c>
      <c r="AA250" s="75">
        <v>0</v>
      </c>
      <c r="AB250" s="72">
        <f t="shared" si="11"/>
        <v>0.5</v>
      </c>
      <c r="AC250" s="86"/>
      <c r="AD250" s="85" t="str">
        <f>IF(VLOOKUP($A250,'[17]EZ list'!$B$4:$H$463,4,FALSE)="","","Yes")</f>
        <v>Yes</v>
      </c>
      <c r="AE250" s="85" t="s">
        <v>1438</v>
      </c>
      <c r="AF250" s="85"/>
      <c r="AG250" s="85"/>
      <c r="AH250" s="84" t="s">
        <v>96</v>
      </c>
      <c r="AI250" s="84">
        <v>0</v>
      </c>
      <c r="AJ250" s="83" t="s">
        <v>96</v>
      </c>
      <c r="AK250" s="94"/>
      <c r="AL250" s="93"/>
      <c r="AM250" s="92"/>
      <c r="AN250" s="79" t="s">
        <v>96</v>
      </c>
      <c r="AO250" s="62" t="s">
        <v>1314</v>
      </c>
      <c r="AP250" s="62" t="s">
        <v>1314</v>
      </c>
      <c r="AQ250" s="62" t="s">
        <v>1314</v>
      </c>
      <c r="AR250" s="62" t="s">
        <v>1314</v>
      </c>
      <c r="AU250" s="69">
        <v>0.70599999999999996</v>
      </c>
      <c r="AV250" s="62" t="s">
        <v>1314</v>
      </c>
      <c r="AW250" s="62" t="s">
        <v>263</v>
      </c>
      <c r="AX250" s="62" t="s">
        <v>1218</v>
      </c>
      <c r="AY250" s="62">
        <v>0.6</v>
      </c>
      <c r="AZ250" s="62" t="s">
        <v>43</v>
      </c>
      <c r="BA250" s="62" t="s">
        <v>1313</v>
      </c>
      <c r="BB250" s="62">
        <v>0</v>
      </c>
    </row>
    <row r="251" spans="1:54" ht="15.75" customHeight="1">
      <c r="A251" s="77" t="s">
        <v>869</v>
      </c>
      <c r="B251" s="109" t="s">
        <v>871</v>
      </c>
      <c r="C251" s="87">
        <v>0.4</v>
      </c>
      <c r="D251" s="88" t="s">
        <v>215</v>
      </c>
      <c r="E251" s="88" t="s">
        <v>1205</v>
      </c>
      <c r="F251" s="87">
        <v>0.09</v>
      </c>
      <c r="G251" s="88" t="s">
        <v>141</v>
      </c>
      <c r="H251" s="88" t="s">
        <v>1150</v>
      </c>
      <c r="I251" s="87">
        <v>0.01</v>
      </c>
      <c r="J251" s="87">
        <f t="shared" si="9"/>
        <v>0.5</v>
      </c>
      <c r="K251" s="109"/>
      <c r="L251" s="75">
        <v>0.4</v>
      </c>
      <c r="M251" s="64" t="s">
        <v>215</v>
      </c>
      <c r="N251" s="62" t="s">
        <v>1205</v>
      </c>
      <c r="O251" s="75">
        <v>0.09</v>
      </c>
      <c r="P251" s="64" t="s">
        <v>141</v>
      </c>
      <c r="Q251" s="77" t="s">
        <v>1150</v>
      </c>
      <c r="R251" s="75">
        <v>0.01</v>
      </c>
      <c r="S251" s="72">
        <f t="shared" si="10"/>
        <v>0.5</v>
      </c>
      <c r="T251" s="72"/>
      <c r="U251" s="75">
        <v>0.4</v>
      </c>
      <c r="V251" s="64" t="s">
        <v>215</v>
      </c>
      <c r="W251" s="62" t="s">
        <v>1205</v>
      </c>
      <c r="X251" s="75">
        <v>0.09</v>
      </c>
      <c r="Y251" s="64" t="s">
        <v>141</v>
      </c>
      <c r="Z251" s="77" t="s">
        <v>1150</v>
      </c>
      <c r="AA251" s="75">
        <v>0.01</v>
      </c>
      <c r="AB251" s="72">
        <f t="shared" si="11"/>
        <v>0.5</v>
      </c>
      <c r="AC251" s="86"/>
      <c r="AD251" s="85" t="str">
        <f>IF(VLOOKUP($A251,'[17]EZ list'!$B$4:$H$463,4,FALSE)="","","Yes")</f>
        <v>Yes</v>
      </c>
      <c r="AE251" s="85" t="s">
        <v>1439</v>
      </c>
      <c r="AF251" s="85"/>
      <c r="AG251" s="85"/>
      <c r="AH251" s="84" t="s">
        <v>96</v>
      </c>
      <c r="AI251" s="84">
        <v>0</v>
      </c>
      <c r="AJ251" s="83" t="s">
        <v>96</v>
      </c>
      <c r="AK251" s="82"/>
      <c r="AL251" s="81"/>
      <c r="AM251" s="80"/>
      <c r="AN251" s="79" t="s">
        <v>96</v>
      </c>
      <c r="AO251" s="62" t="s">
        <v>1314</v>
      </c>
      <c r="AP251" s="62" t="s">
        <v>1314</v>
      </c>
      <c r="AQ251" s="62" t="s">
        <v>1314</v>
      </c>
      <c r="AR251" s="62" t="s">
        <v>1314</v>
      </c>
      <c r="AU251" s="69">
        <v>0.67200000000000004</v>
      </c>
      <c r="AV251" s="62" t="s">
        <v>0</v>
      </c>
      <c r="AW251" s="62" t="s">
        <v>215</v>
      </c>
      <c r="AX251" s="62" t="s">
        <v>1205</v>
      </c>
      <c r="AY251" s="62">
        <v>0.59</v>
      </c>
      <c r="AZ251" s="62" t="s">
        <v>141</v>
      </c>
      <c r="BA251" s="62" t="s">
        <v>1150</v>
      </c>
      <c r="BB251" s="62">
        <v>0.01</v>
      </c>
    </row>
    <row r="252" spans="1:54" ht="15.75" customHeight="1">
      <c r="A252" s="77" t="s">
        <v>872</v>
      </c>
      <c r="B252" s="77" t="s">
        <v>874</v>
      </c>
      <c r="C252" s="87">
        <v>0.4</v>
      </c>
      <c r="D252" s="88" t="s">
        <v>621</v>
      </c>
      <c r="E252" s="88" t="s">
        <v>1220</v>
      </c>
      <c r="F252" s="87">
        <v>0.09</v>
      </c>
      <c r="G252" s="88" t="s">
        <v>366</v>
      </c>
      <c r="H252" s="88" t="s">
        <v>1365</v>
      </c>
      <c r="I252" s="87">
        <v>0.01</v>
      </c>
      <c r="J252" s="87">
        <f t="shared" si="9"/>
        <v>0.5</v>
      </c>
      <c r="K252" s="77"/>
      <c r="L252" s="75">
        <v>0.4</v>
      </c>
      <c r="M252" s="64" t="s">
        <v>621</v>
      </c>
      <c r="N252" s="62" t="s">
        <v>1220</v>
      </c>
      <c r="O252" s="75">
        <v>0.09</v>
      </c>
      <c r="P252" s="64" t="s">
        <v>366</v>
      </c>
      <c r="Q252" s="77" t="s">
        <v>1365</v>
      </c>
      <c r="R252" s="75">
        <v>0.01</v>
      </c>
      <c r="S252" s="72">
        <f t="shared" si="10"/>
        <v>0.5</v>
      </c>
      <c r="T252" s="72"/>
      <c r="U252" s="75">
        <v>0.4</v>
      </c>
      <c r="V252" s="64" t="s">
        <v>621</v>
      </c>
      <c r="W252" s="62" t="s">
        <v>1220</v>
      </c>
      <c r="X252" s="75">
        <v>0.09</v>
      </c>
      <c r="Y252" s="64" t="s">
        <v>366</v>
      </c>
      <c r="Z252" s="77" t="s">
        <v>1365</v>
      </c>
      <c r="AA252" s="75">
        <v>0.01</v>
      </c>
      <c r="AB252" s="72">
        <f t="shared" si="11"/>
        <v>0.5</v>
      </c>
      <c r="AC252" s="86"/>
      <c r="AD252" s="85" t="str">
        <f>IF(VLOOKUP($A252,'[17]EZ list'!$B$4:$H$463,4,FALSE)="","","Yes")</f>
        <v/>
      </c>
      <c r="AE252" s="85"/>
      <c r="AF252" s="85"/>
      <c r="AG252" s="85"/>
      <c r="AH252" s="84" t="s">
        <v>96</v>
      </c>
      <c r="AI252" s="84">
        <v>0</v>
      </c>
      <c r="AJ252" s="83" t="s">
        <v>96</v>
      </c>
      <c r="AK252" s="94"/>
      <c r="AL252" s="93"/>
      <c r="AM252" s="92"/>
      <c r="AN252" s="79" t="s">
        <v>96</v>
      </c>
      <c r="AO252" s="62" t="s">
        <v>1314</v>
      </c>
      <c r="AP252" s="62" t="s">
        <v>1314</v>
      </c>
      <c r="AQ252" s="62" t="s">
        <v>1314</v>
      </c>
      <c r="AR252" s="62" t="s">
        <v>1314</v>
      </c>
      <c r="AU252" s="69">
        <v>0.67</v>
      </c>
      <c r="AV252" s="62" t="s">
        <v>1314</v>
      </c>
      <c r="AW252" s="62" t="s">
        <v>621</v>
      </c>
      <c r="AX252" s="62" t="s">
        <v>1220</v>
      </c>
      <c r="AY252" s="62">
        <v>0.59</v>
      </c>
      <c r="AZ252" s="62" t="s">
        <v>366</v>
      </c>
      <c r="BA252" s="62" t="s">
        <v>1365</v>
      </c>
      <c r="BB252" s="62">
        <v>0.01</v>
      </c>
    </row>
    <row r="253" spans="1:54" ht="15.75">
      <c r="A253" s="77" t="s">
        <v>875</v>
      </c>
      <c r="B253" s="77" t="s">
        <v>877</v>
      </c>
      <c r="C253" s="87">
        <v>0.4</v>
      </c>
      <c r="D253" s="88" t="s">
        <v>235</v>
      </c>
      <c r="E253" s="88" t="s">
        <v>1222</v>
      </c>
      <c r="F253" s="87">
        <v>0.09</v>
      </c>
      <c r="G253" s="88" t="s">
        <v>236</v>
      </c>
      <c r="H253" s="88" t="s">
        <v>1160</v>
      </c>
      <c r="I253" s="87">
        <v>0.01</v>
      </c>
      <c r="J253" s="87">
        <f t="shared" si="9"/>
        <v>0.5</v>
      </c>
      <c r="K253" s="77"/>
      <c r="L253" s="75">
        <v>0.4</v>
      </c>
      <c r="M253" s="64" t="s">
        <v>235</v>
      </c>
      <c r="N253" s="62" t="s">
        <v>1222</v>
      </c>
      <c r="O253" s="75">
        <v>0.09</v>
      </c>
      <c r="P253" s="64" t="s">
        <v>236</v>
      </c>
      <c r="Q253" s="77" t="s">
        <v>1160</v>
      </c>
      <c r="R253" s="75">
        <v>0.01</v>
      </c>
      <c r="S253" s="72">
        <f t="shared" si="10"/>
        <v>0.5</v>
      </c>
      <c r="T253" s="72"/>
      <c r="U253" s="75">
        <v>0.4</v>
      </c>
      <c r="V253" s="64" t="s">
        <v>235</v>
      </c>
      <c r="W253" s="62" t="s">
        <v>1222</v>
      </c>
      <c r="X253" s="75">
        <v>0.09</v>
      </c>
      <c r="Y253" s="64" t="s">
        <v>236</v>
      </c>
      <c r="Z253" s="77" t="s">
        <v>1160</v>
      </c>
      <c r="AA253" s="75">
        <v>0.01</v>
      </c>
      <c r="AB253" s="72">
        <f t="shared" si="11"/>
        <v>0.5</v>
      </c>
      <c r="AC253" s="86"/>
      <c r="AD253" s="85" t="str">
        <f>IF(VLOOKUP($A253,'[17]EZ list'!$B$4:$H$463,4,FALSE)="","","Yes")</f>
        <v>Yes</v>
      </c>
      <c r="AE253" s="85" t="s">
        <v>1440</v>
      </c>
      <c r="AF253" s="85"/>
      <c r="AG253" s="85"/>
      <c r="AH253" s="84" t="s">
        <v>96</v>
      </c>
      <c r="AI253" s="84">
        <v>0</v>
      </c>
      <c r="AJ253" s="83" t="s">
        <v>96</v>
      </c>
      <c r="AK253" s="94"/>
      <c r="AL253" s="93"/>
      <c r="AM253" s="92"/>
      <c r="AN253" s="79" t="s">
        <v>96</v>
      </c>
      <c r="AO253" s="62" t="s">
        <v>1314</v>
      </c>
      <c r="AP253" s="62" t="s">
        <v>1314</v>
      </c>
      <c r="AQ253" s="62" t="s">
        <v>1314</v>
      </c>
      <c r="AR253" s="62" t="s">
        <v>1314</v>
      </c>
      <c r="AU253" s="69">
        <v>0.67200000000000004</v>
      </c>
      <c r="AV253" s="62" t="s">
        <v>1314</v>
      </c>
      <c r="AW253" s="62" t="s">
        <v>235</v>
      </c>
      <c r="AX253" s="62" t="s">
        <v>1222</v>
      </c>
      <c r="AY253" s="62">
        <v>0.59</v>
      </c>
      <c r="AZ253" s="62" t="s">
        <v>236</v>
      </c>
      <c r="BA253" s="62" t="s">
        <v>1160</v>
      </c>
      <c r="BB253" s="62">
        <v>0.01</v>
      </c>
    </row>
    <row r="254" spans="1:54" ht="15.75" customHeight="1">
      <c r="A254" s="77" t="s">
        <v>878</v>
      </c>
      <c r="B254" s="77" t="s">
        <v>880</v>
      </c>
      <c r="C254" s="87">
        <v>0.49</v>
      </c>
      <c r="D254" s="88" t="s">
        <v>43</v>
      </c>
      <c r="E254" s="88" t="s">
        <v>93</v>
      </c>
      <c r="F254" s="87">
        <v>0</v>
      </c>
      <c r="G254" s="88" t="s">
        <v>439</v>
      </c>
      <c r="H254" s="88" t="s">
        <v>1169</v>
      </c>
      <c r="I254" s="87">
        <v>0.01</v>
      </c>
      <c r="J254" s="87">
        <f t="shared" si="9"/>
        <v>0.5</v>
      </c>
      <c r="K254" s="77"/>
      <c r="L254" s="75">
        <v>0.49</v>
      </c>
      <c r="M254" s="64" t="s">
        <v>43</v>
      </c>
      <c r="N254" s="62" t="s">
        <v>93</v>
      </c>
      <c r="O254" s="75">
        <v>0</v>
      </c>
      <c r="P254" s="64" t="s">
        <v>439</v>
      </c>
      <c r="Q254" s="77" t="s">
        <v>1169</v>
      </c>
      <c r="R254" s="75">
        <v>0.01</v>
      </c>
      <c r="S254" s="72">
        <f t="shared" si="10"/>
        <v>0.5</v>
      </c>
      <c r="T254" s="72"/>
      <c r="U254" s="75">
        <v>0.49</v>
      </c>
      <c r="V254" s="64" t="s">
        <v>43</v>
      </c>
      <c r="W254" s="62" t="s">
        <v>93</v>
      </c>
      <c r="X254" s="75">
        <v>0</v>
      </c>
      <c r="Y254" s="64" t="s">
        <v>439</v>
      </c>
      <c r="Z254" s="77" t="s">
        <v>1169</v>
      </c>
      <c r="AA254" s="75">
        <v>0.01</v>
      </c>
      <c r="AB254" s="72">
        <f t="shared" si="11"/>
        <v>0.5</v>
      </c>
      <c r="AD254" s="85" t="str">
        <f>IF(VLOOKUP($A254,'[17]EZ list'!$B$4:$H$463,4,FALSE)="","","Yes")</f>
        <v>Yes</v>
      </c>
      <c r="AE254" s="85" t="s">
        <v>1363</v>
      </c>
      <c r="AF254" s="85"/>
      <c r="AG254" s="85"/>
      <c r="AH254" s="84" t="s">
        <v>0</v>
      </c>
      <c r="AI254" s="84">
        <v>600000</v>
      </c>
      <c r="AJ254" s="83" t="s">
        <v>0</v>
      </c>
      <c r="AK254" s="97"/>
      <c r="AL254" s="96"/>
      <c r="AM254" s="95"/>
      <c r="AN254" s="79" t="s">
        <v>0</v>
      </c>
      <c r="AO254" s="62" t="s">
        <v>0</v>
      </c>
      <c r="AP254" s="62" t="s">
        <v>1314</v>
      </c>
      <c r="AQ254" s="62" t="s">
        <v>1314</v>
      </c>
      <c r="AR254" s="62" t="s">
        <v>1314</v>
      </c>
      <c r="AU254" s="69">
        <v>0.66200000000000003</v>
      </c>
      <c r="AV254" s="62" t="s">
        <v>1314</v>
      </c>
      <c r="AW254" s="62" t="s">
        <v>43</v>
      </c>
      <c r="AX254" s="62" t="s">
        <v>93</v>
      </c>
      <c r="AY254" s="62">
        <v>0</v>
      </c>
      <c r="AZ254" s="62" t="s">
        <v>439</v>
      </c>
      <c r="BA254" s="62" t="s">
        <v>1169</v>
      </c>
      <c r="BB254" s="62">
        <v>0.01</v>
      </c>
    </row>
    <row r="255" spans="1:54" ht="15.75" customHeight="1">
      <c r="A255" s="77" t="s">
        <v>881</v>
      </c>
      <c r="B255" s="77" t="s">
        <v>1441</v>
      </c>
      <c r="C255" s="87">
        <v>0.99</v>
      </c>
      <c r="D255" s="88" t="s">
        <v>43</v>
      </c>
      <c r="E255" s="88" t="s">
        <v>1321</v>
      </c>
      <c r="F255" s="87">
        <v>0</v>
      </c>
      <c r="G255" s="88" t="s">
        <v>110</v>
      </c>
      <c r="H255" s="88" t="s">
        <v>1142</v>
      </c>
      <c r="I255" s="87">
        <v>0.01</v>
      </c>
      <c r="J255" s="87">
        <f t="shared" si="9"/>
        <v>1</v>
      </c>
      <c r="K255" s="77"/>
      <c r="L255" s="75">
        <v>0.49</v>
      </c>
      <c r="M255" s="64" t="s">
        <v>43</v>
      </c>
      <c r="N255" s="62" t="s">
        <v>1321</v>
      </c>
      <c r="O255" s="75">
        <v>0</v>
      </c>
      <c r="P255" s="64" t="s">
        <v>110</v>
      </c>
      <c r="Q255" s="77" t="s">
        <v>1142</v>
      </c>
      <c r="R255" s="75">
        <v>0.01</v>
      </c>
      <c r="S255" s="72">
        <f t="shared" si="10"/>
        <v>0.5</v>
      </c>
      <c r="T255" s="72"/>
      <c r="U255" s="75">
        <v>0.49</v>
      </c>
      <c r="V255" s="64" t="s">
        <v>43</v>
      </c>
      <c r="W255" s="62" t="s">
        <v>1321</v>
      </c>
      <c r="X255" s="75">
        <v>0</v>
      </c>
      <c r="Y255" s="64" t="s">
        <v>110</v>
      </c>
      <c r="Z255" s="77" t="s">
        <v>1142</v>
      </c>
      <c r="AA255" s="75">
        <v>0.01</v>
      </c>
      <c r="AB255" s="72">
        <f t="shared" si="11"/>
        <v>0.5</v>
      </c>
      <c r="AC255" s="86"/>
      <c r="AD255" s="85" t="str">
        <f>IF(VLOOKUP($A255,'[17]EZ list'!$B$4:$H$463,4,FALSE)="","","Yes")</f>
        <v/>
      </c>
      <c r="AE255" s="85"/>
      <c r="AF255" s="85"/>
      <c r="AG255" s="85"/>
      <c r="AH255" s="84" t="s">
        <v>96</v>
      </c>
      <c r="AI255" s="84">
        <v>0</v>
      </c>
      <c r="AJ255" s="83" t="s">
        <v>0</v>
      </c>
      <c r="AK255" s="94"/>
      <c r="AL255" s="93"/>
      <c r="AM255" s="92"/>
      <c r="AN255" s="79" t="s">
        <v>0</v>
      </c>
      <c r="AO255" s="62" t="s">
        <v>1314</v>
      </c>
      <c r="AP255" s="62" t="s">
        <v>1314</v>
      </c>
      <c r="AQ255" s="62" t="s">
        <v>1314</v>
      </c>
      <c r="AR255" s="62" t="s">
        <v>1314</v>
      </c>
      <c r="AU255" s="69">
        <v>0.70399999999999996</v>
      </c>
      <c r="AV255" s="62" t="s">
        <v>1314</v>
      </c>
      <c r="AW255" s="62" t="s">
        <v>43</v>
      </c>
      <c r="AX255" s="62" t="s">
        <v>1321</v>
      </c>
      <c r="AY255" s="62">
        <v>0</v>
      </c>
      <c r="AZ255" s="62" t="s">
        <v>110</v>
      </c>
      <c r="BA255" s="62" t="s">
        <v>1142</v>
      </c>
      <c r="BB255" s="62">
        <v>0.01</v>
      </c>
    </row>
    <row r="256" spans="1:54" ht="15.75" customHeight="1">
      <c r="A256" s="77" t="s">
        <v>884</v>
      </c>
      <c r="B256" s="77" t="s">
        <v>1442</v>
      </c>
      <c r="C256" s="87">
        <v>0.49</v>
      </c>
      <c r="D256" s="88" t="s">
        <v>43</v>
      </c>
      <c r="E256" s="88" t="s">
        <v>1321</v>
      </c>
      <c r="F256" s="87">
        <v>0</v>
      </c>
      <c r="G256" s="88" t="s">
        <v>104</v>
      </c>
      <c r="H256" s="88" t="s">
        <v>1140</v>
      </c>
      <c r="I256" s="87">
        <v>0.01</v>
      </c>
      <c r="J256" s="87">
        <f t="shared" si="9"/>
        <v>0.5</v>
      </c>
      <c r="K256" s="77"/>
      <c r="L256" s="75">
        <v>0.49</v>
      </c>
      <c r="M256" s="64" t="s">
        <v>43</v>
      </c>
      <c r="N256" s="62" t="s">
        <v>1321</v>
      </c>
      <c r="O256" s="75">
        <v>0</v>
      </c>
      <c r="P256" s="64" t="s">
        <v>104</v>
      </c>
      <c r="Q256" s="77" t="s">
        <v>1140</v>
      </c>
      <c r="R256" s="75">
        <v>0.01</v>
      </c>
      <c r="S256" s="72">
        <f t="shared" si="10"/>
        <v>0.5</v>
      </c>
      <c r="T256" s="72"/>
      <c r="U256" s="75">
        <v>0.49</v>
      </c>
      <c r="V256" s="64" t="s">
        <v>43</v>
      </c>
      <c r="W256" s="62" t="s">
        <v>1321</v>
      </c>
      <c r="X256" s="75">
        <v>0</v>
      </c>
      <c r="Y256" s="64" t="s">
        <v>104</v>
      </c>
      <c r="Z256" s="77" t="s">
        <v>1140</v>
      </c>
      <c r="AA256" s="75">
        <v>0.01</v>
      </c>
      <c r="AB256" s="72">
        <f t="shared" si="11"/>
        <v>0.5</v>
      </c>
      <c r="AC256" s="86"/>
      <c r="AD256" s="85" t="str">
        <f>IF(VLOOKUP($A256,'[17]EZ list'!$B$4:$H$463,4,FALSE)="","","Yes")</f>
        <v/>
      </c>
      <c r="AE256" s="85"/>
      <c r="AF256" s="85"/>
      <c r="AG256" s="85"/>
      <c r="AH256" s="84" t="s">
        <v>96</v>
      </c>
      <c r="AI256" s="84">
        <v>0</v>
      </c>
      <c r="AJ256" s="83" t="s">
        <v>0</v>
      </c>
      <c r="AK256" s="94"/>
      <c r="AL256" s="93"/>
      <c r="AM256" s="92"/>
      <c r="AN256" s="79" t="s">
        <v>0</v>
      </c>
      <c r="AO256" s="62" t="s">
        <v>1314</v>
      </c>
      <c r="AP256" s="62" t="s">
        <v>1314</v>
      </c>
      <c r="AQ256" s="62" t="s">
        <v>1314</v>
      </c>
      <c r="AR256" s="62" t="s">
        <v>1314</v>
      </c>
      <c r="AU256" s="69">
        <v>0.68400000000000005</v>
      </c>
      <c r="AV256" s="62" t="s">
        <v>1314</v>
      </c>
      <c r="AW256" s="62" t="s">
        <v>43</v>
      </c>
      <c r="AX256" s="62" t="s">
        <v>1321</v>
      </c>
      <c r="AY256" s="62">
        <v>0</v>
      </c>
      <c r="AZ256" s="62" t="s">
        <v>104</v>
      </c>
      <c r="BA256" s="62" t="s">
        <v>1140</v>
      </c>
      <c r="BB256" s="62">
        <v>0.01</v>
      </c>
    </row>
    <row r="257" spans="1:54" ht="15.75" customHeight="1">
      <c r="A257" s="77" t="s">
        <v>887</v>
      </c>
      <c r="B257" s="77" t="s">
        <v>889</v>
      </c>
      <c r="C257" s="87">
        <v>0.64</v>
      </c>
      <c r="D257" s="88" t="s">
        <v>86</v>
      </c>
      <c r="E257" s="88" t="s">
        <v>1176</v>
      </c>
      <c r="F257" s="87">
        <v>0.36</v>
      </c>
      <c r="G257" s="88" t="s">
        <v>43</v>
      </c>
      <c r="H257" s="88" t="s">
        <v>43</v>
      </c>
      <c r="I257" s="87">
        <v>0</v>
      </c>
      <c r="J257" s="87">
        <f t="shared" si="9"/>
        <v>1</v>
      </c>
      <c r="K257" s="77"/>
      <c r="L257" s="75">
        <v>0.3</v>
      </c>
      <c r="M257" s="64" t="s">
        <v>86</v>
      </c>
      <c r="N257" s="62" t="s">
        <v>1176</v>
      </c>
      <c r="O257" s="75">
        <v>0.37</v>
      </c>
      <c r="P257" s="64" t="s">
        <v>43</v>
      </c>
      <c r="Q257" s="62" t="s">
        <v>43</v>
      </c>
      <c r="R257" s="75">
        <v>0</v>
      </c>
      <c r="S257" s="72">
        <f t="shared" si="10"/>
        <v>0.66999999999999993</v>
      </c>
      <c r="T257" s="72"/>
      <c r="U257" s="75">
        <v>0.3</v>
      </c>
      <c r="V257" s="64" t="s">
        <v>86</v>
      </c>
      <c r="W257" s="62" t="s">
        <v>1176</v>
      </c>
      <c r="X257" s="75">
        <v>0.2</v>
      </c>
      <c r="Y257" s="64" t="s">
        <v>43</v>
      </c>
      <c r="Z257" s="62" t="s">
        <v>43</v>
      </c>
      <c r="AA257" s="75">
        <v>0</v>
      </c>
      <c r="AB257" s="72">
        <f t="shared" si="11"/>
        <v>0.5</v>
      </c>
      <c r="AC257" s="86"/>
      <c r="AD257" s="85" t="str">
        <f>IF(VLOOKUP($A257,'[17]EZ list'!$B$4:$H$463,4,FALSE)="","","Yes")</f>
        <v/>
      </c>
      <c r="AE257" s="85"/>
      <c r="AF257" s="85"/>
      <c r="AG257" s="85"/>
      <c r="AH257" s="84" t="s">
        <v>0</v>
      </c>
      <c r="AI257" s="84">
        <v>9042013</v>
      </c>
      <c r="AJ257" s="83" t="s">
        <v>0</v>
      </c>
      <c r="AK257" s="94"/>
      <c r="AL257" s="93"/>
      <c r="AM257" s="92"/>
      <c r="AN257" s="79" t="s">
        <v>0</v>
      </c>
      <c r="AO257" s="62" t="s">
        <v>1314</v>
      </c>
      <c r="AP257" s="62" t="s">
        <v>1314</v>
      </c>
      <c r="AQ257" s="62" t="s">
        <v>1314</v>
      </c>
      <c r="AR257" s="62" t="s">
        <v>1314</v>
      </c>
      <c r="AU257" s="69">
        <v>0.75900000000000001</v>
      </c>
      <c r="AV257" s="62" t="s">
        <v>1314</v>
      </c>
      <c r="AW257" s="62" t="s">
        <v>86</v>
      </c>
      <c r="AX257" s="62" t="s">
        <v>1176</v>
      </c>
      <c r="AY257" s="62">
        <v>0.2</v>
      </c>
      <c r="AZ257" s="62" t="s">
        <v>43</v>
      </c>
      <c r="BA257" s="62" t="s">
        <v>43</v>
      </c>
      <c r="BB257" s="62">
        <v>0</v>
      </c>
    </row>
    <row r="258" spans="1:54" ht="15.75" customHeight="1">
      <c r="A258" s="77" t="s">
        <v>890</v>
      </c>
      <c r="B258" s="77" t="s">
        <v>892</v>
      </c>
      <c r="C258" s="87">
        <v>0.3</v>
      </c>
      <c r="D258" s="88" t="s">
        <v>404</v>
      </c>
      <c r="E258" s="88" t="s">
        <v>1226</v>
      </c>
      <c r="F258" s="87">
        <v>0.7</v>
      </c>
      <c r="G258" s="88" t="s">
        <v>43</v>
      </c>
      <c r="H258" s="88" t="s">
        <v>1313</v>
      </c>
      <c r="I258" s="87">
        <v>0</v>
      </c>
      <c r="J258" s="87">
        <f t="shared" si="9"/>
        <v>1</v>
      </c>
      <c r="K258" s="77"/>
      <c r="L258" s="75">
        <v>0.4</v>
      </c>
      <c r="M258" s="64" t="s">
        <v>404</v>
      </c>
      <c r="N258" s="62" t="s">
        <v>1226</v>
      </c>
      <c r="O258" s="75">
        <v>0.1</v>
      </c>
      <c r="P258" s="64" t="s">
        <v>43</v>
      </c>
      <c r="Q258" s="77" t="s">
        <v>1313</v>
      </c>
      <c r="R258" s="75">
        <v>0</v>
      </c>
      <c r="S258" s="72">
        <f t="shared" si="10"/>
        <v>0.5</v>
      </c>
      <c r="T258" s="72"/>
      <c r="U258" s="75">
        <v>0.4</v>
      </c>
      <c r="V258" s="64" t="s">
        <v>404</v>
      </c>
      <c r="W258" s="62" t="s">
        <v>1226</v>
      </c>
      <c r="X258" s="75">
        <v>0.1</v>
      </c>
      <c r="Y258" s="64" t="s">
        <v>43</v>
      </c>
      <c r="Z258" s="77" t="s">
        <v>1313</v>
      </c>
      <c r="AA258" s="75">
        <v>0</v>
      </c>
      <c r="AB258" s="72">
        <f t="shared" si="11"/>
        <v>0.5</v>
      </c>
      <c r="AC258" s="86"/>
      <c r="AD258" s="85" t="str">
        <f>IF(VLOOKUP($A258,'[17]EZ list'!$B$4:$H$463,4,FALSE)="","","Yes")</f>
        <v/>
      </c>
      <c r="AE258" s="85"/>
      <c r="AF258" s="85"/>
      <c r="AG258" s="85"/>
      <c r="AH258" s="84" t="s">
        <v>96</v>
      </c>
      <c r="AI258" s="84">
        <v>0</v>
      </c>
      <c r="AJ258" s="83" t="s">
        <v>96</v>
      </c>
      <c r="AK258" s="94"/>
      <c r="AL258" s="93"/>
      <c r="AM258" s="92"/>
      <c r="AN258" s="79" t="s">
        <v>96</v>
      </c>
      <c r="AO258" s="62" t="s">
        <v>1314</v>
      </c>
      <c r="AP258" s="62" t="s">
        <v>1314</v>
      </c>
      <c r="AQ258" s="62" t="s">
        <v>1314</v>
      </c>
      <c r="AR258" s="62" t="s">
        <v>1314</v>
      </c>
      <c r="AU258" s="69">
        <v>0.72399999999999998</v>
      </c>
      <c r="AV258" s="62" t="s">
        <v>1314</v>
      </c>
      <c r="AW258" s="62" t="s">
        <v>404</v>
      </c>
      <c r="AX258" s="62" t="s">
        <v>1226</v>
      </c>
      <c r="AY258" s="62">
        <v>0.6</v>
      </c>
      <c r="AZ258" s="62" t="s">
        <v>43</v>
      </c>
      <c r="BA258" s="62" t="s">
        <v>1313</v>
      </c>
      <c r="BB258" s="62">
        <v>0</v>
      </c>
    </row>
    <row r="259" spans="1:54" ht="15.75" customHeight="1">
      <c r="A259" s="77" t="s">
        <v>893</v>
      </c>
      <c r="B259" s="77" t="s">
        <v>895</v>
      </c>
      <c r="C259" s="87">
        <v>0.4</v>
      </c>
      <c r="D259" s="88" t="s">
        <v>207</v>
      </c>
      <c r="E259" s="88" t="s">
        <v>1201</v>
      </c>
      <c r="F259" s="87">
        <v>0.1</v>
      </c>
      <c r="G259" s="88" t="s">
        <v>43</v>
      </c>
      <c r="H259" s="88" t="s">
        <v>1313</v>
      </c>
      <c r="I259" s="87">
        <v>0</v>
      </c>
      <c r="J259" s="87">
        <f t="shared" si="9"/>
        <v>0.5</v>
      </c>
      <c r="K259" s="77"/>
      <c r="L259" s="75">
        <v>0.4</v>
      </c>
      <c r="M259" s="64" t="s">
        <v>207</v>
      </c>
      <c r="N259" s="62" t="s">
        <v>1201</v>
      </c>
      <c r="O259" s="75">
        <v>0.1</v>
      </c>
      <c r="P259" s="64" t="s">
        <v>43</v>
      </c>
      <c r="Q259" s="77" t="s">
        <v>1313</v>
      </c>
      <c r="R259" s="75">
        <v>0</v>
      </c>
      <c r="S259" s="72">
        <f t="shared" si="10"/>
        <v>0.5</v>
      </c>
      <c r="T259" s="72"/>
      <c r="U259" s="75">
        <v>0.4</v>
      </c>
      <c r="V259" s="64" t="s">
        <v>207</v>
      </c>
      <c r="W259" s="62" t="s">
        <v>1201</v>
      </c>
      <c r="X259" s="75">
        <v>0.1</v>
      </c>
      <c r="Y259" s="64" t="s">
        <v>43</v>
      </c>
      <c r="Z259" s="77" t="s">
        <v>1313</v>
      </c>
      <c r="AA259" s="75">
        <v>0</v>
      </c>
      <c r="AB259" s="72">
        <f t="shared" si="11"/>
        <v>0.5</v>
      </c>
      <c r="AC259" s="86"/>
      <c r="AD259" s="85" t="str">
        <f>IF(VLOOKUP($A259,'[17]EZ list'!$B$4:$H$463,4,FALSE)="","","Yes")</f>
        <v>Yes</v>
      </c>
      <c r="AE259" s="85" t="s">
        <v>1353</v>
      </c>
      <c r="AF259" s="85"/>
      <c r="AG259" s="85"/>
      <c r="AH259" s="84" t="s">
        <v>96</v>
      </c>
      <c r="AI259" s="84">
        <v>0</v>
      </c>
      <c r="AJ259" s="83" t="s">
        <v>96</v>
      </c>
      <c r="AK259" s="94"/>
      <c r="AL259" s="93"/>
      <c r="AM259" s="92"/>
      <c r="AN259" s="79" t="s">
        <v>96</v>
      </c>
      <c r="AO259" s="62" t="s">
        <v>0</v>
      </c>
      <c r="AP259" s="62" t="s">
        <v>1314</v>
      </c>
      <c r="AQ259" s="62" t="s">
        <v>1314</v>
      </c>
      <c r="AR259" s="62" t="s">
        <v>1314</v>
      </c>
      <c r="AU259" s="69">
        <v>0.76900000000000002</v>
      </c>
      <c r="AV259" s="62" t="s">
        <v>1314</v>
      </c>
      <c r="AW259" s="62" t="s">
        <v>207</v>
      </c>
      <c r="AX259" s="62" t="s">
        <v>1201</v>
      </c>
      <c r="AY259" s="62">
        <v>0.6</v>
      </c>
      <c r="AZ259" s="62" t="s">
        <v>43</v>
      </c>
      <c r="BA259" s="62" t="s">
        <v>1313</v>
      </c>
      <c r="BB259" s="62">
        <v>0</v>
      </c>
    </row>
    <row r="260" spans="1:54" ht="15.75" customHeight="1">
      <c r="A260" s="77" t="s">
        <v>896</v>
      </c>
      <c r="B260" s="77" t="s">
        <v>898</v>
      </c>
      <c r="C260" s="87">
        <v>0.8</v>
      </c>
      <c r="D260" s="88" t="s">
        <v>80</v>
      </c>
      <c r="E260" s="88" t="s">
        <v>1224</v>
      </c>
      <c r="F260" s="87">
        <v>0.2</v>
      </c>
      <c r="G260" s="88" t="s">
        <v>43</v>
      </c>
      <c r="H260" s="88" t="s">
        <v>1313</v>
      </c>
      <c r="I260" s="87">
        <v>0</v>
      </c>
      <c r="J260" s="87">
        <f t="shared" si="9"/>
        <v>1</v>
      </c>
      <c r="K260" s="77"/>
      <c r="L260" s="75">
        <v>0.4</v>
      </c>
      <c r="M260" s="64" t="s">
        <v>80</v>
      </c>
      <c r="N260" s="62" t="s">
        <v>1224</v>
      </c>
      <c r="O260" s="75">
        <v>0.1</v>
      </c>
      <c r="P260" s="64" t="s">
        <v>43</v>
      </c>
      <c r="Q260" s="77" t="s">
        <v>1313</v>
      </c>
      <c r="R260" s="75">
        <v>0</v>
      </c>
      <c r="S260" s="72">
        <f t="shared" si="10"/>
        <v>0.5</v>
      </c>
      <c r="T260" s="72"/>
      <c r="U260" s="75">
        <v>0.4</v>
      </c>
      <c r="V260" s="64" t="s">
        <v>80</v>
      </c>
      <c r="W260" s="62" t="s">
        <v>1224</v>
      </c>
      <c r="X260" s="75">
        <v>0.1</v>
      </c>
      <c r="Y260" s="64" t="s">
        <v>43</v>
      </c>
      <c r="Z260" s="77" t="s">
        <v>1313</v>
      </c>
      <c r="AA260" s="75">
        <v>0</v>
      </c>
      <c r="AB260" s="72">
        <f t="shared" si="11"/>
        <v>0.5</v>
      </c>
      <c r="AC260" s="86"/>
      <c r="AD260" s="85" t="str">
        <f>IF(VLOOKUP($A260,'[17]EZ list'!$B$4:$H$463,4,FALSE)="","","Yes")</f>
        <v>Yes</v>
      </c>
      <c r="AE260" s="85" t="s">
        <v>1364</v>
      </c>
      <c r="AF260" s="85" t="s">
        <v>1387</v>
      </c>
      <c r="AG260" s="85"/>
      <c r="AH260" s="84" t="s">
        <v>96</v>
      </c>
      <c r="AI260" s="84">
        <v>0</v>
      </c>
      <c r="AJ260" s="83" t="s">
        <v>96</v>
      </c>
      <c r="AK260" s="94"/>
      <c r="AL260" s="93"/>
      <c r="AM260" s="92"/>
      <c r="AN260" s="79" t="s">
        <v>96</v>
      </c>
      <c r="AO260" s="62" t="s">
        <v>1314</v>
      </c>
      <c r="AP260" s="62" t="s">
        <v>1314</v>
      </c>
      <c r="AQ260" s="62" t="s">
        <v>1314</v>
      </c>
      <c r="AR260" s="62" t="s">
        <v>1314</v>
      </c>
      <c r="AU260" s="69">
        <v>0.71399999999999997</v>
      </c>
      <c r="AV260" s="62" t="s">
        <v>1314</v>
      </c>
      <c r="AW260" s="62" t="s">
        <v>80</v>
      </c>
      <c r="AX260" s="62" t="s">
        <v>1224</v>
      </c>
      <c r="AY260" s="62">
        <v>0.6</v>
      </c>
      <c r="AZ260" s="62" t="s">
        <v>43</v>
      </c>
      <c r="BA260" s="62" t="s">
        <v>1313</v>
      </c>
      <c r="BB260" s="62">
        <v>0</v>
      </c>
    </row>
    <row r="261" spans="1:54" ht="15.75" customHeight="1">
      <c r="A261" s="77" t="s">
        <v>899</v>
      </c>
      <c r="B261" s="77" t="s">
        <v>901</v>
      </c>
      <c r="C261" s="87">
        <v>0.99</v>
      </c>
      <c r="D261" s="88" t="s">
        <v>43</v>
      </c>
      <c r="E261" s="88" t="s">
        <v>93</v>
      </c>
      <c r="F261" s="87">
        <v>0</v>
      </c>
      <c r="G261" s="88" t="s">
        <v>566</v>
      </c>
      <c r="H261" s="88" t="s">
        <v>1165</v>
      </c>
      <c r="I261" s="87">
        <v>0.01</v>
      </c>
      <c r="J261" s="87">
        <f t="shared" si="9"/>
        <v>1</v>
      </c>
      <c r="K261" s="77"/>
      <c r="L261" s="75">
        <v>0.99</v>
      </c>
      <c r="M261" s="64" t="s">
        <v>43</v>
      </c>
      <c r="N261" s="62" t="s">
        <v>93</v>
      </c>
      <c r="O261" s="75">
        <v>0</v>
      </c>
      <c r="P261" s="64" t="s">
        <v>566</v>
      </c>
      <c r="Q261" s="77" t="s">
        <v>1165</v>
      </c>
      <c r="R261" s="75">
        <v>0.01</v>
      </c>
      <c r="S261" s="72">
        <f t="shared" si="10"/>
        <v>1</v>
      </c>
      <c r="T261" s="72"/>
      <c r="U261" s="75">
        <v>0.49</v>
      </c>
      <c r="V261" s="64" t="s">
        <v>43</v>
      </c>
      <c r="W261" s="62" t="s">
        <v>93</v>
      </c>
      <c r="X261" s="75">
        <v>0</v>
      </c>
      <c r="Y261" s="64" t="s">
        <v>566</v>
      </c>
      <c r="Z261" s="77" t="s">
        <v>1165</v>
      </c>
      <c r="AA261" s="75">
        <v>0.01</v>
      </c>
      <c r="AB261" s="72">
        <f t="shared" si="11"/>
        <v>0.5</v>
      </c>
      <c r="AD261" s="85" t="str">
        <f>IF(VLOOKUP($A261,'[17]EZ list'!$B$4:$H$463,4,FALSE)="","","Yes")</f>
        <v/>
      </c>
      <c r="AE261" s="85"/>
      <c r="AF261" s="85"/>
      <c r="AG261" s="85"/>
      <c r="AH261" s="84" t="s">
        <v>96</v>
      </c>
      <c r="AI261" s="84">
        <v>0</v>
      </c>
      <c r="AJ261" s="83" t="s">
        <v>0</v>
      </c>
      <c r="AK261" s="91"/>
      <c r="AL261" s="90"/>
      <c r="AM261" s="89"/>
      <c r="AN261" s="79" t="s">
        <v>0</v>
      </c>
      <c r="AO261" s="62" t="s">
        <v>1314</v>
      </c>
      <c r="AP261" s="62" t="s">
        <v>1314</v>
      </c>
      <c r="AQ261" s="62" t="s">
        <v>1314</v>
      </c>
      <c r="AR261" s="62" t="s">
        <v>1314</v>
      </c>
      <c r="AU261" s="69">
        <v>0.67400000000000004</v>
      </c>
      <c r="AV261" s="62" t="s">
        <v>1314</v>
      </c>
      <c r="AW261" s="62" t="s">
        <v>43</v>
      </c>
      <c r="AX261" s="62" t="s">
        <v>93</v>
      </c>
      <c r="AY261" s="62">
        <v>0</v>
      </c>
      <c r="AZ261" s="62" t="s">
        <v>566</v>
      </c>
      <c r="BA261" s="62" t="s">
        <v>1165</v>
      </c>
      <c r="BB261" s="62">
        <v>0.01</v>
      </c>
    </row>
    <row r="262" spans="1:54" ht="15.75" customHeight="1">
      <c r="A262" s="77" t="s">
        <v>902</v>
      </c>
      <c r="B262" s="77" t="s">
        <v>904</v>
      </c>
      <c r="C262" s="87">
        <v>0.4</v>
      </c>
      <c r="D262" s="88" t="s">
        <v>235</v>
      </c>
      <c r="E262" s="88" t="s">
        <v>1222</v>
      </c>
      <c r="F262" s="87">
        <v>0.09</v>
      </c>
      <c r="G262" s="88" t="s">
        <v>236</v>
      </c>
      <c r="H262" s="88" t="s">
        <v>1160</v>
      </c>
      <c r="I262" s="87">
        <v>0.01</v>
      </c>
      <c r="J262" s="87">
        <f t="shared" ref="J262:J325" si="12">+C262+F262+I262</f>
        <v>0.5</v>
      </c>
      <c r="K262" s="77"/>
      <c r="L262" s="75">
        <v>0.4</v>
      </c>
      <c r="M262" s="64" t="s">
        <v>235</v>
      </c>
      <c r="N262" s="62" t="s">
        <v>1222</v>
      </c>
      <c r="O262" s="75">
        <v>0.09</v>
      </c>
      <c r="P262" s="64" t="s">
        <v>236</v>
      </c>
      <c r="Q262" s="77" t="s">
        <v>1160</v>
      </c>
      <c r="R262" s="75">
        <v>0.01</v>
      </c>
      <c r="S262" s="72">
        <f t="shared" ref="S262:S325" si="13">+L262+O262+R262</f>
        <v>0.5</v>
      </c>
      <c r="T262" s="72"/>
      <c r="U262" s="75">
        <v>0.4</v>
      </c>
      <c r="V262" s="64" t="s">
        <v>235</v>
      </c>
      <c r="W262" s="62" t="s">
        <v>1222</v>
      </c>
      <c r="X262" s="75">
        <v>0.09</v>
      </c>
      <c r="Y262" s="64" t="s">
        <v>236</v>
      </c>
      <c r="Z262" s="77" t="s">
        <v>1160</v>
      </c>
      <c r="AA262" s="75">
        <v>0.01</v>
      </c>
      <c r="AB262" s="72">
        <f t="shared" ref="AB262:AB325" si="14">+U262+X262+AA262</f>
        <v>0.5</v>
      </c>
      <c r="AD262" s="85" t="str">
        <f>IF(VLOOKUP($A262,'[17]EZ list'!$B$4:$H$463,4,FALSE)="","","Yes")</f>
        <v/>
      </c>
      <c r="AE262" s="85"/>
      <c r="AF262" s="85"/>
      <c r="AG262" s="85"/>
      <c r="AH262" s="84" t="s">
        <v>96</v>
      </c>
      <c r="AI262" s="84">
        <v>0</v>
      </c>
      <c r="AJ262" s="83" t="s">
        <v>96</v>
      </c>
      <c r="AK262" s="94"/>
      <c r="AL262" s="93"/>
      <c r="AM262" s="92"/>
      <c r="AN262" s="79" t="s">
        <v>96</v>
      </c>
      <c r="AO262" s="62" t="s">
        <v>1314</v>
      </c>
      <c r="AP262" s="62" t="s">
        <v>1314</v>
      </c>
      <c r="AQ262" s="62" t="s">
        <v>1314</v>
      </c>
      <c r="AR262" s="62" t="s">
        <v>1314</v>
      </c>
      <c r="AU262" s="69">
        <v>0.70199999999999996</v>
      </c>
      <c r="AV262" s="62" t="s">
        <v>1314</v>
      </c>
      <c r="AW262" s="62" t="s">
        <v>235</v>
      </c>
      <c r="AX262" s="62" t="s">
        <v>1222</v>
      </c>
      <c r="AY262" s="62">
        <v>0.59</v>
      </c>
      <c r="AZ262" s="62" t="s">
        <v>236</v>
      </c>
      <c r="BA262" s="62" t="s">
        <v>1160</v>
      </c>
      <c r="BB262" s="62">
        <v>0.01</v>
      </c>
    </row>
    <row r="263" spans="1:54" ht="15.75" customHeight="1">
      <c r="A263" s="77" t="s">
        <v>905</v>
      </c>
      <c r="B263" s="77" t="s">
        <v>907</v>
      </c>
      <c r="C263" s="87">
        <v>0.4</v>
      </c>
      <c r="D263" s="88" t="s">
        <v>235</v>
      </c>
      <c r="E263" s="88" t="s">
        <v>1222</v>
      </c>
      <c r="F263" s="87">
        <v>0.09</v>
      </c>
      <c r="G263" s="88" t="s">
        <v>236</v>
      </c>
      <c r="H263" s="88" t="s">
        <v>1160</v>
      </c>
      <c r="I263" s="87">
        <v>0.01</v>
      </c>
      <c r="J263" s="87">
        <f t="shared" si="12"/>
        <v>0.5</v>
      </c>
      <c r="K263" s="77"/>
      <c r="L263" s="75">
        <v>0.4</v>
      </c>
      <c r="M263" s="64" t="s">
        <v>235</v>
      </c>
      <c r="N263" s="62" t="s">
        <v>1222</v>
      </c>
      <c r="O263" s="75">
        <v>0.09</v>
      </c>
      <c r="P263" s="64" t="s">
        <v>236</v>
      </c>
      <c r="Q263" s="77" t="s">
        <v>1160</v>
      </c>
      <c r="R263" s="75">
        <v>0.01</v>
      </c>
      <c r="S263" s="72">
        <f t="shared" si="13"/>
        <v>0.5</v>
      </c>
      <c r="T263" s="72"/>
      <c r="U263" s="75">
        <v>0.4</v>
      </c>
      <c r="V263" s="64" t="s">
        <v>235</v>
      </c>
      <c r="W263" s="62" t="s">
        <v>1222</v>
      </c>
      <c r="X263" s="75">
        <v>0.09</v>
      </c>
      <c r="Y263" s="64" t="s">
        <v>236</v>
      </c>
      <c r="Z263" s="77" t="s">
        <v>1160</v>
      </c>
      <c r="AA263" s="75">
        <v>0.01</v>
      </c>
      <c r="AB263" s="72">
        <f t="shared" si="14"/>
        <v>0.5</v>
      </c>
      <c r="AC263" s="86"/>
      <c r="AD263" s="85" t="str">
        <f>IF(VLOOKUP($A263,'[17]EZ list'!$B$4:$H$463,4,FALSE)="","","Yes")</f>
        <v/>
      </c>
      <c r="AE263" s="85"/>
      <c r="AF263" s="85"/>
      <c r="AG263" s="85"/>
      <c r="AH263" s="84" t="s">
        <v>96</v>
      </c>
      <c r="AI263" s="84">
        <v>0</v>
      </c>
      <c r="AJ263" s="83" t="s">
        <v>96</v>
      </c>
      <c r="AK263" s="94"/>
      <c r="AL263" s="93"/>
      <c r="AM263" s="92"/>
      <c r="AN263" s="79" t="s">
        <v>96</v>
      </c>
      <c r="AO263" s="62" t="s">
        <v>1314</v>
      </c>
      <c r="AP263" s="62" t="s">
        <v>1314</v>
      </c>
      <c r="AQ263" s="62" t="s">
        <v>1314</v>
      </c>
      <c r="AR263" s="62" t="s">
        <v>1314</v>
      </c>
      <c r="AU263" s="69">
        <v>0.66400000000000003</v>
      </c>
      <c r="AV263" s="62" t="s">
        <v>1314</v>
      </c>
      <c r="AW263" s="62" t="s">
        <v>235</v>
      </c>
      <c r="AX263" s="62" t="s">
        <v>1222</v>
      </c>
      <c r="AY263" s="62">
        <v>0.59</v>
      </c>
      <c r="AZ263" s="62" t="s">
        <v>236</v>
      </c>
      <c r="BA263" s="62" t="s">
        <v>1160</v>
      </c>
      <c r="BB263" s="62">
        <v>0.01</v>
      </c>
    </row>
    <row r="264" spans="1:54" ht="15.75" customHeight="1">
      <c r="A264" s="77" t="s">
        <v>908</v>
      </c>
      <c r="B264" s="77" t="s">
        <v>910</v>
      </c>
      <c r="C264" s="87">
        <v>0.4</v>
      </c>
      <c r="D264" s="88" t="s">
        <v>207</v>
      </c>
      <c r="E264" s="88" t="s">
        <v>1201</v>
      </c>
      <c r="F264" s="87">
        <v>0.1</v>
      </c>
      <c r="G264" s="88" t="s">
        <v>43</v>
      </c>
      <c r="H264" s="88" t="s">
        <v>1313</v>
      </c>
      <c r="I264" s="87">
        <v>0</v>
      </c>
      <c r="J264" s="87">
        <f t="shared" si="12"/>
        <v>0.5</v>
      </c>
      <c r="K264" s="77"/>
      <c r="L264" s="75">
        <v>0.4</v>
      </c>
      <c r="M264" s="64" t="s">
        <v>207</v>
      </c>
      <c r="N264" s="62" t="s">
        <v>1201</v>
      </c>
      <c r="O264" s="75">
        <v>0.1</v>
      </c>
      <c r="P264" s="64" t="s">
        <v>43</v>
      </c>
      <c r="Q264" s="77" t="s">
        <v>1313</v>
      </c>
      <c r="R264" s="75">
        <v>0</v>
      </c>
      <c r="S264" s="72">
        <f t="shared" si="13"/>
        <v>0.5</v>
      </c>
      <c r="T264" s="72"/>
      <c r="U264" s="75">
        <v>0.4</v>
      </c>
      <c r="V264" s="64" t="s">
        <v>207</v>
      </c>
      <c r="W264" s="62" t="s">
        <v>1201</v>
      </c>
      <c r="X264" s="75">
        <v>0.1</v>
      </c>
      <c r="Y264" s="64" t="s">
        <v>43</v>
      </c>
      <c r="Z264" s="77" t="s">
        <v>1313</v>
      </c>
      <c r="AA264" s="75">
        <v>0</v>
      </c>
      <c r="AB264" s="72">
        <f t="shared" si="14"/>
        <v>0.5</v>
      </c>
      <c r="AC264" s="86"/>
      <c r="AD264" s="85" t="str">
        <f>IF(VLOOKUP($A264,'[17]EZ list'!$B$4:$H$463,4,FALSE)="","","Yes")</f>
        <v/>
      </c>
      <c r="AE264" s="85"/>
      <c r="AF264" s="85"/>
      <c r="AG264" s="85"/>
      <c r="AH264" s="84" t="s">
        <v>96</v>
      </c>
      <c r="AI264" s="84">
        <v>0</v>
      </c>
      <c r="AJ264" s="83" t="s">
        <v>96</v>
      </c>
      <c r="AK264" s="94"/>
      <c r="AL264" s="93"/>
      <c r="AM264" s="92"/>
      <c r="AN264" s="79" t="s">
        <v>96</v>
      </c>
      <c r="AO264" s="62" t="s">
        <v>1314</v>
      </c>
      <c r="AP264" s="62" t="s">
        <v>1314</v>
      </c>
      <c r="AQ264" s="62" t="s">
        <v>1314</v>
      </c>
      <c r="AR264" s="62" t="s">
        <v>1314</v>
      </c>
      <c r="AU264" s="69">
        <v>0.73299999999999998</v>
      </c>
      <c r="AV264" s="62" t="s">
        <v>1314</v>
      </c>
      <c r="AW264" s="62" t="s">
        <v>207</v>
      </c>
      <c r="AX264" s="62" t="s">
        <v>1201</v>
      </c>
      <c r="AY264" s="62">
        <v>0.6</v>
      </c>
      <c r="AZ264" s="62" t="s">
        <v>43</v>
      </c>
      <c r="BA264" s="62" t="s">
        <v>1313</v>
      </c>
      <c r="BB264" s="62">
        <v>0</v>
      </c>
    </row>
    <row r="265" spans="1:54" ht="15.75">
      <c r="A265" s="77" t="s">
        <v>911</v>
      </c>
      <c r="B265" s="77" t="s">
        <v>913</v>
      </c>
      <c r="C265" s="87">
        <v>0.99</v>
      </c>
      <c r="D265" s="88" t="s">
        <v>43</v>
      </c>
      <c r="E265" s="88" t="s">
        <v>93</v>
      </c>
      <c r="F265" s="87">
        <v>0</v>
      </c>
      <c r="G265" s="88" t="s">
        <v>151</v>
      </c>
      <c r="H265" s="88" t="s">
        <v>1163</v>
      </c>
      <c r="I265" s="87">
        <v>0.01</v>
      </c>
      <c r="J265" s="87">
        <f t="shared" si="12"/>
        <v>1</v>
      </c>
      <c r="K265" s="77"/>
      <c r="L265" s="75">
        <v>0.99</v>
      </c>
      <c r="M265" s="64" t="s">
        <v>43</v>
      </c>
      <c r="N265" s="62" t="s">
        <v>93</v>
      </c>
      <c r="O265" s="75">
        <v>0</v>
      </c>
      <c r="P265" s="64" t="s">
        <v>151</v>
      </c>
      <c r="Q265" s="77" t="s">
        <v>1163</v>
      </c>
      <c r="R265" s="75">
        <v>0.01</v>
      </c>
      <c r="S265" s="72">
        <f t="shared" si="13"/>
        <v>1</v>
      </c>
      <c r="T265" s="72"/>
      <c r="U265" s="75">
        <v>0.49</v>
      </c>
      <c r="V265" s="64" t="s">
        <v>43</v>
      </c>
      <c r="W265" s="62" t="s">
        <v>93</v>
      </c>
      <c r="X265" s="75">
        <v>0</v>
      </c>
      <c r="Y265" s="64" t="s">
        <v>151</v>
      </c>
      <c r="Z265" s="77" t="s">
        <v>1163</v>
      </c>
      <c r="AA265" s="75">
        <v>0.01</v>
      </c>
      <c r="AB265" s="72">
        <f t="shared" si="14"/>
        <v>0.5</v>
      </c>
      <c r="AC265" s="86"/>
      <c r="AD265" s="85" t="str">
        <f>IF(VLOOKUP($A265,'[17]EZ list'!$B$4:$H$463,4,FALSE)="","","Yes")</f>
        <v>Yes</v>
      </c>
      <c r="AE265" s="85" t="s">
        <v>1402</v>
      </c>
      <c r="AF265" s="85"/>
      <c r="AG265" s="85"/>
      <c r="AH265" s="84" t="s">
        <v>96</v>
      </c>
      <c r="AI265" s="84">
        <v>0</v>
      </c>
      <c r="AJ265" s="83" t="s">
        <v>0</v>
      </c>
      <c r="AK265" s="94"/>
      <c r="AL265" s="93"/>
      <c r="AM265" s="92"/>
      <c r="AN265" s="79" t="s">
        <v>0</v>
      </c>
      <c r="AO265" s="62" t="s">
        <v>1314</v>
      </c>
      <c r="AP265" s="62" t="s">
        <v>1314</v>
      </c>
      <c r="AQ265" s="62" t="s">
        <v>1314</v>
      </c>
      <c r="AR265" s="62" t="s">
        <v>1314</v>
      </c>
      <c r="AU265" s="69">
        <v>0.66800000000000004</v>
      </c>
      <c r="AV265" s="62" t="s">
        <v>1314</v>
      </c>
      <c r="AW265" s="62" t="s">
        <v>43</v>
      </c>
      <c r="AX265" s="62" t="s">
        <v>93</v>
      </c>
      <c r="AY265" s="62">
        <v>0</v>
      </c>
      <c r="AZ265" s="62" t="s">
        <v>151</v>
      </c>
      <c r="BA265" s="62" t="s">
        <v>1163</v>
      </c>
      <c r="BB265" s="62">
        <v>0.01</v>
      </c>
    </row>
    <row r="266" spans="1:54" ht="15.75">
      <c r="A266" s="77" t="s">
        <v>914</v>
      </c>
      <c r="B266" s="77" t="s">
        <v>1443</v>
      </c>
      <c r="C266" s="87">
        <v>0.49</v>
      </c>
      <c r="D266" s="88" t="s">
        <v>43</v>
      </c>
      <c r="E266" s="88" t="s">
        <v>1321</v>
      </c>
      <c r="F266" s="87">
        <v>0</v>
      </c>
      <c r="G266" s="88" t="s">
        <v>495</v>
      </c>
      <c r="H266" s="88" t="s">
        <v>1128</v>
      </c>
      <c r="I266" s="87">
        <v>0.01</v>
      </c>
      <c r="J266" s="87">
        <f t="shared" si="12"/>
        <v>0.5</v>
      </c>
      <c r="K266" s="77"/>
      <c r="L266" s="75">
        <v>0.49</v>
      </c>
      <c r="M266" s="64" t="s">
        <v>43</v>
      </c>
      <c r="N266" s="62" t="s">
        <v>1321</v>
      </c>
      <c r="O266" s="75">
        <v>0</v>
      </c>
      <c r="P266" s="64" t="s">
        <v>495</v>
      </c>
      <c r="Q266" s="77" t="s">
        <v>1128</v>
      </c>
      <c r="R266" s="75">
        <v>0.01</v>
      </c>
      <c r="S266" s="72">
        <f t="shared" si="13"/>
        <v>0.5</v>
      </c>
      <c r="T266" s="72"/>
      <c r="U266" s="75">
        <v>0.49</v>
      </c>
      <c r="V266" s="64" t="s">
        <v>43</v>
      </c>
      <c r="W266" s="62" t="s">
        <v>1321</v>
      </c>
      <c r="X266" s="75">
        <v>0</v>
      </c>
      <c r="Y266" s="64" t="s">
        <v>495</v>
      </c>
      <c r="Z266" s="77" t="s">
        <v>1128</v>
      </c>
      <c r="AA266" s="75">
        <v>0.01</v>
      </c>
      <c r="AB266" s="72">
        <f t="shared" si="14"/>
        <v>0.5</v>
      </c>
      <c r="AC266" s="86"/>
      <c r="AD266" s="85" t="str">
        <f>IF(VLOOKUP($A266,'[17]EZ list'!$B$4:$H$463,4,FALSE)="","","Yes")</f>
        <v>Yes</v>
      </c>
      <c r="AE266" s="85" t="s">
        <v>1356</v>
      </c>
      <c r="AF266" s="85" t="s">
        <v>1355</v>
      </c>
      <c r="AG266" s="85"/>
      <c r="AH266" s="84" t="s">
        <v>96</v>
      </c>
      <c r="AI266" s="84">
        <v>0</v>
      </c>
      <c r="AJ266" s="83" t="s">
        <v>0</v>
      </c>
      <c r="AK266" s="97"/>
      <c r="AL266" s="96"/>
      <c r="AM266" s="95"/>
      <c r="AN266" s="79" t="s">
        <v>0</v>
      </c>
      <c r="AO266" s="62" t="s">
        <v>1314</v>
      </c>
      <c r="AP266" s="62" t="s">
        <v>1314</v>
      </c>
      <c r="AQ266" s="62" t="s">
        <v>1314</v>
      </c>
      <c r="AR266" s="62" t="s">
        <v>0</v>
      </c>
      <c r="AS266" s="62" t="s">
        <v>1356</v>
      </c>
      <c r="AT266" s="62">
        <v>85745280</v>
      </c>
      <c r="AU266" s="69">
        <v>0.66900000000000004</v>
      </c>
      <c r="AV266" s="62" t="s">
        <v>1314</v>
      </c>
      <c r="AW266" s="62" t="s">
        <v>43</v>
      </c>
      <c r="AX266" s="62" t="s">
        <v>1321</v>
      </c>
      <c r="AY266" s="62">
        <v>0</v>
      </c>
      <c r="AZ266" s="62" t="s">
        <v>495</v>
      </c>
      <c r="BA266" s="62" t="s">
        <v>1128</v>
      </c>
      <c r="BB266" s="62">
        <v>0.01</v>
      </c>
    </row>
    <row r="267" spans="1:54" ht="15.75" customHeight="1">
      <c r="A267" s="77" t="s">
        <v>917</v>
      </c>
      <c r="B267" s="77" t="s">
        <v>1444</v>
      </c>
      <c r="C267" s="87">
        <v>0.49</v>
      </c>
      <c r="D267" s="88" t="s">
        <v>43</v>
      </c>
      <c r="E267" s="88" t="s">
        <v>1321</v>
      </c>
      <c r="F267" s="87">
        <v>0</v>
      </c>
      <c r="G267" s="88" t="s">
        <v>236</v>
      </c>
      <c r="H267" s="88" t="s">
        <v>1160</v>
      </c>
      <c r="I267" s="87">
        <v>0.01</v>
      </c>
      <c r="J267" s="87">
        <f t="shared" si="12"/>
        <v>0.5</v>
      </c>
      <c r="K267" s="77"/>
      <c r="L267" s="75">
        <v>0.49</v>
      </c>
      <c r="M267" s="64" t="s">
        <v>43</v>
      </c>
      <c r="N267" s="62" t="s">
        <v>1321</v>
      </c>
      <c r="O267" s="75">
        <v>0</v>
      </c>
      <c r="P267" s="64" t="s">
        <v>236</v>
      </c>
      <c r="Q267" s="77" t="s">
        <v>1160</v>
      </c>
      <c r="R267" s="75">
        <v>0.01</v>
      </c>
      <c r="S267" s="72">
        <f t="shared" si="13"/>
        <v>0.5</v>
      </c>
      <c r="T267" s="72"/>
      <c r="U267" s="75">
        <v>0.49</v>
      </c>
      <c r="V267" s="64" t="s">
        <v>43</v>
      </c>
      <c r="W267" s="62" t="s">
        <v>1321</v>
      </c>
      <c r="X267" s="75">
        <v>0</v>
      </c>
      <c r="Y267" s="64" t="s">
        <v>236</v>
      </c>
      <c r="Z267" s="77" t="s">
        <v>1160</v>
      </c>
      <c r="AA267" s="75">
        <v>0.01</v>
      </c>
      <c r="AB267" s="72">
        <f t="shared" si="14"/>
        <v>0.5</v>
      </c>
      <c r="AC267" s="86"/>
      <c r="AD267" s="85" t="str">
        <f>IF(VLOOKUP($A267,'[17]EZ list'!$B$4:$H$463,4,FALSE)="","","Yes")</f>
        <v>Yes</v>
      </c>
      <c r="AE267" s="85" t="s">
        <v>1408</v>
      </c>
      <c r="AF267" s="85"/>
      <c r="AG267" s="85"/>
      <c r="AH267" s="84" t="s">
        <v>96</v>
      </c>
      <c r="AI267" s="84">
        <v>0</v>
      </c>
      <c r="AJ267" s="83" t="s">
        <v>0</v>
      </c>
      <c r="AK267" s="97"/>
      <c r="AL267" s="90"/>
      <c r="AM267" s="95"/>
      <c r="AN267" s="79" t="s">
        <v>0</v>
      </c>
      <c r="AO267" s="62" t="s">
        <v>1314</v>
      </c>
      <c r="AP267" s="62" t="s">
        <v>1314</v>
      </c>
      <c r="AQ267" s="62" t="s">
        <v>1314</v>
      </c>
      <c r="AR267" s="62" t="s">
        <v>1314</v>
      </c>
      <c r="AU267" s="69">
        <v>0.67</v>
      </c>
      <c r="AV267" s="62" t="s">
        <v>1314</v>
      </c>
      <c r="AW267" s="62" t="s">
        <v>43</v>
      </c>
      <c r="AX267" s="62" t="s">
        <v>1321</v>
      </c>
      <c r="AY267" s="62">
        <v>0</v>
      </c>
      <c r="AZ267" s="62" t="s">
        <v>236</v>
      </c>
      <c r="BA267" s="62" t="s">
        <v>1160</v>
      </c>
      <c r="BB267" s="62">
        <v>0.01</v>
      </c>
    </row>
    <row r="268" spans="1:54" ht="15.75" customHeight="1">
      <c r="A268" s="77" t="s">
        <v>920</v>
      </c>
      <c r="B268" s="77" t="s">
        <v>922</v>
      </c>
      <c r="C268" s="87">
        <v>0.4</v>
      </c>
      <c r="D268" s="88" t="s">
        <v>693</v>
      </c>
      <c r="E268" s="88" t="s">
        <v>1228</v>
      </c>
      <c r="F268" s="87">
        <v>0.1</v>
      </c>
      <c r="G268" s="88" t="s">
        <v>43</v>
      </c>
      <c r="H268" s="88" t="s">
        <v>1313</v>
      </c>
      <c r="I268" s="87">
        <v>0</v>
      </c>
      <c r="J268" s="87">
        <f t="shared" si="12"/>
        <v>0.5</v>
      </c>
      <c r="K268" s="77"/>
      <c r="L268" s="75">
        <v>0.4</v>
      </c>
      <c r="M268" s="64" t="s">
        <v>693</v>
      </c>
      <c r="N268" s="62" t="s">
        <v>1228</v>
      </c>
      <c r="O268" s="75">
        <v>0.1</v>
      </c>
      <c r="P268" s="64" t="s">
        <v>43</v>
      </c>
      <c r="Q268" s="77" t="s">
        <v>1313</v>
      </c>
      <c r="R268" s="75">
        <v>0</v>
      </c>
      <c r="S268" s="72">
        <f t="shared" si="13"/>
        <v>0.5</v>
      </c>
      <c r="T268" s="72"/>
      <c r="U268" s="75">
        <v>0.4</v>
      </c>
      <c r="V268" s="64" t="s">
        <v>693</v>
      </c>
      <c r="W268" s="62" t="s">
        <v>1228</v>
      </c>
      <c r="X268" s="75">
        <v>0.1</v>
      </c>
      <c r="Y268" s="64" t="s">
        <v>43</v>
      </c>
      <c r="Z268" s="77" t="s">
        <v>1313</v>
      </c>
      <c r="AA268" s="75">
        <v>0</v>
      </c>
      <c r="AB268" s="72">
        <f t="shared" si="14"/>
        <v>0.5</v>
      </c>
      <c r="AC268" s="86"/>
      <c r="AD268" s="85" t="str">
        <f>IF(VLOOKUP($A268,'[17]EZ list'!$B$4:$H$463,4,FALSE)="","","Yes")</f>
        <v/>
      </c>
      <c r="AE268" s="85"/>
      <c r="AF268" s="85"/>
      <c r="AG268" s="85"/>
      <c r="AH268" s="84" t="s">
        <v>96</v>
      </c>
      <c r="AI268" s="84">
        <v>0</v>
      </c>
      <c r="AJ268" s="83" t="s">
        <v>96</v>
      </c>
      <c r="AK268" s="91"/>
      <c r="AL268" s="90"/>
      <c r="AM268" s="89"/>
      <c r="AN268" s="79" t="s">
        <v>96</v>
      </c>
      <c r="AO268" s="62" t="s">
        <v>1314</v>
      </c>
      <c r="AP268" s="62" t="s">
        <v>1314</v>
      </c>
      <c r="AQ268" s="62" t="s">
        <v>1314</v>
      </c>
      <c r="AR268" s="62" t="s">
        <v>1314</v>
      </c>
      <c r="AU268" s="69">
        <v>0.68300000000000005</v>
      </c>
      <c r="AV268" s="62" t="s">
        <v>1314</v>
      </c>
      <c r="AW268" s="62" t="s">
        <v>693</v>
      </c>
      <c r="AX268" s="62" t="s">
        <v>1228</v>
      </c>
      <c r="AY268" s="62">
        <v>0.6</v>
      </c>
      <c r="AZ268" s="62" t="s">
        <v>43</v>
      </c>
      <c r="BA268" s="62" t="s">
        <v>1313</v>
      </c>
      <c r="BB268" s="62">
        <v>0</v>
      </c>
    </row>
    <row r="269" spans="1:54" ht="15.75" customHeight="1">
      <c r="A269" s="77" t="s">
        <v>923</v>
      </c>
      <c r="B269" s="77" t="s">
        <v>925</v>
      </c>
      <c r="C269" s="87">
        <v>0.5</v>
      </c>
      <c r="D269" s="88" t="s">
        <v>258</v>
      </c>
      <c r="E269" s="88" t="s">
        <v>1197</v>
      </c>
      <c r="F269" s="87">
        <v>0.5</v>
      </c>
      <c r="G269" s="88" t="s">
        <v>43</v>
      </c>
      <c r="H269" s="88" t="s">
        <v>1313</v>
      </c>
      <c r="I269" s="87">
        <v>0</v>
      </c>
      <c r="J269" s="87">
        <f t="shared" si="12"/>
        <v>1</v>
      </c>
      <c r="K269" s="77"/>
      <c r="L269" s="75">
        <v>0.4</v>
      </c>
      <c r="M269" s="64" t="s">
        <v>258</v>
      </c>
      <c r="N269" s="62" t="s">
        <v>1197</v>
      </c>
      <c r="O269" s="75">
        <v>0.1</v>
      </c>
      <c r="P269" s="64" t="s">
        <v>43</v>
      </c>
      <c r="Q269" s="77" t="s">
        <v>1313</v>
      </c>
      <c r="R269" s="75">
        <v>0</v>
      </c>
      <c r="S269" s="72">
        <f t="shared" si="13"/>
        <v>0.5</v>
      </c>
      <c r="T269" s="72"/>
      <c r="U269" s="75">
        <v>0.4</v>
      </c>
      <c r="V269" s="64" t="s">
        <v>258</v>
      </c>
      <c r="W269" s="62" t="s">
        <v>1197</v>
      </c>
      <c r="X269" s="75">
        <v>0.1</v>
      </c>
      <c r="Y269" s="64" t="s">
        <v>43</v>
      </c>
      <c r="Z269" s="77" t="s">
        <v>1313</v>
      </c>
      <c r="AA269" s="75">
        <v>0</v>
      </c>
      <c r="AB269" s="72">
        <f t="shared" si="14"/>
        <v>0.5</v>
      </c>
      <c r="AC269" s="86"/>
      <c r="AD269" s="85" t="str">
        <f>IF(VLOOKUP($A269,'[17]EZ list'!$B$4:$H$463,4,FALSE)="","","Yes")</f>
        <v/>
      </c>
      <c r="AE269" s="85"/>
      <c r="AF269" s="85"/>
      <c r="AG269" s="85"/>
      <c r="AH269" s="84" t="s">
        <v>96</v>
      </c>
      <c r="AI269" s="84">
        <v>0</v>
      </c>
      <c r="AJ269" s="83" t="s">
        <v>96</v>
      </c>
      <c r="AK269" s="94"/>
      <c r="AL269" s="93"/>
      <c r="AM269" s="92"/>
      <c r="AN269" s="79" t="s">
        <v>96</v>
      </c>
      <c r="AO269" s="62" t="s">
        <v>1314</v>
      </c>
      <c r="AP269" s="62" t="s">
        <v>1314</v>
      </c>
      <c r="AQ269" s="62" t="s">
        <v>1314</v>
      </c>
      <c r="AR269" s="62" t="s">
        <v>1314</v>
      </c>
      <c r="AU269" s="69">
        <v>0.66700000000000004</v>
      </c>
      <c r="AV269" s="62" t="s">
        <v>1314</v>
      </c>
      <c r="AW269" s="62" t="s">
        <v>258</v>
      </c>
      <c r="AX269" s="62" t="s">
        <v>1197</v>
      </c>
      <c r="AY269" s="62">
        <v>0.6</v>
      </c>
      <c r="AZ269" s="62" t="s">
        <v>43</v>
      </c>
      <c r="BA269" s="62" t="s">
        <v>1313</v>
      </c>
      <c r="BB269" s="62">
        <v>0</v>
      </c>
    </row>
    <row r="270" spans="1:54" ht="15.75" customHeight="1">
      <c r="A270" s="77" t="s">
        <v>926</v>
      </c>
      <c r="B270" s="77" t="s">
        <v>928</v>
      </c>
      <c r="C270" s="87">
        <v>0.8</v>
      </c>
      <c r="D270" s="88" t="s">
        <v>80</v>
      </c>
      <c r="E270" s="88" t="s">
        <v>1224</v>
      </c>
      <c r="F270" s="87">
        <v>0.2</v>
      </c>
      <c r="G270" s="88" t="s">
        <v>43</v>
      </c>
      <c r="H270" s="88" t="s">
        <v>1313</v>
      </c>
      <c r="I270" s="87">
        <v>0</v>
      </c>
      <c r="J270" s="87">
        <f t="shared" si="12"/>
        <v>1</v>
      </c>
      <c r="K270" s="77"/>
      <c r="L270" s="75">
        <v>0.4</v>
      </c>
      <c r="M270" s="64" t="s">
        <v>80</v>
      </c>
      <c r="N270" s="62" t="s">
        <v>1224</v>
      </c>
      <c r="O270" s="75">
        <v>0.1</v>
      </c>
      <c r="P270" s="64" t="s">
        <v>43</v>
      </c>
      <c r="Q270" s="77" t="s">
        <v>1313</v>
      </c>
      <c r="R270" s="75">
        <v>0</v>
      </c>
      <c r="S270" s="72">
        <f t="shared" si="13"/>
        <v>0.5</v>
      </c>
      <c r="T270" s="72"/>
      <c r="U270" s="75">
        <v>0.4</v>
      </c>
      <c r="V270" s="64" t="s">
        <v>80</v>
      </c>
      <c r="W270" s="62" t="s">
        <v>1224</v>
      </c>
      <c r="X270" s="75">
        <v>0.1</v>
      </c>
      <c r="Y270" s="64" t="s">
        <v>43</v>
      </c>
      <c r="Z270" s="77" t="s">
        <v>1313</v>
      </c>
      <c r="AA270" s="75">
        <v>0</v>
      </c>
      <c r="AB270" s="72">
        <f t="shared" si="14"/>
        <v>0.5</v>
      </c>
      <c r="AC270" s="86"/>
      <c r="AD270" s="85" t="str">
        <f>IF(VLOOKUP($A270,'[17]EZ list'!$B$4:$H$463,4,FALSE)="","","Yes")</f>
        <v/>
      </c>
      <c r="AE270" s="85"/>
      <c r="AF270" s="85"/>
      <c r="AG270" s="85"/>
      <c r="AH270" s="84" t="s">
        <v>96</v>
      </c>
      <c r="AI270" s="84">
        <v>0</v>
      </c>
      <c r="AJ270" s="83" t="s">
        <v>96</v>
      </c>
      <c r="AK270" s="94"/>
      <c r="AL270" s="93"/>
      <c r="AM270" s="92"/>
      <c r="AN270" s="79" t="s">
        <v>96</v>
      </c>
      <c r="AO270" s="62" t="s">
        <v>1314</v>
      </c>
      <c r="AP270" s="62" t="s">
        <v>1314</v>
      </c>
      <c r="AQ270" s="62" t="s">
        <v>1314</v>
      </c>
      <c r="AR270" s="62" t="s">
        <v>1314</v>
      </c>
      <c r="AU270" s="69">
        <v>0.64700000000000002</v>
      </c>
      <c r="AV270" s="62" t="s">
        <v>1314</v>
      </c>
      <c r="AW270" s="62" t="s">
        <v>80</v>
      </c>
      <c r="AX270" s="62" t="s">
        <v>1224</v>
      </c>
      <c r="AY270" s="62">
        <v>0.6</v>
      </c>
      <c r="AZ270" s="62" t="s">
        <v>43</v>
      </c>
      <c r="BA270" s="62" t="s">
        <v>1313</v>
      </c>
      <c r="BB270" s="62">
        <v>0</v>
      </c>
    </row>
    <row r="271" spans="1:54" ht="15.75">
      <c r="A271" s="77" t="s">
        <v>929</v>
      </c>
      <c r="B271" s="77" t="s">
        <v>931</v>
      </c>
      <c r="C271" s="87">
        <v>0.49</v>
      </c>
      <c r="D271" s="88" t="s">
        <v>43</v>
      </c>
      <c r="E271" s="88" t="s">
        <v>93</v>
      </c>
      <c r="F271" s="87">
        <v>0</v>
      </c>
      <c r="G271" s="88" t="s">
        <v>439</v>
      </c>
      <c r="H271" s="88" t="s">
        <v>1169</v>
      </c>
      <c r="I271" s="87">
        <v>0.01</v>
      </c>
      <c r="J271" s="87">
        <f t="shared" si="12"/>
        <v>0.5</v>
      </c>
      <c r="K271" s="77"/>
      <c r="L271" s="75">
        <v>0.49</v>
      </c>
      <c r="M271" s="64" t="s">
        <v>43</v>
      </c>
      <c r="N271" s="62" t="s">
        <v>93</v>
      </c>
      <c r="O271" s="75">
        <v>0</v>
      </c>
      <c r="P271" s="64" t="s">
        <v>439</v>
      </c>
      <c r="Q271" s="77" t="s">
        <v>1169</v>
      </c>
      <c r="R271" s="75">
        <v>0.01</v>
      </c>
      <c r="S271" s="72">
        <f t="shared" si="13"/>
        <v>0.5</v>
      </c>
      <c r="T271" s="72"/>
      <c r="U271" s="75">
        <v>0.49</v>
      </c>
      <c r="V271" s="64" t="s">
        <v>43</v>
      </c>
      <c r="W271" s="62" t="s">
        <v>93</v>
      </c>
      <c r="X271" s="75">
        <v>0</v>
      </c>
      <c r="Y271" s="64" t="s">
        <v>439</v>
      </c>
      <c r="Z271" s="77" t="s">
        <v>1169</v>
      </c>
      <c r="AA271" s="75">
        <v>0.01</v>
      </c>
      <c r="AB271" s="72">
        <f t="shared" si="14"/>
        <v>0.5</v>
      </c>
      <c r="AC271" s="86"/>
      <c r="AD271" s="85" t="str">
        <f>IF(VLOOKUP($A271,'[17]EZ list'!$B$4:$H$463,4,FALSE)="","","Yes")</f>
        <v>Yes</v>
      </c>
      <c r="AE271" s="85" t="s">
        <v>1418</v>
      </c>
      <c r="AF271" s="85" t="s">
        <v>1363</v>
      </c>
      <c r="AG271" s="85"/>
      <c r="AH271" s="84" t="s">
        <v>96</v>
      </c>
      <c r="AI271" s="84">
        <v>0</v>
      </c>
      <c r="AJ271" s="83" t="s">
        <v>0</v>
      </c>
      <c r="AK271" s="94"/>
      <c r="AL271" s="93"/>
      <c r="AM271" s="92"/>
      <c r="AN271" s="79" t="s">
        <v>0</v>
      </c>
      <c r="AO271" s="62" t="s">
        <v>1314</v>
      </c>
      <c r="AP271" s="62" t="s">
        <v>0</v>
      </c>
      <c r="AQ271" s="62" t="s">
        <v>1314</v>
      </c>
      <c r="AR271" s="62" t="s">
        <v>1314</v>
      </c>
      <c r="AU271" s="69">
        <v>0.67600000000000005</v>
      </c>
      <c r="AV271" s="62" t="s">
        <v>1314</v>
      </c>
      <c r="AW271" s="62" t="s">
        <v>43</v>
      </c>
      <c r="AX271" s="62" t="s">
        <v>93</v>
      </c>
      <c r="AY271" s="62">
        <v>0</v>
      </c>
      <c r="AZ271" s="62" t="s">
        <v>439</v>
      </c>
      <c r="BA271" s="62" t="s">
        <v>1169</v>
      </c>
      <c r="BB271" s="62">
        <v>0.01</v>
      </c>
    </row>
    <row r="272" spans="1:54" ht="15.75" customHeight="1">
      <c r="A272" s="77" t="s">
        <v>932</v>
      </c>
      <c r="B272" s="77" t="s">
        <v>934</v>
      </c>
      <c r="C272" s="87">
        <v>0.3</v>
      </c>
      <c r="D272" s="88" t="s">
        <v>404</v>
      </c>
      <c r="E272" s="88" t="s">
        <v>1226</v>
      </c>
      <c r="F272" s="87">
        <v>0.7</v>
      </c>
      <c r="G272" s="88" t="s">
        <v>43</v>
      </c>
      <c r="H272" s="88" t="s">
        <v>1313</v>
      </c>
      <c r="I272" s="87">
        <v>0</v>
      </c>
      <c r="J272" s="87">
        <f t="shared" si="12"/>
        <v>1</v>
      </c>
      <c r="K272" s="77"/>
      <c r="L272" s="75">
        <v>0.4</v>
      </c>
      <c r="M272" s="64" t="s">
        <v>404</v>
      </c>
      <c r="N272" s="62" t="s">
        <v>1226</v>
      </c>
      <c r="O272" s="75">
        <v>0.1</v>
      </c>
      <c r="P272" s="64" t="s">
        <v>43</v>
      </c>
      <c r="Q272" s="77" t="s">
        <v>1313</v>
      </c>
      <c r="R272" s="75">
        <v>0</v>
      </c>
      <c r="S272" s="72">
        <f t="shared" si="13"/>
        <v>0.5</v>
      </c>
      <c r="T272" s="72"/>
      <c r="U272" s="75">
        <v>0.4</v>
      </c>
      <c r="V272" s="64" t="s">
        <v>404</v>
      </c>
      <c r="W272" s="62" t="s">
        <v>1226</v>
      </c>
      <c r="X272" s="75">
        <v>0.1</v>
      </c>
      <c r="Y272" s="64" t="s">
        <v>43</v>
      </c>
      <c r="Z272" s="77" t="s">
        <v>1313</v>
      </c>
      <c r="AA272" s="75">
        <v>0</v>
      </c>
      <c r="AB272" s="72">
        <f t="shared" si="14"/>
        <v>0.5</v>
      </c>
      <c r="AC272" s="86"/>
      <c r="AD272" s="85" t="str">
        <f>IF(VLOOKUP($A272,'[17]EZ list'!$B$4:$H$463,4,FALSE)="","","Yes")</f>
        <v/>
      </c>
      <c r="AE272" s="85"/>
      <c r="AF272" s="85"/>
      <c r="AG272" s="85"/>
      <c r="AH272" s="84" t="s">
        <v>96</v>
      </c>
      <c r="AI272" s="84">
        <v>0</v>
      </c>
      <c r="AJ272" s="83" t="s">
        <v>96</v>
      </c>
      <c r="AK272" s="97"/>
      <c r="AL272" s="96"/>
      <c r="AM272" s="95"/>
      <c r="AN272" s="79" t="s">
        <v>96</v>
      </c>
      <c r="AO272" s="62" t="s">
        <v>1314</v>
      </c>
      <c r="AP272" s="62" t="s">
        <v>1314</v>
      </c>
      <c r="AQ272" s="62" t="s">
        <v>1314</v>
      </c>
      <c r="AR272" s="62" t="s">
        <v>1314</v>
      </c>
      <c r="AU272" s="69">
        <v>0.749</v>
      </c>
      <c r="AV272" s="62" t="s">
        <v>1314</v>
      </c>
      <c r="AW272" s="62" t="s">
        <v>404</v>
      </c>
      <c r="AX272" s="62" t="s">
        <v>1226</v>
      </c>
      <c r="AY272" s="62">
        <v>0.6</v>
      </c>
      <c r="AZ272" s="62" t="s">
        <v>43</v>
      </c>
      <c r="BA272" s="62" t="s">
        <v>1313</v>
      </c>
      <c r="BB272" s="62">
        <v>0</v>
      </c>
    </row>
    <row r="273" spans="1:54" ht="15.75" customHeight="1">
      <c r="A273" s="77" t="s">
        <v>935</v>
      </c>
      <c r="B273" s="77" t="s">
        <v>937</v>
      </c>
      <c r="C273" s="87">
        <v>0.64</v>
      </c>
      <c r="D273" s="88" t="s">
        <v>86</v>
      </c>
      <c r="E273" s="88" t="s">
        <v>1176</v>
      </c>
      <c r="F273" s="87">
        <v>0.36</v>
      </c>
      <c r="G273" s="88" t="s">
        <v>43</v>
      </c>
      <c r="H273" s="88" t="s">
        <v>43</v>
      </c>
      <c r="I273" s="87">
        <v>0</v>
      </c>
      <c r="J273" s="87">
        <f t="shared" si="12"/>
        <v>1</v>
      </c>
      <c r="K273" s="77"/>
      <c r="L273" s="75">
        <v>0.3</v>
      </c>
      <c r="M273" s="64" t="s">
        <v>86</v>
      </c>
      <c r="N273" s="62" t="s">
        <v>1176</v>
      </c>
      <c r="O273" s="75">
        <v>0.37</v>
      </c>
      <c r="P273" s="64" t="s">
        <v>43</v>
      </c>
      <c r="Q273" s="62" t="s">
        <v>43</v>
      </c>
      <c r="R273" s="75">
        <v>0</v>
      </c>
      <c r="S273" s="72">
        <f t="shared" si="13"/>
        <v>0.66999999999999993</v>
      </c>
      <c r="T273" s="72"/>
      <c r="U273" s="75">
        <v>0.3</v>
      </c>
      <c r="V273" s="64" t="s">
        <v>86</v>
      </c>
      <c r="W273" s="62" t="s">
        <v>1176</v>
      </c>
      <c r="X273" s="75">
        <v>0.2</v>
      </c>
      <c r="Y273" s="64" t="s">
        <v>43</v>
      </c>
      <c r="Z273" s="62" t="s">
        <v>43</v>
      </c>
      <c r="AA273" s="75">
        <v>0</v>
      </c>
      <c r="AB273" s="72">
        <f t="shared" si="14"/>
        <v>0.5</v>
      </c>
      <c r="AC273" s="86"/>
      <c r="AD273" s="85" t="str">
        <f>IF(VLOOKUP($A273,'[17]EZ list'!$B$4:$H$463,4,FALSE)="","","Yes")</f>
        <v/>
      </c>
      <c r="AE273" s="85"/>
      <c r="AF273" s="85"/>
      <c r="AG273" s="85"/>
      <c r="AH273" s="84" t="s">
        <v>96</v>
      </c>
      <c r="AI273" s="84">
        <v>0</v>
      </c>
      <c r="AJ273" s="83" t="s">
        <v>0</v>
      </c>
      <c r="AK273" s="94"/>
      <c r="AL273" s="93"/>
      <c r="AM273" s="92"/>
      <c r="AN273" s="79" t="s">
        <v>0</v>
      </c>
      <c r="AO273" s="62" t="s">
        <v>1314</v>
      </c>
      <c r="AP273" s="62" t="s">
        <v>1314</v>
      </c>
      <c r="AQ273" s="62" t="s">
        <v>1314</v>
      </c>
      <c r="AR273" s="62" t="s">
        <v>1314</v>
      </c>
      <c r="AU273" s="69">
        <v>0.73599999999999999</v>
      </c>
      <c r="AV273" s="62" t="s">
        <v>1314</v>
      </c>
      <c r="AW273" s="62" t="s">
        <v>86</v>
      </c>
      <c r="AX273" s="62" t="s">
        <v>1176</v>
      </c>
      <c r="AY273" s="62">
        <v>0.2</v>
      </c>
      <c r="AZ273" s="62" t="s">
        <v>43</v>
      </c>
      <c r="BA273" s="62" t="s">
        <v>43</v>
      </c>
      <c r="BB273" s="62">
        <v>0</v>
      </c>
    </row>
    <row r="274" spans="1:54" ht="15.75" customHeight="1">
      <c r="A274" s="77" t="s">
        <v>938</v>
      </c>
      <c r="B274" s="77" t="s">
        <v>940</v>
      </c>
      <c r="C274" s="87">
        <v>0.4</v>
      </c>
      <c r="D274" s="88" t="s">
        <v>68</v>
      </c>
      <c r="E274" s="88" t="s">
        <v>1203</v>
      </c>
      <c r="F274" s="87">
        <v>0.59</v>
      </c>
      <c r="G274" s="88" t="s">
        <v>69</v>
      </c>
      <c r="H274" s="88" t="s">
        <v>1148</v>
      </c>
      <c r="I274" s="87">
        <v>0.01</v>
      </c>
      <c r="J274" s="87">
        <f t="shared" si="12"/>
        <v>1</v>
      </c>
      <c r="K274" s="77"/>
      <c r="L274" s="75">
        <v>0.4</v>
      </c>
      <c r="M274" s="64" t="s">
        <v>68</v>
      </c>
      <c r="N274" s="62" t="s">
        <v>1203</v>
      </c>
      <c r="O274" s="75">
        <v>0.09</v>
      </c>
      <c r="P274" s="64" t="s">
        <v>69</v>
      </c>
      <c r="Q274" s="77" t="s">
        <v>1148</v>
      </c>
      <c r="R274" s="75">
        <v>0.01</v>
      </c>
      <c r="S274" s="72">
        <f t="shared" si="13"/>
        <v>0.5</v>
      </c>
      <c r="T274" s="72"/>
      <c r="U274" s="75">
        <v>0.4</v>
      </c>
      <c r="V274" s="64" t="s">
        <v>68</v>
      </c>
      <c r="W274" s="62" t="s">
        <v>1203</v>
      </c>
      <c r="X274" s="75">
        <v>0.09</v>
      </c>
      <c r="Y274" s="64" t="s">
        <v>69</v>
      </c>
      <c r="Z274" s="77" t="s">
        <v>1148</v>
      </c>
      <c r="AA274" s="75">
        <v>0.01</v>
      </c>
      <c r="AB274" s="72">
        <f t="shared" si="14"/>
        <v>0.5</v>
      </c>
      <c r="AC274" s="86"/>
      <c r="AD274" s="85" t="str">
        <f>IF(VLOOKUP($A274,'[17]EZ list'!$B$4:$H$463,4,FALSE)="","","Yes")</f>
        <v/>
      </c>
      <c r="AE274" s="85"/>
      <c r="AF274" s="85"/>
      <c r="AG274" s="85"/>
      <c r="AH274" s="84" t="s">
        <v>96</v>
      </c>
      <c r="AI274" s="84">
        <v>0</v>
      </c>
      <c r="AJ274" s="83" t="s">
        <v>96</v>
      </c>
      <c r="AK274" s="94"/>
      <c r="AL274" s="93"/>
      <c r="AM274" s="92"/>
      <c r="AN274" s="79" t="s">
        <v>96</v>
      </c>
      <c r="AO274" s="62" t="s">
        <v>1314</v>
      </c>
      <c r="AP274" s="62" t="s">
        <v>1314</v>
      </c>
      <c r="AQ274" s="62" t="s">
        <v>1314</v>
      </c>
      <c r="AR274" s="62" t="s">
        <v>1314</v>
      </c>
      <c r="AU274" s="69">
        <v>0.69199999999999995</v>
      </c>
      <c r="AV274" s="62" t="s">
        <v>1314</v>
      </c>
      <c r="AW274" s="62" t="s">
        <v>68</v>
      </c>
      <c r="AX274" s="62" t="s">
        <v>1203</v>
      </c>
      <c r="AY274" s="62">
        <v>0.59</v>
      </c>
      <c r="AZ274" s="62" t="s">
        <v>69</v>
      </c>
      <c r="BA274" s="62" t="s">
        <v>1148</v>
      </c>
      <c r="BB274" s="62">
        <v>0.01</v>
      </c>
    </row>
    <row r="275" spans="1:54" ht="15.75" customHeight="1">
      <c r="A275" s="77" t="s">
        <v>941</v>
      </c>
      <c r="B275" s="77" t="s">
        <v>1445</v>
      </c>
      <c r="C275" s="87">
        <v>0.49</v>
      </c>
      <c r="D275" s="88" t="s">
        <v>43</v>
      </c>
      <c r="E275" s="88" t="s">
        <v>1321</v>
      </c>
      <c r="F275" s="87">
        <v>0</v>
      </c>
      <c r="G275" s="88" t="s">
        <v>1446</v>
      </c>
      <c r="H275" s="88" t="s">
        <v>1447</v>
      </c>
      <c r="I275" s="87">
        <v>0.01</v>
      </c>
      <c r="J275" s="87">
        <f t="shared" si="12"/>
        <v>0.5</v>
      </c>
      <c r="K275" s="77"/>
      <c r="L275" s="75">
        <v>0.49</v>
      </c>
      <c r="M275" s="64" t="s">
        <v>43</v>
      </c>
      <c r="N275" s="62" t="s">
        <v>1321</v>
      </c>
      <c r="O275" s="75">
        <v>0</v>
      </c>
      <c r="P275" s="64" t="s">
        <v>1446</v>
      </c>
      <c r="Q275" s="77" t="s">
        <v>1447</v>
      </c>
      <c r="R275" s="75">
        <v>0.01</v>
      </c>
      <c r="S275" s="72">
        <f t="shared" si="13"/>
        <v>0.5</v>
      </c>
      <c r="T275" s="72"/>
      <c r="U275" s="75">
        <v>0.49</v>
      </c>
      <c r="V275" s="64" t="s">
        <v>43</v>
      </c>
      <c r="W275" s="62" t="s">
        <v>1321</v>
      </c>
      <c r="X275" s="75">
        <v>0</v>
      </c>
      <c r="Y275" s="64" t="s">
        <v>1446</v>
      </c>
      <c r="Z275" s="77" t="s">
        <v>1447</v>
      </c>
      <c r="AA275" s="75">
        <v>0.01</v>
      </c>
      <c r="AB275" s="72">
        <f t="shared" si="14"/>
        <v>0.5</v>
      </c>
      <c r="AC275" s="86"/>
      <c r="AD275" s="85" t="str">
        <f>IF(VLOOKUP($A275,'[17]EZ list'!$B$4:$H$463,4,FALSE)="","","Yes")</f>
        <v/>
      </c>
      <c r="AE275" s="85"/>
      <c r="AF275" s="85"/>
      <c r="AG275" s="85"/>
      <c r="AH275" s="84" t="s">
        <v>96</v>
      </c>
      <c r="AI275" s="84">
        <v>0</v>
      </c>
      <c r="AJ275" s="83" t="s">
        <v>0</v>
      </c>
      <c r="AK275" s="94"/>
      <c r="AL275" s="93"/>
      <c r="AM275" s="92"/>
      <c r="AN275" s="79" t="s">
        <v>0</v>
      </c>
      <c r="AO275" s="62" t="s">
        <v>1314</v>
      </c>
      <c r="AP275" s="62" t="s">
        <v>1314</v>
      </c>
      <c r="AQ275" s="62" t="s">
        <v>1314</v>
      </c>
      <c r="AR275" s="62" t="s">
        <v>1314</v>
      </c>
      <c r="AU275" s="69">
        <v>0.71099999999999997</v>
      </c>
      <c r="AV275" s="62" t="s">
        <v>1314</v>
      </c>
      <c r="AW275" s="62" t="s">
        <v>43</v>
      </c>
      <c r="AX275" s="62" t="s">
        <v>1321</v>
      </c>
      <c r="AY275" s="62">
        <v>0</v>
      </c>
      <c r="AZ275" s="62" t="s">
        <v>1446</v>
      </c>
      <c r="BA275" s="62" t="s">
        <v>1447</v>
      </c>
      <c r="BB275" s="62">
        <v>0.01</v>
      </c>
    </row>
    <row r="276" spans="1:54" ht="15.75" customHeight="1">
      <c r="A276" s="77" t="s">
        <v>944</v>
      </c>
      <c r="B276" s="77" t="s">
        <v>946</v>
      </c>
      <c r="C276" s="87">
        <v>0.99</v>
      </c>
      <c r="D276" s="88" t="s">
        <v>43</v>
      </c>
      <c r="E276" s="88" t="s">
        <v>93</v>
      </c>
      <c r="F276" s="87">
        <v>0</v>
      </c>
      <c r="G276" s="88" t="s">
        <v>151</v>
      </c>
      <c r="H276" s="88" t="s">
        <v>1163</v>
      </c>
      <c r="I276" s="87">
        <v>0.01</v>
      </c>
      <c r="J276" s="87">
        <f t="shared" si="12"/>
        <v>1</v>
      </c>
      <c r="K276" s="77"/>
      <c r="L276" s="75">
        <v>0.99</v>
      </c>
      <c r="M276" s="64" t="s">
        <v>43</v>
      </c>
      <c r="N276" s="62" t="s">
        <v>93</v>
      </c>
      <c r="O276" s="75">
        <v>0</v>
      </c>
      <c r="P276" s="64" t="s">
        <v>151</v>
      </c>
      <c r="Q276" s="77" t="s">
        <v>1163</v>
      </c>
      <c r="R276" s="75">
        <v>0.01</v>
      </c>
      <c r="S276" s="72">
        <f t="shared" si="13"/>
        <v>1</v>
      </c>
      <c r="T276" s="72"/>
      <c r="U276" s="75">
        <v>0.49</v>
      </c>
      <c r="V276" s="64" t="s">
        <v>43</v>
      </c>
      <c r="W276" s="62" t="s">
        <v>93</v>
      </c>
      <c r="X276" s="75">
        <v>0</v>
      </c>
      <c r="Y276" s="64" t="s">
        <v>151</v>
      </c>
      <c r="Z276" s="77" t="s">
        <v>1163</v>
      </c>
      <c r="AA276" s="75">
        <v>0.01</v>
      </c>
      <c r="AB276" s="72">
        <f t="shared" si="14"/>
        <v>0.5</v>
      </c>
      <c r="AC276" s="86"/>
      <c r="AD276" s="85" t="str">
        <f>IF(VLOOKUP($A276,'[17]EZ list'!$B$4:$H$463,4,FALSE)="","","Yes")</f>
        <v/>
      </c>
      <c r="AE276" s="85"/>
      <c r="AF276" s="85"/>
      <c r="AG276" s="85"/>
      <c r="AH276" s="84" t="s">
        <v>96</v>
      </c>
      <c r="AI276" s="84">
        <v>0</v>
      </c>
      <c r="AJ276" s="83" t="s">
        <v>0</v>
      </c>
      <c r="AK276" s="94"/>
      <c r="AL276" s="93"/>
      <c r="AM276" s="92"/>
      <c r="AN276" s="79" t="s">
        <v>0</v>
      </c>
      <c r="AO276" s="62" t="s">
        <v>1314</v>
      </c>
      <c r="AP276" s="62" t="s">
        <v>1314</v>
      </c>
      <c r="AQ276" s="62" t="s">
        <v>1314</v>
      </c>
      <c r="AR276" s="62" t="s">
        <v>1314</v>
      </c>
      <c r="AU276" s="69">
        <v>0.64600000000000002</v>
      </c>
      <c r="AV276" s="62" t="s">
        <v>1314</v>
      </c>
      <c r="AW276" s="62" t="s">
        <v>43</v>
      </c>
      <c r="AX276" s="62" t="s">
        <v>93</v>
      </c>
      <c r="AY276" s="62">
        <v>0</v>
      </c>
      <c r="AZ276" s="62" t="s">
        <v>151</v>
      </c>
      <c r="BA276" s="62" t="s">
        <v>1163</v>
      </c>
      <c r="BB276" s="62">
        <v>0.01</v>
      </c>
    </row>
    <row r="277" spans="1:54" ht="15.75" customHeight="1">
      <c r="A277" s="77" t="s">
        <v>947</v>
      </c>
      <c r="B277" s="77" t="s">
        <v>949</v>
      </c>
      <c r="C277" s="87">
        <v>0.4</v>
      </c>
      <c r="D277" s="88" t="s">
        <v>235</v>
      </c>
      <c r="E277" s="88" t="s">
        <v>1222</v>
      </c>
      <c r="F277" s="87">
        <v>0.09</v>
      </c>
      <c r="G277" s="88" t="s">
        <v>236</v>
      </c>
      <c r="H277" s="88" t="s">
        <v>1160</v>
      </c>
      <c r="I277" s="87">
        <v>0.01</v>
      </c>
      <c r="J277" s="87">
        <f t="shared" si="12"/>
        <v>0.5</v>
      </c>
      <c r="K277" s="77"/>
      <c r="L277" s="75">
        <v>0.4</v>
      </c>
      <c r="M277" s="64" t="s">
        <v>235</v>
      </c>
      <c r="N277" s="62" t="s">
        <v>1222</v>
      </c>
      <c r="O277" s="75">
        <v>0.09</v>
      </c>
      <c r="P277" s="64" t="s">
        <v>236</v>
      </c>
      <c r="Q277" s="77" t="s">
        <v>1160</v>
      </c>
      <c r="R277" s="75">
        <v>0.01</v>
      </c>
      <c r="S277" s="72">
        <f t="shared" si="13"/>
        <v>0.5</v>
      </c>
      <c r="T277" s="72"/>
      <c r="U277" s="75">
        <v>0.4</v>
      </c>
      <c r="V277" s="64" t="s">
        <v>235</v>
      </c>
      <c r="W277" s="62" t="s">
        <v>1222</v>
      </c>
      <c r="X277" s="75">
        <v>0.09</v>
      </c>
      <c r="Y277" s="64" t="s">
        <v>236</v>
      </c>
      <c r="Z277" s="77" t="s">
        <v>1160</v>
      </c>
      <c r="AA277" s="75">
        <v>0.01</v>
      </c>
      <c r="AB277" s="72">
        <f t="shared" si="14"/>
        <v>0.5</v>
      </c>
      <c r="AC277" s="86"/>
      <c r="AD277" s="85" t="str">
        <f>IF(VLOOKUP($A277,'[17]EZ list'!$B$4:$H$463,4,FALSE)="","","Yes")</f>
        <v/>
      </c>
      <c r="AE277" s="85"/>
      <c r="AF277" s="85"/>
      <c r="AG277" s="85"/>
      <c r="AH277" s="84" t="s">
        <v>96</v>
      </c>
      <c r="AI277" s="84">
        <v>0</v>
      </c>
      <c r="AJ277" s="83" t="s">
        <v>96</v>
      </c>
      <c r="AK277" s="94"/>
      <c r="AL277" s="93"/>
      <c r="AM277" s="92"/>
      <c r="AN277" s="79" t="s">
        <v>96</v>
      </c>
      <c r="AO277" s="62" t="s">
        <v>1314</v>
      </c>
      <c r="AP277" s="62" t="s">
        <v>1314</v>
      </c>
      <c r="AQ277" s="62" t="s">
        <v>1314</v>
      </c>
      <c r="AR277" s="62" t="s">
        <v>1314</v>
      </c>
      <c r="AU277" s="69">
        <v>0.70899999999999996</v>
      </c>
      <c r="AV277" s="62" t="s">
        <v>1314</v>
      </c>
      <c r="AW277" s="62" t="s">
        <v>235</v>
      </c>
      <c r="AX277" s="62" t="s">
        <v>1222</v>
      </c>
      <c r="AY277" s="62">
        <v>0.59</v>
      </c>
      <c r="AZ277" s="62" t="s">
        <v>236</v>
      </c>
      <c r="BA277" s="62" t="s">
        <v>1160</v>
      </c>
      <c r="BB277" s="62">
        <v>0.01</v>
      </c>
    </row>
    <row r="278" spans="1:54" ht="15.75" customHeight="1">
      <c r="A278" s="77" t="s">
        <v>950</v>
      </c>
      <c r="B278" s="77" t="s">
        <v>952</v>
      </c>
      <c r="C278" s="87">
        <v>0.3</v>
      </c>
      <c r="D278" s="88" t="s">
        <v>404</v>
      </c>
      <c r="E278" s="88" t="s">
        <v>1226</v>
      </c>
      <c r="F278" s="87">
        <v>0.7</v>
      </c>
      <c r="G278" s="88" t="s">
        <v>43</v>
      </c>
      <c r="H278" s="88" t="s">
        <v>1313</v>
      </c>
      <c r="I278" s="87">
        <v>0</v>
      </c>
      <c r="J278" s="87">
        <f t="shared" si="12"/>
        <v>1</v>
      </c>
      <c r="K278" s="77"/>
      <c r="L278" s="75">
        <v>0.4</v>
      </c>
      <c r="M278" s="64" t="s">
        <v>404</v>
      </c>
      <c r="N278" s="62" t="s">
        <v>1226</v>
      </c>
      <c r="O278" s="75">
        <v>0.1</v>
      </c>
      <c r="P278" s="64" t="s">
        <v>43</v>
      </c>
      <c r="Q278" s="77" t="s">
        <v>1313</v>
      </c>
      <c r="R278" s="75">
        <v>0</v>
      </c>
      <c r="S278" s="72">
        <f t="shared" si="13"/>
        <v>0.5</v>
      </c>
      <c r="T278" s="72"/>
      <c r="U278" s="75">
        <v>0.4</v>
      </c>
      <c r="V278" s="64" t="s">
        <v>404</v>
      </c>
      <c r="W278" s="62" t="s">
        <v>1226</v>
      </c>
      <c r="X278" s="75">
        <v>0.1</v>
      </c>
      <c r="Y278" s="64" t="s">
        <v>43</v>
      </c>
      <c r="Z278" s="77" t="s">
        <v>1313</v>
      </c>
      <c r="AA278" s="75">
        <v>0</v>
      </c>
      <c r="AB278" s="72">
        <f t="shared" si="14"/>
        <v>0.5</v>
      </c>
      <c r="AC278" s="86"/>
      <c r="AD278" s="85" t="str">
        <f>IF(VLOOKUP($A278,'[17]EZ list'!$B$4:$H$463,4,FALSE)="","","Yes")</f>
        <v/>
      </c>
      <c r="AE278" s="85"/>
      <c r="AF278" s="85"/>
      <c r="AG278" s="85"/>
      <c r="AH278" s="84" t="s">
        <v>96</v>
      </c>
      <c r="AI278" s="84">
        <v>0</v>
      </c>
      <c r="AJ278" s="83" t="s">
        <v>96</v>
      </c>
      <c r="AK278" s="94"/>
      <c r="AL278" s="93"/>
      <c r="AM278" s="92"/>
      <c r="AN278" s="79" t="s">
        <v>96</v>
      </c>
      <c r="AO278" s="62" t="s">
        <v>1314</v>
      </c>
      <c r="AP278" s="62" t="s">
        <v>1314</v>
      </c>
      <c r="AQ278" s="62" t="s">
        <v>1314</v>
      </c>
      <c r="AR278" s="62" t="s">
        <v>1314</v>
      </c>
      <c r="AU278" s="69">
        <v>0.69199999999999995</v>
      </c>
      <c r="AV278" s="62" t="s">
        <v>1314</v>
      </c>
      <c r="AW278" s="62" t="s">
        <v>404</v>
      </c>
      <c r="AX278" s="62" t="s">
        <v>1226</v>
      </c>
      <c r="AY278" s="62">
        <v>0.6</v>
      </c>
      <c r="AZ278" s="62" t="s">
        <v>43</v>
      </c>
      <c r="BA278" s="62" t="s">
        <v>1313</v>
      </c>
      <c r="BB278" s="62">
        <v>0</v>
      </c>
    </row>
    <row r="279" spans="1:54" ht="15.75" customHeight="1">
      <c r="A279" s="77" t="s">
        <v>953</v>
      </c>
      <c r="B279" s="77" t="s">
        <v>955</v>
      </c>
      <c r="C279" s="87">
        <v>0.4</v>
      </c>
      <c r="D279" s="88" t="s">
        <v>621</v>
      </c>
      <c r="E279" s="88" t="s">
        <v>1220</v>
      </c>
      <c r="F279" s="87">
        <v>0.09</v>
      </c>
      <c r="G279" s="88" t="s">
        <v>366</v>
      </c>
      <c r="H279" s="88" t="s">
        <v>1365</v>
      </c>
      <c r="I279" s="87">
        <v>0.01</v>
      </c>
      <c r="J279" s="87">
        <f t="shared" si="12"/>
        <v>0.5</v>
      </c>
      <c r="K279" s="77"/>
      <c r="L279" s="75">
        <v>0.4</v>
      </c>
      <c r="M279" s="64" t="s">
        <v>621</v>
      </c>
      <c r="N279" s="62" t="s">
        <v>1220</v>
      </c>
      <c r="O279" s="75">
        <v>0.09</v>
      </c>
      <c r="P279" s="64" t="s">
        <v>366</v>
      </c>
      <c r="Q279" s="77" t="s">
        <v>1365</v>
      </c>
      <c r="R279" s="75">
        <v>0.01</v>
      </c>
      <c r="S279" s="72">
        <f t="shared" si="13"/>
        <v>0.5</v>
      </c>
      <c r="T279" s="72"/>
      <c r="U279" s="75">
        <v>0.4</v>
      </c>
      <c r="V279" s="64" t="s">
        <v>621</v>
      </c>
      <c r="W279" s="62" t="s">
        <v>1220</v>
      </c>
      <c r="X279" s="75">
        <v>0.09</v>
      </c>
      <c r="Y279" s="64" t="s">
        <v>366</v>
      </c>
      <c r="Z279" s="77" t="s">
        <v>1365</v>
      </c>
      <c r="AA279" s="75">
        <v>0.01</v>
      </c>
      <c r="AB279" s="72">
        <f t="shared" si="14"/>
        <v>0.5</v>
      </c>
      <c r="AC279" s="86"/>
      <c r="AD279" s="85" t="str">
        <f>IF(VLOOKUP($A279,'[17]EZ list'!$B$4:$H$463,4,FALSE)="","","Yes")</f>
        <v/>
      </c>
      <c r="AE279" s="85"/>
      <c r="AF279" s="85"/>
      <c r="AG279" s="85"/>
      <c r="AH279" s="84" t="s">
        <v>96</v>
      </c>
      <c r="AI279" s="84">
        <v>0</v>
      </c>
      <c r="AJ279" s="83" t="s">
        <v>96</v>
      </c>
      <c r="AK279" s="94"/>
      <c r="AL279" s="93"/>
      <c r="AM279" s="92"/>
      <c r="AN279" s="79" t="s">
        <v>96</v>
      </c>
      <c r="AO279" s="62" t="s">
        <v>1314</v>
      </c>
      <c r="AP279" s="62" t="s">
        <v>1314</v>
      </c>
      <c r="AQ279" s="62" t="s">
        <v>1314</v>
      </c>
      <c r="AR279" s="62" t="s">
        <v>1314</v>
      </c>
      <c r="AU279" s="69">
        <v>0.68</v>
      </c>
      <c r="AV279" s="62" t="s">
        <v>1314</v>
      </c>
      <c r="AW279" s="62" t="s">
        <v>621</v>
      </c>
      <c r="AX279" s="62" t="s">
        <v>1220</v>
      </c>
      <c r="AY279" s="62">
        <v>0.59</v>
      </c>
      <c r="AZ279" s="62" t="s">
        <v>366</v>
      </c>
      <c r="BA279" s="62" t="s">
        <v>1365</v>
      </c>
      <c r="BB279" s="62">
        <v>0.01</v>
      </c>
    </row>
    <row r="280" spans="1:54" ht="15.75" customHeight="1">
      <c r="A280" s="77" t="s">
        <v>956</v>
      </c>
      <c r="B280" s="77" t="s">
        <v>958</v>
      </c>
      <c r="C280" s="87">
        <v>0.4</v>
      </c>
      <c r="D280" s="88" t="s">
        <v>365</v>
      </c>
      <c r="E280" s="88" t="s">
        <v>1189</v>
      </c>
      <c r="F280" s="87">
        <v>0.59</v>
      </c>
      <c r="G280" s="88" t="s">
        <v>366</v>
      </c>
      <c r="H280" s="88" t="s">
        <v>1365</v>
      </c>
      <c r="I280" s="87">
        <v>0.01</v>
      </c>
      <c r="J280" s="87">
        <f t="shared" si="12"/>
        <v>1</v>
      </c>
      <c r="K280" s="77"/>
      <c r="L280" s="75">
        <v>0.4</v>
      </c>
      <c r="M280" s="64" t="s">
        <v>365</v>
      </c>
      <c r="N280" s="62" t="s">
        <v>1189</v>
      </c>
      <c r="O280" s="75">
        <v>0.09</v>
      </c>
      <c r="P280" s="64" t="s">
        <v>366</v>
      </c>
      <c r="Q280" s="77" t="s">
        <v>1365</v>
      </c>
      <c r="R280" s="75">
        <v>0.01</v>
      </c>
      <c r="S280" s="72">
        <f t="shared" si="13"/>
        <v>0.5</v>
      </c>
      <c r="T280" s="72"/>
      <c r="U280" s="75">
        <v>0.4</v>
      </c>
      <c r="V280" s="64" t="s">
        <v>365</v>
      </c>
      <c r="W280" s="62" t="s">
        <v>1189</v>
      </c>
      <c r="X280" s="75">
        <v>0.09</v>
      </c>
      <c r="Y280" s="64" t="s">
        <v>366</v>
      </c>
      <c r="Z280" s="77" t="s">
        <v>1365</v>
      </c>
      <c r="AA280" s="75">
        <v>0.01</v>
      </c>
      <c r="AB280" s="72">
        <f t="shared" si="14"/>
        <v>0.5</v>
      </c>
      <c r="AC280" s="86"/>
      <c r="AD280" s="85" t="str">
        <f>IF(VLOOKUP($A280,'[17]EZ list'!$B$4:$H$463,4,FALSE)="","","Yes")</f>
        <v/>
      </c>
      <c r="AE280" s="85"/>
      <c r="AF280" s="85"/>
      <c r="AG280" s="85"/>
      <c r="AH280" s="84" t="s">
        <v>0</v>
      </c>
      <c r="AI280" s="84">
        <v>94378</v>
      </c>
      <c r="AJ280" s="83" t="s">
        <v>96</v>
      </c>
      <c r="AK280" s="94"/>
      <c r="AL280" s="93"/>
      <c r="AM280" s="92"/>
      <c r="AN280" s="79" t="s">
        <v>96</v>
      </c>
      <c r="AO280" s="62" t="s">
        <v>1314</v>
      </c>
      <c r="AP280" s="62" t="s">
        <v>1314</v>
      </c>
      <c r="AQ280" s="62" t="s">
        <v>1314</v>
      </c>
      <c r="AR280" s="62" t="s">
        <v>1314</v>
      </c>
      <c r="AU280" s="69">
        <v>0.65800000000000003</v>
      </c>
      <c r="AV280" s="62" t="s">
        <v>1314</v>
      </c>
      <c r="AW280" s="62" t="s">
        <v>365</v>
      </c>
      <c r="AX280" s="62" t="s">
        <v>1189</v>
      </c>
      <c r="AY280" s="62">
        <v>0.59</v>
      </c>
      <c r="AZ280" s="62" t="s">
        <v>366</v>
      </c>
      <c r="BA280" s="62" t="s">
        <v>1365</v>
      </c>
      <c r="BB280" s="62">
        <v>0.01</v>
      </c>
    </row>
    <row r="281" spans="1:54" ht="15.75" customHeight="1">
      <c r="A281" s="77" t="s">
        <v>959</v>
      </c>
      <c r="B281" s="108" t="s">
        <v>1448</v>
      </c>
      <c r="C281" s="87">
        <v>0.49</v>
      </c>
      <c r="D281" s="88" t="s">
        <v>43</v>
      </c>
      <c r="E281" s="88" t="s">
        <v>1321</v>
      </c>
      <c r="F281" s="87">
        <v>0</v>
      </c>
      <c r="G281" s="88" t="s">
        <v>829</v>
      </c>
      <c r="H281" s="88" t="s">
        <v>1158</v>
      </c>
      <c r="I281" s="87">
        <v>0.01</v>
      </c>
      <c r="J281" s="87">
        <f t="shared" si="12"/>
        <v>0.5</v>
      </c>
      <c r="K281" s="108"/>
      <c r="L281" s="75">
        <v>0.49</v>
      </c>
      <c r="M281" s="64" t="s">
        <v>43</v>
      </c>
      <c r="N281" s="62" t="s">
        <v>1321</v>
      </c>
      <c r="O281" s="75">
        <v>0</v>
      </c>
      <c r="P281" s="64" t="s">
        <v>829</v>
      </c>
      <c r="Q281" s="77" t="s">
        <v>1158</v>
      </c>
      <c r="R281" s="75">
        <v>0.01</v>
      </c>
      <c r="S281" s="72">
        <f t="shared" si="13"/>
        <v>0.5</v>
      </c>
      <c r="T281" s="72"/>
      <c r="U281" s="75">
        <v>0.49</v>
      </c>
      <c r="V281" s="64" t="s">
        <v>43</v>
      </c>
      <c r="W281" s="62" t="s">
        <v>1321</v>
      </c>
      <c r="X281" s="75">
        <v>0</v>
      </c>
      <c r="Y281" s="64" t="s">
        <v>829</v>
      </c>
      <c r="Z281" s="77" t="s">
        <v>1158</v>
      </c>
      <c r="AA281" s="75">
        <v>0.01</v>
      </c>
      <c r="AB281" s="72">
        <f t="shared" si="14"/>
        <v>0.5</v>
      </c>
      <c r="AC281" s="86"/>
      <c r="AD281" s="85" t="str">
        <f>IF(VLOOKUP($A281,'[17]EZ list'!$B$4:$H$463,4,FALSE)="","","Yes")</f>
        <v/>
      </c>
      <c r="AE281" s="85"/>
      <c r="AF281" s="85"/>
      <c r="AG281" s="85"/>
      <c r="AH281" s="84" t="s">
        <v>96</v>
      </c>
      <c r="AI281" s="84">
        <v>0</v>
      </c>
      <c r="AJ281" s="83" t="s">
        <v>0</v>
      </c>
      <c r="AK281" s="94"/>
      <c r="AL281" s="93"/>
      <c r="AM281" s="92"/>
      <c r="AN281" s="79" t="s">
        <v>0</v>
      </c>
      <c r="AO281" s="62" t="s">
        <v>1314</v>
      </c>
      <c r="AP281" s="62" t="s">
        <v>1314</v>
      </c>
      <c r="AQ281" s="62" t="s">
        <v>1314</v>
      </c>
      <c r="AR281" s="62" t="s">
        <v>1314</v>
      </c>
      <c r="AU281" s="69">
        <v>0.69499999999999995</v>
      </c>
      <c r="AV281" s="62" t="s">
        <v>1314</v>
      </c>
      <c r="AW281" s="62" t="s">
        <v>43</v>
      </c>
      <c r="AX281" s="62" t="s">
        <v>1321</v>
      </c>
      <c r="AY281" s="62">
        <v>0</v>
      </c>
      <c r="AZ281" s="62" t="s">
        <v>829</v>
      </c>
      <c r="BA281" s="62" t="s">
        <v>1158</v>
      </c>
      <c r="BB281" s="62">
        <v>0.01</v>
      </c>
    </row>
    <row r="282" spans="1:54" ht="15.75" customHeight="1">
      <c r="A282" s="77" t="s">
        <v>962</v>
      </c>
      <c r="B282" s="77" t="s">
        <v>964</v>
      </c>
      <c r="C282" s="87">
        <v>0.4</v>
      </c>
      <c r="D282" s="88" t="s">
        <v>103</v>
      </c>
      <c r="E282" s="88" t="s">
        <v>1195</v>
      </c>
      <c r="F282" s="87">
        <v>0.09</v>
      </c>
      <c r="G282" s="88" t="s">
        <v>104</v>
      </c>
      <c r="H282" s="88" t="s">
        <v>1140</v>
      </c>
      <c r="I282" s="87">
        <v>0.01</v>
      </c>
      <c r="J282" s="87">
        <f t="shared" si="12"/>
        <v>0.5</v>
      </c>
      <c r="K282" s="77"/>
      <c r="L282" s="75">
        <v>0.4</v>
      </c>
      <c r="M282" s="64" t="s">
        <v>103</v>
      </c>
      <c r="N282" s="62" t="s">
        <v>1195</v>
      </c>
      <c r="O282" s="75">
        <v>0.09</v>
      </c>
      <c r="P282" s="64" t="s">
        <v>104</v>
      </c>
      <c r="Q282" s="77" t="s">
        <v>1140</v>
      </c>
      <c r="R282" s="75">
        <v>0.01</v>
      </c>
      <c r="S282" s="72">
        <f t="shared" si="13"/>
        <v>0.5</v>
      </c>
      <c r="T282" s="72"/>
      <c r="U282" s="75">
        <v>0.4</v>
      </c>
      <c r="V282" s="64" t="s">
        <v>103</v>
      </c>
      <c r="W282" s="62" t="s">
        <v>1195</v>
      </c>
      <c r="X282" s="75">
        <v>0.09</v>
      </c>
      <c r="Y282" s="64" t="s">
        <v>104</v>
      </c>
      <c r="Z282" s="77" t="s">
        <v>1140</v>
      </c>
      <c r="AA282" s="75">
        <v>0.01</v>
      </c>
      <c r="AB282" s="72">
        <f t="shared" si="14"/>
        <v>0.5</v>
      </c>
      <c r="AC282" s="86"/>
      <c r="AD282" s="85" t="str">
        <f>IF(VLOOKUP($A282,'[17]EZ list'!$B$4:$H$463,4,FALSE)="","","Yes")</f>
        <v/>
      </c>
      <c r="AE282" s="85"/>
      <c r="AF282" s="85"/>
      <c r="AG282" s="85"/>
      <c r="AH282" s="84" t="s">
        <v>96</v>
      </c>
      <c r="AI282" s="84">
        <v>0</v>
      </c>
      <c r="AJ282" s="83" t="s">
        <v>96</v>
      </c>
      <c r="AK282" s="94"/>
      <c r="AL282" s="93"/>
      <c r="AM282" s="92"/>
      <c r="AN282" s="79" t="s">
        <v>96</v>
      </c>
      <c r="AO282" s="62" t="s">
        <v>1314</v>
      </c>
      <c r="AP282" s="62" t="s">
        <v>1314</v>
      </c>
      <c r="AQ282" s="62" t="s">
        <v>1314</v>
      </c>
      <c r="AR282" s="62" t="s">
        <v>1314</v>
      </c>
      <c r="AU282" s="69">
        <v>0.65300000000000002</v>
      </c>
      <c r="AV282" s="62" t="s">
        <v>1314</v>
      </c>
      <c r="AW282" s="62" t="s">
        <v>103</v>
      </c>
      <c r="AX282" s="62" t="s">
        <v>1195</v>
      </c>
      <c r="AY282" s="62">
        <v>0.59</v>
      </c>
      <c r="AZ282" s="62" t="s">
        <v>104</v>
      </c>
      <c r="BA282" s="62" t="s">
        <v>1140</v>
      </c>
      <c r="BB282" s="62">
        <v>0.01</v>
      </c>
    </row>
    <row r="283" spans="1:54" ht="15.75" customHeight="1">
      <c r="A283" s="77" t="s">
        <v>965</v>
      </c>
      <c r="B283" s="77" t="s">
        <v>967</v>
      </c>
      <c r="C283" s="87">
        <v>0.4</v>
      </c>
      <c r="D283" s="88" t="s">
        <v>109</v>
      </c>
      <c r="E283" s="88" t="s">
        <v>1199</v>
      </c>
      <c r="F283" s="87">
        <v>0.09</v>
      </c>
      <c r="G283" s="88" t="s">
        <v>110</v>
      </c>
      <c r="H283" s="88" t="s">
        <v>1142</v>
      </c>
      <c r="I283" s="87">
        <v>0.01</v>
      </c>
      <c r="J283" s="87">
        <f t="shared" si="12"/>
        <v>0.5</v>
      </c>
      <c r="K283" s="77"/>
      <c r="L283" s="75">
        <v>0.4</v>
      </c>
      <c r="M283" s="64" t="s">
        <v>109</v>
      </c>
      <c r="N283" s="62" t="s">
        <v>1199</v>
      </c>
      <c r="O283" s="75">
        <v>0.09</v>
      </c>
      <c r="P283" s="64" t="s">
        <v>110</v>
      </c>
      <c r="Q283" s="77" t="s">
        <v>1142</v>
      </c>
      <c r="R283" s="75">
        <v>0.01</v>
      </c>
      <c r="S283" s="72">
        <f t="shared" si="13"/>
        <v>0.5</v>
      </c>
      <c r="T283" s="72"/>
      <c r="U283" s="75">
        <v>0.4</v>
      </c>
      <c r="V283" s="64" t="s">
        <v>109</v>
      </c>
      <c r="W283" s="62" t="s">
        <v>1199</v>
      </c>
      <c r="X283" s="75">
        <v>0.09</v>
      </c>
      <c r="Y283" s="64" t="s">
        <v>110</v>
      </c>
      <c r="Z283" s="77" t="s">
        <v>1142</v>
      </c>
      <c r="AA283" s="75">
        <v>0.01</v>
      </c>
      <c r="AB283" s="72">
        <f t="shared" si="14"/>
        <v>0.5</v>
      </c>
      <c r="AC283" s="86"/>
      <c r="AD283" s="85" t="str">
        <f>IF(VLOOKUP($A283,'[17]EZ list'!$B$4:$H$463,4,FALSE)="","","Yes")</f>
        <v/>
      </c>
      <c r="AE283" s="85"/>
      <c r="AF283" s="85"/>
      <c r="AG283" s="85"/>
      <c r="AH283" s="84" t="s">
        <v>96</v>
      </c>
      <c r="AI283" s="84">
        <v>0</v>
      </c>
      <c r="AJ283" s="83" t="s">
        <v>96</v>
      </c>
      <c r="AK283" s="94"/>
      <c r="AL283" s="93"/>
      <c r="AM283" s="92"/>
      <c r="AN283" s="79" t="s">
        <v>96</v>
      </c>
      <c r="AO283" s="62" t="s">
        <v>1314</v>
      </c>
      <c r="AP283" s="62" t="s">
        <v>1314</v>
      </c>
      <c r="AQ283" s="62" t="s">
        <v>1314</v>
      </c>
      <c r="AR283" s="62" t="s">
        <v>1314</v>
      </c>
      <c r="AU283" s="69">
        <v>0.69699999999999995</v>
      </c>
      <c r="AV283" s="62" t="s">
        <v>1314</v>
      </c>
      <c r="AW283" s="62" t="s">
        <v>109</v>
      </c>
      <c r="AX283" s="62" t="s">
        <v>1199</v>
      </c>
      <c r="AY283" s="62">
        <v>0.59</v>
      </c>
      <c r="AZ283" s="62" t="s">
        <v>110</v>
      </c>
      <c r="BA283" s="62" t="s">
        <v>1142</v>
      </c>
      <c r="BB283" s="62">
        <v>0.01</v>
      </c>
    </row>
    <row r="284" spans="1:54" ht="15.75" customHeight="1">
      <c r="A284" s="77" t="s">
        <v>968</v>
      </c>
      <c r="B284" s="77" t="s">
        <v>970</v>
      </c>
      <c r="C284" s="87">
        <v>0.5</v>
      </c>
      <c r="D284" s="88" t="s">
        <v>258</v>
      </c>
      <c r="E284" s="88" t="s">
        <v>1197</v>
      </c>
      <c r="F284" s="87">
        <v>0.5</v>
      </c>
      <c r="G284" s="88" t="s">
        <v>43</v>
      </c>
      <c r="H284" s="88" t="s">
        <v>1313</v>
      </c>
      <c r="I284" s="87">
        <v>0</v>
      </c>
      <c r="J284" s="87">
        <f t="shared" si="12"/>
        <v>1</v>
      </c>
      <c r="K284" s="77"/>
      <c r="L284" s="75">
        <v>0.4</v>
      </c>
      <c r="M284" s="64" t="s">
        <v>258</v>
      </c>
      <c r="N284" s="62" t="s">
        <v>1197</v>
      </c>
      <c r="O284" s="75">
        <v>0.1</v>
      </c>
      <c r="P284" s="64" t="s">
        <v>43</v>
      </c>
      <c r="Q284" s="77" t="s">
        <v>1313</v>
      </c>
      <c r="R284" s="75">
        <v>0</v>
      </c>
      <c r="S284" s="72">
        <f t="shared" si="13"/>
        <v>0.5</v>
      </c>
      <c r="T284" s="72"/>
      <c r="U284" s="75">
        <v>0.4</v>
      </c>
      <c r="V284" s="64" t="s">
        <v>258</v>
      </c>
      <c r="W284" s="62" t="s">
        <v>1197</v>
      </c>
      <c r="X284" s="75">
        <v>0.1</v>
      </c>
      <c r="Y284" s="64" t="s">
        <v>43</v>
      </c>
      <c r="Z284" s="77" t="s">
        <v>1313</v>
      </c>
      <c r="AA284" s="75">
        <v>0</v>
      </c>
      <c r="AB284" s="72">
        <f t="shared" si="14"/>
        <v>0.5</v>
      </c>
      <c r="AC284" s="86"/>
      <c r="AD284" s="85" t="str">
        <f>IF(VLOOKUP($A284,'[17]EZ list'!$B$4:$H$463,4,FALSE)="","","Yes")</f>
        <v/>
      </c>
      <c r="AE284" s="85"/>
      <c r="AF284" s="85"/>
      <c r="AG284" s="85"/>
      <c r="AH284" s="84" t="s">
        <v>0</v>
      </c>
      <c r="AI284" s="84">
        <v>1725823</v>
      </c>
      <c r="AJ284" s="83" t="s">
        <v>96</v>
      </c>
      <c r="AK284" s="94"/>
      <c r="AL284" s="93"/>
      <c r="AM284" s="92"/>
      <c r="AN284" s="79" t="s">
        <v>96</v>
      </c>
      <c r="AO284" s="62" t="s">
        <v>1314</v>
      </c>
      <c r="AP284" s="62" t="s">
        <v>1314</v>
      </c>
      <c r="AQ284" s="62" t="s">
        <v>1314</v>
      </c>
      <c r="AR284" s="62" t="s">
        <v>1314</v>
      </c>
      <c r="AU284" s="69">
        <v>0.69399999999999995</v>
      </c>
      <c r="AV284" s="62" t="s">
        <v>1314</v>
      </c>
      <c r="AW284" s="62" t="s">
        <v>258</v>
      </c>
      <c r="AX284" s="62" t="s">
        <v>1197</v>
      </c>
      <c r="AY284" s="62">
        <v>0.6</v>
      </c>
      <c r="AZ284" s="62" t="s">
        <v>43</v>
      </c>
      <c r="BA284" s="62" t="s">
        <v>1313</v>
      </c>
      <c r="BB284" s="62">
        <v>0</v>
      </c>
    </row>
    <row r="285" spans="1:54" ht="15.75" customHeight="1">
      <c r="A285" s="77" t="s">
        <v>971</v>
      </c>
      <c r="B285" s="77" t="s">
        <v>973</v>
      </c>
      <c r="C285" s="87">
        <v>0.4</v>
      </c>
      <c r="D285" s="88" t="s">
        <v>68</v>
      </c>
      <c r="E285" s="88" t="s">
        <v>1203</v>
      </c>
      <c r="F285" s="87">
        <v>0.59</v>
      </c>
      <c r="G285" s="88" t="s">
        <v>69</v>
      </c>
      <c r="H285" s="88" t="s">
        <v>1148</v>
      </c>
      <c r="I285" s="87">
        <v>0.01</v>
      </c>
      <c r="J285" s="87">
        <f t="shared" si="12"/>
        <v>1</v>
      </c>
      <c r="K285" s="77"/>
      <c r="L285" s="75">
        <v>0.4</v>
      </c>
      <c r="M285" s="64" t="s">
        <v>68</v>
      </c>
      <c r="N285" s="62" t="s">
        <v>1203</v>
      </c>
      <c r="O285" s="75">
        <v>0.09</v>
      </c>
      <c r="P285" s="64" t="s">
        <v>69</v>
      </c>
      <c r="Q285" s="77" t="s">
        <v>1148</v>
      </c>
      <c r="R285" s="75">
        <v>0.01</v>
      </c>
      <c r="S285" s="72">
        <f t="shared" si="13"/>
        <v>0.5</v>
      </c>
      <c r="T285" s="72"/>
      <c r="U285" s="75">
        <v>0.4</v>
      </c>
      <c r="V285" s="64" t="s">
        <v>68</v>
      </c>
      <c r="W285" s="62" t="s">
        <v>1203</v>
      </c>
      <c r="X285" s="75">
        <v>0.09</v>
      </c>
      <c r="Y285" s="64" t="s">
        <v>69</v>
      </c>
      <c r="Z285" s="77" t="s">
        <v>1148</v>
      </c>
      <c r="AA285" s="75">
        <v>0.01</v>
      </c>
      <c r="AB285" s="72">
        <f t="shared" si="14"/>
        <v>0.5</v>
      </c>
      <c r="AC285" s="86"/>
      <c r="AD285" s="85" t="str">
        <f>IF(VLOOKUP($A285,'[17]EZ list'!$B$4:$H$463,4,FALSE)="","","Yes")</f>
        <v/>
      </c>
      <c r="AE285" s="85"/>
      <c r="AF285" s="85"/>
      <c r="AG285" s="85"/>
      <c r="AH285" s="84" t="s">
        <v>96</v>
      </c>
      <c r="AI285" s="84">
        <v>0</v>
      </c>
      <c r="AJ285" s="83" t="s">
        <v>96</v>
      </c>
      <c r="AK285" s="94"/>
      <c r="AL285" s="93"/>
      <c r="AM285" s="92"/>
      <c r="AN285" s="79" t="s">
        <v>96</v>
      </c>
      <c r="AO285" s="62" t="s">
        <v>1314</v>
      </c>
      <c r="AP285" s="62" t="s">
        <v>1314</v>
      </c>
      <c r="AQ285" s="62" t="s">
        <v>1314</v>
      </c>
      <c r="AR285" s="62" t="s">
        <v>1314</v>
      </c>
      <c r="AU285" s="69">
        <v>0.65300000000000002</v>
      </c>
      <c r="AV285" s="62" t="s">
        <v>1314</v>
      </c>
      <c r="AW285" s="62" t="s">
        <v>68</v>
      </c>
      <c r="AX285" s="62" t="s">
        <v>1203</v>
      </c>
      <c r="AY285" s="62">
        <v>0.59</v>
      </c>
      <c r="AZ285" s="62" t="s">
        <v>69</v>
      </c>
      <c r="BA285" s="62" t="s">
        <v>1148</v>
      </c>
      <c r="BB285" s="62">
        <v>0.01</v>
      </c>
    </row>
    <row r="286" spans="1:54" ht="15.75" customHeight="1">
      <c r="A286" s="77" t="s">
        <v>974</v>
      </c>
      <c r="B286" s="77" t="s">
        <v>976</v>
      </c>
      <c r="C286" s="87">
        <v>0.4</v>
      </c>
      <c r="D286" s="88" t="s">
        <v>207</v>
      </c>
      <c r="E286" s="88" t="s">
        <v>1201</v>
      </c>
      <c r="F286" s="87">
        <v>0.1</v>
      </c>
      <c r="G286" s="88" t="s">
        <v>43</v>
      </c>
      <c r="H286" s="88" t="s">
        <v>1313</v>
      </c>
      <c r="I286" s="87">
        <v>0</v>
      </c>
      <c r="J286" s="87">
        <f t="shared" si="12"/>
        <v>0.5</v>
      </c>
      <c r="K286" s="77"/>
      <c r="L286" s="75">
        <v>0.4</v>
      </c>
      <c r="M286" s="64" t="s">
        <v>207</v>
      </c>
      <c r="N286" s="62" t="s">
        <v>1201</v>
      </c>
      <c r="O286" s="75">
        <v>0.1</v>
      </c>
      <c r="P286" s="64" t="s">
        <v>43</v>
      </c>
      <c r="Q286" s="77" t="s">
        <v>1313</v>
      </c>
      <c r="R286" s="75">
        <v>0</v>
      </c>
      <c r="S286" s="72">
        <f t="shared" si="13"/>
        <v>0.5</v>
      </c>
      <c r="T286" s="72"/>
      <c r="U286" s="75">
        <v>0.4</v>
      </c>
      <c r="V286" s="64" t="s">
        <v>207</v>
      </c>
      <c r="W286" s="62" t="s">
        <v>1201</v>
      </c>
      <c r="X286" s="75">
        <v>0.1</v>
      </c>
      <c r="Y286" s="64" t="s">
        <v>43</v>
      </c>
      <c r="Z286" s="77" t="s">
        <v>1313</v>
      </c>
      <c r="AA286" s="75">
        <v>0</v>
      </c>
      <c r="AB286" s="72">
        <f t="shared" si="14"/>
        <v>0.5</v>
      </c>
      <c r="AC286" s="86"/>
      <c r="AD286" s="85" t="str">
        <f>IF(VLOOKUP($A286,'[17]EZ list'!$B$4:$H$463,4,FALSE)="","","Yes")</f>
        <v/>
      </c>
      <c r="AE286" s="85"/>
      <c r="AF286" s="85"/>
      <c r="AG286" s="85"/>
      <c r="AH286" s="84" t="s">
        <v>96</v>
      </c>
      <c r="AI286" s="84">
        <v>0</v>
      </c>
      <c r="AJ286" s="83" t="s">
        <v>96</v>
      </c>
      <c r="AK286" s="94"/>
      <c r="AL286" s="93"/>
      <c r="AM286" s="92"/>
      <c r="AN286" s="79" t="s">
        <v>96</v>
      </c>
      <c r="AO286" s="62" t="s">
        <v>1314</v>
      </c>
      <c r="AP286" s="62" t="s">
        <v>1314</v>
      </c>
      <c r="AQ286" s="62" t="s">
        <v>1314</v>
      </c>
      <c r="AR286" s="62" t="s">
        <v>1314</v>
      </c>
      <c r="AU286" s="69">
        <v>0.76500000000000001</v>
      </c>
      <c r="AV286" s="62" t="s">
        <v>1314</v>
      </c>
      <c r="AW286" s="62" t="s">
        <v>207</v>
      </c>
      <c r="AX286" s="62" t="s">
        <v>1201</v>
      </c>
      <c r="AY286" s="62">
        <v>0.6</v>
      </c>
      <c r="AZ286" s="62" t="s">
        <v>43</v>
      </c>
      <c r="BA286" s="62" t="s">
        <v>1313</v>
      </c>
      <c r="BB286" s="62">
        <v>0</v>
      </c>
    </row>
    <row r="287" spans="1:54" ht="15.75" customHeight="1">
      <c r="A287" s="77" t="s">
        <v>977</v>
      </c>
      <c r="B287" s="77" t="s">
        <v>1449</v>
      </c>
      <c r="C287" s="87">
        <v>0.49</v>
      </c>
      <c r="D287" s="88" t="s">
        <v>43</v>
      </c>
      <c r="E287" s="88" t="s">
        <v>1321</v>
      </c>
      <c r="F287" s="87">
        <v>0</v>
      </c>
      <c r="G287" s="88" t="s">
        <v>104</v>
      </c>
      <c r="H287" s="88" t="s">
        <v>1140</v>
      </c>
      <c r="I287" s="87">
        <v>0.01</v>
      </c>
      <c r="J287" s="87">
        <f t="shared" si="12"/>
        <v>0.5</v>
      </c>
      <c r="K287" s="77"/>
      <c r="L287" s="75">
        <v>0.49</v>
      </c>
      <c r="M287" s="64" t="s">
        <v>43</v>
      </c>
      <c r="N287" s="62" t="s">
        <v>1321</v>
      </c>
      <c r="O287" s="75">
        <v>0</v>
      </c>
      <c r="P287" s="64" t="s">
        <v>104</v>
      </c>
      <c r="Q287" s="77" t="s">
        <v>1140</v>
      </c>
      <c r="R287" s="75">
        <v>0.01</v>
      </c>
      <c r="S287" s="72">
        <f t="shared" si="13"/>
        <v>0.5</v>
      </c>
      <c r="T287" s="72"/>
      <c r="U287" s="75">
        <v>0.49</v>
      </c>
      <c r="V287" s="64" t="s">
        <v>43</v>
      </c>
      <c r="W287" s="62" t="s">
        <v>1321</v>
      </c>
      <c r="X287" s="75">
        <v>0</v>
      </c>
      <c r="Y287" s="64" t="s">
        <v>104</v>
      </c>
      <c r="Z287" s="77" t="s">
        <v>1140</v>
      </c>
      <c r="AA287" s="75">
        <v>0.01</v>
      </c>
      <c r="AB287" s="72">
        <f t="shared" si="14"/>
        <v>0.5</v>
      </c>
      <c r="AC287" s="86"/>
      <c r="AD287" s="85" t="str">
        <f>IF(VLOOKUP($A287,'[17]EZ list'!$B$4:$H$463,4,FALSE)="","","Yes")</f>
        <v/>
      </c>
      <c r="AE287" s="85"/>
      <c r="AF287" s="85"/>
      <c r="AG287" s="85"/>
      <c r="AH287" s="84" t="s">
        <v>96</v>
      </c>
      <c r="AI287" s="84">
        <v>0</v>
      </c>
      <c r="AJ287" s="83" t="s">
        <v>0</v>
      </c>
      <c r="AK287" s="94"/>
      <c r="AL287" s="93"/>
      <c r="AM287" s="92"/>
      <c r="AN287" s="79" t="s">
        <v>0</v>
      </c>
      <c r="AO287" s="62" t="s">
        <v>1314</v>
      </c>
      <c r="AP287" s="62" t="s">
        <v>1314</v>
      </c>
      <c r="AQ287" s="62" t="s">
        <v>1314</v>
      </c>
      <c r="AR287" s="62" t="s">
        <v>1314</v>
      </c>
      <c r="AU287" s="69">
        <v>0.70699999999999996</v>
      </c>
      <c r="AV287" s="62" t="s">
        <v>1314</v>
      </c>
      <c r="AW287" s="62" t="s">
        <v>43</v>
      </c>
      <c r="AX287" s="62" t="s">
        <v>1321</v>
      </c>
      <c r="AY287" s="62">
        <v>0</v>
      </c>
      <c r="AZ287" s="62" t="s">
        <v>104</v>
      </c>
      <c r="BA287" s="62" t="s">
        <v>1140</v>
      </c>
      <c r="BB287" s="62">
        <v>0.01</v>
      </c>
    </row>
    <row r="288" spans="1:54" ht="15.75" customHeight="1">
      <c r="A288" s="77" t="s">
        <v>980</v>
      </c>
      <c r="B288" s="77" t="s">
        <v>1450</v>
      </c>
      <c r="C288" s="87">
        <v>0.4</v>
      </c>
      <c r="D288" s="88" t="s">
        <v>68</v>
      </c>
      <c r="E288" s="88" t="s">
        <v>1203</v>
      </c>
      <c r="F288" s="87">
        <v>0.59</v>
      </c>
      <c r="G288" s="88" t="s">
        <v>69</v>
      </c>
      <c r="H288" s="88" t="s">
        <v>1148</v>
      </c>
      <c r="I288" s="87">
        <v>0.01</v>
      </c>
      <c r="J288" s="87">
        <f t="shared" si="12"/>
        <v>1</v>
      </c>
      <c r="K288" s="77"/>
      <c r="L288" s="75">
        <v>0.4</v>
      </c>
      <c r="M288" s="64" t="s">
        <v>68</v>
      </c>
      <c r="N288" s="62" t="s">
        <v>1203</v>
      </c>
      <c r="O288" s="75">
        <v>0.09</v>
      </c>
      <c r="P288" s="64" t="s">
        <v>69</v>
      </c>
      <c r="Q288" s="77" t="s">
        <v>1148</v>
      </c>
      <c r="R288" s="75">
        <v>0.01</v>
      </c>
      <c r="S288" s="72">
        <f t="shared" si="13"/>
        <v>0.5</v>
      </c>
      <c r="T288" s="72"/>
      <c r="U288" s="75">
        <v>0.4</v>
      </c>
      <c r="V288" s="64" t="s">
        <v>68</v>
      </c>
      <c r="W288" s="62" t="s">
        <v>1203</v>
      </c>
      <c r="X288" s="75">
        <v>0.09</v>
      </c>
      <c r="Y288" s="64" t="s">
        <v>69</v>
      </c>
      <c r="Z288" s="77" t="s">
        <v>1148</v>
      </c>
      <c r="AA288" s="75">
        <v>0.01</v>
      </c>
      <c r="AB288" s="72">
        <f t="shared" si="14"/>
        <v>0.5</v>
      </c>
      <c r="AC288" s="86"/>
      <c r="AD288" s="85" t="str">
        <f>IF(VLOOKUP($A288,'[17]EZ list'!$B$4:$H$463,4,FALSE)="","","Yes")</f>
        <v>Yes</v>
      </c>
      <c r="AE288" s="85" t="s">
        <v>1357</v>
      </c>
      <c r="AF288" s="85"/>
      <c r="AG288" s="85"/>
      <c r="AH288" s="84" t="s">
        <v>0</v>
      </c>
      <c r="AI288" s="84">
        <v>612000</v>
      </c>
      <c r="AJ288" s="83" t="s">
        <v>96</v>
      </c>
      <c r="AK288" s="94"/>
      <c r="AL288" s="93"/>
      <c r="AM288" s="92"/>
      <c r="AN288" s="79" t="s">
        <v>96</v>
      </c>
      <c r="AO288" s="62" t="s">
        <v>1314</v>
      </c>
      <c r="AP288" s="62" t="s">
        <v>1314</v>
      </c>
      <c r="AQ288" s="62" t="s">
        <v>1314</v>
      </c>
      <c r="AR288" s="62" t="s">
        <v>1314</v>
      </c>
      <c r="AU288" s="69">
        <v>0.70599999999999996</v>
      </c>
      <c r="AV288" s="62" t="s">
        <v>1314</v>
      </c>
      <c r="AW288" s="62" t="s">
        <v>68</v>
      </c>
      <c r="AX288" s="62" t="s">
        <v>1203</v>
      </c>
      <c r="AY288" s="62">
        <v>0.59</v>
      </c>
      <c r="AZ288" s="62" t="s">
        <v>69</v>
      </c>
      <c r="BA288" s="62" t="s">
        <v>1148</v>
      </c>
      <c r="BB288" s="62">
        <v>0.01</v>
      </c>
    </row>
    <row r="289" spans="1:54" ht="15.75" customHeight="1">
      <c r="A289" s="77" t="s">
        <v>983</v>
      </c>
      <c r="B289" s="77" t="s">
        <v>1451</v>
      </c>
      <c r="C289" s="87">
        <v>0.99</v>
      </c>
      <c r="D289" s="88" t="s">
        <v>43</v>
      </c>
      <c r="E289" s="88" t="s">
        <v>1321</v>
      </c>
      <c r="F289" s="87">
        <v>0</v>
      </c>
      <c r="G289" s="88" t="s">
        <v>366</v>
      </c>
      <c r="H289" s="88" t="s">
        <v>1365</v>
      </c>
      <c r="I289" s="87">
        <v>0.01</v>
      </c>
      <c r="J289" s="87">
        <f t="shared" si="12"/>
        <v>1</v>
      </c>
      <c r="K289" s="77"/>
      <c r="L289" s="75">
        <v>0.49</v>
      </c>
      <c r="M289" s="64" t="s">
        <v>43</v>
      </c>
      <c r="N289" s="62" t="s">
        <v>1321</v>
      </c>
      <c r="O289" s="75">
        <v>0</v>
      </c>
      <c r="P289" s="64" t="s">
        <v>366</v>
      </c>
      <c r="Q289" s="77" t="s">
        <v>1365</v>
      </c>
      <c r="R289" s="75">
        <v>0.01</v>
      </c>
      <c r="S289" s="72">
        <f t="shared" si="13"/>
        <v>0.5</v>
      </c>
      <c r="T289" s="72"/>
      <c r="U289" s="75">
        <v>0.49</v>
      </c>
      <c r="V289" s="64" t="s">
        <v>43</v>
      </c>
      <c r="W289" s="62" t="s">
        <v>1321</v>
      </c>
      <c r="X289" s="75">
        <v>0</v>
      </c>
      <c r="Y289" s="64" t="s">
        <v>366</v>
      </c>
      <c r="Z289" s="77" t="s">
        <v>1365</v>
      </c>
      <c r="AA289" s="75">
        <v>0.01</v>
      </c>
      <c r="AB289" s="72">
        <f t="shared" si="14"/>
        <v>0.5</v>
      </c>
      <c r="AC289" s="86"/>
      <c r="AD289" s="85" t="str">
        <f>IF(VLOOKUP($A289,'[17]EZ list'!$B$4:$H$463,4,FALSE)="","","Yes")</f>
        <v/>
      </c>
      <c r="AE289" s="85"/>
      <c r="AF289" s="85"/>
      <c r="AG289" s="85"/>
      <c r="AH289" s="84" t="s">
        <v>96</v>
      </c>
      <c r="AI289" s="84">
        <v>0</v>
      </c>
      <c r="AJ289" s="83" t="s">
        <v>0</v>
      </c>
      <c r="AK289" s="94"/>
      <c r="AL289" s="93"/>
      <c r="AM289" s="92"/>
      <c r="AN289" s="79" t="s">
        <v>0</v>
      </c>
      <c r="AO289" s="62" t="s">
        <v>1314</v>
      </c>
      <c r="AP289" s="62" t="s">
        <v>1314</v>
      </c>
      <c r="AQ289" s="62" t="s">
        <v>1314</v>
      </c>
      <c r="AR289" s="62" t="s">
        <v>1314</v>
      </c>
      <c r="AU289" s="69">
        <v>0.66</v>
      </c>
      <c r="AV289" s="62" t="s">
        <v>1314</v>
      </c>
      <c r="AW289" s="62" t="s">
        <v>43</v>
      </c>
      <c r="AX289" s="62" t="s">
        <v>1321</v>
      </c>
      <c r="AY289" s="62">
        <v>0</v>
      </c>
      <c r="AZ289" s="62" t="s">
        <v>366</v>
      </c>
      <c r="BA289" s="62" t="s">
        <v>1365</v>
      </c>
      <c r="BB289" s="62">
        <v>0.01</v>
      </c>
    </row>
    <row r="290" spans="1:54" ht="15.75" customHeight="1">
      <c r="A290" s="77" t="s">
        <v>986</v>
      </c>
      <c r="B290" s="77" t="s">
        <v>988</v>
      </c>
      <c r="C290" s="87">
        <v>0.4</v>
      </c>
      <c r="D290" s="88" t="s">
        <v>365</v>
      </c>
      <c r="E290" s="88" t="s">
        <v>1189</v>
      </c>
      <c r="F290" s="87">
        <v>0.59</v>
      </c>
      <c r="G290" s="88" t="s">
        <v>366</v>
      </c>
      <c r="H290" s="88" t="s">
        <v>1365</v>
      </c>
      <c r="I290" s="87">
        <v>0.01</v>
      </c>
      <c r="J290" s="87">
        <f t="shared" si="12"/>
        <v>1</v>
      </c>
      <c r="K290" s="77"/>
      <c r="L290" s="75">
        <v>0.4</v>
      </c>
      <c r="M290" s="64" t="s">
        <v>365</v>
      </c>
      <c r="N290" s="62" t="s">
        <v>1189</v>
      </c>
      <c r="O290" s="75">
        <v>0.09</v>
      </c>
      <c r="P290" s="64" t="s">
        <v>366</v>
      </c>
      <c r="Q290" s="77" t="s">
        <v>1365</v>
      </c>
      <c r="R290" s="75">
        <v>0.01</v>
      </c>
      <c r="S290" s="72">
        <f t="shared" si="13"/>
        <v>0.5</v>
      </c>
      <c r="T290" s="72"/>
      <c r="U290" s="75">
        <v>0.4</v>
      </c>
      <c r="V290" s="64" t="s">
        <v>365</v>
      </c>
      <c r="W290" s="62" t="s">
        <v>1189</v>
      </c>
      <c r="X290" s="75">
        <v>0.09</v>
      </c>
      <c r="Y290" s="64" t="s">
        <v>366</v>
      </c>
      <c r="Z290" s="77" t="s">
        <v>1365</v>
      </c>
      <c r="AA290" s="75">
        <v>0.01</v>
      </c>
      <c r="AB290" s="72">
        <f t="shared" si="14"/>
        <v>0.5</v>
      </c>
      <c r="AC290" s="86"/>
      <c r="AD290" s="85" t="str">
        <f>IF(VLOOKUP($A290,'[17]EZ list'!$B$4:$H$463,4,FALSE)="","","Yes")</f>
        <v/>
      </c>
      <c r="AE290" s="85"/>
      <c r="AF290" s="85"/>
      <c r="AG290" s="85"/>
      <c r="AH290" s="84" t="s">
        <v>96</v>
      </c>
      <c r="AI290" s="84">
        <v>0</v>
      </c>
      <c r="AJ290" s="83" t="s">
        <v>96</v>
      </c>
      <c r="AK290" s="94"/>
      <c r="AL290" s="93"/>
      <c r="AM290" s="92"/>
      <c r="AN290" s="79" t="s">
        <v>96</v>
      </c>
      <c r="AO290" s="62" t="s">
        <v>1314</v>
      </c>
      <c r="AP290" s="62" t="s">
        <v>1314</v>
      </c>
      <c r="AQ290" s="62" t="s">
        <v>1314</v>
      </c>
      <c r="AR290" s="62" t="s">
        <v>1314</v>
      </c>
      <c r="AU290" s="69">
        <v>0.625</v>
      </c>
      <c r="AV290" s="62" t="s">
        <v>1314</v>
      </c>
      <c r="AW290" s="62" t="s">
        <v>365</v>
      </c>
      <c r="AX290" s="62" t="s">
        <v>1189</v>
      </c>
      <c r="AY290" s="62">
        <v>0.59</v>
      </c>
      <c r="AZ290" s="62" t="s">
        <v>366</v>
      </c>
      <c r="BA290" s="62" t="s">
        <v>1365</v>
      </c>
      <c r="BB290" s="62">
        <v>0.01</v>
      </c>
    </row>
    <row r="291" spans="1:54" ht="15.75" customHeight="1">
      <c r="A291" s="77" t="s">
        <v>989</v>
      </c>
      <c r="B291" s="77" t="s">
        <v>991</v>
      </c>
      <c r="C291" s="87">
        <v>0.64</v>
      </c>
      <c r="D291" s="88" t="s">
        <v>86</v>
      </c>
      <c r="E291" s="88" t="s">
        <v>1176</v>
      </c>
      <c r="F291" s="87">
        <v>0.36</v>
      </c>
      <c r="G291" s="88" t="s">
        <v>43</v>
      </c>
      <c r="H291" s="88" t="s">
        <v>43</v>
      </c>
      <c r="I291" s="87">
        <v>0</v>
      </c>
      <c r="J291" s="87">
        <f t="shared" si="12"/>
        <v>1</v>
      </c>
      <c r="K291" s="77"/>
      <c r="L291" s="75">
        <v>0.3</v>
      </c>
      <c r="M291" s="64" t="s">
        <v>86</v>
      </c>
      <c r="N291" s="62" t="s">
        <v>1176</v>
      </c>
      <c r="O291" s="75">
        <v>0.37</v>
      </c>
      <c r="P291" s="64" t="s">
        <v>43</v>
      </c>
      <c r="Q291" s="62" t="s">
        <v>43</v>
      </c>
      <c r="R291" s="75">
        <v>0</v>
      </c>
      <c r="S291" s="72">
        <f t="shared" si="13"/>
        <v>0.66999999999999993</v>
      </c>
      <c r="T291" s="72"/>
      <c r="U291" s="75">
        <v>0.3</v>
      </c>
      <c r="V291" s="64" t="s">
        <v>86</v>
      </c>
      <c r="W291" s="62" t="s">
        <v>1176</v>
      </c>
      <c r="X291" s="75">
        <v>0.2</v>
      </c>
      <c r="Y291" s="64" t="s">
        <v>43</v>
      </c>
      <c r="Z291" s="62" t="s">
        <v>43</v>
      </c>
      <c r="AA291" s="75">
        <v>0</v>
      </c>
      <c r="AB291" s="72">
        <f t="shared" si="14"/>
        <v>0.5</v>
      </c>
      <c r="AC291" s="86"/>
      <c r="AD291" s="85" t="str">
        <f>IF(VLOOKUP($A291,'[17]EZ list'!$B$4:$H$463,4,FALSE)="","","Yes")</f>
        <v/>
      </c>
      <c r="AE291" s="85"/>
      <c r="AF291" s="85"/>
      <c r="AG291" s="85"/>
      <c r="AH291" s="84" t="s">
        <v>96</v>
      </c>
      <c r="AI291" s="84">
        <v>0</v>
      </c>
      <c r="AJ291" s="83" t="s">
        <v>0</v>
      </c>
      <c r="AK291" s="107"/>
      <c r="AL291" s="93"/>
      <c r="AM291" s="92"/>
      <c r="AN291" s="79" t="s">
        <v>0</v>
      </c>
      <c r="AO291" s="62" t="s">
        <v>1314</v>
      </c>
      <c r="AP291" s="62" t="s">
        <v>1314</v>
      </c>
      <c r="AQ291" s="62" t="s">
        <v>1314</v>
      </c>
      <c r="AR291" s="62" t="s">
        <v>1314</v>
      </c>
      <c r="AU291" s="69">
        <v>0.71899999999999997</v>
      </c>
      <c r="AV291" s="62" t="s">
        <v>1314</v>
      </c>
      <c r="AW291" s="62" t="s">
        <v>86</v>
      </c>
      <c r="AX291" s="62" t="s">
        <v>1176</v>
      </c>
      <c r="AY291" s="62">
        <v>0.2</v>
      </c>
      <c r="AZ291" s="62" t="s">
        <v>43</v>
      </c>
      <c r="BA291" s="62" t="s">
        <v>43</v>
      </c>
      <c r="BB291" s="62">
        <v>0</v>
      </c>
    </row>
    <row r="292" spans="1:54" ht="15.75" customHeight="1">
      <c r="A292" s="77" t="s">
        <v>992</v>
      </c>
      <c r="B292" s="77" t="s">
        <v>994</v>
      </c>
      <c r="C292" s="87">
        <v>0.99</v>
      </c>
      <c r="D292" s="88" t="s">
        <v>43</v>
      </c>
      <c r="E292" s="88" t="s">
        <v>93</v>
      </c>
      <c r="F292" s="87">
        <v>0</v>
      </c>
      <c r="G292" s="88" t="s">
        <v>151</v>
      </c>
      <c r="H292" s="88" t="s">
        <v>1163</v>
      </c>
      <c r="I292" s="87">
        <v>0.01</v>
      </c>
      <c r="J292" s="87">
        <f t="shared" si="12"/>
        <v>1</v>
      </c>
      <c r="K292" s="77"/>
      <c r="L292" s="75">
        <v>0.99</v>
      </c>
      <c r="M292" s="64" t="s">
        <v>43</v>
      </c>
      <c r="N292" s="62" t="s">
        <v>93</v>
      </c>
      <c r="O292" s="75">
        <v>0</v>
      </c>
      <c r="P292" s="64" t="s">
        <v>151</v>
      </c>
      <c r="Q292" s="77" t="s">
        <v>1163</v>
      </c>
      <c r="R292" s="75">
        <v>0.01</v>
      </c>
      <c r="S292" s="72">
        <f t="shared" si="13"/>
        <v>1</v>
      </c>
      <c r="T292" s="72"/>
      <c r="U292" s="75">
        <v>0.49</v>
      </c>
      <c r="V292" s="64" t="s">
        <v>43</v>
      </c>
      <c r="W292" s="62" t="s">
        <v>93</v>
      </c>
      <c r="X292" s="75">
        <v>0</v>
      </c>
      <c r="Y292" s="64" t="s">
        <v>151</v>
      </c>
      <c r="Z292" s="77" t="s">
        <v>1163</v>
      </c>
      <c r="AA292" s="75">
        <v>0.01</v>
      </c>
      <c r="AB292" s="72">
        <f t="shared" si="14"/>
        <v>0.5</v>
      </c>
      <c r="AC292" s="86"/>
      <c r="AD292" s="85" t="str">
        <f>IF(VLOOKUP($A292,'[17]EZ list'!$B$4:$H$463,4,FALSE)="","","Yes")</f>
        <v/>
      </c>
      <c r="AE292" s="85"/>
      <c r="AF292" s="85"/>
      <c r="AG292" s="85"/>
      <c r="AH292" s="84" t="s">
        <v>96</v>
      </c>
      <c r="AI292" s="84">
        <v>0</v>
      </c>
      <c r="AJ292" s="83" t="s">
        <v>0</v>
      </c>
      <c r="AK292" s="94"/>
      <c r="AL292" s="93"/>
      <c r="AM292" s="92"/>
      <c r="AN292" s="79" t="s">
        <v>0</v>
      </c>
      <c r="AO292" s="62" t="s">
        <v>1314</v>
      </c>
      <c r="AP292" s="62" t="s">
        <v>1314</v>
      </c>
      <c r="AQ292" s="62" t="s">
        <v>1314</v>
      </c>
      <c r="AR292" s="62" t="s">
        <v>1314</v>
      </c>
      <c r="AU292" s="69">
        <v>0.69699999999999995</v>
      </c>
      <c r="AV292" s="62" t="s">
        <v>1314</v>
      </c>
      <c r="AW292" s="62" t="s">
        <v>43</v>
      </c>
      <c r="AX292" s="62" t="s">
        <v>93</v>
      </c>
      <c r="AY292" s="62">
        <v>0</v>
      </c>
      <c r="AZ292" s="62" t="s">
        <v>151</v>
      </c>
      <c r="BA292" s="62" t="s">
        <v>1163</v>
      </c>
      <c r="BB292" s="62">
        <v>0.01</v>
      </c>
    </row>
    <row r="293" spans="1:54" ht="15.75" customHeight="1">
      <c r="A293" s="77" t="s">
        <v>995</v>
      </c>
      <c r="B293" s="77" t="s">
        <v>997</v>
      </c>
      <c r="C293" s="87">
        <v>0.4</v>
      </c>
      <c r="D293" s="88" t="s">
        <v>68</v>
      </c>
      <c r="E293" s="88" t="s">
        <v>1203</v>
      </c>
      <c r="F293" s="87">
        <v>0.59</v>
      </c>
      <c r="G293" s="88" t="s">
        <v>69</v>
      </c>
      <c r="H293" s="88" t="s">
        <v>1148</v>
      </c>
      <c r="I293" s="87">
        <v>0.01</v>
      </c>
      <c r="J293" s="87">
        <f t="shared" si="12"/>
        <v>1</v>
      </c>
      <c r="K293" s="77"/>
      <c r="L293" s="75">
        <v>0.4</v>
      </c>
      <c r="M293" s="64" t="s">
        <v>68</v>
      </c>
      <c r="N293" s="62" t="s">
        <v>1203</v>
      </c>
      <c r="O293" s="75">
        <v>0.09</v>
      </c>
      <c r="P293" s="64" t="s">
        <v>69</v>
      </c>
      <c r="Q293" s="77" t="s">
        <v>1148</v>
      </c>
      <c r="R293" s="75">
        <v>0.01</v>
      </c>
      <c r="S293" s="72">
        <f t="shared" si="13"/>
        <v>0.5</v>
      </c>
      <c r="T293" s="72"/>
      <c r="U293" s="75">
        <v>0.4</v>
      </c>
      <c r="V293" s="64" t="s">
        <v>68</v>
      </c>
      <c r="W293" s="62" t="s">
        <v>1203</v>
      </c>
      <c r="X293" s="75">
        <v>0.09</v>
      </c>
      <c r="Y293" s="64" t="s">
        <v>69</v>
      </c>
      <c r="Z293" s="77" t="s">
        <v>1148</v>
      </c>
      <c r="AA293" s="75">
        <v>0.01</v>
      </c>
      <c r="AB293" s="72">
        <f t="shared" si="14"/>
        <v>0.5</v>
      </c>
      <c r="AC293" s="86"/>
      <c r="AD293" s="85" t="str">
        <f>IF(VLOOKUP($A293,'[17]EZ list'!$B$4:$H$463,4,FALSE)="","","Yes")</f>
        <v/>
      </c>
      <c r="AE293" s="85"/>
      <c r="AF293" s="85"/>
      <c r="AG293" s="85"/>
      <c r="AH293" s="84" t="s">
        <v>96</v>
      </c>
      <c r="AI293" s="84">
        <v>0</v>
      </c>
      <c r="AJ293" s="83" t="s">
        <v>96</v>
      </c>
      <c r="AK293" s="94"/>
      <c r="AL293" s="93"/>
      <c r="AM293" s="92"/>
      <c r="AN293" s="79" t="s">
        <v>96</v>
      </c>
      <c r="AO293" s="62" t="s">
        <v>1314</v>
      </c>
      <c r="AP293" s="62" t="s">
        <v>1314</v>
      </c>
      <c r="AQ293" s="62" t="s">
        <v>1314</v>
      </c>
      <c r="AR293" s="62" t="s">
        <v>1314</v>
      </c>
      <c r="AU293" s="69">
        <v>0.70399999999999996</v>
      </c>
      <c r="AV293" s="62" t="s">
        <v>1314</v>
      </c>
      <c r="AW293" s="62" t="s">
        <v>68</v>
      </c>
      <c r="AX293" s="62" t="s">
        <v>1203</v>
      </c>
      <c r="AY293" s="62">
        <v>0.59</v>
      </c>
      <c r="AZ293" s="62" t="s">
        <v>69</v>
      </c>
      <c r="BA293" s="62" t="s">
        <v>1148</v>
      </c>
      <c r="BB293" s="62">
        <v>0.01</v>
      </c>
    </row>
    <row r="294" spans="1:54" ht="15.75" customHeight="1">
      <c r="A294" s="77" t="s">
        <v>998</v>
      </c>
      <c r="B294" s="77" t="s">
        <v>1000</v>
      </c>
      <c r="C294" s="87">
        <v>0.4</v>
      </c>
      <c r="D294" s="88" t="s">
        <v>103</v>
      </c>
      <c r="E294" s="88" t="s">
        <v>1195</v>
      </c>
      <c r="F294" s="87">
        <v>0.09</v>
      </c>
      <c r="G294" s="88" t="s">
        <v>104</v>
      </c>
      <c r="H294" s="88" t="s">
        <v>1140</v>
      </c>
      <c r="I294" s="87">
        <v>0.01</v>
      </c>
      <c r="J294" s="87">
        <f t="shared" si="12"/>
        <v>0.5</v>
      </c>
      <c r="K294" s="77"/>
      <c r="L294" s="75">
        <v>0.4</v>
      </c>
      <c r="M294" s="64" t="s">
        <v>103</v>
      </c>
      <c r="N294" s="62" t="s">
        <v>1195</v>
      </c>
      <c r="O294" s="75">
        <v>0.09</v>
      </c>
      <c r="P294" s="64" t="s">
        <v>104</v>
      </c>
      <c r="Q294" s="77" t="s">
        <v>1140</v>
      </c>
      <c r="R294" s="75">
        <v>0.01</v>
      </c>
      <c r="S294" s="72">
        <f t="shared" si="13"/>
        <v>0.5</v>
      </c>
      <c r="T294" s="72"/>
      <c r="U294" s="75">
        <v>0.4</v>
      </c>
      <c r="V294" s="64" t="s">
        <v>103</v>
      </c>
      <c r="W294" s="62" t="s">
        <v>1195</v>
      </c>
      <c r="X294" s="75">
        <v>0.09</v>
      </c>
      <c r="Y294" s="64" t="s">
        <v>104</v>
      </c>
      <c r="Z294" s="77" t="s">
        <v>1140</v>
      </c>
      <c r="AA294" s="75">
        <v>0.01</v>
      </c>
      <c r="AB294" s="72">
        <f t="shared" si="14"/>
        <v>0.5</v>
      </c>
      <c r="AC294" s="86"/>
      <c r="AD294" s="85" t="str">
        <f>IF(VLOOKUP($A294,'[17]EZ list'!$B$4:$H$463,4,FALSE)="","","Yes")</f>
        <v/>
      </c>
      <c r="AE294" s="85"/>
      <c r="AF294" s="85"/>
      <c r="AG294" s="85"/>
      <c r="AH294" s="84" t="s">
        <v>96</v>
      </c>
      <c r="AI294" s="84">
        <v>0</v>
      </c>
      <c r="AJ294" s="83" t="s">
        <v>96</v>
      </c>
      <c r="AK294" s="94"/>
      <c r="AL294" s="93"/>
      <c r="AM294" s="92"/>
      <c r="AN294" s="79" t="s">
        <v>96</v>
      </c>
      <c r="AO294" s="62" t="s">
        <v>1314</v>
      </c>
      <c r="AP294" s="62" t="s">
        <v>1314</v>
      </c>
      <c r="AQ294" s="62" t="s">
        <v>1314</v>
      </c>
      <c r="AR294" s="62" t="s">
        <v>1314</v>
      </c>
      <c r="AU294" s="69">
        <v>0.70699999999999996</v>
      </c>
      <c r="AV294" s="62" t="s">
        <v>1314</v>
      </c>
      <c r="AW294" s="62" t="s">
        <v>103</v>
      </c>
      <c r="AX294" s="62" t="s">
        <v>1195</v>
      </c>
      <c r="AY294" s="62">
        <v>0.59</v>
      </c>
      <c r="AZ294" s="62" t="s">
        <v>104</v>
      </c>
      <c r="BA294" s="62" t="s">
        <v>1140</v>
      </c>
      <c r="BB294" s="62">
        <v>0.01</v>
      </c>
    </row>
    <row r="295" spans="1:54" ht="15.75">
      <c r="A295" s="77" t="s">
        <v>1001</v>
      </c>
      <c r="B295" s="77" t="s">
        <v>1003</v>
      </c>
      <c r="C295" s="106">
        <v>0.4</v>
      </c>
      <c r="D295" s="105" t="s">
        <v>263</v>
      </c>
      <c r="E295" s="105" t="s">
        <v>1218</v>
      </c>
      <c r="F295" s="106">
        <v>0.1</v>
      </c>
      <c r="G295" s="105" t="s">
        <v>43</v>
      </c>
      <c r="H295" s="105" t="s">
        <v>1313</v>
      </c>
      <c r="I295" s="104">
        <v>0</v>
      </c>
      <c r="J295" s="104">
        <f t="shared" si="12"/>
        <v>0.5</v>
      </c>
      <c r="K295" s="77"/>
      <c r="L295" s="75">
        <v>0.4</v>
      </c>
      <c r="M295" s="64" t="s">
        <v>263</v>
      </c>
      <c r="N295" s="62" t="s">
        <v>1218</v>
      </c>
      <c r="O295" s="75">
        <v>0.1</v>
      </c>
      <c r="P295" s="64" t="s">
        <v>43</v>
      </c>
      <c r="Q295" s="77" t="s">
        <v>1313</v>
      </c>
      <c r="R295" s="75">
        <v>0</v>
      </c>
      <c r="S295" s="72">
        <f t="shared" si="13"/>
        <v>0.5</v>
      </c>
      <c r="T295" s="72"/>
      <c r="U295" s="75">
        <v>0.4</v>
      </c>
      <c r="V295" s="64" t="s">
        <v>263</v>
      </c>
      <c r="W295" s="62" t="s">
        <v>1218</v>
      </c>
      <c r="X295" s="75">
        <v>0.1</v>
      </c>
      <c r="Y295" s="64" t="s">
        <v>43</v>
      </c>
      <c r="Z295" s="77" t="s">
        <v>1313</v>
      </c>
      <c r="AA295" s="75">
        <v>0</v>
      </c>
      <c r="AB295" s="72">
        <f t="shared" si="14"/>
        <v>0.5</v>
      </c>
      <c r="AC295" s="86"/>
      <c r="AD295" s="85" t="str">
        <f>IF(VLOOKUP($A295,'[17]EZ list'!$B$4:$H$463,4,FALSE)="","","Yes")</f>
        <v>Yes</v>
      </c>
      <c r="AE295" s="85" t="s">
        <v>1452</v>
      </c>
      <c r="AF295" s="85" t="s">
        <v>1453</v>
      </c>
      <c r="AG295" s="85"/>
      <c r="AH295" s="84" t="s">
        <v>96</v>
      </c>
      <c r="AI295" s="84">
        <v>0</v>
      </c>
      <c r="AJ295" s="83" t="s">
        <v>96</v>
      </c>
      <c r="AK295" s="94"/>
      <c r="AL295" s="93"/>
      <c r="AM295" s="92"/>
      <c r="AN295" s="79" t="s">
        <v>96</v>
      </c>
      <c r="AO295" s="62" t="s">
        <v>1314</v>
      </c>
      <c r="AP295" s="62" t="s">
        <v>1314</v>
      </c>
      <c r="AQ295" s="62" t="s">
        <v>1314</v>
      </c>
      <c r="AR295" s="62" t="s">
        <v>1314</v>
      </c>
      <c r="AU295" s="69">
        <v>0.68799999999999994</v>
      </c>
      <c r="AV295" s="62" t="s">
        <v>1314</v>
      </c>
      <c r="AW295" s="62" t="s">
        <v>263</v>
      </c>
      <c r="AX295" s="62" t="s">
        <v>1218</v>
      </c>
      <c r="AY295" s="62">
        <v>0.6</v>
      </c>
      <c r="AZ295" s="62" t="s">
        <v>43</v>
      </c>
      <c r="BA295" s="62" t="s">
        <v>1313</v>
      </c>
      <c r="BB295" s="62">
        <v>0</v>
      </c>
    </row>
    <row r="296" spans="1:54" ht="15.75" customHeight="1">
      <c r="A296" s="77" t="s">
        <v>1004</v>
      </c>
      <c r="B296" s="77" t="s">
        <v>1006</v>
      </c>
      <c r="C296" s="87">
        <v>0.99</v>
      </c>
      <c r="D296" s="88" t="s">
        <v>43</v>
      </c>
      <c r="E296" s="88" t="s">
        <v>93</v>
      </c>
      <c r="F296" s="87">
        <v>0</v>
      </c>
      <c r="G296" s="88" t="s">
        <v>170</v>
      </c>
      <c r="H296" s="88" t="s">
        <v>1173</v>
      </c>
      <c r="I296" s="87">
        <v>0.01</v>
      </c>
      <c r="J296" s="87">
        <f t="shared" si="12"/>
        <v>1</v>
      </c>
      <c r="K296" s="77"/>
      <c r="L296" s="75">
        <v>0.49</v>
      </c>
      <c r="M296" s="64" t="s">
        <v>43</v>
      </c>
      <c r="N296" s="62" t="s">
        <v>93</v>
      </c>
      <c r="O296" s="75">
        <v>0</v>
      </c>
      <c r="P296" s="64" t="s">
        <v>170</v>
      </c>
      <c r="Q296" s="77" t="s">
        <v>1173</v>
      </c>
      <c r="R296" s="75">
        <v>0.01</v>
      </c>
      <c r="S296" s="72">
        <f t="shared" si="13"/>
        <v>0.5</v>
      </c>
      <c r="T296" s="72"/>
      <c r="U296" s="75">
        <v>0.49</v>
      </c>
      <c r="V296" s="64" t="s">
        <v>43</v>
      </c>
      <c r="W296" s="62" t="s">
        <v>93</v>
      </c>
      <c r="X296" s="75">
        <v>0</v>
      </c>
      <c r="Y296" s="64" t="s">
        <v>170</v>
      </c>
      <c r="Z296" s="77" t="s">
        <v>1173</v>
      </c>
      <c r="AA296" s="75">
        <v>0.01</v>
      </c>
      <c r="AB296" s="72">
        <f t="shared" si="14"/>
        <v>0.5</v>
      </c>
      <c r="AD296" s="85" t="str">
        <f>IF(VLOOKUP($A296,'[17]EZ list'!$B$4:$H$463,4,FALSE)="","","Yes")</f>
        <v>Yes</v>
      </c>
      <c r="AE296" s="85" t="s">
        <v>1335</v>
      </c>
      <c r="AF296" s="85"/>
      <c r="AG296" s="85"/>
      <c r="AH296" s="84" t="s">
        <v>96</v>
      </c>
      <c r="AI296" s="84">
        <v>0</v>
      </c>
      <c r="AJ296" s="83" t="s">
        <v>0</v>
      </c>
      <c r="AK296" s="103"/>
      <c r="AL296" s="90"/>
      <c r="AM296" s="102"/>
      <c r="AN296" s="79" t="s">
        <v>0</v>
      </c>
      <c r="AO296" s="62" t="s">
        <v>0</v>
      </c>
      <c r="AP296" s="62" t="s">
        <v>1314</v>
      </c>
      <c r="AQ296" s="62" t="s">
        <v>1314</v>
      </c>
      <c r="AR296" s="62" t="s">
        <v>1314</v>
      </c>
      <c r="AU296" s="69">
        <v>0.68200000000000005</v>
      </c>
      <c r="AV296" s="62" t="s">
        <v>1314</v>
      </c>
      <c r="AW296" s="62" t="s">
        <v>43</v>
      </c>
      <c r="AX296" s="62" t="s">
        <v>93</v>
      </c>
      <c r="AY296" s="62">
        <v>0</v>
      </c>
      <c r="AZ296" s="62" t="s">
        <v>170</v>
      </c>
      <c r="BA296" s="62" t="s">
        <v>1173</v>
      </c>
      <c r="BB296" s="62">
        <v>0.01</v>
      </c>
    </row>
    <row r="297" spans="1:54" ht="15.75">
      <c r="A297" s="77" t="s">
        <v>1007</v>
      </c>
      <c r="B297" s="77" t="s">
        <v>1009</v>
      </c>
      <c r="C297" s="87">
        <v>0.99</v>
      </c>
      <c r="D297" s="88" t="s">
        <v>43</v>
      </c>
      <c r="E297" s="88" t="s">
        <v>93</v>
      </c>
      <c r="F297" s="87">
        <v>0</v>
      </c>
      <c r="G297" s="88" t="s">
        <v>130</v>
      </c>
      <c r="H297" s="88" t="s">
        <v>1171</v>
      </c>
      <c r="I297" s="87">
        <v>0.01</v>
      </c>
      <c r="J297" s="87">
        <f t="shared" si="12"/>
        <v>1</v>
      </c>
      <c r="K297" s="77"/>
      <c r="L297" s="75">
        <v>0.99</v>
      </c>
      <c r="M297" s="64" t="s">
        <v>43</v>
      </c>
      <c r="N297" s="62" t="s">
        <v>93</v>
      </c>
      <c r="O297" s="75">
        <v>0</v>
      </c>
      <c r="P297" s="64" t="s">
        <v>130</v>
      </c>
      <c r="Q297" s="77" t="s">
        <v>1171</v>
      </c>
      <c r="R297" s="75">
        <v>0.01</v>
      </c>
      <c r="S297" s="72">
        <f t="shared" si="13"/>
        <v>1</v>
      </c>
      <c r="T297" s="72"/>
      <c r="U297" s="75">
        <v>0.49</v>
      </c>
      <c r="V297" s="64" t="s">
        <v>43</v>
      </c>
      <c r="W297" s="62" t="s">
        <v>93</v>
      </c>
      <c r="X297" s="75">
        <v>0</v>
      </c>
      <c r="Y297" s="64" t="s">
        <v>130</v>
      </c>
      <c r="Z297" s="77" t="s">
        <v>1171</v>
      </c>
      <c r="AA297" s="75">
        <v>0.01</v>
      </c>
      <c r="AB297" s="72">
        <f t="shared" si="14"/>
        <v>0.5</v>
      </c>
      <c r="AC297" s="86"/>
      <c r="AD297" s="85" t="str">
        <f>IF(VLOOKUP($A297,'[17]EZ list'!$B$4:$H$463,4,FALSE)="","","Yes")</f>
        <v>Yes</v>
      </c>
      <c r="AE297" s="85" t="s">
        <v>1440</v>
      </c>
      <c r="AF297" s="85"/>
      <c r="AG297" s="85"/>
      <c r="AH297" s="84" t="s">
        <v>0</v>
      </c>
      <c r="AI297" s="84">
        <v>1652273</v>
      </c>
      <c r="AJ297" s="83" t="s">
        <v>0</v>
      </c>
      <c r="AK297" s="94"/>
      <c r="AL297" s="93"/>
      <c r="AM297" s="92"/>
      <c r="AN297" s="79" t="s">
        <v>0</v>
      </c>
      <c r="AO297" s="62" t="s">
        <v>1314</v>
      </c>
      <c r="AP297" s="62" t="s">
        <v>1314</v>
      </c>
      <c r="AQ297" s="62" t="s">
        <v>1314</v>
      </c>
      <c r="AR297" s="62" t="s">
        <v>1314</v>
      </c>
      <c r="AU297" s="69">
        <v>0.67200000000000004</v>
      </c>
      <c r="AV297" s="62" t="s">
        <v>1314</v>
      </c>
      <c r="AW297" s="62" t="s">
        <v>43</v>
      </c>
      <c r="AX297" s="62" t="s">
        <v>93</v>
      </c>
      <c r="AY297" s="62">
        <v>0</v>
      </c>
      <c r="AZ297" s="62" t="s">
        <v>130</v>
      </c>
      <c r="BA297" s="62" t="s">
        <v>1171</v>
      </c>
      <c r="BB297" s="62">
        <v>0.01</v>
      </c>
    </row>
    <row r="298" spans="1:54" ht="15.75" customHeight="1">
      <c r="A298" s="77" t="s">
        <v>1010</v>
      </c>
      <c r="B298" s="77" t="s">
        <v>1012</v>
      </c>
      <c r="C298" s="87">
        <v>0.64</v>
      </c>
      <c r="D298" s="88" t="s">
        <v>86</v>
      </c>
      <c r="E298" s="88" t="s">
        <v>1176</v>
      </c>
      <c r="F298" s="87">
        <v>0.36</v>
      </c>
      <c r="G298" s="88" t="s">
        <v>43</v>
      </c>
      <c r="H298" s="88" t="s">
        <v>43</v>
      </c>
      <c r="I298" s="87">
        <v>0</v>
      </c>
      <c r="J298" s="87">
        <f t="shared" si="12"/>
        <v>1</v>
      </c>
      <c r="K298" s="77"/>
      <c r="L298" s="75">
        <v>0.3</v>
      </c>
      <c r="M298" s="64" t="s">
        <v>86</v>
      </c>
      <c r="N298" s="62" t="s">
        <v>1176</v>
      </c>
      <c r="O298" s="75">
        <v>0.37</v>
      </c>
      <c r="P298" s="64" t="s">
        <v>43</v>
      </c>
      <c r="Q298" s="62" t="s">
        <v>43</v>
      </c>
      <c r="R298" s="75">
        <v>0</v>
      </c>
      <c r="S298" s="72">
        <f t="shared" si="13"/>
        <v>0.66999999999999993</v>
      </c>
      <c r="T298" s="72"/>
      <c r="U298" s="75">
        <v>0.3</v>
      </c>
      <c r="V298" s="64" t="s">
        <v>86</v>
      </c>
      <c r="W298" s="62" t="s">
        <v>1176</v>
      </c>
      <c r="X298" s="75">
        <v>0.2</v>
      </c>
      <c r="Y298" s="64" t="s">
        <v>43</v>
      </c>
      <c r="Z298" s="62" t="s">
        <v>43</v>
      </c>
      <c r="AA298" s="75">
        <v>0</v>
      </c>
      <c r="AB298" s="72">
        <f t="shared" si="14"/>
        <v>0.5</v>
      </c>
      <c r="AC298" s="86"/>
      <c r="AD298" s="85" t="str">
        <f>IF(VLOOKUP($A298,'[17]EZ list'!$B$4:$H$463,4,FALSE)="","","Yes")</f>
        <v/>
      </c>
      <c r="AE298" s="85"/>
      <c r="AF298" s="85"/>
      <c r="AG298" s="85"/>
      <c r="AH298" s="84" t="s">
        <v>96</v>
      </c>
      <c r="AI298" s="84">
        <v>0</v>
      </c>
      <c r="AJ298" s="83" t="s">
        <v>96</v>
      </c>
      <c r="AK298" s="97"/>
      <c r="AL298" s="96"/>
      <c r="AM298" s="95"/>
      <c r="AN298" s="79" t="s">
        <v>0</v>
      </c>
      <c r="AO298" s="62" t="s">
        <v>1314</v>
      </c>
      <c r="AP298" s="62" t="s">
        <v>1314</v>
      </c>
      <c r="AQ298" s="62" t="s">
        <v>1314</v>
      </c>
      <c r="AR298" s="62" t="s">
        <v>1314</v>
      </c>
      <c r="AU298" s="69">
        <v>0.76900000000000002</v>
      </c>
      <c r="AV298" s="62" t="s">
        <v>1314</v>
      </c>
      <c r="AW298" s="62" t="s">
        <v>86</v>
      </c>
      <c r="AX298" s="62" t="s">
        <v>1176</v>
      </c>
      <c r="AY298" s="62">
        <v>0.2</v>
      </c>
      <c r="AZ298" s="62" t="s">
        <v>43</v>
      </c>
      <c r="BA298" s="62" t="s">
        <v>43</v>
      </c>
      <c r="BB298" s="62">
        <v>0</v>
      </c>
    </row>
    <row r="299" spans="1:54" ht="15.75" customHeight="1">
      <c r="A299" s="77" t="s">
        <v>1013</v>
      </c>
      <c r="B299" s="77" t="s">
        <v>1015</v>
      </c>
      <c r="C299" s="87">
        <v>0.64</v>
      </c>
      <c r="D299" s="88" t="s">
        <v>86</v>
      </c>
      <c r="E299" s="88" t="s">
        <v>1176</v>
      </c>
      <c r="F299" s="87">
        <v>0.36</v>
      </c>
      <c r="G299" s="88" t="s">
        <v>43</v>
      </c>
      <c r="H299" s="88" t="s">
        <v>43</v>
      </c>
      <c r="I299" s="87">
        <v>0</v>
      </c>
      <c r="J299" s="87">
        <f t="shared" si="12"/>
        <v>1</v>
      </c>
      <c r="K299" s="77"/>
      <c r="L299" s="75">
        <v>0.3</v>
      </c>
      <c r="M299" s="64" t="s">
        <v>86</v>
      </c>
      <c r="N299" s="62" t="s">
        <v>1176</v>
      </c>
      <c r="O299" s="75">
        <v>0.37</v>
      </c>
      <c r="P299" s="64" t="s">
        <v>43</v>
      </c>
      <c r="Q299" s="62" t="s">
        <v>43</v>
      </c>
      <c r="R299" s="75">
        <v>0</v>
      </c>
      <c r="S299" s="72">
        <f t="shared" si="13"/>
        <v>0.66999999999999993</v>
      </c>
      <c r="T299" s="72"/>
      <c r="U299" s="75">
        <v>0.3</v>
      </c>
      <c r="V299" s="64" t="s">
        <v>86</v>
      </c>
      <c r="W299" s="62" t="s">
        <v>1176</v>
      </c>
      <c r="X299" s="75">
        <v>0.2</v>
      </c>
      <c r="Y299" s="64" t="s">
        <v>43</v>
      </c>
      <c r="Z299" s="62" t="s">
        <v>43</v>
      </c>
      <c r="AA299" s="75">
        <v>0</v>
      </c>
      <c r="AB299" s="72">
        <f t="shared" si="14"/>
        <v>0.5</v>
      </c>
      <c r="AC299" s="86"/>
      <c r="AD299" s="85" t="str">
        <f>IF(VLOOKUP($A299,'[17]EZ list'!$B$4:$H$463,4,FALSE)="","","Yes")</f>
        <v>Yes</v>
      </c>
      <c r="AE299" s="85" t="s">
        <v>1454</v>
      </c>
      <c r="AF299" s="85"/>
      <c r="AG299" s="85"/>
      <c r="AH299" s="84" t="s">
        <v>0</v>
      </c>
      <c r="AI299" s="84">
        <v>2507139</v>
      </c>
      <c r="AJ299" s="83" t="s">
        <v>0</v>
      </c>
      <c r="AK299" s="94"/>
      <c r="AL299" s="93"/>
      <c r="AM299" s="92"/>
      <c r="AN299" s="79" t="s">
        <v>0</v>
      </c>
      <c r="AO299" s="62" t="s">
        <v>1314</v>
      </c>
      <c r="AP299" s="62" t="s">
        <v>1314</v>
      </c>
      <c r="AQ299" s="62" t="s">
        <v>1314</v>
      </c>
      <c r="AR299" s="62" t="s">
        <v>1314</v>
      </c>
      <c r="AU299" s="69">
        <v>0.76100000000000001</v>
      </c>
      <c r="AV299" s="62" t="s">
        <v>1314</v>
      </c>
      <c r="AW299" s="62" t="s">
        <v>86</v>
      </c>
      <c r="AX299" s="62" t="s">
        <v>1176</v>
      </c>
      <c r="AY299" s="62">
        <v>0.2</v>
      </c>
      <c r="AZ299" s="62" t="s">
        <v>43</v>
      </c>
      <c r="BA299" s="62" t="s">
        <v>43</v>
      </c>
      <c r="BB299" s="62">
        <v>0</v>
      </c>
    </row>
    <row r="300" spans="1:54" ht="15.75" customHeight="1">
      <c r="A300" s="77" t="s">
        <v>1016</v>
      </c>
      <c r="B300" s="77" t="s">
        <v>1455</v>
      </c>
      <c r="C300" s="87">
        <v>0.49</v>
      </c>
      <c r="D300" s="88" t="s">
        <v>43</v>
      </c>
      <c r="E300" s="88" t="s">
        <v>1321</v>
      </c>
      <c r="F300" s="87">
        <v>0</v>
      </c>
      <c r="G300" s="88" t="s">
        <v>268</v>
      </c>
      <c r="H300" s="88" t="s">
        <v>1126</v>
      </c>
      <c r="I300" s="87">
        <v>0.01</v>
      </c>
      <c r="J300" s="87">
        <f t="shared" si="12"/>
        <v>0.5</v>
      </c>
      <c r="K300" s="77"/>
      <c r="L300" s="75">
        <v>0.49</v>
      </c>
      <c r="M300" s="64" t="s">
        <v>43</v>
      </c>
      <c r="N300" s="62" t="s">
        <v>1321</v>
      </c>
      <c r="O300" s="75">
        <v>0</v>
      </c>
      <c r="P300" s="64" t="s">
        <v>268</v>
      </c>
      <c r="Q300" s="77" t="s">
        <v>1126</v>
      </c>
      <c r="R300" s="75">
        <v>0.01</v>
      </c>
      <c r="S300" s="72">
        <f t="shared" si="13"/>
        <v>0.5</v>
      </c>
      <c r="T300" s="72"/>
      <c r="U300" s="75">
        <v>0.49</v>
      </c>
      <c r="V300" s="64" t="s">
        <v>43</v>
      </c>
      <c r="W300" s="62" t="s">
        <v>1321</v>
      </c>
      <c r="X300" s="75">
        <v>0</v>
      </c>
      <c r="Y300" s="64" t="s">
        <v>268</v>
      </c>
      <c r="Z300" s="77" t="s">
        <v>1126</v>
      </c>
      <c r="AA300" s="75">
        <v>0.01</v>
      </c>
      <c r="AB300" s="72">
        <f t="shared" si="14"/>
        <v>0.5</v>
      </c>
      <c r="AC300" s="86"/>
      <c r="AD300" s="85" t="str">
        <f>IF(VLOOKUP($A300,'[17]EZ list'!$B$4:$H$463,4,FALSE)="","","Yes")</f>
        <v>Yes</v>
      </c>
      <c r="AE300" s="85" t="s">
        <v>1345</v>
      </c>
      <c r="AF300" s="85"/>
      <c r="AG300" s="85"/>
      <c r="AH300" s="84" t="s">
        <v>0</v>
      </c>
      <c r="AI300" s="84">
        <v>1526757</v>
      </c>
      <c r="AJ300" s="83" t="s">
        <v>0</v>
      </c>
      <c r="AK300" s="101"/>
      <c r="AL300" s="93"/>
      <c r="AM300" s="92"/>
      <c r="AN300" s="79" t="s">
        <v>0</v>
      </c>
      <c r="AO300" s="62" t="s">
        <v>1314</v>
      </c>
      <c r="AP300" s="62" t="s">
        <v>1314</v>
      </c>
      <c r="AQ300" s="62" t="s">
        <v>1314</v>
      </c>
      <c r="AR300" s="62" t="s">
        <v>1314</v>
      </c>
      <c r="AU300" s="69">
        <v>0.69499999999999995</v>
      </c>
      <c r="AV300" s="62" t="s">
        <v>1314</v>
      </c>
      <c r="AW300" s="62" t="s">
        <v>43</v>
      </c>
      <c r="AX300" s="62" t="s">
        <v>1321</v>
      </c>
      <c r="AY300" s="62">
        <v>0</v>
      </c>
      <c r="AZ300" s="62" t="s">
        <v>268</v>
      </c>
      <c r="BA300" s="62" t="s">
        <v>1126</v>
      </c>
      <c r="BB300" s="62">
        <v>0.01</v>
      </c>
    </row>
    <row r="301" spans="1:54" ht="15.75" customHeight="1">
      <c r="A301" s="77" t="s">
        <v>1019</v>
      </c>
      <c r="B301" s="77" t="s">
        <v>1021</v>
      </c>
      <c r="C301" s="87">
        <v>0.4</v>
      </c>
      <c r="D301" s="88" t="s">
        <v>693</v>
      </c>
      <c r="E301" s="88" t="s">
        <v>1228</v>
      </c>
      <c r="F301" s="87">
        <v>0.1</v>
      </c>
      <c r="G301" s="88" t="s">
        <v>43</v>
      </c>
      <c r="H301" s="88" t="s">
        <v>1313</v>
      </c>
      <c r="I301" s="87">
        <v>0</v>
      </c>
      <c r="J301" s="87">
        <f t="shared" si="12"/>
        <v>0.5</v>
      </c>
      <c r="K301" s="77"/>
      <c r="L301" s="75">
        <v>0.4</v>
      </c>
      <c r="M301" s="64" t="s">
        <v>693</v>
      </c>
      <c r="N301" s="62" t="s">
        <v>1228</v>
      </c>
      <c r="O301" s="75">
        <v>0.1</v>
      </c>
      <c r="P301" s="64" t="s">
        <v>43</v>
      </c>
      <c r="Q301" s="77" t="s">
        <v>1313</v>
      </c>
      <c r="R301" s="75">
        <v>0</v>
      </c>
      <c r="S301" s="72">
        <f t="shared" si="13"/>
        <v>0.5</v>
      </c>
      <c r="T301" s="72"/>
      <c r="U301" s="75">
        <v>0.4</v>
      </c>
      <c r="V301" s="64" t="s">
        <v>693</v>
      </c>
      <c r="W301" s="62" t="s">
        <v>1228</v>
      </c>
      <c r="X301" s="75">
        <v>0.1</v>
      </c>
      <c r="Y301" s="64" t="s">
        <v>43</v>
      </c>
      <c r="Z301" s="77" t="s">
        <v>1313</v>
      </c>
      <c r="AA301" s="75">
        <v>0</v>
      </c>
      <c r="AB301" s="72">
        <f t="shared" si="14"/>
        <v>0.5</v>
      </c>
      <c r="AC301" s="86"/>
      <c r="AD301" s="85" t="str">
        <f>IF(VLOOKUP($A301,'[17]EZ list'!$B$4:$H$463,4,FALSE)="","","Yes")</f>
        <v/>
      </c>
      <c r="AE301" s="85"/>
      <c r="AF301" s="85"/>
      <c r="AG301" s="85"/>
      <c r="AH301" s="84" t="s">
        <v>96</v>
      </c>
      <c r="AI301" s="84">
        <v>0</v>
      </c>
      <c r="AJ301" s="83" t="s">
        <v>96</v>
      </c>
      <c r="AK301" s="91"/>
      <c r="AL301" s="90"/>
      <c r="AM301" s="89"/>
      <c r="AN301" s="79" t="s">
        <v>96</v>
      </c>
      <c r="AO301" s="62" t="s">
        <v>1314</v>
      </c>
      <c r="AP301" s="62" t="s">
        <v>1314</v>
      </c>
      <c r="AQ301" s="62" t="s">
        <v>1314</v>
      </c>
      <c r="AR301" s="62" t="s">
        <v>1314</v>
      </c>
      <c r="AU301" s="69">
        <v>0.7</v>
      </c>
      <c r="AV301" s="62" t="s">
        <v>1314</v>
      </c>
      <c r="AW301" s="62" t="s">
        <v>693</v>
      </c>
      <c r="AX301" s="62" t="s">
        <v>1228</v>
      </c>
      <c r="AY301" s="62">
        <v>0.6</v>
      </c>
      <c r="AZ301" s="62" t="s">
        <v>43</v>
      </c>
      <c r="BA301" s="62" t="s">
        <v>1313</v>
      </c>
      <c r="BB301" s="62">
        <v>0</v>
      </c>
    </row>
    <row r="302" spans="1:54" ht="15.75" customHeight="1">
      <c r="A302" s="77" t="s">
        <v>1022</v>
      </c>
      <c r="B302" s="77" t="s">
        <v>1024</v>
      </c>
      <c r="C302" s="87">
        <v>0.4</v>
      </c>
      <c r="D302" s="88" t="s">
        <v>207</v>
      </c>
      <c r="E302" s="88" t="s">
        <v>1201</v>
      </c>
      <c r="F302" s="87">
        <v>0.1</v>
      </c>
      <c r="G302" s="88" t="s">
        <v>43</v>
      </c>
      <c r="H302" s="88" t="s">
        <v>1313</v>
      </c>
      <c r="I302" s="87">
        <v>0</v>
      </c>
      <c r="J302" s="87">
        <f t="shared" si="12"/>
        <v>0.5</v>
      </c>
      <c r="K302" s="77"/>
      <c r="L302" s="75">
        <v>0.4</v>
      </c>
      <c r="M302" s="64" t="s">
        <v>207</v>
      </c>
      <c r="N302" s="62" t="s">
        <v>1201</v>
      </c>
      <c r="O302" s="75">
        <v>0.1</v>
      </c>
      <c r="P302" s="64" t="s">
        <v>43</v>
      </c>
      <c r="Q302" s="77" t="s">
        <v>1313</v>
      </c>
      <c r="R302" s="75">
        <v>0</v>
      </c>
      <c r="S302" s="72">
        <f t="shared" si="13"/>
        <v>0.5</v>
      </c>
      <c r="T302" s="72"/>
      <c r="U302" s="75">
        <v>0.4</v>
      </c>
      <c r="V302" s="64" t="s">
        <v>207</v>
      </c>
      <c r="W302" s="62" t="s">
        <v>1201</v>
      </c>
      <c r="X302" s="75">
        <v>0.1</v>
      </c>
      <c r="Y302" s="64" t="s">
        <v>43</v>
      </c>
      <c r="Z302" s="77" t="s">
        <v>1313</v>
      </c>
      <c r="AA302" s="75">
        <v>0</v>
      </c>
      <c r="AB302" s="72">
        <f t="shared" si="14"/>
        <v>0.5</v>
      </c>
      <c r="AC302" s="86"/>
      <c r="AD302" s="85" t="str">
        <f>IF(VLOOKUP($A302,'[17]EZ list'!$B$4:$H$463,4,FALSE)="","","Yes")</f>
        <v/>
      </c>
      <c r="AE302" s="85"/>
      <c r="AF302" s="85"/>
      <c r="AG302" s="85"/>
      <c r="AH302" s="84" t="s">
        <v>96</v>
      </c>
      <c r="AI302" s="84">
        <v>0</v>
      </c>
      <c r="AJ302" s="83" t="s">
        <v>96</v>
      </c>
      <c r="AK302" s="94"/>
      <c r="AL302" s="93"/>
      <c r="AM302" s="92"/>
      <c r="AN302" s="79" t="s">
        <v>96</v>
      </c>
      <c r="AO302" s="62" t="s">
        <v>1314</v>
      </c>
      <c r="AP302" s="62" t="s">
        <v>1314</v>
      </c>
      <c r="AQ302" s="62" t="s">
        <v>1314</v>
      </c>
      <c r="AR302" s="62" t="s">
        <v>1314</v>
      </c>
      <c r="AU302" s="69">
        <v>0.72699999999999998</v>
      </c>
      <c r="AV302" s="62" t="s">
        <v>1314</v>
      </c>
      <c r="AW302" s="62" t="s">
        <v>207</v>
      </c>
      <c r="AX302" s="62" t="s">
        <v>1201</v>
      </c>
      <c r="AY302" s="62">
        <v>0.6</v>
      </c>
      <c r="AZ302" s="62" t="s">
        <v>43</v>
      </c>
      <c r="BA302" s="62" t="s">
        <v>1313</v>
      </c>
      <c r="BB302" s="62">
        <v>0</v>
      </c>
    </row>
    <row r="303" spans="1:54" ht="15.75">
      <c r="A303" s="77" t="s">
        <v>1025</v>
      </c>
      <c r="B303" s="77" t="s">
        <v>1027</v>
      </c>
      <c r="C303" s="87">
        <v>0.8</v>
      </c>
      <c r="D303" s="88" t="s">
        <v>80</v>
      </c>
      <c r="E303" s="88" t="s">
        <v>1224</v>
      </c>
      <c r="F303" s="87">
        <v>0.2</v>
      </c>
      <c r="G303" s="88" t="s">
        <v>43</v>
      </c>
      <c r="H303" s="88" t="s">
        <v>1313</v>
      </c>
      <c r="I303" s="87">
        <v>0</v>
      </c>
      <c r="J303" s="87">
        <f t="shared" si="12"/>
        <v>1</v>
      </c>
      <c r="K303" s="77"/>
      <c r="L303" s="75">
        <v>0.4</v>
      </c>
      <c r="M303" s="64" t="s">
        <v>80</v>
      </c>
      <c r="N303" s="62" t="s">
        <v>1224</v>
      </c>
      <c r="O303" s="75">
        <v>0.1</v>
      </c>
      <c r="P303" s="64" t="s">
        <v>43</v>
      </c>
      <c r="Q303" s="77" t="s">
        <v>1313</v>
      </c>
      <c r="R303" s="75">
        <v>0</v>
      </c>
      <c r="S303" s="72">
        <f t="shared" si="13"/>
        <v>0.5</v>
      </c>
      <c r="T303" s="72"/>
      <c r="U303" s="75">
        <v>0.4</v>
      </c>
      <c r="V303" s="64" t="s">
        <v>80</v>
      </c>
      <c r="W303" s="62" t="s">
        <v>1224</v>
      </c>
      <c r="X303" s="75">
        <v>0.1</v>
      </c>
      <c r="Y303" s="64" t="s">
        <v>43</v>
      </c>
      <c r="Z303" s="77" t="s">
        <v>1313</v>
      </c>
      <c r="AA303" s="75">
        <v>0</v>
      </c>
      <c r="AB303" s="72">
        <f t="shared" si="14"/>
        <v>0.5</v>
      </c>
      <c r="AC303" s="86"/>
      <c r="AD303" s="85" t="str">
        <f>IF(VLOOKUP($A303,'[17]EZ list'!$B$4:$H$463,4,FALSE)="","","Yes")</f>
        <v>Yes</v>
      </c>
      <c r="AE303" s="85" t="s">
        <v>1376</v>
      </c>
      <c r="AF303" s="85"/>
      <c r="AG303" s="85"/>
      <c r="AH303" s="84" t="s">
        <v>96</v>
      </c>
      <c r="AI303" s="84">
        <v>0</v>
      </c>
      <c r="AJ303" s="83" t="s">
        <v>96</v>
      </c>
      <c r="AK303" s="94"/>
      <c r="AL303" s="93"/>
      <c r="AM303" s="92"/>
      <c r="AN303" s="79" t="s">
        <v>96</v>
      </c>
      <c r="AO303" s="62" t="s">
        <v>0</v>
      </c>
      <c r="AP303" s="62" t="s">
        <v>1314</v>
      </c>
      <c r="AQ303" s="62" t="s">
        <v>1314</v>
      </c>
      <c r="AR303" s="62" t="s">
        <v>1314</v>
      </c>
      <c r="AU303" s="69">
        <v>0.63500000000000001</v>
      </c>
      <c r="AV303" s="62" t="s">
        <v>1314</v>
      </c>
      <c r="AW303" s="62" t="s">
        <v>80</v>
      </c>
      <c r="AX303" s="62" t="s">
        <v>1224</v>
      </c>
      <c r="AY303" s="62">
        <v>0.6</v>
      </c>
      <c r="AZ303" s="62" t="s">
        <v>43</v>
      </c>
      <c r="BA303" s="62" t="s">
        <v>1313</v>
      </c>
      <c r="BB303" s="62">
        <v>0</v>
      </c>
    </row>
    <row r="304" spans="1:54" ht="15.75" customHeight="1">
      <c r="A304" s="77" t="s">
        <v>1028</v>
      </c>
      <c r="B304" s="77" t="s">
        <v>1030</v>
      </c>
      <c r="C304" s="87">
        <v>0.3</v>
      </c>
      <c r="D304" s="88" t="s">
        <v>404</v>
      </c>
      <c r="E304" s="88" t="s">
        <v>1226</v>
      </c>
      <c r="F304" s="87">
        <v>0.7</v>
      </c>
      <c r="G304" s="88" t="s">
        <v>43</v>
      </c>
      <c r="H304" s="88" t="s">
        <v>1313</v>
      </c>
      <c r="I304" s="87">
        <v>0</v>
      </c>
      <c r="J304" s="87">
        <f t="shared" si="12"/>
        <v>1</v>
      </c>
      <c r="K304" s="77"/>
      <c r="L304" s="75">
        <v>0.4</v>
      </c>
      <c r="M304" s="64" t="s">
        <v>404</v>
      </c>
      <c r="N304" s="62" t="s">
        <v>1226</v>
      </c>
      <c r="O304" s="75">
        <v>0.1</v>
      </c>
      <c r="P304" s="64" t="s">
        <v>43</v>
      </c>
      <c r="Q304" s="77" t="s">
        <v>1313</v>
      </c>
      <c r="R304" s="75">
        <v>0</v>
      </c>
      <c r="S304" s="72">
        <f t="shared" si="13"/>
        <v>0.5</v>
      </c>
      <c r="T304" s="72"/>
      <c r="U304" s="75">
        <v>0.4</v>
      </c>
      <c r="V304" s="64" t="s">
        <v>404</v>
      </c>
      <c r="W304" s="62" t="s">
        <v>1226</v>
      </c>
      <c r="X304" s="75">
        <v>0.1</v>
      </c>
      <c r="Y304" s="64" t="s">
        <v>43</v>
      </c>
      <c r="Z304" s="77" t="s">
        <v>1313</v>
      </c>
      <c r="AA304" s="75">
        <v>0</v>
      </c>
      <c r="AB304" s="72">
        <f t="shared" si="14"/>
        <v>0.5</v>
      </c>
      <c r="AC304" s="86"/>
      <c r="AD304" s="85" t="str">
        <f>IF(VLOOKUP($A304,'[17]EZ list'!$B$4:$H$463,4,FALSE)="","","Yes")</f>
        <v/>
      </c>
      <c r="AE304" s="85"/>
      <c r="AF304" s="85"/>
      <c r="AG304" s="85"/>
      <c r="AH304" s="84" t="s">
        <v>96</v>
      </c>
      <c r="AI304" s="84">
        <v>0</v>
      </c>
      <c r="AJ304" s="83" t="s">
        <v>96</v>
      </c>
      <c r="AK304" s="97"/>
      <c r="AL304" s="96"/>
      <c r="AM304" s="95"/>
      <c r="AN304" s="79" t="s">
        <v>96</v>
      </c>
      <c r="AO304" s="62" t="s">
        <v>1314</v>
      </c>
      <c r="AP304" s="62" t="s">
        <v>1314</v>
      </c>
      <c r="AQ304" s="62" t="s">
        <v>1314</v>
      </c>
      <c r="AR304" s="62" t="s">
        <v>1314</v>
      </c>
      <c r="AU304" s="69">
        <v>0.72399999999999998</v>
      </c>
      <c r="AV304" s="62" t="s">
        <v>1314</v>
      </c>
      <c r="AW304" s="62" t="s">
        <v>404</v>
      </c>
      <c r="AX304" s="62" t="s">
        <v>1226</v>
      </c>
      <c r="AY304" s="62">
        <v>0.6</v>
      </c>
      <c r="AZ304" s="62" t="s">
        <v>43</v>
      </c>
      <c r="BA304" s="62" t="s">
        <v>1313</v>
      </c>
      <c r="BB304" s="62">
        <v>0</v>
      </c>
    </row>
    <row r="305" spans="1:54" ht="15.75" customHeight="1">
      <c r="A305" s="77" t="s">
        <v>1031</v>
      </c>
      <c r="B305" s="77" t="s">
        <v>1033</v>
      </c>
      <c r="C305" s="87">
        <v>0.4</v>
      </c>
      <c r="D305" s="88" t="s">
        <v>393</v>
      </c>
      <c r="E305" s="88" t="s">
        <v>1193</v>
      </c>
      <c r="F305" s="87">
        <v>0.09</v>
      </c>
      <c r="G305" s="88" t="s">
        <v>189</v>
      </c>
      <c r="H305" s="88" t="s">
        <v>1138</v>
      </c>
      <c r="I305" s="87">
        <v>0.01</v>
      </c>
      <c r="J305" s="87">
        <f t="shared" si="12"/>
        <v>0.5</v>
      </c>
      <c r="K305" s="77"/>
      <c r="L305" s="75">
        <v>0.4</v>
      </c>
      <c r="M305" s="64" t="s">
        <v>393</v>
      </c>
      <c r="N305" s="62" t="s">
        <v>1193</v>
      </c>
      <c r="O305" s="75">
        <v>0.09</v>
      </c>
      <c r="P305" s="64" t="s">
        <v>189</v>
      </c>
      <c r="Q305" s="77" t="s">
        <v>1138</v>
      </c>
      <c r="R305" s="75">
        <v>0.01</v>
      </c>
      <c r="S305" s="72">
        <f t="shared" si="13"/>
        <v>0.5</v>
      </c>
      <c r="T305" s="72"/>
      <c r="U305" s="75">
        <v>0.4</v>
      </c>
      <c r="V305" s="64" t="s">
        <v>393</v>
      </c>
      <c r="W305" s="62" t="s">
        <v>1193</v>
      </c>
      <c r="X305" s="75">
        <v>0.09</v>
      </c>
      <c r="Y305" s="64" t="s">
        <v>189</v>
      </c>
      <c r="Z305" s="77" t="s">
        <v>1138</v>
      </c>
      <c r="AA305" s="75">
        <v>0.01</v>
      </c>
      <c r="AB305" s="72">
        <f t="shared" si="14"/>
        <v>0.5</v>
      </c>
      <c r="AC305" s="86"/>
      <c r="AD305" s="85" t="str">
        <f>IF(VLOOKUP($A305,'[17]EZ list'!$B$4:$H$463,4,FALSE)="","","Yes")</f>
        <v/>
      </c>
      <c r="AE305" s="85"/>
      <c r="AF305" s="85"/>
      <c r="AG305" s="85"/>
      <c r="AH305" s="84" t="s">
        <v>96</v>
      </c>
      <c r="AI305" s="84">
        <v>0</v>
      </c>
      <c r="AJ305" s="83" t="s">
        <v>96</v>
      </c>
      <c r="AK305" s="94"/>
      <c r="AL305" s="93"/>
      <c r="AM305" s="92"/>
      <c r="AN305" s="79" t="s">
        <v>96</v>
      </c>
      <c r="AO305" s="62" t="s">
        <v>1314</v>
      </c>
      <c r="AP305" s="62" t="s">
        <v>1314</v>
      </c>
      <c r="AQ305" s="62" t="s">
        <v>1314</v>
      </c>
      <c r="AR305" s="62" t="s">
        <v>1314</v>
      </c>
      <c r="AU305" s="69">
        <v>0.68200000000000005</v>
      </c>
      <c r="AV305" s="62" t="s">
        <v>1314</v>
      </c>
      <c r="AW305" s="62" t="s">
        <v>393</v>
      </c>
      <c r="AX305" s="62" t="s">
        <v>1193</v>
      </c>
      <c r="AY305" s="62">
        <v>0.59</v>
      </c>
      <c r="AZ305" s="62" t="s">
        <v>189</v>
      </c>
      <c r="BA305" s="62" t="s">
        <v>1138</v>
      </c>
      <c r="BB305" s="62">
        <v>0.01</v>
      </c>
    </row>
    <row r="306" spans="1:54" ht="15.75" customHeight="1">
      <c r="A306" s="77" t="s">
        <v>1034</v>
      </c>
      <c r="B306" s="77" t="s">
        <v>1036</v>
      </c>
      <c r="C306" s="87">
        <v>0.4</v>
      </c>
      <c r="D306" s="88" t="s">
        <v>300</v>
      </c>
      <c r="E306" s="88" t="s">
        <v>1214</v>
      </c>
      <c r="F306" s="87">
        <v>0.1</v>
      </c>
      <c r="G306" s="88" t="s">
        <v>43</v>
      </c>
      <c r="H306" s="88" t="s">
        <v>1313</v>
      </c>
      <c r="I306" s="87">
        <v>0</v>
      </c>
      <c r="J306" s="87">
        <f t="shared" si="12"/>
        <v>0.5</v>
      </c>
      <c r="K306" s="77"/>
      <c r="L306" s="75">
        <v>0.4</v>
      </c>
      <c r="M306" s="64" t="s">
        <v>300</v>
      </c>
      <c r="N306" s="62" t="s">
        <v>1214</v>
      </c>
      <c r="O306" s="75">
        <v>0.1</v>
      </c>
      <c r="P306" s="64" t="s">
        <v>43</v>
      </c>
      <c r="Q306" s="77" t="s">
        <v>1313</v>
      </c>
      <c r="R306" s="75">
        <v>0</v>
      </c>
      <c r="S306" s="72">
        <f t="shared" si="13"/>
        <v>0.5</v>
      </c>
      <c r="T306" s="72"/>
      <c r="U306" s="75">
        <v>0.4</v>
      </c>
      <c r="V306" s="64" t="s">
        <v>300</v>
      </c>
      <c r="W306" s="62" t="s">
        <v>1214</v>
      </c>
      <c r="X306" s="75">
        <v>0.1</v>
      </c>
      <c r="Y306" s="64" t="s">
        <v>43</v>
      </c>
      <c r="Z306" s="77" t="s">
        <v>1313</v>
      </c>
      <c r="AA306" s="75">
        <v>0</v>
      </c>
      <c r="AB306" s="72">
        <f t="shared" si="14"/>
        <v>0.5</v>
      </c>
      <c r="AC306" s="86"/>
      <c r="AD306" s="85" t="str">
        <f>IF(VLOOKUP($A306,'[17]EZ list'!$B$4:$H$463,4,FALSE)="","","Yes")</f>
        <v/>
      </c>
      <c r="AE306" s="85"/>
      <c r="AF306" s="85"/>
      <c r="AG306" s="85"/>
      <c r="AH306" s="84" t="s">
        <v>96</v>
      </c>
      <c r="AI306" s="84">
        <v>0</v>
      </c>
      <c r="AJ306" s="83" t="s">
        <v>96</v>
      </c>
      <c r="AK306" s="94"/>
      <c r="AL306" s="93"/>
      <c r="AM306" s="92"/>
      <c r="AN306" s="79" t="s">
        <v>96</v>
      </c>
      <c r="AO306" s="62" t="s">
        <v>1314</v>
      </c>
      <c r="AP306" s="62" t="s">
        <v>1314</v>
      </c>
      <c r="AQ306" s="62" t="s">
        <v>1314</v>
      </c>
      <c r="AR306" s="62" t="s">
        <v>1314</v>
      </c>
      <c r="AU306" s="69">
        <v>0.67900000000000005</v>
      </c>
      <c r="AV306" s="62" t="s">
        <v>1314</v>
      </c>
      <c r="AW306" s="62" t="s">
        <v>300</v>
      </c>
      <c r="AX306" s="62" t="s">
        <v>1214</v>
      </c>
      <c r="AY306" s="62">
        <v>0.6</v>
      </c>
      <c r="AZ306" s="62" t="s">
        <v>43</v>
      </c>
      <c r="BA306" s="62" t="s">
        <v>1313</v>
      </c>
      <c r="BB306" s="62">
        <v>0</v>
      </c>
    </row>
    <row r="307" spans="1:54" ht="15.75" customHeight="1">
      <c r="A307" s="77" t="s">
        <v>1037</v>
      </c>
      <c r="B307" s="77" t="s">
        <v>1039</v>
      </c>
      <c r="C307" s="87">
        <v>0.4</v>
      </c>
      <c r="D307" s="88" t="s">
        <v>207</v>
      </c>
      <c r="E307" s="88" t="s">
        <v>1201</v>
      </c>
      <c r="F307" s="87">
        <v>0.1</v>
      </c>
      <c r="G307" s="88" t="s">
        <v>43</v>
      </c>
      <c r="H307" s="88" t="s">
        <v>1313</v>
      </c>
      <c r="I307" s="87">
        <v>0</v>
      </c>
      <c r="J307" s="87">
        <f t="shared" si="12"/>
        <v>0.5</v>
      </c>
      <c r="K307" s="77"/>
      <c r="L307" s="75">
        <v>0.4</v>
      </c>
      <c r="M307" s="64" t="s">
        <v>207</v>
      </c>
      <c r="N307" s="62" t="s">
        <v>1201</v>
      </c>
      <c r="O307" s="75">
        <v>0.1</v>
      </c>
      <c r="P307" s="64" t="s">
        <v>43</v>
      </c>
      <c r="Q307" s="77" t="s">
        <v>1313</v>
      </c>
      <c r="R307" s="75">
        <v>0</v>
      </c>
      <c r="S307" s="72">
        <f t="shared" si="13"/>
        <v>0.5</v>
      </c>
      <c r="T307" s="72"/>
      <c r="U307" s="75">
        <v>0.4</v>
      </c>
      <c r="V307" s="64" t="s">
        <v>207</v>
      </c>
      <c r="W307" s="62" t="s">
        <v>1201</v>
      </c>
      <c r="X307" s="75">
        <v>0.1</v>
      </c>
      <c r="Y307" s="64" t="s">
        <v>43</v>
      </c>
      <c r="Z307" s="77" t="s">
        <v>1313</v>
      </c>
      <c r="AA307" s="75">
        <v>0</v>
      </c>
      <c r="AB307" s="72">
        <f t="shared" si="14"/>
        <v>0.5</v>
      </c>
      <c r="AC307" s="86"/>
      <c r="AD307" s="85" t="str">
        <f>IF(VLOOKUP($A307,'[17]EZ list'!$B$4:$H$463,4,FALSE)="","","Yes")</f>
        <v/>
      </c>
      <c r="AE307" s="85"/>
      <c r="AF307" s="85"/>
      <c r="AG307" s="85"/>
      <c r="AH307" s="84" t="s">
        <v>96</v>
      </c>
      <c r="AI307" s="84">
        <v>0</v>
      </c>
      <c r="AJ307" s="83" t="s">
        <v>96</v>
      </c>
      <c r="AK307" s="94"/>
      <c r="AL307" s="93"/>
      <c r="AM307" s="92"/>
      <c r="AN307" s="79" t="s">
        <v>96</v>
      </c>
      <c r="AO307" s="62" t="s">
        <v>1314</v>
      </c>
      <c r="AP307" s="62" t="s">
        <v>1314</v>
      </c>
      <c r="AQ307" s="62" t="s">
        <v>1314</v>
      </c>
      <c r="AR307" s="62" t="s">
        <v>1314</v>
      </c>
      <c r="AU307" s="69">
        <v>0.72299999999999998</v>
      </c>
      <c r="AV307" s="62" t="s">
        <v>1314</v>
      </c>
      <c r="AW307" s="62" t="s">
        <v>207</v>
      </c>
      <c r="AX307" s="62" t="s">
        <v>1201</v>
      </c>
      <c r="AY307" s="62">
        <v>0.6</v>
      </c>
      <c r="AZ307" s="62" t="s">
        <v>43</v>
      </c>
      <c r="BA307" s="62" t="s">
        <v>1313</v>
      </c>
      <c r="BB307" s="62">
        <v>0</v>
      </c>
    </row>
    <row r="308" spans="1:54" ht="15.75" customHeight="1">
      <c r="A308" s="77" t="s">
        <v>1040</v>
      </c>
      <c r="B308" s="77" t="s">
        <v>1456</v>
      </c>
      <c r="C308" s="87">
        <v>0.99</v>
      </c>
      <c r="D308" s="88" t="s">
        <v>43</v>
      </c>
      <c r="E308" s="88" t="s">
        <v>1321</v>
      </c>
      <c r="F308" s="87">
        <v>0</v>
      </c>
      <c r="G308" s="88" t="s">
        <v>165</v>
      </c>
      <c r="H308" s="88" t="s">
        <v>1120</v>
      </c>
      <c r="I308" s="87">
        <v>0.01</v>
      </c>
      <c r="J308" s="87">
        <f t="shared" si="12"/>
        <v>1</v>
      </c>
      <c r="K308" s="77"/>
      <c r="L308" s="75">
        <v>0.49</v>
      </c>
      <c r="M308" s="64" t="s">
        <v>43</v>
      </c>
      <c r="N308" s="62" t="s">
        <v>1321</v>
      </c>
      <c r="O308" s="75">
        <v>0</v>
      </c>
      <c r="P308" s="64" t="s">
        <v>165</v>
      </c>
      <c r="Q308" s="77" t="s">
        <v>1120</v>
      </c>
      <c r="R308" s="75">
        <v>0.01</v>
      </c>
      <c r="S308" s="72">
        <f t="shared" si="13"/>
        <v>0.5</v>
      </c>
      <c r="T308" s="72"/>
      <c r="U308" s="75">
        <v>0.49</v>
      </c>
      <c r="V308" s="64" t="s">
        <v>43</v>
      </c>
      <c r="W308" s="62" t="s">
        <v>1321</v>
      </c>
      <c r="X308" s="75">
        <v>0</v>
      </c>
      <c r="Y308" s="64" t="s">
        <v>165</v>
      </c>
      <c r="Z308" s="77" t="s">
        <v>1120</v>
      </c>
      <c r="AA308" s="75">
        <v>0.01</v>
      </c>
      <c r="AB308" s="72">
        <f t="shared" si="14"/>
        <v>0.5</v>
      </c>
      <c r="AC308" s="86"/>
      <c r="AD308" s="85" t="str">
        <f>IF(VLOOKUP($A308,'[17]EZ list'!$B$4:$H$463,4,FALSE)="","","Yes")</f>
        <v/>
      </c>
      <c r="AE308" s="85"/>
      <c r="AF308" s="85"/>
      <c r="AG308" s="85"/>
      <c r="AH308" s="84" t="s">
        <v>96</v>
      </c>
      <c r="AI308" s="84">
        <v>0</v>
      </c>
      <c r="AJ308" s="83" t="s">
        <v>0</v>
      </c>
      <c r="AK308" s="94"/>
      <c r="AL308" s="93"/>
      <c r="AM308" s="92"/>
      <c r="AN308" s="79" t="s">
        <v>0</v>
      </c>
      <c r="AO308" s="62" t="s">
        <v>1314</v>
      </c>
      <c r="AP308" s="62" t="s">
        <v>1314</v>
      </c>
      <c r="AQ308" s="62" t="s">
        <v>1314</v>
      </c>
      <c r="AR308" s="62" t="s">
        <v>1314</v>
      </c>
      <c r="AU308" s="69">
        <v>0.72499999999999998</v>
      </c>
      <c r="AV308" s="62" t="s">
        <v>1314</v>
      </c>
      <c r="AW308" s="62" t="s">
        <v>43</v>
      </c>
      <c r="AX308" s="62" t="s">
        <v>1321</v>
      </c>
      <c r="AY308" s="62">
        <v>0</v>
      </c>
      <c r="AZ308" s="62" t="s">
        <v>165</v>
      </c>
      <c r="BA308" s="62" t="s">
        <v>1120</v>
      </c>
      <c r="BB308" s="62">
        <v>0.01</v>
      </c>
    </row>
    <row r="309" spans="1:54" ht="15.75" customHeight="1">
      <c r="A309" s="77" t="s">
        <v>1043</v>
      </c>
      <c r="B309" s="77" t="s">
        <v>1045</v>
      </c>
      <c r="C309" s="87">
        <v>0.4</v>
      </c>
      <c r="D309" s="88" t="s">
        <v>365</v>
      </c>
      <c r="E309" s="88" t="s">
        <v>1189</v>
      </c>
      <c r="F309" s="87">
        <v>0.59</v>
      </c>
      <c r="G309" s="88" t="s">
        <v>366</v>
      </c>
      <c r="H309" s="88" t="s">
        <v>1365</v>
      </c>
      <c r="I309" s="87">
        <v>0.01</v>
      </c>
      <c r="J309" s="87">
        <f t="shared" si="12"/>
        <v>1</v>
      </c>
      <c r="K309" s="77"/>
      <c r="L309" s="75">
        <v>0.4</v>
      </c>
      <c r="M309" s="64" t="s">
        <v>365</v>
      </c>
      <c r="N309" s="62" t="s">
        <v>1189</v>
      </c>
      <c r="O309" s="75">
        <v>0.09</v>
      </c>
      <c r="P309" s="64" t="s">
        <v>366</v>
      </c>
      <c r="Q309" s="77" t="s">
        <v>1365</v>
      </c>
      <c r="R309" s="75">
        <v>0.01</v>
      </c>
      <c r="S309" s="72">
        <f t="shared" si="13"/>
        <v>0.5</v>
      </c>
      <c r="T309" s="72"/>
      <c r="U309" s="75">
        <v>0.4</v>
      </c>
      <c r="V309" s="64" t="s">
        <v>365</v>
      </c>
      <c r="W309" s="62" t="s">
        <v>1189</v>
      </c>
      <c r="X309" s="75">
        <v>0.09</v>
      </c>
      <c r="Y309" s="64" t="s">
        <v>366</v>
      </c>
      <c r="Z309" s="77" t="s">
        <v>1365</v>
      </c>
      <c r="AA309" s="75">
        <v>0.01</v>
      </c>
      <c r="AB309" s="72">
        <f t="shared" si="14"/>
        <v>0.5</v>
      </c>
      <c r="AC309" s="86"/>
      <c r="AD309" s="85" t="str">
        <f>IF(VLOOKUP($A309,'[17]EZ list'!$B$4:$H$463,4,FALSE)="","","Yes")</f>
        <v/>
      </c>
      <c r="AE309" s="85"/>
      <c r="AF309" s="85"/>
      <c r="AG309" s="85"/>
      <c r="AH309" s="84" t="s">
        <v>96</v>
      </c>
      <c r="AI309" s="84">
        <v>0</v>
      </c>
      <c r="AJ309" s="83" t="s">
        <v>96</v>
      </c>
      <c r="AK309" s="100"/>
      <c r="AL309" s="99"/>
      <c r="AM309" s="98"/>
      <c r="AN309" s="79" t="s">
        <v>96</v>
      </c>
      <c r="AO309" s="62" t="s">
        <v>1314</v>
      </c>
      <c r="AP309" s="62" t="s">
        <v>1314</v>
      </c>
      <c r="AQ309" s="62" t="s">
        <v>1314</v>
      </c>
      <c r="AR309" s="62" t="s">
        <v>1314</v>
      </c>
      <c r="AU309" s="69">
        <v>0.66800000000000004</v>
      </c>
      <c r="AV309" s="62" t="s">
        <v>1314</v>
      </c>
      <c r="AW309" s="62" t="s">
        <v>365</v>
      </c>
      <c r="AX309" s="62" t="s">
        <v>1189</v>
      </c>
      <c r="AY309" s="62">
        <v>0.59</v>
      </c>
      <c r="AZ309" s="62" t="s">
        <v>366</v>
      </c>
      <c r="BA309" s="62" t="s">
        <v>1365</v>
      </c>
      <c r="BB309" s="62">
        <v>0.01</v>
      </c>
    </row>
    <row r="310" spans="1:54" ht="15.75" customHeight="1">
      <c r="A310" s="77" t="s">
        <v>1046</v>
      </c>
      <c r="B310" s="77" t="s">
        <v>1048</v>
      </c>
      <c r="C310" s="87">
        <v>0.4</v>
      </c>
      <c r="D310" s="88" t="s">
        <v>287</v>
      </c>
      <c r="E310" s="88" t="s">
        <v>1191</v>
      </c>
      <c r="F310" s="87">
        <v>0.09</v>
      </c>
      <c r="G310" s="88" t="s">
        <v>161</v>
      </c>
      <c r="H310" s="88" t="s">
        <v>1331</v>
      </c>
      <c r="I310" s="87">
        <v>0.01</v>
      </c>
      <c r="J310" s="87">
        <f t="shared" si="12"/>
        <v>0.5</v>
      </c>
      <c r="K310" s="77"/>
      <c r="L310" s="75">
        <v>0.4</v>
      </c>
      <c r="M310" s="64" t="s">
        <v>287</v>
      </c>
      <c r="N310" s="62" t="s">
        <v>1191</v>
      </c>
      <c r="O310" s="75">
        <v>0.09</v>
      </c>
      <c r="P310" s="64" t="s">
        <v>1332</v>
      </c>
      <c r="Q310" s="77" t="s">
        <v>1333</v>
      </c>
      <c r="R310" s="75">
        <v>0.01</v>
      </c>
      <c r="S310" s="72">
        <f t="shared" si="13"/>
        <v>0.5</v>
      </c>
      <c r="T310" s="72"/>
      <c r="U310" s="75">
        <v>0.4</v>
      </c>
      <c r="V310" s="64" t="s">
        <v>287</v>
      </c>
      <c r="W310" s="62" t="s">
        <v>1191</v>
      </c>
      <c r="X310" s="75">
        <v>0.09</v>
      </c>
      <c r="Y310" s="64" t="s">
        <v>1332</v>
      </c>
      <c r="Z310" s="77" t="s">
        <v>1333</v>
      </c>
      <c r="AA310" s="75">
        <v>0.01</v>
      </c>
      <c r="AB310" s="72">
        <f t="shared" si="14"/>
        <v>0.5</v>
      </c>
      <c r="AC310" s="86"/>
      <c r="AD310" s="85" t="str">
        <f>IF(VLOOKUP($A310,'[17]EZ list'!$B$4:$H$463,4,FALSE)="","","Yes")</f>
        <v/>
      </c>
      <c r="AE310" s="85"/>
      <c r="AF310" s="85"/>
      <c r="AG310" s="85"/>
      <c r="AH310" s="84" t="s">
        <v>96</v>
      </c>
      <c r="AI310" s="84">
        <v>0</v>
      </c>
      <c r="AJ310" s="83" t="s">
        <v>96</v>
      </c>
      <c r="AK310" s="94"/>
      <c r="AL310" s="93"/>
      <c r="AM310" s="92"/>
      <c r="AN310" s="79" t="s">
        <v>96</v>
      </c>
      <c r="AO310" s="62" t="s">
        <v>1314</v>
      </c>
      <c r="AP310" s="62" t="s">
        <v>1314</v>
      </c>
      <c r="AQ310" s="62" t="s">
        <v>1314</v>
      </c>
      <c r="AR310" s="62" t="s">
        <v>1314</v>
      </c>
      <c r="AU310" s="69">
        <v>0.67500000000000004</v>
      </c>
      <c r="AV310" s="62" t="s">
        <v>1314</v>
      </c>
      <c r="AW310" s="62" t="s">
        <v>287</v>
      </c>
      <c r="AX310" s="62" t="s">
        <v>1191</v>
      </c>
      <c r="AY310" s="62">
        <v>0.59</v>
      </c>
      <c r="AZ310" s="62" t="s">
        <v>161</v>
      </c>
      <c r="BA310" s="62" t="s">
        <v>1331</v>
      </c>
      <c r="BB310" s="62">
        <v>0.01</v>
      </c>
    </row>
    <row r="311" spans="1:54" ht="15.75" customHeight="1">
      <c r="A311" s="77" t="s">
        <v>1049</v>
      </c>
      <c r="B311" s="77" t="s">
        <v>1051</v>
      </c>
      <c r="C311" s="87">
        <v>0.4</v>
      </c>
      <c r="D311" s="88" t="s">
        <v>215</v>
      </c>
      <c r="E311" s="88" t="s">
        <v>1205</v>
      </c>
      <c r="F311" s="87">
        <v>0.09</v>
      </c>
      <c r="G311" s="88" t="s">
        <v>141</v>
      </c>
      <c r="H311" s="88" t="s">
        <v>1150</v>
      </c>
      <c r="I311" s="87">
        <v>0.01</v>
      </c>
      <c r="J311" s="87">
        <f t="shared" si="12"/>
        <v>0.5</v>
      </c>
      <c r="K311" s="77"/>
      <c r="L311" s="75">
        <v>0.4</v>
      </c>
      <c r="M311" s="64" t="s">
        <v>215</v>
      </c>
      <c r="N311" s="62" t="s">
        <v>1205</v>
      </c>
      <c r="O311" s="75">
        <v>0.09</v>
      </c>
      <c r="P311" s="64" t="s">
        <v>141</v>
      </c>
      <c r="Q311" s="77" t="s">
        <v>1150</v>
      </c>
      <c r="R311" s="75">
        <v>0.01</v>
      </c>
      <c r="S311" s="72">
        <f t="shared" si="13"/>
        <v>0.5</v>
      </c>
      <c r="T311" s="72"/>
      <c r="U311" s="75">
        <v>0.4</v>
      </c>
      <c r="V311" s="64" t="s">
        <v>215</v>
      </c>
      <c r="W311" s="62" t="s">
        <v>1205</v>
      </c>
      <c r="X311" s="75">
        <v>0.09</v>
      </c>
      <c r="Y311" s="64" t="s">
        <v>141</v>
      </c>
      <c r="Z311" s="77" t="s">
        <v>1150</v>
      </c>
      <c r="AA311" s="75">
        <v>0.01</v>
      </c>
      <c r="AB311" s="72">
        <f t="shared" si="14"/>
        <v>0.5</v>
      </c>
      <c r="AC311" s="86"/>
      <c r="AD311" s="85" t="str">
        <f>IF(VLOOKUP($A311,'[17]EZ list'!$B$4:$H$463,4,FALSE)="","","Yes")</f>
        <v/>
      </c>
      <c r="AE311" s="85"/>
      <c r="AF311" s="85"/>
      <c r="AG311" s="85"/>
      <c r="AH311" s="84" t="s">
        <v>96</v>
      </c>
      <c r="AI311" s="84">
        <v>0</v>
      </c>
      <c r="AJ311" s="83" t="s">
        <v>96</v>
      </c>
      <c r="AK311" s="94"/>
      <c r="AL311" s="93"/>
      <c r="AM311" s="92"/>
      <c r="AN311" s="79" t="s">
        <v>96</v>
      </c>
      <c r="AO311" s="62" t="s">
        <v>1314</v>
      </c>
      <c r="AP311" s="62" t="s">
        <v>1314</v>
      </c>
      <c r="AQ311" s="62" t="s">
        <v>1314</v>
      </c>
      <c r="AR311" s="62" t="s">
        <v>1314</v>
      </c>
      <c r="AU311" s="69">
        <v>0.68300000000000005</v>
      </c>
      <c r="AV311" s="62" t="s">
        <v>0</v>
      </c>
      <c r="AW311" s="62" t="s">
        <v>215</v>
      </c>
      <c r="AX311" s="62" t="s">
        <v>1205</v>
      </c>
      <c r="AY311" s="62">
        <v>0.59</v>
      </c>
      <c r="AZ311" s="62" t="s">
        <v>141</v>
      </c>
      <c r="BA311" s="62" t="s">
        <v>1150</v>
      </c>
      <c r="BB311" s="62">
        <v>0.01</v>
      </c>
    </row>
    <row r="312" spans="1:54" ht="15.75" customHeight="1">
      <c r="A312" s="77" t="s">
        <v>1052</v>
      </c>
      <c r="B312" s="77" t="s">
        <v>1054</v>
      </c>
      <c r="C312" s="87">
        <v>0.6</v>
      </c>
      <c r="D312" s="88" t="s">
        <v>156</v>
      </c>
      <c r="E312" s="88" t="s">
        <v>1209</v>
      </c>
      <c r="F312" s="87">
        <v>0.4</v>
      </c>
      <c r="G312" s="88" t="s">
        <v>43</v>
      </c>
      <c r="H312" s="88" t="s">
        <v>1313</v>
      </c>
      <c r="I312" s="87">
        <v>0</v>
      </c>
      <c r="J312" s="87">
        <f t="shared" si="12"/>
        <v>1</v>
      </c>
      <c r="K312" s="77"/>
      <c r="L312" s="75">
        <v>0.4</v>
      </c>
      <c r="M312" s="64" t="s">
        <v>156</v>
      </c>
      <c r="N312" s="62" t="s">
        <v>1209</v>
      </c>
      <c r="O312" s="75">
        <v>0.1</v>
      </c>
      <c r="P312" s="64" t="s">
        <v>43</v>
      </c>
      <c r="Q312" s="77" t="s">
        <v>1313</v>
      </c>
      <c r="R312" s="75">
        <v>0</v>
      </c>
      <c r="S312" s="72">
        <f t="shared" si="13"/>
        <v>0.5</v>
      </c>
      <c r="T312" s="72"/>
      <c r="U312" s="75">
        <v>0.4</v>
      </c>
      <c r="V312" s="64" t="s">
        <v>156</v>
      </c>
      <c r="W312" s="62" t="s">
        <v>1209</v>
      </c>
      <c r="X312" s="75">
        <v>0.1</v>
      </c>
      <c r="Y312" s="64" t="s">
        <v>43</v>
      </c>
      <c r="Z312" s="77" t="s">
        <v>1313</v>
      </c>
      <c r="AA312" s="75">
        <v>0</v>
      </c>
      <c r="AB312" s="72">
        <f t="shared" si="14"/>
        <v>0.5</v>
      </c>
      <c r="AC312" s="86"/>
      <c r="AD312" s="85" t="str">
        <f>IF(VLOOKUP($A312,'[17]EZ list'!$B$4:$H$463,4,FALSE)="","","Yes")</f>
        <v/>
      </c>
      <c r="AE312" s="85"/>
      <c r="AF312" s="85"/>
      <c r="AG312" s="85"/>
      <c r="AH312" s="84" t="s">
        <v>96</v>
      </c>
      <c r="AI312" s="84">
        <v>0</v>
      </c>
      <c r="AJ312" s="83" t="s">
        <v>96</v>
      </c>
      <c r="AK312" s="94"/>
      <c r="AL312" s="93"/>
      <c r="AM312" s="92"/>
      <c r="AN312" s="79" t="s">
        <v>96</v>
      </c>
      <c r="AO312" s="62" t="s">
        <v>1314</v>
      </c>
      <c r="AP312" s="62" t="s">
        <v>1314</v>
      </c>
      <c r="AQ312" s="62" t="s">
        <v>1314</v>
      </c>
      <c r="AR312" s="62" t="s">
        <v>1314</v>
      </c>
      <c r="AU312" s="69">
        <v>0.64800000000000002</v>
      </c>
      <c r="AV312" s="62" t="s">
        <v>1314</v>
      </c>
      <c r="AW312" s="62" t="s">
        <v>156</v>
      </c>
      <c r="AX312" s="62" t="s">
        <v>1209</v>
      </c>
      <c r="AY312" s="62">
        <v>0.6</v>
      </c>
      <c r="AZ312" s="62" t="s">
        <v>43</v>
      </c>
      <c r="BA312" s="62" t="s">
        <v>1313</v>
      </c>
      <c r="BB312" s="62">
        <v>0</v>
      </c>
    </row>
    <row r="313" spans="1:54" ht="15.75" customHeight="1">
      <c r="A313" s="77" t="s">
        <v>1055</v>
      </c>
      <c r="B313" s="77" t="s">
        <v>1057</v>
      </c>
      <c r="C313" s="87">
        <v>0.4</v>
      </c>
      <c r="D313" s="88" t="s">
        <v>263</v>
      </c>
      <c r="E313" s="88" t="s">
        <v>1218</v>
      </c>
      <c r="F313" s="87">
        <v>0.1</v>
      </c>
      <c r="G313" s="88" t="s">
        <v>43</v>
      </c>
      <c r="H313" s="88" t="s">
        <v>1313</v>
      </c>
      <c r="I313" s="87">
        <v>0</v>
      </c>
      <c r="J313" s="87">
        <f t="shared" si="12"/>
        <v>0.5</v>
      </c>
      <c r="K313" s="77"/>
      <c r="L313" s="75">
        <v>0.4</v>
      </c>
      <c r="M313" s="64" t="s">
        <v>263</v>
      </c>
      <c r="N313" s="62" t="s">
        <v>1218</v>
      </c>
      <c r="O313" s="75">
        <v>0.1</v>
      </c>
      <c r="P313" s="64" t="s">
        <v>43</v>
      </c>
      <c r="Q313" s="77" t="s">
        <v>1313</v>
      </c>
      <c r="R313" s="75">
        <v>0</v>
      </c>
      <c r="S313" s="72">
        <f t="shared" si="13"/>
        <v>0.5</v>
      </c>
      <c r="T313" s="72"/>
      <c r="U313" s="75">
        <v>0.4</v>
      </c>
      <c r="V313" s="64" t="s">
        <v>263</v>
      </c>
      <c r="W313" s="62" t="s">
        <v>1218</v>
      </c>
      <c r="X313" s="75">
        <v>0.1</v>
      </c>
      <c r="Y313" s="64" t="s">
        <v>43</v>
      </c>
      <c r="Z313" s="77" t="s">
        <v>1313</v>
      </c>
      <c r="AA313" s="75">
        <v>0</v>
      </c>
      <c r="AB313" s="72">
        <f t="shared" si="14"/>
        <v>0.5</v>
      </c>
      <c r="AD313" s="85" t="str">
        <f>IF(VLOOKUP($A313,'[17]EZ list'!$B$4:$H$463,4,FALSE)="","","Yes")</f>
        <v/>
      </c>
      <c r="AE313" s="85"/>
      <c r="AF313" s="85"/>
      <c r="AG313" s="85"/>
      <c r="AH313" s="84" t="s">
        <v>96</v>
      </c>
      <c r="AI313" s="84">
        <v>0</v>
      </c>
      <c r="AJ313" s="83" t="s">
        <v>96</v>
      </c>
      <c r="AK313" s="94"/>
      <c r="AL313" s="93"/>
      <c r="AM313" s="92"/>
      <c r="AN313" s="79" t="s">
        <v>96</v>
      </c>
      <c r="AO313" s="62" t="s">
        <v>1314</v>
      </c>
      <c r="AP313" s="62" t="s">
        <v>1314</v>
      </c>
      <c r="AQ313" s="62" t="s">
        <v>1314</v>
      </c>
      <c r="AR313" s="62" t="s">
        <v>1314</v>
      </c>
      <c r="AU313" s="69">
        <v>0.7</v>
      </c>
      <c r="AV313" s="62" t="s">
        <v>1314</v>
      </c>
      <c r="AW313" s="62" t="s">
        <v>263</v>
      </c>
      <c r="AX313" s="62" t="s">
        <v>1218</v>
      </c>
      <c r="AY313" s="62">
        <v>0.6</v>
      </c>
      <c r="AZ313" s="62" t="s">
        <v>43</v>
      </c>
      <c r="BA313" s="62" t="s">
        <v>1313</v>
      </c>
      <c r="BB313" s="62">
        <v>0</v>
      </c>
    </row>
    <row r="314" spans="1:54" ht="15.75" customHeight="1">
      <c r="A314" s="77" t="s">
        <v>1058</v>
      </c>
      <c r="B314" s="77" t="s">
        <v>1060</v>
      </c>
      <c r="C314" s="87">
        <v>0.4</v>
      </c>
      <c r="D314" s="88" t="s">
        <v>621</v>
      </c>
      <c r="E314" s="88" t="s">
        <v>1220</v>
      </c>
      <c r="F314" s="87">
        <v>0.09</v>
      </c>
      <c r="G314" s="88" t="s">
        <v>366</v>
      </c>
      <c r="H314" s="88" t="s">
        <v>1365</v>
      </c>
      <c r="I314" s="87">
        <v>0.01</v>
      </c>
      <c r="J314" s="87">
        <f t="shared" si="12"/>
        <v>0.5</v>
      </c>
      <c r="K314" s="77"/>
      <c r="L314" s="75">
        <v>0.4</v>
      </c>
      <c r="M314" s="64" t="s">
        <v>621</v>
      </c>
      <c r="N314" s="62" t="s">
        <v>1220</v>
      </c>
      <c r="O314" s="75">
        <v>0.09</v>
      </c>
      <c r="P314" s="64" t="s">
        <v>366</v>
      </c>
      <c r="Q314" s="77" t="s">
        <v>1365</v>
      </c>
      <c r="R314" s="75">
        <v>0.01</v>
      </c>
      <c r="S314" s="72">
        <f t="shared" si="13"/>
        <v>0.5</v>
      </c>
      <c r="T314" s="72"/>
      <c r="U314" s="75">
        <v>0.4</v>
      </c>
      <c r="V314" s="64" t="s">
        <v>621</v>
      </c>
      <c r="W314" s="62" t="s">
        <v>1220</v>
      </c>
      <c r="X314" s="75">
        <v>0.09</v>
      </c>
      <c r="Y314" s="64" t="s">
        <v>366</v>
      </c>
      <c r="Z314" s="77" t="s">
        <v>1365</v>
      </c>
      <c r="AA314" s="75">
        <v>0.01</v>
      </c>
      <c r="AB314" s="72">
        <f t="shared" si="14"/>
        <v>0.5</v>
      </c>
      <c r="AC314" s="86"/>
      <c r="AD314" s="85" t="str">
        <f>IF(VLOOKUP($A314,'[17]EZ list'!$B$4:$H$463,4,FALSE)="","","Yes")</f>
        <v/>
      </c>
      <c r="AE314" s="85"/>
      <c r="AF314" s="85"/>
      <c r="AG314" s="85"/>
      <c r="AH314" s="84" t="s">
        <v>96</v>
      </c>
      <c r="AI314" s="84">
        <v>0</v>
      </c>
      <c r="AJ314" s="83" t="s">
        <v>96</v>
      </c>
      <c r="AK314" s="94"/>
      <c r="AL314" s="93"/>
      <c r="AM314" s="92"/>
      <c r="AN314" s="79" t="s">
        <v>96</v>
      </c>
      <c r="AO314" s="62" t="s">
        <v>1314</v>
      </c>
      <c r="AP314" s="62" t="s">
        <v>1314</v>
      </c>
      <c r="AQ314" s="62" t="s">
        <v>1314</v>
      </c>
      <c r="AR314" s="62" t="s">
        <v>1314</v>
      </c>
      <c r="AU314" s="69">
        <v>0.64200000000000002</v>
      </c>
      <c r="AV314" s="62" t="s">
        <v>1314</v>
      </c>
      <c r="AW314" s="62" t="s">
        <v>621</v>
      </c>
      <c r="AX314" s="62" t="s">
        <v>1220</v>
      </c>
      <c r="AY314" s="62">
        <v>0.59</v>
      </c>
      <c r="AZ314" s="62" t="s">
        <v>366</v>
      </c>
      <c r="BA314" s="62" t="s">
        <v>1365</v>
      </c>
      <c r="BB314" s="62">
        <v>0.01</v>
      </c>
    </row>
    <row r="315" spans="1:54" ht="15.75" customHeight="1">
      <c r="A315" s="77" t="s">
        <v>1061</v>
      </c>
      <c r="B315" s="77" t="s">
        <v>1063</v>
      </c>
      <c r="C315" s="87">
        <v>0.64</v>
      </c>
      <c r="D315" s="88" t="s">
        <v>86</v>
      </c>
      <c r="E315" s="88" t="s">
        <v>1176</v>
      </c>
      <c r="F315" s="87">
        <v>0.36</v>
      </c>
      <c r="G315" s="88" t="s">
        <v>43</v>
      </c>
      <c r="H315" s="88" t="s">
        <v>43</v>
      </c>
      <c r="I315" s="87">
        <v>0</v>
      </c>
      <c r="J315" s="87">
        <f t="shared" si="12"/>
        <v>1</v>
      </c>
      <c r="K315" s="77"/>
      <c r="L315" s="75">
        <v>0.3</v>
      </c>
      <c r="M315" s="64" t="s">
        <v>86</v>
      </c>
      <c r="N315" s="62" t="s">
        <v>1176</v>
      </c>
      <c r="O315" s="75">
        <v>0.37</v>
      </c>
      <c r="P315" s="64" t="s">
        <v>43</v>
      </c>
      <c r="Q315" s="62" t="s">
        <v>43</v>
      </c>
      <c r="R315" s="75">
        <v>0</v>
      </c>
      <c r="S315" s="72">
        <f t="shared" si="13"/>
        <v>0.66999999999999993</v>
      </c>
      <c r="T315" s="72"/>
      <c r="U315" s="75">
        <v>0.3</v>
      </c>
      <c r="V315" s="64" t="s">
        <v>86</v>
      </c>
      <c r="W315" s="62" t="s">
        <v>1176</v>
      </c>
      <c r="X315" s="75">
        <v>0.2</v>
      </c>
      <c r="Y315" s="64" t="s">
        <v>43</v>
      </c>
      <c r="Z315" s="62" t="s">
        <v>43</v>
      </c>
      <c r="AA315" s="75">
        <v>0</v>
      </c>
      <c r="AB315" s="72">
        <f t="shared" si="14"/>
        <v>0.5</v>
      </c>
      <c r="AC315" s="86"/>
      <c r="AD315" s="85" t="str">
        <f>IF(VLOOKUP($A315,'[17]EZ list'!$B$4:$H$463,4,FALSE)="","","Yes")</f>
        <v/>
      </c>
      <c r="AE315" s="85"/>
      <c r="AF315" s="85"/>
      <c r="AG315" s="85"/>
      <c r="AH315" s="84" t="s">
        <v>96</v>
      </c>
      <c r="AI315" s="84">
        <v>0</v>
      </c>
      <c r="AJ315" s="83" t="s">
        <v>0</v>
      </c>
      <c r="AK315" s="94"/>
      <c r="AL315" s="93"/>
      <c r="AM315" s="92"/>
      <c r="AN315" s="79" t="s">
        <v>0</v>
      </c>
      <c r="AO315" s="62" t="s">
        <v>1314</v>
      </c>
      <c r="AP315" s="62" t="s">
        <v>1314</v>
      </c>
      <c r="AQ315" s="62" t="s">
        <v>1314</v>
      </c>
      <c r="AR315" s="62" t="s">
        <v>1314</v>
      </c>
      <c r="AU315" s="69">
        <v>0.73599999999999999</v>
      </c>
      <c r="AV315" s="62" t="s">
        <v>1314</v>
      </c>
      <c r="AW315" s="62" t="s">
        <v>86</v>
      </c>
      <c r="AX315" s="62" t="s">
        <v>1176</v>
      </c>
      <c r="AY315" s="62">
        <v>0.2</v>
      </c>
      <c r="AZ315" s="62" t="s">
        <v>43</v>
      </c>
      <c r="BA315" s="62" t="s">
        <v>43</v>
      </c>
      <c r="BB315" s="62">
        <v>0</v>
      </c>
    </row>
    <row r="316" spans="1:54" ht="15.75" customHeight="1">
      <c r="A316" s="77" t="s">
        <v>1064</v>
      </c>
      <c r="B316" s="77" t="s">
        <v>1457</v>
      </c>
      <c r="C316" s="87">
        <v>0.4</v>
      </c>
      <c r="D316" s="88" t="s">
        <v>287</v>
      </c>
      <c r="E316" s="88" t="s">
        <v>1191</v>
      </c>
      <c r="F316" s="87">
        <v>0.09</v>
      </c>
      <c r="G316" s="88" t="s">
        <v>161</v>
      </c>
      <c r="H316" s="88" t="s">
        <v>1331</v>
      </c>
      <c r="I316" s="87">
        <v>0.01</v>
      </c>
      <c r="J316" s="87">
        <f t="shared" si="12"/>
        <v>0.5</v>
      </c>
      <c r="K316" s="77"/>
      <c r="L316" s="75">
        <v>0.4</v>
      </c>
      <c r="M316" s="64" t="s">
        <v>287</v>
      </c>
      <c r="N316" s="62" t="s">
        <v>1191</v>
      </c>
      <c r="O316" s="75">
        <v>0.09</v>
      </c>
      <c r="P316" s="64" t="s">
        <v>1332</v>
      </c>
      <c r="Q316" s="77" t="s">
        <v>1333</v>
      </c>
      <c r="R316" s="75">
        <v>0.01</v>
      </c>
      <c r="S316" s="72">
        <f t="shared" si="13"/>
        <v>0.5</v>
      </c>
      <c r="T316" s="72"/>
      <c r="U316" s="75">
        <v>0.4</v>
      </c>
      <c r="V316" s="64" t="s">
        <v>287</v>
      </c>
      <c r="W316" s="62" t="s">
        <v>1191</v>
      </c>
      <c r="X316" s="75">
        <v>0.09</v>
      </c>
      <c r="Y316" s="64" t="s">
        <v>1332</v>
      </c>
      <c r="Z316" s="77" t="s">
        <v>1333</v>
      </c>
      <c r="AA316" s="75">
        <v>0.01</v>
      </c>
      <c r="AB316" s="72">
        <f t="shared" si="14"/>
        <v>0.5</v>
      </c>
      <c r="AC316" s="86"/>
      <c r="AD316" s="85" t="str">
        <f>IF(VLOOKUP($A316,'[17]EZ list'!$B$4:$H$463,4,FALSE)="","","Yes")</f>
        <v/>
      </c>
      <c r="AE316" s="85"/>
      <c r="AF316" s="85"/>
      <c r="AG316" s="85"/>
      <c r="AH316" s="84" t="s">
        <v>96</v>
      </c>
      <c r="AI316" s="84">
        <v>0</v>
      </c>
      <c r="AJ316" s="83" t="s">
        <v>96</v>
      </c>
      <c r="AK316" s="94"/>
      <c r="AL316" s="93"/>
      <c r="AM316" s="92"/>
      <c r="AN316" s="79" t="s">
        <v>96</v>
      </c>
      <c r="AO316" s="62" t="s">
        <v>1314</v>
      </c>
      <c r="AP316" s="62" t="s">
        <v>1314</v>
      </c>
      <c r="AQ316" s="62" t="s">
        <v>1314</v>
      </c>
      <c r="AR316" s="62" t="s">
        <v>1314</v>
      </c>
      <c r="AU316" s="69">
        <v>0.66200000000000003</v>
      </c>
      <c r="AV316" s="62" t="s">
        <v>1314</v>
      </c>
      <c r="AW316" s="62" t="s">
        <v>287</v>
      </c>
      <c r="AX316" s="62" t="s">
        <v>1191</v>
      </c>
      <c r="AY316" s="62">
        <v>0.59</v>
      </c>
      <c r="AZ316" s="62" t="s">
        <v>161</v>
      </c>
      <c r="BA316" s="62" t="s">
        <v>1331</v>
      </c>
      <c r="BB316" s="62">
        <v>0.01</v>
      </c>
    </row>
    <row r="317" spans="1:54" ht="15.75" customHeight="1">
      <c r="A317" s="77" t="s">
        <v>1067</v>
      </c>
      <c r="B317" s="77" t="s">
        <v>1069</v>
      </c>
      <c r="C317" s="87">
        <v>0.99</v>
      </c>
      <c r="D317" s="88" t="s">
        <v>43</v>
      </c>
      <c r="E317" s="88" t="s">
        <v>93</v>
      </c>
      <c r="F317" s="87">
        <v>0</v>
      </c>
      <c r="G317" s="88" t="s">
        <v>151</v>
      </c>
      <c r="H317" s="88" t="s">
        <v>1163</v>
      </c>
      <c r="I317" s="87">
        <v>0.01</v>
      </c>
      <c r="J317" s="87">
        <f t="shared" si="12"/>
        <v>1</v>
      </c>
      <c r="K317" s="77"/>
      <c r="L317" s="75">
        <v>0.99</v>
      </c>
      <c r="M317" s="64" t="s">
        <v>43</v>
      </c>
      <c r="N317" s="62" t="s">
        <v>93</v>
      </c>
      <c r="O317" s="75">
        <v>0</v>
      </c>
      <c r="P317" s="64" t="s">
        <v>151</v>
      </c>
      <c r="Q317" s="77" t="s">
        <v>1163</v>
      </c>
      <c r="R317" s="75">
        <v>0.01</v>
      </c>
      <c r="S317" s="72">
        <f t="shared" si="13"/>
        <v>1</v>
      </c>
      <c r="T317" s="72"/>
      <c r="U317" s="75">
        <v>0.49</v>
      </c>
      <c r="V317" s="64" t="s">
        <v>43</v>
      </c>
      <c r="W317" s="62" t="s">
        <v>93</v>
      </c>
      <c r="X317" s="75">
        <v>0</v>
      </c>
      <c r="Y317" s="64" t="s">
        <v>151</v>
      </c>
      <c r="Z317" s="77" t="s">
        <v>1163</v>
      </c>
      <c r="AA317" s="75">
        <v>0.01</v>
      </c>
      <c r="AB317" s="72">
        <f t="shared" si="14"/>
        <v>0.5</v>
      </c>
      <c r="AC317" s="86"/>
      <c r="AD317" s="85" t="str">
        <f>IF(VLOOKUP($A317,'[17]EZ list'!$B$4:$H$463,4,FALSE)="","","Yes")</f>
        <v/>
      </c>
      <c r="AE317" s="85"/>
      <c r="AF317" s="85"/>
      <c r="AG317" s="85"/>
      <c r="AH317" s="84" t="s">
        <v>96</v>
      </c>
      <c r="AI317" s="84">
        <v>0</v>
      </c>
      <c r="AJ317" s="83" t="s">
        <v>0</v>
      </c>
      <c r="AK317" s="94"/>
      <c r="AL317" s="93"/>
      <c r="AM317" s="92"/>
      <c r="AN317" s="79" t="s">
        <v>0</v>
      </c>
      <c r="AO317" s="62" t="s">
        <v>1314</v>
      </c>
      <c r="AP317" s="62" t="s">
        <v>1314</v>
      </c>
      <c r="AQ317" s="62" t="s">
        <v>1314</v>
      </c>
      <c r="AR317" s="62" t="s">
        <v>1314</v>
      </c>
      <c r="AU317" s="69">
        <v>0.66500000000000004</v>
      </c>
      <c r="AV317" s="62" t="s">
        <v>1314</v>
      </c>
      <c r="AW317" s="62" t="s">
        <v>43</v>
      </c>
      <c r="AX317" s="62" t="s">
        <v>93</v>
      </c>
      <c r="AY317" s="62">
        <v>0</v>
      </c>
      <c r="AZ317" s="62" t="s">
        <v>151</v>
      </c>
      <c r="BA317" s="62" t="s">
        <v>1163</v>
      </c>
      <c r="BB317" s="62">
        <v>0.01</v>
      </c>
    </row>
    <row r="318" spans="1:54" ht="15.75" customHeight="1">
      <c r="A318" s="77" t="s">
        <v>1070</v>
      </c>
      <c r="B318" s="77" t="s">
        <v>1458</v>
      </c>
      <c r="C318" s="87">
        <v>0.49</v>
      </c>
      <c r="D318" s="88" t="s">
        <v>43</v>
      </c>
      <c r="E318" s="88" t="s">
        <v>1321</v>
      </c>
      <c r="F318" s="87">
        <v>0</v>
      </c>
      <c r="G318" s="88" t="s">
        <v>1446</v>
      </c>
      <c r="H318" s="88" t="s">
        <v>1447</v>
      </c>
      <c r="I318" s="87">
        <v>0.01</v>
      </c>
      <c r="J318" s="87">
        <f t="shared" si="12"/>
        <v>0.5</v>
      </c>
      <c r="K318" s="77"/>
      <c r="L318" s="75">
        <v>0.49</v>
      </c>
      <c r="M318" s="64" t="s">
        <v>43</v>
      </c>
      <c r="N318" s="62" t="s">
        <v>1321</v>
      </c>
      <c r="O318" s="75">
        <v>0</v>
      </c>
      <c r="P318" s="64" t="s">
        <v>1446</v>
      </c>
      <c r="Q318" s="77" t="s">
        <v>1447</v>
      </c>
      <c r="R318" s="75">
        <v>0.01</v>
      </c>
      <c r="S318" s="72">
        <f t="shared" si="13"/>
        <v>0.5</v>
      </c>
      <c r="T318" s="72"/>
      <c r="U318" s="75">
        <v>0.49</v>
      </c>
      <c r="V318" s="64" t="s">
        <v>43</v>
      </c>
      <c r="W318" s="62" t="s">
        <v>1321</v>
      </c>
      <c r="X318" s="75">
        <v>0</v>
      </c>
      <c r="Y318" s="64" t="s">
        <v>1446</v>
      </c>
      <c r="Z318" s="77" t="s">
        <v>1447</v>
      </c>
      <c r="AA318" s="75">
        <v>0.01</v>
      </c>
      <c r="AB318" s="72">
        <f t="shared" si="14"/>
        <v>0.5</v>
      </c>
      <c r="AC318" s="86"/>
      <c r="AD318" s="85" t="str">
        <f>IF(VLOOKUP($A318,'[17]EZ list'!$B$4:$H$463,4,FALSE)="","","Yes")</f>
        <v/>
      </c>
      <c r="AE318" s="85"/>
      <c r="AF318" s="85"/>
      <c r="AG318" s="85"/>
      <c r="AH318" s="84" t="s">
        <v>96</v>
      </c>
      <c r="AI318" s="84">
        <v>0</v>
      </c>
      <c r="AJ318" s="83" t="s">
        <v>0</v>
      </c>
      <c r="AK318" s="94"/>
      <c r="AL318" s="93"/>
      <c r="AM318" s="92"/>
      <c r="AN318" s="79" t="s">
        <v>0</v>
      </c>
      <c r="AO318" s="62" t="s">
        <v>1314</v>
      </c>
      <c r="AP318" s="62" t="s">
        <v>1314</v>
      </c>
      <c r="AQ318" s="62" t="s">
        <v>1314</v>
      </c>
      <c r="AR318" s="62" t="s">
        <v>1314</v>
      </c>
      <c r="AU318" s="69">
        <v>0.68500000000000005</v>
      </c>
      <c r="AV318" s="62" t="s">
        <v>1314</v>
      </c>
      <c r="AW318" s="62" t="s">
        <v>43</v>
      </c>
      <c r="AX318" s="62" t="s">
        <v>1321</v>
      </c>
      <c r="AY318" s="62">
        <v>0</v>
      </c>
      <c r="AZ318" s="62" t="s">
        <v>1446</v>
      </c>
      <c r="BA318" s="62" t="s">
        <v>1447</v>
      </c>
      <c r="BB318" s="62">
        <v>0.01</v>
      </c>
    </row>
    <row r="319" spans="1:54" ht="15.75" customHeight="1">
      <c r="A319" s="77" t="s">
        <v>1073</v>
      </c>
      <c r="B319" s="77" t="s">
        <v>1075</v>
      </c>
      <c r="C319" s="87">
        <v>0.4</v>
      </c>
      <c r="D319" s="88" t="s">
        <v>109</v>
      </c>
      <c r="E319" s="88" t="s">
        <v>1199</v>
      </c>
      <c r="F319" s="87">
        <v>0.09</v>
      </c>
      <c r="G319" s="88" t="s">
        <v>110</v>
      </c>
      <c r="H319" s="88" t="s">
        <v>1142</v>
      </c>
      <c r="I319" s="87">
        <v>0.01</v>
      </c>
      <c r="J319" s="87">
        <f t="shared" si="12"/>
        <v>0.5</v>
      </c>
      <c r="K319" s="77"/>
      <c r="L319" s="75">
        <v>0.4</v>
      </c>
      <c r="M319" s="64" t="s">
        <v>109</v>
      </c>
      <c r="N319" s="62" t="s">
        <v>1199</v>
      </c>
      <c r="O319" s="75">
        <v>0.09</v>
      </c>
      <c r="P319" s="64" t="s">
        <v>110</v>
      </c>
      <c r="Q319" s="77" t="s">
        <v>1142</v>
      </c>
      <c r="R319" s="75">
        <v>0.01</v>
      </c>
      <c r="S319" s="72">
        <f t="shared" si="13"/>
        <v>0.5</v>
      </c>
      <c r="T319" s="72"/>
      <c r="U319" s="75">
        <v>0.4</v>
      </c>
      <c r="V319" s="64" t="s">
        <v>109</v>
      </c>
      <c r="W319" s="62" t="s">
        <v>1199</v>
      </c>
      <c r="X319" s="75">
        <v>0.09</v>
      </c>
      <c r="Y319" s="64" t="s">
        <v>110</v>
      </c>
      <c r="Z319" s="77" t="s">
        <v>1142</v>
      </c>
      <c r="AA319" s="75">
        <v>0.01</v>
      </c>
      <c r="AB319" s="72">
        <f t="shared" si="14"/>
        <v>0.5</v>
      </c>
      <c r="AC319" s="86"/>
      <c r="AD319" s="85" t="str">
        <f>IF(VLOOKUP($A319,'[17]EZ list'!$B$4:$H$463,4,FALSE)="","","Yes")</f>
        <v/>
      </c>
      <c r="AE319" s="85"/>
      <c r="AF319" s="85"/>
      <c r="AG319" s="85"/>
      <c r="AH319" s="84" t="s">
        <v>96</v>
      </c>
      <c r="AI319" s="84">
        <v>0</v>
      </c>
      <c r="AJ319" s="83" t="s">
        <v>96</v>
      </c>
      <c r="AK319" s="94"/>
      <c r="AL319" s="93"/>
      <c r="AM319" s="92"/>
      <c r="AN319" s="79" t="s">
        <v>96</v>
      </c>
      <c r="AO319" s="62" t="s">
        <v>1314</v>
      </c>
      <c r="AP319" s="62" t="s">
        <v>1314</v>
      </c>
      <c r="AQ319" s="62" t="s">
        <v>1314</v>
      </c>
      <c r="AR319" s="62" t="s">
        <v>1314</v>
      </c>
      <c r="AU319" s="69">
        <v>0.70699999999999996</v>
      </c>
      <c r="AV319" s="62" t="s">
        <v>1314</v>
      </c>
      <c r="AW319" s="62" t="s">
        <v>109</v>
      </c>
      <c r="AX319" s="62" t="s">
        <v>1199</v>
      </c>
      <c r="AY319" s="62">
        <v>0.59</v>
      </c>
      <c r="AZ319" s="62" t="s">
        <v>110</v>
      </c>
      <c r="BA319" s="62" t="s">
        <v>1142</v>
      </c>
      <c r="BB319" s="62">
        <v>0.01</v>
      </c>
    </row>
    <row r="320" spans="1:54" ht="15.75" customHeight="1">
      <c r="A320" s="77" t="s">
        <v>1076</v>
      </c>
      <c r="B320" s="77" t="s">
        <v>1459</v>
      </c>
      <c r="C320" s="87">
        <v>0.99</v>
      </c>
      <c r="D320" s="88" t="s">
        <v>43</v>
      </c>
      <c r="E320" s="88" t="s">
        <v>1321</v>
      </c>
      <c r="F320" s="87">
        <v>0</v>
      </c>
      <c r="G320" s="88" t="s">
        <v>165</v>
      </c>
      <c r="H320" s="88" t="s">
        <v>1120</v>
      </c>
      <c r="I320" s="87">
        <v>0.01</v>
      </c>
      <c r="J320" s="87">
        <f t="shared" si="12"/>
        <v>1</v>
      </c>
      <c r="K320" s="77"/>
      <c r="L320" s="75">
        <v>0.49</v>
      </c>
      <c r="M320" s="64" t="s">
        <v>43</v>
      </c>
      <c r="N320" s="62" t="s">
        <v>1321</v>
      </c>
      <c r="O320" s="75">
        <v>0</v>
      </c>
      <c r="P320" s="64" t="s">
        <v>165</v>
      </c>
      <c r="Q320" s="77" t="s">
        <v>1120</v>
      </c>
      <c r="R320" s="75">
        <v>0.01</v>
      </c>
      <c r="S320" s="72">
        <f t="shared" si="13"/>
        <v>0.5</v>
      </c>
      <c r="T320" s="72"/>
      <c r="U320" s="75">
        <v>0.49</v>
      </c>
      <c r="V320" s="64" t="s">
        <v>43</v>
      </c>
      <c r="W320" s="62" t="s">
        <v>1321</v>
      </c>
      <c r="X320" s="75">
        <v>0</v>
      </c>
      <c r="Y320" s="64" t="s">
        <v>165</v>
      </c>
      <c r="Z320" s="77" t="s">
        <v>1120</v>
      </c>
      <c r="AA320" s="75">
        <v>0.01</v>
      </c>
      <c r="AB320" s="72">
        <f t="shared" si="14"/>
        <v>0.5</v>
      </c>
      <c r="AC320" s="86"/>
      <c r="AD320" s="85" t="str">
        <f>IF(VLOOKUP($A320,'[17]EZ list'!$B$4:$H$463,4,FALSE)="","","Yes")</f>
        <v/>
      </c>
      <c r="AE320" s="85"/>
      <c r="AF320" s="85"/>
      <c r="AG320" s="85"/>
      <c r="AH320" s="84" t="s">
        <v>0</v>
      </c>
      <c r="AI320" s="84">
        <v>1000000</v>
      </c>
      <c r="AJ320" s="83" t="s">
        <v>0</v>
      </c>
      <c r="AK320" s="94"/>
      <c r="AL320" s="93"/>
      <c r="AM320" s="92"/>
      <c r="AN320" s="79" t="s">
        <v>0</v>
      </c>
      <c r="AO320" s="62" t="s">
        <v>1314</v>
      </c>
      <c r="AP320" s="62" t="s">
        <v>1314</v>
      </c>
      <c r="AQ320" s="62" t="s">
        <v>1314</v>
      </c>
      <c r="AR320" s="62" t="s">
        <v>1314</v>
      </c>
      <c r="AU320" s="69">
        <v>0.73899999999999999</v>
      </c>
      <c r="AV320" s="62" t="s">
        <v>1314</v>
      </c>
      <c r="AW320" s="62" t="s">
        <v>43</v>
      </c>
      <c r="AX320" s="62" t="s">
        <v>1321</v>
      </c>
      <c r="AY320" s="62">
        <v>0</v>
      </c>
      <c r="AZ320" s="62" t="s">
        <v>165</v>
      </c>
      <c r="BA320" s="62" t="s">
        <v>1120</v>
      </c>
      <c r="BB320" s="62">
        <v>0.01</v>
      </c>
    </row>
    <row r="321" spans="1:54" ht="15.75">
      <c r="A321" s="77" t="s">
        <v>1079</v>
      </c>
      <c r="B321" s="77" t="s">
        <v>1081</v>
      </c>
      <c r="C321" s="87">
        <v>0.99</v>
      </c>
      <c r="D321" s="88" t="s">
        <v>43</v>
      </c>
      <c r="E321" s="88" t="s">
        <v>93</v>
      </c>
      <c r="F321" s="87">
        <v>0</v>
      </c>
      <c r="G321" s="88" t="s">
        <v>566</v>
      </c>
      <c r="H321" s="88" t="s">
        <v>1165</v>
      </c>
      <c r="I321" s="87">
        <v>0.01</v>
      </c>
      <c r="J321" s="87">
        <f t="shared" si="12"/>
        <v>1</v>
      </c>
      <c r="K321" s="77"/>
      <c r="L321" s="75">
        <v>0.99</v>
      </c>
      <c r="M321" s="64" t="s">
        <v>43</v>
      </c>
      <c r="N321" s="62" t="s">
        <v>93</v>
      </c>
      <c r="O321" s="75">
        <v>0</v>
      </c>
      <c r="P321" s="64" t="s">
        <v>566</v>
      </c>
      <c r="Q321" s="77" t="s">
        <v>1165</v>
      </c>
      <c r="R321" s="75">
        <v>0.01</v>
      </c>
      <c r="S321" s="72">
        <f t="shared" si="13"/>
        <v>1</v>
      </c>
      <c r="T321" s="72"/>
      <c r="U321" s="75">
        <v>0.49</v>
      </c>
      <c r="V321" s="64" t="s">
        <v>43</v>
      </c>
      <c r="W321" s="62" t="s">
        <v>93</v>
      </c>
      <c r="X321" s="75">
        <v>0</v>
      </c>
      <c r="Y321" s="64" t="s">
        <v>566</v>
      </c>
      <c r="Z321" s="77" t="s">
        <v>1165</v>
      </c>
      <c r="AA321" s="75">
        <v>0.01</v>
      </c>
      <c r="AB321" s="72">
        <f t="shared" si="14"/>
        <v>0.5</v>
      </c>
      <c r="AC321" s="86"/>
      <c r="AD321" s="85" t="str">
        <f>IF(VLOOKUP($A321,'[17]EZ list'!$B$4:$H$463,4,FALSE)="","","Yes")</f>
        <v>Yes</v>
      </c>
      <c r="AE321" s="85" t="s">
        <v>1398</v>
      </c>
      <c r="AF321" s="85"/>
      <c r="AG321" s="85"/>
      <c r="AH321" s="84" t="s">
        <v>96</v>
      </c>
      <c r="AI321" s="84">
        <v>0</v>
      </c>
      <c r="AJ321" s="83" t="s">
        <v>0</v>
      </c>
      <c r="AK321" s="100"/>
      <c r="AL321" s="99"/>
      <c r="AM321" s="98"/>
      <c r="AN321" s="79" t="s">
        <v>0</v>
      </c>
      <c r="AO321" s="62" t="s">
        <v>1314</v>
      </c>
      <c r="AP321" s="62" t="s">
        <v>1314</v>
      </c>
      <c r="AQ321" s="62" t="s">
        <v>1314</v>
      </c>
      <c r="AR321" s="62" t="s">
        <v>1314</v>
      </c>
      <c r="AU321" s="69">
        <v>0.66600000000000004</v>
      </c>
      <c r="AV321" s="62" t="s">
        <v>1314</v>
      </c>
      <c r="AW321" s="62" t="s">
        <v>43</v>
      </c>
      <c r="AX321" s="62" t="s">
        <v>93</v>
      </c>
      <c r="AY321" s="62">
        <v>0</v>
      </c>
      <c r="AZ321" s="62" t="s">
        <v>566</v>
      </c>
      <c r="BA321" s="62" t="s">
        <v>1165</v>
      </c>
      <c r="BB321" s="62">
        <v>0.01</v>
      </c>
    </row>
    <row r="322" spans="1:54" ht="15.75" customHeight="1">
      <c r="A322" s="77" t="s">
        <v>1082</v>
      </c>
      <c r="B322" s="77" t="s">
        <v>1084</v>
      </c>
      <c r="C322" s="87">
        <v>0.3</v>
      </c>
      <c r="D322" s="88" t="s">
        <v>404</v>
      </c>
      <c r="E322" s="88" t="s">
        <v>1226</v>
      </c>
      <c r="F322" s="87">
        <v>0.7</v>
      </c>
      <c r="G322" s="88" t="s">
        <v>43</v>
      </c>
      <c r="H322" s="88" t="s">
        <v>1313</v>
      </c>
      <c r="I322" s="87">
        <v>0</v>
      </c>
      <c r="J322" s="87">
        <f t="shared" si="12"/>
        <v>1</v>
      </c>
      <c r="K322" s="77"/>
      <c r="L322" s="75">
        <v>0.4</v>
      </c>
      <c r="M322" s="64" t="s">
        <v>404</v>
      </c>
      <c r="N322" s="62" t="s">
        <v>1226</v>
      </c>
      <c r="O322" s="75">
        <v>0.1</v>
      </c>
      <c r="P322" s="64" t="s">
        <v>43</v>
      </c>
      <c r="Q322" s="77" t="s">
        <v>1313</v>
      </c>
      <c r="R322" s="75">
        <v>0</v>
      </c>
      <c r="S322" s="72">
        <f t="shared" si="13"/>
        <v>0.5</v>
      </c>
      <c r="T322" s="72"/>
      <c r="U322" s="75">
        <v>0.4</v>
      </c>
      <c r="V322" s="64" t="s">
        <v>404</v>
      </c>
      <c r="W322" s="62" t="s">
        <v>1226</v>
      </c>
      <c r="X322" s="75">
        <v>0.1</v>
      </c>
      <c r="Y322" s="64" t="s">
        <v>43</v>
      </c>
      <c r="Z322" s="77" t="s">
        <v>1313</v>
      </c>
      <c r="AA322" s="75">
        <v>0</v>
      </c>
      <c r="AB322" s="72">
        <f t="shared" si="14"/>
        <v>0.5</v>
      </c>
      <c r="AC322" s="86"/>
      <c r="AD322" s="85" t="str">
        <f>IF(VLOOKUP($A322,'[17]EZ list'!$B$4:$H$463,4,FALSE)="","","Yes")</f>
        <v/>
      </c>
      <c r="AE322" s="85"/>
      <c r="AF322" s="85"/>
      <c r="AG322" s="85"/>
      <c r="AH322" s="84" t="s">
        <v>96</v>
      </c>
      <c r="AI322" s="84">
        <v>0</v>
      </c>
      <c r="AJ322" s="83" t="s">
        <v>96</v>
      </c>
      <c r="AK322" s="91"/>
      <c r="AL322" s="96"/>
      <c r="AM322" s="95"/>
      <c r="AN322" s="79" t="s">
        <v>96</v>
      </c>
      <c r="AO322" s="62" t="s">
        <v>1314</v>
      </c>
      <c r="AP322" s="62" t="s">
        <v>1314</v>
      </c>
      <c r="AQ322" s="62" t="s">
        <v>1314</v>
      </c>
      <c r="AR322" s="62" t="s">
        <v>1314</v>
      </c>
      <c r="AU322" s="69">
        <v>0.73799999999999999</v>
      </c>
      <c r="AV322" s="62" t="s">
        <v>1314</v>
      </c>
      <c r="AW322" s="62" t="s">
        <v>404</v>
      </c>
      <c r="AX322" s="62" t="s">
        <v>1226</v>
      </c>
      <c r="AY322" s="62">
        <v>0.6</v>
      </c>
      <c r="AZ322" s="62" t="s">
        <v>43</v>
      </c>
      <c r="BA322" s="62" t="s">
        <v>1313</v>
      </c>
      <c r="BB322" s="62">
        <v>0</v>
      </c>
    </row>
    <row r="323" spans="1:54" ht="15.75" customHeight="1">
      <c r="A323" s="77" t="s">
        <v>1085</v>
      </c>
      <c r="B323" s="77" t="s">
        <v>1460</v>
      </c>
      <c r="C323" s="87">
        <v>0.99</v>
      </c>
      <c r="D323" s="88" t="s">
        <v>43</v>
      </c>
      <c r="E323" s="88" t="s">
        <v>1321</v>
      </c>
      <c r="F323" s="87">
        <v>0</v>
      </c>
      <c r="G323" s="88" t="s">
        <v>165</v>
      </c>
      <c r="H323" s="88" t="s">
        <v>1120</v>
      </c>
      <c r="I323" s="87">
        <v>0.01</v>
      </c>
      <c r="J323" s="87">
        <f t="shared" si="12"/>
        <v>1</v>
      </c>
      <c r="K323" s="77"/>
      <c r="L323" s="75">
        <v>0.49</v>
      </c>
      <c r="M323" s="64" t="s">
        <v>43</v>
      </c>
      <c r="N323" s="62" t="s">
        <v>1321</v>
      </c>
      <c r="O323" s="75">
        <v>0</v>
      </c>
      <c r="P323" s="64" t="s">
        <v>165</v>
      </c>
      <c r="Q323" s="77" t="s">
        <v>1120</v>
      </c>
      <c r="R323" s="75">
        <v>0.01</v>
      </c>
      <c r="S323" s="72">
        <f t="shared" si="13"/>
        <v>0.5</v>
      </c>
      <c r="T323" s="72"/>
      <c r="U323" s="75">
        <v>0.49</v>
      </c>
      <c r="V323" s="64" t="s">
        <v>43</v>
      </c>
      <c r="W323" s="62" t="s">
        <v>1321</v>
      </c>
      <c r="X323" s="75">
        <v>0</v>
      </c>
      <c r="Y323" s="64" t="s">
        <v>165</v>
      </c>
      <c r="Z323" s="77" t="s">
        <v>1120</v>
      </c>
      <c r="AA323" s="75">
        <v>0.01</v>
      </c>
      <c r="AB323" s="72">
        <f t="shared" si="14"/>
        <v>0.5</v>
      </c>
      <c r="AC323" s="86"/>
      <c r="AD323" s="85" t="str">
        <f>IF(VLOOKUP($A323,'[17]EZ list'!$B$4:$H$463,4,FALSE)="","","Yes")</f>
        <v/>
      </c>
      <c r="AE323" s="85"/>
      <c r="AF323" s="85"/>
      <c r="AG323" s="85"/>
      <c r="AH323" s="84" t="s">
        <v>96</v>
      </c>
      <c r="AI323" s="84">
        <v>0</v>
      </c>
      <c r="AJ323" s="83" t="s">
        <v>0</v>
      </c>
      <c r="AK323" s="94"/>
      <c r="AL323" s="93"/>
      <c r="AM323" s="92"/>
      <c r="AN323" s="79" t="s">
        <v>0</v>
      </c>
      <c r="AO323" s="62" t="s">
        <v>1314</v>
      </c>
      <c r="AP323" s="62" t="s">
        <v>1314</v>
      </c>
      <c r="AQ323" s="62" t="s">
        <v>1314</v>
      </c>
      <c r="AR323" s="62" t="s">
        <v>1314</v>
      </c>
      <c r="AU323" s="69">
        <v>0.70799999999999996</v>
      </c>
      <c r="AV323" s="62" t="s">
        <v>1314</v>
      </c>
      <c r="AW323" s="62" t="s">
        <v>43</v>
      </c>
      <c r="AX323" s="62" t="s">
        <v>1321</v>
      </c>
      <c r="AY323" s="62">
        <v>0</v>
      </c>
      <c r="AZ323" s="62" t="s">
        <v>165</v>
      </c>
      <c r="BA323" s="62" t="s">
        <v>1120</v>
      </c>
      <c r="BB323" s="62">
        <v>0.01</v>
      </c>
    </row>
    <row r="324" spans="1:54" ht="15.75">
      <c r="A324" s="77" t="s">
        <v>1088</v>
      </c>
      <c r="B324" s="77" t="s">
        <v>1090</v>
      </c>
      <c r="C324" s="87">
        <v>0.99</v>
      </c>
      <c r="D324" s="88" t="s">
        <v>43</v>
      </c>
      <c r="E324" s="88" t="s">
        <v>93</v>
      </c>
      <c r="F324" s="87">
        <v>0</v>
      </c>
      <c r="G324" s="88" t="s">
        <v>130</v>
      </c>
      <c r="H324" s="88" t="s">
        <v>1171</v>
      </c>
      <c r="I324" s="87">
        <v>0.01</v>
      </c>
      <c r="J324" s="87">
        <f t="shared" si="12"/>
        <v>1</v>
      </c>
      <c r="K324" s="77"/>
      <c r="L324" s="75">
        <v>0.99</v>
      </c>
      <c r="M324" s="64" t="s">
        <v>43</v>
      </c>
      <c r="N324" s="62" t="s">
        <v>93</v>
      </c>
      <c r="O324" s="75">
        <v>0</v>
      </c>
      <c r="P324" s="64" t="s">
        <v>130</v>
      </c>
      <c r="Q324" s="77" t="s">
        <v>1171</v>
      </c>
      <c r="R324" s="75">
        <v>0.01</v>
      </c>
      <c r="S324" s="72">
        <f t="shared" si="13"/>
        <v>1</v>
      </c>
      <c r="T324" s="72"/>
      <c r="U324" s="75">
        <v>0.49</v>
      </c>
      <c r="V324" s="64" t="s">
        <v>43</v>
      </c>
      <c r="W324" s="62" t="s">
        <v>93</v>
      </c>
      <c r="X324" s="75">
        <v>0</v>
      </c>
      <c r="Y324" s="64" t="s">
        <v>130</v>
      </c>
      <c r="Z324" s="77" t="s">
        <v>1171</v>
      </c>
      <c r="AA324" s="75">
        <v>0.01</v>
      </c>
      <c r="AB324" s="72">
        <f t="shared" si="14"/>
        <v>0.5</v>
      </c>
      <c r="AC324" s="86"/>
      <c r="AD324" s="85" t="str">
        <f>IF(VLOOKUP($A324,'[17]EZ list'!$B$4:$H$463,4,FALSE)="","","Yes")</f>
        <v>Yes</v>
      </c>
      <c r="AE324" s="85" t="s">
        <v>1440</v>
      </c>
      <c r="AF324" s="85"/>
      <c r="AG324" s="85"/>
      <c r="AH324" s="84" t="s">
        <v>96</v>
      </c>
      <c r="AI324" s="84">
        <v>0</v>
      </c>
      <c r="AJ324" s="83" t="s">
        <v>0</v>
      </c>
      <c r="AK324" s="100"/>
      <c r="AL324" s="99"/>
      <c r="AM324" s="98"/>
      <c r="AN324" s="79" t="s">
        <v>0</v>
      </c>
      <c r="AO324" s="62" t="s">
        <v>1314</v>
      </c>
      <c r="AP324" s="62" t="s">
        <v>1314</v>
      </c>
      <c r="AQ324" s="62" t="s">
        <v>1314</v>
      </c>
      <c r="AR324" s="62" t="s">
        <v>1314</v>
      </c>
      <c r="AU324" s="69">
        <v>0.67800000000000005</v>
      </c>
      <c r="AV324" s="62" t="s">
        <v>1314</v>
      </c>
      <c r="AW324" s="62" t="s">
        <v>43</v>
      </c>
      <c r="AX324" s="62" t="s">
        <v>93</v>
      </c>
      <c r="AY324" s="62">
        <v>0</v>
      </c>
      <c r="AZ324" s="62" t="s">
        <v>130</v>
      </c>
      <c r="BA324" s="62" t="s">
        <v>1171</v>
      </c>
      <c r="BB324" s="62">
        <v>0.01</v>
      </c>
    </row>
    <row r="325" spans="1:54" ht="15.75" customHeight="1">
      <c r="A325" s="77" t="s">
        <v>1091</v>
      </c>
      <c r="B325" s="77" t="s">
        <v>1093</v>
      </c>
      <c r="C325" s="87">
        <v>0.4</v>
      </c>
      <c r="D325" s="88" t="s">
        <v>202</v>
      </c>
      <c r="E325" s="88" t="s">
        <v>1232</v>
      </c>
      <c r="F325" s="87">
        <v>0.09</v>
      </c>
      <c r="G325" s="88" t="s">
        <v>203</v>
      </c>
      <c r="H325" s="88" t="s">
        <v>1144</v>
      </c>
      <c r="I325" s="87">
        <v>0.01</v>
      </c>
      <c r="J325" s="87">
        <f t="shared" si="12"/>
        <v>0.5</v>
      </c>
      <c r="K325" s="77"/>
      <c r="L325" s="75">
        <v>0.4</v>
      </c>
      <c r="M325" s="64" t="s">
        <v>202</v>
      </c>
      <c r="N325" s="62" t="s">
        <v>1232</v>
      </c>
      <c r="O325" s="75">
        <v>0.09</v>
      </c>
      <c r="P325" s="64" t="s">
        <v>203</v>
      </c>
      <c r="Q325" s="77" t="s">
        <v>1144</v>
      </c>
      <c r="R325" s="75">
        <v>0.01</v>
      </c>
      <c r="S325" s="72">
        <f t="shared" si="13"/>
        <v>0.5</v>
      </c>
      <c r="T325" s="72"/>
      <c r="U325" s="75">
        <v>0.4</v>
      </c>
      <c r="V325" s="64" t="s">
        <v>202</v>
      </c>
      <c r="W325" s="62" t="s">
        <v>1232</v>
      </c>
      <c r="X325" s="75">
        <v>0.09</v>
      </c>
      <c r="Y325" s="64" t="s">
        <v>203</v>
      </c>
      <c r="Z325" s="77" t="s">
        <v>1144</v>
      </c>
      <c r="AA325" s="75">
        <v>0.01</v>
      </c>
      <c r="AB325" s="72">
        <f t="shared" si="14"/>
        <v>0.5</v>
      </c>
      <c r="AC325" s="86"/>
      <c r="AD325" s="85" t="str">
        <f>IF(VLOOKUP($A325,'[17]EZ list'!$B$4:$H$463,4,FALSE)="","","Yes")</f>
        <v/>
      </c>
      <c r="AE325" s="85"/>
      <c r="AF325" s="85"/>
      <c r="AG325" s="85"/>
      <c r="AH325" s="84" t="s">
        <v>0</v>
      </c>
      <c r="AI325" s="84">
        <v>621010</v>
      </c>
      <c r="AJ325" s="83" t="s">
        <v>96</v>
      </c>
      <c r="AK325" s="97"/>
      <c r="AL325" s="96"/>
      <c r="AM325" s="95"/>
      <c r="AN325" s="79" t="s">
        <v>96</v>
      </c>
      <c r="AO325" s="62" t="s">
        <v>1314</v>
      </c>
      <c r="AP325" s="62" t="s">
        <v>1314</v>
      </c>
      <c r="AQ325" s="62" t="s">
        <v>1314</v>
      </c>
      <c r="AR325" s="62" t="s">
        <v>1314</v>
      </c>
      <c r="AU325" s="69">
        <v>0.70599999999999996</v>
      </c>
      <c r="AV325" s="62" t="s">
        <v>1314</v>
      </c>
      <c r="AW325" s="62" t="s">
        <v>202</v>
      </c>
      <c r="AX325" s="62" t="s">
        <v>1232</v>
      </c>
      <c r="AY325" s="62">
        <v>0.59</v>
      </c>
      <c r="AZ325" s="62" t="s">
        <v>203</v>
      </c>
      <c r="BA325" s="62" t="s">
        <v>1144</v>
      </c>
      <c r="BB325" s="62">
        <v>0.01</v>
      </c>
    </row>
    <row r="326" spans="1:54" ht="15.75" customHeight="1">
      <c r="A326" s="77" t="s">
        <v>1095</v>
      </c>
      <c r="B326" s="77" t="s">
        <v>1097</v>
      </c>
      <c r="C326" s="87">
        <v>0.4</v>
      </c>
      <c r="D326" s="88" t="s">
        <v>42</v>
      </c>
      <c r="E326" s="88" t="s">
        <v>1230</v>
      </c>
      <c r="F326" s="87">
        <v>0.1</v>
      </c>
      <c r="G326" s="88" t="s">
        <v>43</v>
      </c>
      <c r="H326" s="88" t="s">
        <v>1313</v>
      </c>
      <c r="I326" s="87">
        <v>0</v>
      </c>
      <c r="J326" s="87">
        <f t="shared" ref="J326:J331" si="15">+C326+F326+I326</f>
        <v>0.5</v>
      </c>
      <c r="K326" s="77"/>
      <c r="L326" s="75">
        <v>0.4</v>
      </c>
      <c r="M326" s="64" t="s">
        <v>42</v>
      </c>
      <c r="N326" s="62" t="s">
        <v>1230</v>
      </c>
      <c r="O326" s="75">
        <v>0.1</v>
      </c>
      <c r="P326" s="64" t="s">
        <v>43</v>
      </c>
      <c r="Q326" s="77" t="s">
        <v>1313</v>
      </c>
      <c r="R326" s="75">
        <v>0</v>
      </c>
      <c r="S326" s="72">
        <f t="shared" ref="S326:S331" si="16">+L326+O326+R326</f>
        <v>0.5</v>
      </c>
      <c r="T326" s="72"/>
      <c r="U326" s="75">
        <v>0.4</v>
      </c>
      <c r="V326" s="64" t="s">
        <v>42</v>
      </c>
      <c r="W326" s="62" t="s">
        <v>1230</v>
      </c>
      <c r="X326" s="75">
        <v>0.1</v>
      </c>
      <c r="Y326" s="64" t="s">
        <v>43</v>
      </c>
      <c r="Z326" s="77" t="s">
        <v>1313</v>
      </c>
      <c r="AA326" s="75">
        <v>0</v>
      </c>
      <c r="AB326" s="72">
        <f t="shared" ref="AB326:AB331" si="17">+U326+X326+AA326</f>
        <v>0.5</v>
      </c>
      <c r="AC326" s="86"/>
      <c r="AD326" s="85" t="str">
        <f>IF(VLOOKUP($A326,'[17]EZ list'!$B$4:$H$463,4,FALSE)="","","Yes")</f>
        <v/>
      </c>
      <c r="AE326" s="85"/>
      <c r="AF326" s="85"/>
      <c r="AG326" s="85"/>
      <c r="AH326" s="84" t="s">
        <v>96</v>
      </c>
      <c r="AI326" s="84">
        <v>0</v>
      </c>
      <c r="AJ326" s="83" t="s">
        <v>96</v>
      </c>
      <c r="AK326" s="94"/>
      <c r="AL326" s="93"/>
      <c r="AM326" s="92"/>
      <c r="AN326" s="79" t="s">
        <v>96</v>
      </c>
      <c r="AO326" s="62" t="s">
        <v>1314</v>
      </c>
      <c r="AP326" s="62" t="s">
        <v>1314</v>
      </c>
      <c r="AQ326" s="62" t="s">
        <v>1314</v>
      </c>
      <c r="AR326" s="62" t="s">
        <v>1314</v>
      </c>
      <c r="AU326" s="69">
        <v>0.68899999999999995</v>
      </c>
      <c r="AV326" s="62" t="s">
        <v>1314</v>
      </c>
      <c r="AW326" s="62" t="s">
        <v>42</v>
      </c>
      <c r="AX326" s="62" t="s">
        <v>1230</v>
      </c>
      <c r="AY326" s="62">
        <v>0.6</v>
      </c>
      <c r="AZ326" s="62" t="s">
        <v>43</v>
      </c>
      <c r="BA326" s="62" t="s">
        <v>1313</v>
      </c>
      <c r="BB326" s="62">
        <v>0</v>
      </c>
    </row>
    <row r="327" spans="1:54" ht="15.75" customHeight="1">
      <c r="A327" s="77" t="s">
        <v>1098</v>
      </c>
      <c r="B327" s="77" t="s">
        <v>1100</v>
      </c>
      <c r="C327" s="87">
        <v>0.4</v>
      </c>
      <c r="D327" s="88" t="s">
        <v>202</v>
      </c>
      <c r="E327" s="88" t="s">
        <v>1232</v>
      </c>
      <c r="F327" s="87">
        <v>0.09</v>
      </c>
      <c r="G327" s="88" t="s">
        <v>203</v>
      </c>
      <c r="H327" s="88" t="s">
        <v>1144</v>
      </c>
      <c r="I327" s="87">
        <v>0.01</v>
      </c>
      <c r="J327" s="87">
        <f t="shared" si="15"/>
        <v>0.5</v>
      </c>
      <c r="K327" s="77"/>
      <c r="L327" s="75">
        <v>0.4</v>
      </c>
      <c r="M327" s="64" t="s">
        <v>202</v>
      </c>
      <c r="N327" s="62" t="s">
        <v>1232</v>
      </c>
      <c r="O327" s="75">
        <v>0.09</v>
      </c>
      <c r="P327" s="64" t="s">
        <v>203</v>
      </c>
      <c r="Q327" s="77" t="s">
        <v>1144</v>
      </c>
      <c r="R327" s="75">
        <v>0.01</v>
      </c>
      <c r="S327" s="72">
        <f t="shared" si="16"/>
        <v>0.5</v>
      </c>
      <c r="T327" s="72"/>
      <c r="U327" s="75">
        <v>0.4</v>
      </c>
      <c r="V327" s="64" t="s">
        <v>202</v>
      </c>
      <c r="W327" s="62" t="s">
        <v>1232</v>
      </c>
      <c r="X327" s="75">
        <v>0.09</v>
      </c>
      <c r="Y327" s="64" t="s">
        <v>203</v>
      </c>
      <c r="Z327" s="77" t="s">
        <v>1144</v>
      </c>
      <c r="AA327" s="75">
        <v>0.01</v>
      </c>
      <c r="AB327" s="72">
        <f t="shared" si="17"/>
        <v>0.5</v>
      </c>
      <c r="AC327" s="86"/>
      <c r="AD327" s="85" t="str">
        <f>IF(VLOOKUP($A327,'[17]EZ list'!$B$4:$H$463,4,FALSE)="","","Yes")</f>
        <v/>
      </c>
      <c r="AE327" s="85"/>
      <c r="AF327" s="85"/>
      <c r="AG327" s="85"/>
      <c r="AH327" s="84" t="s">
        <v>0</v>
      </c>
      <c r="AI327" s="84">
        <v>550506</v>
      </c>
      <c r="AJ327" s="83" t="s">
        <v>96</v>
      </c>
      <c r="AK327" s="94"/>
      <c r="AL327" s="93"/>
      <c r="AM327" s="92"/>
      <c r="AN327" s="79" t="s">
        <v>96</v>
      </c>
      <c r="AO327" s="62" t="s">
        <v>1314</v>
      </c>
      <c r="AP327" s="62" t="s">
        <v>1314</v>
      </c>
      <c r="AQ327" s="62" t="s">
        <v>1314</v>
      </c>
      <c r="AR327" s="62" t="s">
        <v>1314</v>
      </c>
      <c r="AU327" s="69">
        <v>0.66500000000000004</v>
      </c>
      <c r="AV327" s="62" t="s">
        <v>1314</v>
      </c>
      <c r="AW327" s="62" t="s">
        <v>202</v>
      </c>
      <c r="AX327" s="62" t="s">
        <v>1232</v>
      </c>
      <c r="AY327" s="62">
        <v>0.59</v>
      </c>
      <c r="AZ327" s="62" t="s">
        <v>203</v>
      </c>
      <c r="BA327" s="62" t="s">
        <v>1144</v>
      </c>
      <c r="BB327" s="62">
        <v>0.01</v>
      </c>
    </row>
    <row r="328" spans="1:54" ht="15.75" customHeight="1">
      <c r="A328" s="77" t="s">
        <v>1101</v>
      </c>
      <c r="B328" s="77" t="s">
        <v>1103</v>
      </c>
      <c r="C328" s="87">
        <v>0.4</v>
      </c>
      <c r="D328" s="88" t="s">
        <v>74</v>
      </c>
      <c r="E328" s="88" t="s">
        <v>1180</v>
      </c>
      <c r="F328" s="87">
        <v>0.09</v>
      </c>
      <c r="G328" s="88" t="s">
        <v>75</v>
      </c>
      <c r="H328" s="88" t="s">
        <v>1122</v>
      </c>
      <c r="I328" s="87">
        <v>0.01</v>
      </c>
      <c r="J328" s="87">
        <f t="shared" si="15"/>
        <v>0.5</v>
      </c>
      <c r="K328" s="77"/>
      <c r="L328" s="75">
        <v>0.4</v>
      </c>
      <c r="M328" s="64" t="s">
        <v>74</v>
      </c>
      <c r="N328" s="62" t="s">
        <v>1180</v>
      </c>
      <c r="O328" s="75">
        <v>0.09</v>
      </c>
      <c r="P328" s="64" t="s">
        <v>75</v>
      </c>
      <c r="Q328" s="77" t="s">
        <v>1122</v>
      </c>
      <c r="R328" s="75">
        <v>0.01</v>
      </c>
      <c r="S328" s="72">
        <f t="shared" si="16"/>
        <v>0.5</v>
      </c>
      <c r="T328" s="72"/>
      <c r="U328" s="75">
        <v>0.4</v>
      </c>
      <c r="V328" s="64" t="s">
        <v>74</v>
      </c>
      <c r="W328" s="62" t="s">
        <v>1180</v>
      </c>
      <c r="X328" s="75">
        <v>0.09</v>
      </c>
      <c r="Y328" s="64" t="s">
        <v>75</v>
      </c>
      <c r="Z328" s="77" t="s">
        <v>1122</v>
      </c>
      <c r="AA328" s="75">
        <v>0.01</v>
      </c>
      <c r="AB328" s="72">
        <f t="shared" si="17"/>
        <v>0.5</v>
      </c>
      <c r="AC328" s="86"/>
      <c r="AD328" s="85" t="str">
        <f>IF(VLOOKUP($A328,'[17]EZ list'!$B$4:$H$463,4,FALSE)="","","Yes")</f>
        <v/>
      </c>
      <c r="AE328" s="85"/>
      <c r="AF328" s="85"/>
      <c r="AG328" s="85"/>
      <c r="AH328" s="84" t="s">
        <v>96</v>
      </c>
      <c r="AI328" s="84">
        <v>0</v>
      </c>
      <c r="AJ328" s="83" t="s">
        <v>96</v>
      </c>
      <c r="AK328" s="94"/>
      <c r="AL328" s="93"/>
      <c r="AM328" s="92"/>
      <c r="AN328" s="79" t="s">
        <v>96</v>
      </c>
      <c r="AO328" s="62" t="s">
        <v>1314</v>
      </c>
      <c r="AP328" s="62" t="s">
        <v>1314</v>
      </c>
      <c r="AQ328" s="62" t="s">
        <v>1314</v>
      </c>
      <c r="AR328" s="62" t="s">
        <v>1314</v>
      </c>
      <c r="AU328" s="69">
        <v>0.72099999999999997</v>
      </c>
      <c r="AV328" s="62" t="s">
        <v>1314</v>
      </c>
      <c r="AW328" s="62" t="s">
        <v>74</v>
      </c>
      <c r="AX328" s="62" t="s">
        <v>1180</v>
      </c>
      <c r="AY328" s="62">
        <v>0.59</v>
      </c>
      <c r="AZ328" s="62" t="s">
        <v>75</v>
      </c>
      <c r="BA328" s="62" t="s">
        <v>1122</v>
      </c>
      <c r="BB328" s="62">
        <v>0.01</v>
      </c>
    </row>
    <row r="329" spans="1:54" ht="15.75" customHeight="1">
      <c r="A329" s="77" t="s">
        <v>1104</v>
      </c>
      <c r="B329" s="77" t="s">
        <v>1106</v>
      </c>
      <c r="C329" s="87">
        <v>0.4</v>
      </c>
      <c r="D329" s="88" t="s">
        <v>215</v>
      </c>
      <c r="E329" s="88" t="s">
        <v>1205</v>
      </c>
      <c r="F329" s="87">
        <v>0.09</v>
      </c>
      <c r="G329" s="88" t="s">
        <v>141</v>
      </c>
      <c r="H329" s="88" t="s">
        <v>1150</v>
      </c>
      <c r="I329" s="87">
        <v>0.01</v>
      </c>
      <c r="J329" s="87">
        <f t="shared" si="15"/>
        <v>0.5</v>
      </c>
      <c r="K329" s="77"/>
      <c r="L329" s="75">
        <v>0.4</v>
      </c>
      <c r="M329" s="64" t="s">
        <v>215</v>
      </c>
      <c r="N329" s="62" t="s">
        <v>1205</v>
      </c>
      <c r="O329" s="75">
        <v>0.09</v>
      </c>
      <c r="P329" s="64" t="s">
        <v>141</v>
      </c>
      <c r="Q329" s="77" t="s">
        <v>1150</v>
      </c>
      <c r="R329" s="75">
        <v>0.01</v>
      </c>
      <c r="S329" s="72">
        <f t="shared" si="16"/>
        <v>0.5</v>
      </c>
      <c r="T329" s="72"/>
      <c r="U329" s="75">
        <v>0.4</v>
      </c>
      <c r="V329" s="64" t="s">
        <v>215</v>
      </c>
      <c r="W329" s="62" t="s">
        <v>1205</v>
      </c>
      <c r="X329" s="75">
        <v>0.09</v>
      </c>
      <c r="Y329" s="64" t="s">
        <v>141</v>
      </c>
      <c r="Z329" s="77" t="s">
        <v>1150</v>
      </c>
      <c r="AA329" s="75">
        <v>0.01</v>
      </c>
      <c r="AB329" s="72">
        <f t="shared" si="17"/>
        <v>0.5</v>
      </c>
      <c r="AC329" s="86"/>
      <c r="AD329" s="85" t="str">
        <f>IF(VLOOKUP($A329,'[17]EZ list'!$B$4:$H$463,4,FALSE)="","","Yes")</f>
        <v>Yes</v>
      </c>
      <c r="AE329" s="85" t="s">
        <v>1461</v>
      </c>
      <c r="AF329" s="85"/>
      <c r="AG329" s="85"/>
      <c r="AH329" s="84" t="s">
        <v>96</v>
      </c>
      <c r="AI329" s="84">
        <v>0</v>
      </c>
      <c r="AJ329" s="83" t="s">
        <v>96</v>
      </c>
      <c r="AK329" s="94"/>
      <c r="AL329" s="93"/>
      <c r="AM329" s="92"/>
      <c r="AN329" s="79" t="s">
        <v>96</v>
      </c>
      <c r="AO329" s="62" t="s">
        <v>1314</v>
      </c>
      <c r="AP329" s="62" t="s">
        <v>1314</v>
      </c>
      <c r="AQ329" s="62" t="s">
        <v>1314</v>
      </c>
      <c r="AR329" s="62" t="s">
        <v>1314</v>
      </c>
      <c r="AU329" s="69">
        <v>0.66</v>
      </c>
      <c r="AV329" s="62" t="s">
        <v>0</v>
      </c>
      <c r="AW329" s="62" t="s">
        <v>215</v>
      </c>
      <c r="AX329" s="62" t="s">
        <v>1205</v>
      </c>
      <c r="AY329" s="62">
        <v>0.59</v>
      </c>
      <c r="AZ329" s="62" t="s">
        <v>141</v>
      </c>
      <c r="BA329" s="62" t="s">
        <v>1150</v>
      </c>
      <c r="BB329" s="62">
        <v>0.01</v>
      </c>
    </row>
    <row r="330" spans="1:54" ht="15.75" customHeight="1">
      <c r="A330" s="77" t="s">
        <v>1107</v>
      </c>
      <c r="B330" s="77" t="s">
        <v>1109</v>
      </c>
      <c r="C330" s="87">
        <v>0.4</v>
      </c>
      <c r="D330" s="88" t="s">
        <v>202</v>
      </c>
      <c r="E330" s="88" t="s">
        <v>1232</v>
      </c>
      <c r="F330" s="87">
        <v>0.09</v>
      </c>
      <c r="G330" s="88" t="s">
        <v>203</v>
      </c>
      <c r="H330" s="88" t="s">
        <v>1144</v>
      </c>
      <c r="I330" s="87">
        <v>0.01</v>
      </c>
      <c r="J330" s="87">
        <f t="shared" si="15"/>
        <v>0.5</v>
      </c>
      <c r="K330" s="77"/>
      <c r="L330" s="75">
        <v>0.4</v>
      </c>
      <c r="M330" s="64" t="s">
        <v>202</v>
      </c>
      <c r="N330" s="62" t="s">
        <v>1232</v>
      </c>
      <c r="O330" s="75">
        <v>0.09</v>
      </c>
      <c r="P330" s="64" t="s">
        <v>203</v>
      </c>
      <c r="Q330" s="77" t="s">
        <v>1144</v>
      </c>
      <c r="R330" s="75">
        <v>0.01</v>
      </c>
      <c r="S330" s="72">
        <f t="shared" si="16"/>
        <v>0.5</v>
      </c>
      <c r="T330" s="72"/>
      <c r="U330" s="75">
        <v>0.4</v>
      </c>
      <c r="V330" s="64" t="s">
        <v>202</v>
      </c>
      <c r="W330" s="62" t="s">
        <v>1232</v>
      </c>
      <c r="X330" s="75">
        <v>0.09</v>
      </c>
      <c r="Y330" s="64" t="s">
        <v>203</v>
      </c>
      <c r="Z330" s="77" t="s">
        <v>1144</v>
      </c>
      <c r="AA330" s="75">
        <v>0.01</v>
      </c>
      <c r="AB330" s="72">
        <f t="shared" si="17"/>
        <v>0.5</v>
      </c>
      <c r="AC330" s="86"/>
      <c r="AD330" s="85" t="str">
        <f>IF(VLOOKUP($A330,'[17]EZ list'!$B$4:$H$463,4,FALSE)="","","Yes")</f>
        <v/>
      </c>
      <c r="AE330" s="85"/>
      <c r="AF330" s="85"/>
      <c r="AG330" s="85"/>
      <c r="AH330" s="84" t="s">
        <v>96</v>
      </c>
      <c r="AI330" s="84">
        <v>0</v>
      </c>
      <c r="AJ330" s="83" t="s">
        <v>96</v>
      </c>
      <c r="AK330" s="91"/>
      <c r="AL330" s="90"/>
      <c r="AM330" s="89"/>
      <c r="AN330" s="79" t="s">
        <v>96</v>
      </c>
      <c r="AO330" s="62" t="s">
        <v>1314</v>
      </c>
      <c r="AP330" s="62" t="s">
        <v>1314</v>
      </c>
      <c r="AQ330" s="62" t="s">
        <v>1314</v>
      </c>
      <c r="AR330" s="62" t="s">
        <v>1314</v>
      </c>
      <c r="AU330" s="69">
        <v>0.66800000000000004</v>
      </c>
      <c r="AV330" s="62" t="s">
        <v>1314</v>
      </c>
      <c r="AW330" s="62" t="s">
        <v>202</v>
      </c>
      <c r="AX330" s="62" t="s">
        <v>1232</v>
      </c>
      <c r="AY330" s="62">
        <v>0.59</v>
      </c>
      <c r="AZ330" s="62" t="s">
        <v>203</v>
      </c>
      <c r="BA330" s="62" t="s">
        <v>1144</v>
      </c>
      <c r="BB330" s="62">
        <v>0.01</v>
      </c>
    </row>
    <row r="331" spans="1:54" ht="15.75">
      <c r="A331" s="77" t="s">
        <v>1110</v>
      </c>
      <c r="B331" s="77" t="s">
        <v>1462</v>
      </c>
      <c r="C331" s="87">
        <v>0.99</v>
      </c>
      <c r="D331" s="88" t="s">
        <v>43</v>
      </c>
      <c r="E331" s="88" t="s">
        <v>1321</v>
      </c>
      <c r="F331" s="87">
        <v>0</v>
      </c>
      <c r="G331" s="88" t="s">
        <v>317</v>
      </c>
      <c r="H331" s="88" t="s">
        <v>1154</v>
      </c>
      <c r="I331" s="87">
        <v>0.01</v>
      </c>
      <c r="J331" s="87">
        <f t="shared" si="15"/>
        <v>1</v>
      </c>
      <c r="K331" s="77"/>
      <c r="L331" s="75">
        <v>0.49</v>
      </c>
      <c r="M331" s="64" t="s">
        <v>43</v>
      </c>
      <c r="N331" s="62" t="s">
        <v>1321</v>
      </c>
      <c r="O331" s="75">
        <v>0</v>
      </c>
      <c r="P331" s="64" t="s">
        <v>317</v>
      </c>
      <c r="Q331" s="77" t="s">
        <v>1154</v>
      </c>
      <c r="R331" s="75">
        <v>0.01</v>
      </c>
      <c r="S331" s="72">
        <f t="shared" si="16"/>
        <v>0.5</v>
      </c>
      <c r="T331" s="72"/>
      <c r="U331" s="75">
        <v>0.49</v>
      </c>
      <c r="V331" s="64" t="s">
        <v>43</v>
      </c>
      <c r="W331" s="62" t="s">
        <v>1321</v>
      </c>
      <c r="X331" s="75">
        <v>0</v>
      </c>
      <c r="Y331" s="64" t="s">
        <v>317</v>
      </c>
      <c r="Z331" s="77" t="s">
        <v>1154</v>
      </c>
      <c r="AA331" s="75">
        <v>0.01</v>
      </c>
      <c r="AB331" s="72">
        <f t="shared" si="17"/>
        <v>0.5</v>
      </c>
      <c r="AC331" s="86"/>
      <c r="AD331" s="85" t="str">
        <f>IF(VLOOKUP($A331,'[17]EZ list'!$B$4:$H$463,4,FALSE)="","","Yes")</f>
        <v>Yes</v>
      </c>
      <c r="AE331" s="85" t="s">
        <v>1463</v>
      </c>
      <c r="AF331" s="85"/>
      <c r="AG331" s="85"/>
      <c r="AH331" s="84" t="s">
        <v>0</v>
      </c>
      <c r="AI331" s="84">
        <v>5368000</v>
      </c>
      <c r="AJ331" s="83" t="s">
        <v>0</v>
      </c>
      <c r="AK331" s="82"/>
      <c r="AL331" s="81"/>
      <c r="AM331" s="80"/>
      <c r="AN331" s="79" t="s">
        <v>0</v>
      </c>
      <c r="AO331" s="62" t="s">
        <v>0</v>
      </c>
      <c r="AP331" s="62" t="s">
        <v>1314</v>
      </c>
      <c r="AQ331" s="62" t="s">
        <v>1314</v>
      </c>
      <c r="AR331" s="62" t="s">
        <v>1314</v>
      </c>
      <c r="AU331" s="69">
        <v>0.71699999999999997</v>
      </c>
      <c r="AV331" s="62" t="s">
        <v>1314</v>
      </c>
      <c r="AW331" s="62" t="s">
        <v>43</v>
      </c>
      <c r="AX331" s="62" t="s">
        <v>1321</v>
      </c>
      <c r="AY331" s="62">
        <v>0</v>
      </c>
      <c r="AZ331" s="62" t="s">
        <v>317</v>
      </c>
      <c r="BA331" s="62" t="s">
        <v>1154</v>
      </c>
      <c r="BB331" s="62">
        <v>0.01</v>
      </c>
    </row>
    <row r="332" spans="1:54" ht="15.4" thickBot="1">
      <c r="A332" s="74" t="s">
        <v>1464</v>
      </c>
      <c r="B332" s="74" t="s">
        <v>1465</v>
      </c>
      <c r="C332" s="78"/>
      <c r="D332" s="77"/>
      <c r="E332" s="74"/>
      <c r="F332" s="74"/>
      <c r="G332" s="74"/>
      <c r="H332" s="74"/>
      <c r="I332" s="74"/>
      <c r="J332" s="74"/>
      <c r="K332" s="74"/>
      <c r="L332" s="76"/>
      <c r="M332" s="76"/>
      <c r="N332" s="74"/>
      <c r="O332" s="76"/>
      <c r="P332" s="76"/>
      <c r="Q332" s="74"/>
      <c r="R332" s="75"/>
      <c r="S332" s="74"/>
      <c r="T332" s="74"/>
      <c r="U332" s="76"/>
      <c r="V332" s="76"/>
      <c r="W332" s="74"/>
      <c r="X332" s="76"/>
      <c r="Y332" s="76"/>
      <c r="Z332" s="74"/>
      <c r="AA332" s="75"/>
      <c r="AB332" s="74"/>
      <c r="AE332" s="71"/>
      <c r="AF332" s="71"/>
      <c r="AG332" s="71"/>
      <c r="AI332" s="73"/>
      <c r="AJ332" s="62"/>
      <c r="AK332" s="62"/>
      <c r="AL332" s="62"/>
      <c r="AM332" s="62"/>
      <c r="AO332" s="62" t="s">
        <v>1314</v>
      </c>
      <c r="AP332" s="62" t="s">
        <v>1314</v>
      </c>
      <c r="AQ332" s="62" t="s">
        <v>1314</v>
      </c>
      <c r="AR332" s="62" t="s">
        <v>1314</v>
      </c>
    </row>
    <row r="333" spans="1:54">
      <c r="AE333" s="71"/>
      <c r="AF333" s="71"/>
      <c r="AG333" s="71"/>
      <c r="AK333" s="64"/>
      <c r="AL333" s="64"/>
      <c r="AM333" s="64"/>
    </row>
    <row r="334" spans="1:54">
      <c r="S334" s="72"/>
      <c r="T334" s="72"/>
      <c r="AB334" s="72"/>
      <c r="AE334" s="71"/>
      <c r="AF334" s="71"/>
      <c r="AG334" s="71"/>
      <c r="AK334" s="70"/>
      <c r="AL334" s="70"/>
      <c r="AM334" s="70"/>
      <c r="AN334" s="70"/>
      <c r="AO334" s="70"/>
    </row>
    <row r="335" spans="1:54">
      <c r="AK335" s="70"/>
      <c r="AL335" s="70"/>
      <c r="AM335" s="70"/>
    </row>
  </sheetData>
  <autoFilter ref="A5:DT332" xr:uid="{00000000-0009-0000-0000-000012000000}"/>
  <mergeCells count="5">
    <mergeCell ref="AK4:AL4"/>
    <mergeCell ref="A1:S1"/>
    <mergeCell ref="AE4:AG4"/>
    <mergeCell ref="AO4:AQ4"/>
    <mergeCell ref="AR4:AT4"/>
  </mergeCells>
  <conditionalFormatting sqref="L6:L20 R6:R331 L22:L331 O6:O331 U6:U331 X6:X331 AA6:AA331 I221:I331 I107 C221:C331 C107 F221:F331 F107">
    <cfRule type="cellIs" dxfId="6" priority="7" stopIfTrue="1" operator="lessThan">
      <formula>0</formula>
    </cfRule>
  </conditionalFormatting>
  <conditionalFormatting sqref="R332">
    <cfRule type="cellIs" dxfId="5" priority="6" stopIfTrue="1" operator="lessThan">
      <formula>0</formula>
    </cfRule>
  </conditionalFormatting>
  <conditionalFormatting sqref="AA332">
    <cfRule type="cellIs" dxfId="4" priority="5" stopIfTrue="1" operator="lessThan">
      <formula>0</formula>
    </cfRule>
  </conditionalFormatting>
  <conditionalFormatting sqref="L21">
    <cfRule type="cellIs" dxfId="3" priority="4" stopIfTrue="1" operator="lessThan">
      <formula>0</formula>
    </cfRule>
  </conditionalFormatting>
  <conditionalFormatting sqref="C6:C219 I6:I219 F6:F38 F40:F219">
    <cfRule type="cellIs" dxfId="2" priority="3" stopIfTrue="1" operator="lessThan">
      <formula>0</formula>
    </cfRule>
  </conditionalFormatting>
  <conditionalFormatting sqref="C220 F220 I220">
    <cfRule type="cellIs" dxfId="1" priority="2" stopIfTrue="1" operator="lessThan">
      <formula>0</formula>
    </cfRule>
  </conditionalFormatting>
  <conditionalFormatting sqref="F39">
    <cfRule type="cellIs" dxfId="0" priority="1" stopIfTrue="1" operator="lessThan">
      <formula>0</formula>
    </cfRule>
  </conditionalFormatting>
  <dataValidations count="1">
    <dataValidation type="custom" allowBlank="1" showInputMessage="1" showErrorMessage="1" sqref="AE304:AE331 AG1:AN2 AE1:AE115 AG3:BB3 E237:AD331 AF1:AF106 D237:D332 A1:AD106 A237:C331 A108:AD236 AG5:AG106 AF108:AG236 A107:AG107 AE117:AE302 AF237:AN331 AH4:AN236" xr:uid="{00000000-0002-0000-1200-000000000000}">
      <formula1>$DT$1="UNLOCK"</formula1>
    </dataValidation>
  </dataValidations>
  <pageMargins left="0.75" right="0.75" top="1" bottom="1" header="0.5" footer="0.5"/>
  <pageSetup paperSize="9" scale="1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61861-27D4-4738-9AFB-DD0985CC2B23}">
  <sheetPr>
    <tabColor rgb="FFFFFF00"/>
  </sheetPr>
  <dimension ref="A1:AJ417"/>
  <sheetViews>
    <sheetView zoomScale="70" zoomScaleNormal="70" workbookViewId="0">
      <pane xSplit="3" ySplit="3" topLeftCell="F4" activePane="bottomRight" state="frozen"/>
      <selection activeCell="A3" sqref="A3"/>
      <selection pane="topRight" activeCell="A3" sqref="A3"/>
      <selection pane="bottomLeft" activeCell="A3" sqref="A3"/>
      <selection pane="bottomRight" activeCell="A3" sqref="A3"/>
    </sheetView>
  </sheetViews>
  <sheetFormatPr defaultColWidth="10.59765625" defaultRowHeight="14.25"/>
  <cols>
    <col min="1" max="1" width="9.06640625" style="155" bestFit="1" customWidth="1"/>
    <col min="2" max="2" width="10.06640625" style="155" bestFit="1" customWidth="1"/>
    <col min="3" max="3" width="31.46484375" style="155" customWidth="1"/>
    <col min="4" max="4" width="13.06640625" style="155" customWidth="1"/>
    <col min="5" max="5" width="11.06640625" style="155" customWidth="1"/>
    <col min="6" max="7" width="10.59765625" style="155" customWidth="1"/>
    <col min="8" max="8" width="13.06640625" style="155" customWidth="1"/>
    <col min="9" max="9" width="13.33203125" style="155" customWidth="1"/>
    <col min="10" max="10" width="15.59765625" style="155" customWidth="1"/>
    <col min="11" max="11" width="45.59765625" style="156" bestFit="1" customWidth="1"/>
    <col min="12" max="12" width="8" style="156" bestFit="1" customWidth="1"/>
    <col min="13" max="13" width="10.06640625" style="155" bestFit="1" customWidth="1"/>
    <col min="14" max="14" width="48" style="156" bestFit="1" customWidth="1"/>
    <col min="15" max="15" width="18" style="156" customWidth="1"/>
    <col min="16" max="16" width="15.9296875" style="156" bestFit="1" customWidth="1"/>
    <col min="17" max="17" width="27.46484375" style="156" bestFit="1" customWidth="1"/>
    <col min="18" max="18" width="13.59765625" style="156" bestFit="1" customWidth="1"/>
    <col min="19" max="22" width="10.59765625" style="155"/>
    <col min="23" max="23" width="12.53125" style="155" bestFit="1" customWidth="1"/>
    <col min="24" max="24" width="10.59765625" style="155" bestFit="1" customWidth="1"/>
    <col min="25" max="16384" width="10.59765625" style="155"/>
  </cols>
  <sheetData>
    <row r="1" spans="1:36">
      <c r="A1" s="155">
        <v>0</v>
      </c>
      <c r="B1" s="155">
        <v>1</v>
      </c>
      <c r="C1" s="155">
        <v>2</v>
      </c>
      <c r="D1" s="155">
        <v>3</v>
      </c>
      <c r="E1" s="155">
        <v>4</v>
      </c>
      <c r="F1" s="155">
        <v>5</v>
      </c>
      <c r="G1" s="155">
        <v>6</v>
      </c>
      <c r="H1" s="155">
        <v>7</v>
      </c>
      <c r="I1" s="155">
        <v>8</v>
      </c>
      <c r="J1" s="155">
        <v>9</v>
      </c>
      <c r="K1" s="156">
        <v>10</v>
      </c>
      <c r="L1" s="156">
        <v>11</v>
      </c>
      <c r="M1" s="155">
        <v>12</v>
      </c>
      <c r="N1" s="155">
        <v>13</v>
      </c>
      <c r="O1" s="155">
        <v>14</v>
      </c>
      <c r="P1" s="155">
        <v>15</v>
      </c>
      <c r="Q1" s="155">
        <v>16</v>
      </c>
      <c r="R1" s="155">
        <v>17</v>
      </c>
      <c r="S1" s="155">
        <v>18</v>
      </c>
      <c r="T1" s="155">
        <v>19</v>
      </c>
      <c r="U1" s="155">
        <v>20</v>
      </c>
      <c r="V1" s="155">
        <v>21</v>
      </c>
      <c r="W1" s="155">
        <v>22</v>
      </c>
      <c r="X1" s="155">
        <v>23</v>
      </c>
      <c r="Y1" s="155">
        <v>24</v>
      </c>
      <c r="AA1" s="154" t="s">
        <v>1466</v>
      </c>
      <c r="AB1" s="154"/>
      <c r="AC1" s="154"/>
      <c r="AD1" s="154"/>
      <c r="AE1" s="154"/>
      <c r="AF1" s="154"/>
      <c r="AG1" s="154"/>
      <c r="AH1" s="154"/>
      <c r="AI1" s="154"/>
      <c r="AJ1" s="154"/>
    </row>
    <row r="2" spans="1:36" s="195" customFormat="1" ht="21.75">
      <c r="A2" s="200" t="s">
        <v>1467</v>
      </c>
      <c r="B2" s="198" t="s">
        <v>1468</v>
      </c>
      <c r="C2" s="198" t="s">
        <v>1468</v>
      </c>
      <c r="D2" s="199" t="s">
        <v>1469</v>
      </c>
      <c r="E2" s="199" t="s">
        <v>1469</v>
      </c>
      <c r="F2" s="199" t="s">
        <v>1469</v>
      </c>
      <c r="H2" s="199" t="s">
        <v>1469</v>
      </c>
      <c r="I2" s="199" t="s">
        <v>1469</v>
      </c>
      <c r="J2" s="199" t="s">
        <v>1469</v>
      </c>
      <c r="K2" s="197" t="s">
        <v>1470</v>
      </c>
      <c r="L2" s="197"/>
      <c r="M2" s="198" t="s">
        <v>1468</v>
      </c>
      <c r="N2" s="197"/>
      <c r="O2" s="197"/>
      <c r="P2" s="197"/>
      <c r="Q2" s="197"/>
      <c r="R2" s="197"/>
      <c r="AA2" s="196" t="s">
        <v>1471</v>
      </c>
    </row>
    <row r="3" spans="1:36" s="190" customFormat="1" ht="65.650000000000006">
      <c r="A3" s="194" t="s">
        <v>1472</v>
      </c>
      <c r="B3" s="192" t="s">
        <v>1473</v>
      </c>
      <c r="C3" s="192" t="s">
        <v>1474</v>
      </c>
      <c r="D3" s="193" t="s">
        <v>20</v>
      </c>
      <c r="E3" s="193" t="s">
        <v>1475</v>
      </c>
      <c r="F3" s="193" t="s">
        <v>1476</v>
      </c>
      <c r="G3" s="193" t="s">
        <v>1477</v>
      </c>
      <c r="H3" s="193" t="s">
        <v>1478</v>
      </c>
      <c r="I3" s="193" t="s">
        <v>1479</v>
      </c>
      <c r="J3" s="193" t="s">
        <v>1480</v>
      </c>
      <c r="K3" s="191" t="s">
        <v>1481</v>
      </c>
      <c r="L3" s="191" t="s">
        <v>24</v>
      </c>
      <c r="M3" s="192" t="s">
        <v>1473</v>
      </c>
      <c r="N3" s="191" t="s">
        <v>1482</v>
      </c>
      <c r="O3" s="191" t="s">
        <v>1483</v>
      </c>
      <c r="P3" s="191" t="s">
        <v>1484</v>
      </c>
      <c r="Q3" s="191" t="s">
        <v>19</v>
      </c>
      <c r="R3" s="191" t="s">
        <v>23</v>
      </c>
      <c r="S3" s="191" t="s">
        <v>1485</v>
      </c>
      <c r="T3" s="191" t="s">
        <v>1486</v>
      </c>
      <c r="U3" s="191" t="s">
        <v>1487</v>
      </c>
      <c r="V3" s="191" t="s">
        <v>1488</v>
      </c>
      <c r="W3" s="191" t="s">
        <v>1489</v>
      </c>
      <c r="X3" s="191" t="s">
        <v>1490</v>
      </c>
      <c r="Y3" s="191" t="s">
        <v>1491</v>
      </c>
    </row>
    <row r="4" spans="1:36">
      <c r="A4" s="185">
        <v>1</v>
      </c>
      <c r="B4" s="183" t="s">
        <v>39</v>
      </c>
      <c r="C4" s="184" t="s">
        <v>2</v>
      </c>
      <c r="D4" s="171" t="s">
        <v>42</v>
      </c>
      <c r="E4" s="171" t="s">
        <v>43</v>
      </c>
      <c r="F4" s="171">
        <v>0.4</v>
      </c>
      <c r="G4" s="180">
        <v>0</v>
      </c>
      <c r="H4" s="168" t="s">
        <v>1314</v>
      </c>
      <c r="I4" s="168" t="s">
        <v>1314</v>
      </c>
      <c r="J4" s="179">
        <v>1.0910629999999999</v>
      </c>
      <c r="K4" s="165" t="s">
        <v>44</v>
      </c>
      <c r="L4" s="165"/>
      <c r="M4" s="183" t="s">
        <v>39</v>
      </c>
      <c r="N4" s="165" t="s">
        <v>1492</v>
      </c>
      <c r="O4" s="165" t="s">
        <v>1493</v>
      </c>
      <c r="P4" s="165" t="s">
        <v>43</v>
      </c>
      <c r="Q4" s="165" t="s">
        <v>2</v>
      </c>
      <c r="R4" s="165" t="s">
        <v>1494</v>
      </c>
      <c r="S4" s="164">
        <v>0.43642519999999996</v>
      </c>
      <c r="T4" s="163">
        <v>0.70199999999999996</v>
      </c>
      <c r="U4" s="163">
        <v>0.68600000000000005</v>
      </c>
      <c r="V4" s="163">
        <v>1.5999999999999903E-2</v>
      </c>
      <c r="W4" s="162">
        <v>7226700</v>
      </c>
      <c r="X4" s="162">
        <v>0</v>
      </c>
      <c r="Y4" s="157">
        <v>0.4</v>
      </c>
      <c r="Z4" s="161"/>
    </row>
    <row r="5" spans="1:36">
      <c r="A5" s="185">
        <v>2</v>
      </c>
      <c r="B5" s="183" t="s">
        <v>45</v>
      </c>
      <c r="C5" s="184" t="s">
        <v>47</v>
      </c>
      <c r="D5" s="171" t="s">
        <v>48</v>
      </c>
      <c r="E5" s="171" t="s">
        <v>43</v>
      </c>
      <c r="F5" s="171">
        <v>0.4</v>
      </c>
      <c r="G5" s="180">
        <v>0</v>
      </c>
      <c r="H5" s="168" t="s">
        <v>1314</v>
      </c>
      <c r="I5" s="168" t="s">
        <v>1314</v>
      </c>
      <c r="J5" s="179">
        <v>1.7783929999999999</v>
      </c>
      <c r="K5" s="165" t="s">
        <v>49</v>
      </c>
      <c r="L5" s="165"/>
      <c r="M5" s="183" t="s">
        <v>45</v>
      </c>
      <c r="N5" s="165" t="s">
        <v>1495</v>
      </c>
      <c r="O5" s="165" t="s">
        <v>1496</v>
      </c>
      <c r="P5" s="165" t="s">
        <v>43</v>
      </c>
      <c r="Q5" s="165" t="s">
        <v>47</v>
      </c>
      <c r="R5" s="165" t="s">
        <v>1494</v>
      </c>
      <c r="S5" s="164">
        <v>0.71135720000000002</v>
      </c>
      <c r="T5" s="163">
        <v>0.64400000000000002</v>
      </c>
      <c r="U5" s="163">
        <v>0.63200000000000001</v>
      </c>
      <c r="V5" s="163">
        <v>1.2000000000000011E-2</v>
      </c>
      <c r="W5" s="162">
        <v>13801050</v>
      </c>
      <c r="X5" s="162">
        <v>0</v>
      </c>
      <c r="Y5" s="157">
        <v>0.4</v>
      </c>
      <c r="Z5" s="161"/>
    </row>
    <row r="6" spans="1:36">
      <c r="A6" s="185">
        <v>3</v>
      </c>
      <c r="B6" s="183" t="s">
        <v>50</v>
      </c>
      <c r="C6" s="184" t="s">
        <v>52</v>
      </c>
      <c r="D6" s="171" t="s">
        <v>53</v>
      </c>
      <c r="E6" s="171" t="s">
        <v>54</v>
      </c>
      <c r="F6" s="171">
        <v>0.4</v>
      </c>
      <c r="G6" s="180">
        <v>0</v>
      </c>
      <c r="H6" s="168" t="s">
        <v>1314</v>
      </c>
      <c r="I6" s="168" t="s">
        <v>1314</v>
      </c>
      <c r="J6" s="179">
        <v>0.34</v>
      </c>
      <c r="K6" s="165" t="s">
        <v>1497</v>
      </c>
      <c r="L6" s="165"/>
      <c r="M6" s="183" t="s">
        <v>50</v>
      </c>
      <c r="N6" s="165" t="s">
        <v>1498</v>
      </c>
      <c r="O6" s="165" t="s">
        <v>1499</v>
      </c>
      <c r="P6" s="165" t="s">
        <v>1500</v>
      </c>
      <c r="Q6" s="165" t="s">
        <v>52</v>
      </c>
      <c r="R6" s="165" t="s">
        <v>1494</v>
      </c>
      <c r="S6" s="164">
        <v>0.13600000000000001</v>
      </c>
      <c r="T6" s="163">
        <v>0.69</v>
      </c>
      <c r="U6" s="163">
        <v>0.67500000000000004</v>
      </c>
      <c r="V6" s="163">
        <v>1.4999999999999902E-2</v>
      </c>
      <c r="W6" s="162">
        <v>13338650</v>
      </c>
      <c r="X6" s="162">
        <v>0</v>
      </c>
      <c r="Y6" s="157">
        <v>0.4</v>
      </c>
      <c r="Z6" s="161"/>
    </row>
    <row r="7" spans="1:36">
      <c r="A7" s="185">
        <v>4</v>
      </c>
      <c r="B7" s="183" t="s">
        <v>56</v>
      </c>
      <c r="C7" s="184" t="s">
        <v>58</v>
      </c>
      <c r="D7" s="171" t="s">
        <v>42</v>
      </c>
      <c r="E7" s="171" t="s">
        <v>43</v>
      </c>
      <c r="F7" s="171">
        <v>0.4</v>
      </c>
      <c r="G7" s="180">
        <v>0</v>
      </c>
      <c r="H7" s="168" t="s">
        <v>1314</v>
      </c>
      <c r="I7" s="168" t="s">
        <v>1314</v>
      </c>
      <c r="J7" s="179">
        <v>1.8580000000000001</v>
      </c>
      <c r="K7" s="165" t="s">
        <v>44</v>
      </c>
      <c r="L7" s="165"/>
      <c r="M7" s="183" t="s">
        <v>56</v>
      </c>
      <c r="N7" s="165" t="s">
        <v>1501</v>
      </c>
      <c r="O7" s="165" t="s">
        <v>1502</v>
      </c>
      <c r="P7" s="165" t="s">
        <v>43</v>
      </c>
      <c r="Q7" s="165" t="s">
        <v>58</v>
      </c>
      <c r="R7" s="165" t="s">
        <v>1494</v>
      </c>
      <c r="S7" s="164">
        <v>0.74320000000000008</v>
      </c>
      <c r="T7" s="163">
        <v>0.69499999999999995</v>
      </c>
      <c r="U7" s="163">
        <v>0.68100000000000005</v>
      </c>
      <c r="V7" s="163">
        <v>1.3999999999999901E-2</v>
      </c>
      <c r="W7" s="162">
        <v>16689700</v>
      </c>
      <c r="X7" s="162">
        <v>0</v>
      </c>
      <c r="Y7" s="157">
        <v>0.4</v>
      </c>
      <c r="Z7" s="161"/>
    </row>
    <row r="8" spans="1:36">
      <c r="A8" s="185">
        <v>5</v>
      </c>
      <c r="B8" s="183" t="s">
        <v>59</v>
      </c>
      <c r="C8" s="184" t="s">
        <v>61</v>
      </c>
      <c r="D8" s="171" t="s">
        <v>62</v>
      </c>
      <c r="E8" s="171" t="s">
        <v>63</v>
      </c>
      <c r="F8" s="171">
        <v>0.4</v>
      </c>
      <c r="G8" s="180">
        <v>0</v>
      </c>
      <c r="H8" s="168" t="s">
        <v>1314</v>
      </c>
      <c r="I8" s="168" t="s">
        <v>1314</v>
      </c>
      <c r="J8" s="179">
        <v>0.67168700000000003</v>
      </c>
      <c r="K8" s="165" t="s">
        <v>1503</v>
      </c>
      <c r="L8" s="165"/>
      <c r="M8" s="183" t="s">
        <v>59</v>
      </c>
      <c r="N8" s="165" t="s">
        <v>1504</v>
      </c>
      <c r="O8" s="165" t="s">
        <v>1505</v>
      </c>
      <c r="P8" s="165" t="s">
        <v>1506</v>
      </c>
      <c r="Q8" s="165" t="s">
        <v>61</v>
      </c>
      <c r="R8" s="165" t="s">
        <v>1494</v>
      </c>
      <c r="S8" s="164">
        <v>0.26867480000000005</v>
      </c>
      <c r="T8" s="163">
        <v>0.67</v>
      </c>
      <c r="U8" s="163">
        <v>0.65400000000000003</v>
      </c>
      <c r="V8" s="163">
        <v>1.6000000000000014E-2</v>
      </c>
      <c r="W8" s="162">
        <v>11634500</v>
      </c>
      <c r="X8" s="162">
        <v>45000</v>
      </c>
      <c r="Y8" s="157">
        <v>0.4</v>
      </c>
      <c r="Z8" s="161"/>
    </row>
    <row r="9" spans="1:36">
      <c r="A9" s="185">
        <v>6</v>
      </c>
      <c r="B9" s="183" t="s">
        <v>65</v>
      </c>
      <c r="C9" s="184" t="s">
        <v>67</v>
      </c>
      <c r="D9" s="171" t="s">
        <v>68</v>
      </c>
      <c r="E9" s="171" t="s">
        <v>69</v>
      </c>
      <c r="F9" s="171">
        <v>0.4</v>
      </c>
      <c r="G9" s="180">
        <v>0</v>
      </c>
      <c r="H9" s="168" t="s">
        <v>0</v>
      </c>
      <c r="I9" s="168" t="s">
        <v>1314</v>
      </c>
      <c r="J9" s="179">
        <v>2.4</v>
      </c>
      <c r="K9" s="165" t="s">
        <v>1507</v>
      </c>
      <c r="L9" s="165"/>
      <c r="M9" s="183" t="s">
        <v>65</v>
      </c>
      <c r="N9" s="165" t="s">
        <v>1508</v>
      </c>
      <c r="O9" s="165" t="s">
        <v>1509</v>
      </c>
      <c r="P9" s="165" t="s">
        <v>1510</v>
      </c>
      <c r="Q9" s="165" t="s">
        <v>67</v>
      </c>
      <c r="R9" s="165" t="s">
        <v>1494</v>
      </c>
      <c r="S9" s="164">
        <v>0.96</v>
      </c>
      <c r="T9" s="163">
        <v>0.69899999999999995</v>
      </c>
      <c r="U9" s="163">
        <v>0.68100000000000005</v>
      </c>
      <c r="V9" s="163">
        <v>1.7999999999999905E-2</v>
      </c>
      <c r="W9" s="162">
        <v>15639150</v>
      </c>
      <c r="X9" s="162">
        <v>0</v>
      </c>
      <c r="Y9" s="157">
        <v>0.4</v>
      </c>
      <c r="Z9" s="161"/>
    </row>
    <row r="10" spans="1:36">
      <c r="A10" s="185">
        <v>7</v>
      </c>
      <c r="B10" s="183" t="s">
        <v>71</v>
      </c>
      <c r="C10" s="184" t="s">
        <v>73</v>
      </c>
      <c r="D10" s="171" t="s">
        <v>74</v>
      </c>
      <c r="E10" s="171" t="s">
        <v>75</v>
      </c>
      <c r="F10" s="171">
        <v>0.4</v>
      </c>
      <c r="G10" s="180">
        <v>0</v>
      </c>
      <c r="H10" s="168" t="s">
        <v>1314</v>
      </c>
      <c r="I10" s="168" t="s">
        <v>1314</v>
      </c>
      <c r="J10" s="179">
        <v>0</v>
      </c>
      <c r="K10" s="165" t="s">
        <v>76</v>
      </c>
      <c r="L10" s="165"/>
      <c r="M10" s="183" t="s">
        <v>71</v>
      </c>
      <c r="N10" s="165" t="s">
        <v>1511</v>
      </c>
      <c r="O10" s="165" t="s">
        <v>1512</v>
      </c>
      <c r="P10" s="165" t="s">
        <v>1513</v>
      </c>
      <c r="Q10" s="165" t="s">
        <v>73</v>
      </c>
      <c r="R10" s="165" t="s">
        <v>1494</v>
      </c>
      <c r="S10" s="164">
        <v>0</v>
      </c>
      <c r="T10" s="163">
        <v>0.72799999999999998</v>
      </c>
      <c r="U10" s="163">
        <v>0.70899999999999996</v>
      </c>
      <c r="V10" s="163">
        <v>1.9000000000000017E-2</v>
      </c>
      <c r="W10" s="162">
        <v>18559477</v>
      </c>
      <c r="X10" s="162">
        <v>524500</v>
      </c>
      <c r="Y10" s="157">
        <v>0.4</v>
      </c>
      <c r="Z10" s="161"/>
    </row>
    <row r="11" spans="1:36">
      <c r="A11" s="185">
        <v>8</v>
      </c>
      <c r="B11" s="183" t="s">
        <v>77</v>
      </c>
      <c r="C11" s="184" t="s">
        <v>79</v>
      </c>
      <c r="D11" s="171" t="s">
        <v>80</v>
      </c>
      <c r="E11" s="171" t="s">
        <v>43</v>
      </c>
      <c r="F11" s="171">
        <v>0.4</v>
      </c>
      <c r="G11" s="180">
        <v>0</v>
      </c>
      <c r="H11" s="168" t="s">
        <v>1314</v>
      </c>
      <c r="I11" s="168" t="s">
        <v>1314</v>
      </c>
      <c r="J11" s="179">
        <v>0.77495899999999995</v>
      </c>
      <c r="K11" s="165" t="s">
        <v>1514</v>
      </c>
      <c r="L11" s="165"/>
      <c r="M11" s="183" t="s">
        <v>77</v>
      </c>
      <c r="N11" s="165" t="s">
        <v>1515</v>
      </c>
      <c r="O11" s="165" t="s">
        <v>1516</v>
      </c>
      <c r="P11" s="165" t="s">
        <v>43</v>
      </c>
      <c r="Q11" s="165" t="s">
        <v>79</v>
      </c>
      <c r="R11" s="165" t="s">
        <v>1494</v>
      </c>
      <c r="S11" s="164">
        <v>0.30998360000000003</v>
      </c>
      <c r="T11" s="163">
        <v>0.68700000000000006</v>
      </c>
      <c r="U11" s="163">
        <v>0.67300000000000004</v>
      </c>
      <c r="V11" s="163">
        <v>1.4000000000000012E-2</v>
      </c>
      <c r="W11" s="162">
        <v>11482025</v>
      </c>
      <c r="X11" s="162">
        <v>0</v>
      </c>
      <c r="Y11" s="157">
        <v>0.4</v>
      </c>
      <c r="Z11" s="161"/>
    </row>
    <row r="12" spans="1:36">
      <c r="A12" s="185">
        <v>9</v>
      </c>
      <c r="B12" s="183" t="s">
        <v>82</v>
      </c>
      <c r="C12" s="184" t="s">
        <v>85</v>
      </c>
      <c r="D12" s="171" t="s">
        <v>86</v>
      </c>
      <c r="E12" s="171" t="s">
        <v>43</v>
      </c>
      <c r="F12" s="171">
        <v>0.3</v>
      </c>
      <c r="G12" s="180">
        <v>0</v>
      </c>
      <c r="H12" s="168" t="s">
        <v>0</v>
      </c>
      <c r="I12" s="168" t="s">
        <v>1314</v>
      </c>
      <c r="J12" s="179">
        <v>7.5572840000000001</v>
      </c>
      <c r="K12" s="165" t="s">
        <v>1517</v>
      </c>
      <c r="L12" s="165"/>
      <c r="M12" s="183" t="s">
        <v>82</v>
      </c>
      <c r="N12" s="165" t="s">
        <v>1518</v>
      </c>
      <c r="O12" s="165" t="s">
        <v>1519</v>
      </c>
      <c r="P12" s="165" t="s">
        <v>43</v>
      </c>
      <c r="Q12" s="165" t="s">
        <v>85</v>
      </c>
      <c r="R12" s="165" t="s">
        <v>1494</v>
      </c>
      <c r="S12" s="164">
        <v>2.2671852000000001</v>
      </c>
      <c r="T12" s="163">
        <v>0.77400000000000002</v>
      </c>
      <c r="U12" s="163">
        <v>0.75900000000000001</v>
      </c>
      <c r="V12" s="163">
        <v>1.5000000000000013E-2</v>
      </c>
      <c r="W12" s="187">
        <v>0</v>
      </c>
      <c r="X12" s="187">
        <v>0</v>
      </c>
      <c r="Y12" s="157">
        <v>0.3</v>
      </c>
      <c r="Z12" s="161" t="s">
        <v>1520</v>
      </c>
    </row>
    <row r="13" spans="1:36">
      <c r="A13" s="185">
        <v>10</v>
      </c>
      <c r="B13" s="183" t="s">
        <v>88</v>
      </c>
      <c r="C13" s="184" t="s">
        <v>90</v>
      </c>
      <c r="D13" s="171" t="s">
        <v>86</v>
      </c>
      <c r="E13" s="171" t="s">
        <v>43</v>
      </c>
      <c r="F13" s="171">
        <v>0.3</v>
      </c>
      <c r="G13" s="180">
        <v>0</v>
      </c>
      <c r="H13" s="168" t="s">
        <v>1314</v>
      </c>
      <c r="I13" s="168" t="s">
        <v>1314</v>
      </c>
      <c r="J13" s="179">
        <v>3.6382430000000001</v>
      </c>
      <c r="K13" s="165"/>
      <c r="L13" s="165"/>
      <c r="M13" s="183" t="s">
        <v>88</v>
      </c>
      <c r="N13" s="165" t="s">
        <v>96</v>
      </c>
      <c r="O13" s="165" t="s">
        <v>1521</v>
      </c>
      <c r="P13" s="165" t="s">
        <v>43</v>
      </c>
      <c r="Q13" s="165" t="s">
        <v>90</v>
      </c>
      <c r="R13" s="165" t="s">
        <v>1494</v>
      </c>
      <c r="S13" s="164">
        <v>1.0914729000000001</v>
      </c>
      <c r="T13" s="163">
        <v>0.80100000000000005</v>
      </c>
      <c r="U13" s="163">
        <v>0.77800000000000002</v>
      </c>
      <c r="V13" s="163">
        <v>2.300000000000002E-2</v>
      </c>
      <c r="W13" s="162">
        <v>35612050</v>
      </c>
      <c r="X13" s="162">
        <v>398250</v>
      </c>
      <c r="Y13" s="157">
        <v>0.3</v>
      </c>
      <c r="Z13" s="161"/>
    </row>
    <row r="14" spans="1:36">
      <c r="A14" s="185">
        <v>11</v>
      </c>
      <c r="B14" s="183" t="s">
        <v>91</v>
      </c>
      <c r="C14" s="184" t="s">
        <v>94</v>
      </c>
      <c r="D14" s="171" t="s">
        <v>43</v>
      </c>
      <c r="E14" s="171" t="s">
        <v>95</v>
      </c>
      <c r="F14" s="171">
        <v>0.49</v>
      </c>
      <c r="G14" s="180">
        <v>0</v>
      </c>
      <c r="H14" s="168" t="s">
        <v>1314</v>
      </c>
      <c r="I14" s="168" t="s">
        <v>1314</v>
      </c>
      <c r="J14" s="179">
        <v>0.96469800000000006</v>
      </c>
      <c r="K14" s="165"/>
      <c r="L14" s="165"/>
      <c r="M14" s="183" t="s">
        <v>91</v>
      </c>
      <c r="N14" s="165" t="s">
        <v>96</v>
      </c>
      <c r="O14" s="165" t="s">
        <v>43</v>
      </c>
      <c r="P14" s="165" t="s">
        <v>1522</v>
      </c>
      <c r="Q14" s="165" t="s">
        <v>94</v>
      </c>
      <c r="R14" s="165" t="s">
        <v>1494</v>
      </c>
      <c r="S14" s="164">
        <v>0.47270202</v>
      </c>
      <c r="T14" s="163">
        <v>0.66800000000000004</v>
      </c>
      <c r="U14" s="163">
        <v>0.65500000000000003</v>
      </c>
      <c r="V14" s="163">
        <v>1.3000000000000012E-2</v>
      </c>
      <c r="W14" s="162">
        <v>18676650</v>
      </c>
      <c r="X14" s="162">
        <v>269250</v>
      </c>
      <c r="Y14" s="157">
        <v>0.49</v>
      </c>
      <c r="Z14" s="161"/>
    </row>
    <row r="15" spans="1:36">
      <c r="A15" s="185">
        <v>12</v>
      </c>
      <c r="B15" s="183" t="s">
        <v>97</v>
      </c>
      <c r="C15" s="184" t="s">
        <v>99</v>
      </c>
      <c r="D15" s="171" t="s">
        <v>48</v>
      </c>
      <c r="E15" s="171" t="s">
        <v>43</v>
      </c>
      <c r="F15" s="171">
        <v>0.4</v>
      </c>
      <c r="G15" s="180">
        <v>0</v>
      </c>
      <c r="H15" s="168" t="s">
        <v>1314</v>
      </c>
      <c r="I15" s="168" t="s">
        <v>1314</v>
      </c>
      <c r="J15" s="179">
        <v>0.75693600000000005</v>
      </c>
      <c r="K15" s="165" t="s">
        <v>49</v>
      </c>
      <c r="L15" s="165"/>
      <c r="M15" s="183" t="s">
        <v>97</v>
      </c>
      <c r="N15" s="165" t="s">
        <v>1523</v>
      </c>
      <c r="O15" s="165" t="s">
        <v>1524</v>
      </c>
      <c r="P15" s="165" t="s">
        <v>43</v>
      </c>
      <c r="Q15" s="165" t="s">
        <v>99</v>
      </c>
      <c r="R15" s="165" t="s">
        <v>1494</v>
      </c>
      <c r="S15" s="164">
        <v>0.30277440000000005</v>
      </c>
      <c r="T15" s="163">
        <v>0.66500000000000004</v>
      </c>
      <c r="U15" s="163">
        <v>0.65100000000000002</v>
      </c>
      <c r="V15" s="163">
        <v>1.4000000000000012E-2</v>
      </c>
      <c r="W15" s="162">
        <v>6414400</v>
      </c>
      <c r="X15" s="162">
        <v>0</v>
      </c>
      <c r="Y15" s="157">
        <v>0.4</v>
      </c>
      <c r="Z15" s="161"/>
    </row>
    <row r="16" spans="1:36">
      <c r="A16" s="185">
        <v>13</v>
      </c>
      <c r="B16" s="183" t="s">
        <v>100</v>
      </c>
      <c r="C16" s="184" t="s">
        <v>102</v>
      </c>
      <c r="D16" s="171" t="s">
        <v>103</v>
      </c>
      <c r="E16" s="171" t="s">
        <v>104</v>
      </c>
      <c r="F16" s="171">
        <v>0.4</v>
      </c>
      <c r="G16" s="180">
        <v>0</v>
      </c>
      <c r="H16" s="168" t="s">
        <v>1314</v>
      </c>
      <c r="I16" s="168" t="s">
        <v>1314</v>
      </c>
      <c r="J16" s="179">
        <v>6.38</v>
      </c>
      <c r="K16" s="165" t="s">
        <v>1517</v>
      </c>
      <c r="L16" s="165"/>
      <c r="M16" s="183" t="s">
        <v>100</v>
      </c>
      <c r="N16" s="165" t="s">
        <v>1525</v>
      </c>
      <c r="O16" s="165" t="s">
        <v>1526</v>
      </c>
      <c r="P16" s="165" t="s">
        <v>1527</v>
      </c>
      <c r="Q16" s="165" t="s">
        <v>102</v>
      </c>
      <c r="R16" s="165" t="s">
        <v>1494</v>
      </c>
      <c r="S16" s="164">
        <v>2.552</v>
      </c>
      <c r="T16" s="163">
        <v>0.77200000000000002</v>
      </c>
      <c r="U16" s="163">
        <v>0.746</v>
      </c>
      <c r="V16" s="163">
        <v>2.6000000000000023E-2</v>
      </c>
      <c r="W16" s="162">
        <v>27922325</v>
      </c>
      <c r="X16" s="162">
        <v>0</v>
      </c>
      <c r="Y16" s="157">
        <v>0.4</v>
      </c>
      <c r="Z16" s="161"/>
    </row>
    <row r="17" spans="1:26">
      <c r="A17" s="185">
        <v>14</v>
      </c>
      <c r="B17" s="183" t="s">
        <v>106</v>
      </c>
      <c r="C17" s="184" t="s">
        <v>1317</v>
      </c>
      <c r="D17" s="171" t="s">
        <v>109</v>
      </c>
      <c r="E17" s="171" t="s">
        <v>110</v>
      </c>
      <c r="F17" s="171">
        <v>0.4</v>
      </c>
      <c r="G17" s="180">
        <v>0</v>
      </c>
      <c r="H17" s="168" t="s">
        <v>1314</v>
      </c>
      <c r="I17" s="168" t="s">
        <v>1314</v>
      </c>
      <c r="J17" s="179">
        <v>2.242</v>
      </c>
      <c r="K17" s="165"/>
      <c r="L17" s="165"/>
      <c r="M17" s="183" t="s">
        <v>106</v>
      </c>
      <c r="N17" s="165" t="s">
        <v>96</v>
      </c>
      <c r="O17" s="165" t="s">
        <v>1528</v>
      </c>
      <c r="P17" s="165" t="s">
        <v>1529</v>
      </c>
      <c r="Q17" s="165" t="s">
        <v>1317</v>
      </c>
      <c r="R17" s="165" t="s">
        <v>1494</v>
      </c>
      <c r="S17" s="164">
        <v>0.89680000000000004</v>
      </c>
      <c r="T17" s="163">
        <v>0.72899999999999998</v>
      </c>
      <c r="U17" s="163">
        <v>0.69799999999999995</v>
      </c>
      <c r="V17" s="163">
        <v>3.1000000000000028E-2</v>
      </c>
      <c r="W17" s="162">
        <v>23249733</v>
      </c>
      <c r="X17" s="162">
        <v>463250</v>
      </c>
      <c r="Y17" s="157">
        <v>0.4</v>
      </c>
      <c r="Z17" s="161"/>
    </row>
    <row r="18" spans="1:26">
      <c r="A18" s="185">
        <v>15</v>
      </c>
      <c r="B18" s="183" t="s">
        <v>111</v>
      </c>
      <c r="C18" s="184" t="s">
        <v>113</v>
      </c>
      <c r="D18" s="171" t="s">
        <v>62</v>
      </c>
      <c r="E18" s="171" t="s">
        <v>63</v>
      </c>
      <c r="F18" s="171">
        <v>0.4</v>
      </c>
      <c r="G18" s="180">
        <v>0</v>
      </c>
      <c r="H18" s="168" t="s">
        <v>0</v>
      </c>
      <c r="I18" s="168" t="s">
        <v>1314</v>
      </c>
      <c r="J18" s="179">
        <v>1.6486400000000001</v>
      </c>
      <c r="K18" s="165" t="s">
        <v>1503</v>
      </c>
      <c r="L18" s="165"/>
      <c r="M18" s="183" t="s">
        <v>111</v>
      </c>
      <c r="N18" s="165" t="s">
        <v>1530</v>
      </c>
      <c r="O18" s="165" t="s">
        <v>1531</v>
      </c>
      <c r="P18" s="165" t="s">
        <v>1532</v>
      </c>
      <c r="Q18" s="165" t="s">
        <v>113</v>
      </c>
      <c r="R18" s="165" t="s">
        <v>1494</v>
      </c>
      <c r="S18" s="164">
        <v>0.65945600000000004</v>
      </c>
      <c r="T18" s="163">
        <v>0.68899999999999995</v>
      </c>
      <c r="U18" s="163">
        <v>0.67300000000000004</v>
      </c>
      <c r="V18" s="163">
        <v>1.5999999999999903E-2</v>
      </c>
      <c r="W18" s="162">
        <v>13695000</v>
      </c>
      <c r="X18" s="162">
        <v>0</v>
      </c>
      <c r="Y18" s="157">
        <v>0.4</v>
      </c>
      <c r="Z18" s="161"/>
    </row>
    <row r="19" spans="1:26">
      <c r="A19" s="185">
        <v>16</v>
      </c>
      <c r="B19" s="183" t="s">
        <v>114</v>
      </c>
      <c r="C19" s="184" t="s">
        <v>117</v>
      </c>
      <c r="D19" s="171" t="s">
        <v>43</v>
      </c>
      <c r="E19" s="171" t="s">
        <v>119</v>
      </c>
      <c r="F19" s="171">
        <v>0.49</v>
      </c>
      <c r="G19" s="180">
        <v>0</v>
      </c>
      <c r="H19" s="168" t="s">
        <v>1314</v>
      </c>
      <c r="I19" s="168" t="s">
        <v>1314</v>
      </c>
      <c r="J19" s="179">
        <v>2.1499459999999999</v>
      </c>
      <c r="K19" s="165"/>
      <c r="L19" s="165" t="s">
        <v>24</v>
      </c>
      <c r="M19" s="183" t="s">
        <v>114</v>
      </c>
      <c r="N19" s="165" t="s">
        <v>96</v>
      </c>
      <c r="O19" s="165" t="s">
        <v>43</v>
      </c>
      <c r="P19" s="165" t="s">
        <v>1533</v>
      </c>
      <c r="Q19" s="165" t="s">
        <v>117</v>
      </c>
      <c r="R19" s="165" t="s">
        <v>1494</v>
      </c>
      <c r="S19" s="164">
        <v>1.0534735399999999</v>
      </c>
      <c r="T19" s="163">
        <v>0.70799999999999996</v>
      </c>
      <c r="U19" s="163">
        <v>0.68799999999999994</v>
      </c>
      <c r="V19" s="163">
        <v>2.0000000000000018E-2</v>
      </c>
      <c r="W19" s="162">
        <v>26406500</v>
      </c>
      <c r="X19" s="162">
        <v>1149000</v>
      </c>
      <c r="Y19" s="157">
        <v>0.94</v>
      </c>
      <c r="Z19" s="161"/>
    </row>
    <row r="20" spans="1:26">
      <c r="A20" s="185">
        <v>17</v>
      </c>
      <c r="B20" s="183" t="s">
        <v>120</v>
      </c>
      <c r="C20" s="184" t="s">
        <v>1324</v>
      </c>
      <c r="D20" s="171" t="s">
        <v>43</v>
      </c>
      <c r="E20" s="171" t="s">
        <v>123</v>
      </c>
      <c r="F20" s="171">
        <v>0.49</v>
      </c>
      <c r="G20" s="180">
        <v>0</v>
      </c>
      <c r="H20" s="168" t="s">
        <v>1314</v>
      </c>
      <c r="I20" s="168" t="s">
        <v>1314</v>
      </c>
      <c r="J20" s="179">
        <v>1.5620000000000001</v>
      </c>
      <c r="K20" s="165"/>
      <c r="L20" s="165"/>
      <c r="M20" s="183" t="s">
        <v>120</v>
      </c>
      <c r="N20" s="165" t="s">
        <v>96</v>
      </c>
      <c r="O20" s="165" t="s">
        <v>43</v>
      </c>
      <c r="P20" s="165" t="s">
        <v>1534</v>
      </c>
      <c r="Q20" s="165" t="s">
        <v>1324</v>
      </c>
      <c r="R20" s="165" t="s">
        <v>1494</v>
      </c>
      <c r="S20" s="164">
        <v>0.76538000000000006</v>
      </c>
      <c r="T20" s="163">
        <v>0.71099999999999997</v>
      </c>
      <c r="U20" s="163">
        <v>0.69399999999999995</v>
      </c>
      <c r="V20" s="163">
        <v>1.7000000000000015E-2</v>
      </c>
      <c r="W20" s="162">
        <v>19919450</v>
      </c>
      <c r="X20" s="162">
        <v>0</v>
      </c>
      <c r="Y20" s="157">
        <v>0.49</v>
      </c>
      <c r="Z20" s="161"/>
    </row>
    <row r="21" spans="1:26">
      <c r="A21" s="185">
        <v>18</v>
      </c>
      <c r="B21" s="183" t="s">
        <v>124</v>
      </c>
      <c r="C21" s="184" t="s">
        <v>126</v>
      </c>
      <c r="D21" s="171" t="s">
        <v>86</v>
      </c>
      <c r="E21" s="171" t="s">
        <v>43</v>
      </c>
      <c r="F21" s="171">
        <v>0.3</v>
      </c>
      <c r="G21" s="180">
        <v>0</v>
      </c>
      <c r="H21" s="168" t="s">
        <v>1314</v>
      </c>
      <c r="I21" s="168" t="s">
        <v>1314</v>
      </c>
      <c r="J21" s="179">
        <v>4.2170389999999998</v>
      </c>
      <c r="K21" s="165"/>
      <c r="L21" s="165"/>
      <c r="M21" s="183" t="s">
        <v>124</v>
      </c>
      <c r="N21" s="165" t="s">
        <v>96</v>
      </c>
      <c r="O21" s="165" t="s">
        <v>1535</v>
      </c>
      <c r="P21" s="165" t="s">
        <v>43</v>
      </c>
      <c r="Q21" s="165" t="s">
        <v>126</v>
      </c>
      <c r="R21" s="165" t="s">
        <v>1494</v>
      </c>
      <c r="S21" s="164">
        <v>1.2651116999999998</v>
      </c>
      <c r="T21" s="163">
        <v>0.71</v>
      </c>
      <c r="U21" s="163">
        <v>0.69599999999999995</v>
      </c>
      <c r="V21" s="163">
        <v>1.4000000000000012E-2</v>
      </c>
      <c r="W21" s="162">
        <v>17651000</v>
      </c>
      <c r="X21" s="162">
        <v>0</v>
      </c>
      <c r="Y21" s="157">
        <v>0.3</v>
      </c>
      <c r="Z21" s="161"/>
    </row>
    <row r="22" spans="1:26">
      <c r="A22" s="185">
        <v>19</v>
      </c>
      <c r="B22" s="183" t="s">
        <v>127</v>
      </c>
      <c r="C22" s="184" t="s">
        <v>129</v>
      </c>
      <c r="D22" s="171" t="s">
        <v>43</v>
      </c>
      <c r="E22" s="171" t="s">
        <v>130</v>
      </c>
      <c r="F22" s="171">
        <v>0.49</v>
      </c>
      <c r="G22" s="180">
        <v>0</v>
      </c>
      <c r="H22" s="168" t="s">
        <v>0</v>
      </c>
      <c r="I22" s="168" t="s">
        <v>1314</v>
      </c>
      <c r="J22" s="179">
        <v>31.497942999999999</v>
      </c>
      <c r="K22" s="165" t="s">
        <v>1536</v>
      </c>
      <c r="L22" s="165" t="s">
        <v>24</v>
      </c>
      <c r="M22" s="183" t="s">
        <v>127</v>
      </c>
      <c r="N22" s="165" t="s">
        <v>1537</v>
      </c>
      <c r="O22" s="165" t="s">
        <v>43</v>
      </c>
      <c r="P22" s="165" t="s">
        <v>1538</v>
      </c>
      <c r="Q22" s="165" t="s">
        <v>129</v>
      </c>
      <c r="R22" s="165" t="s">
        <v>1494</v>
      </c>
      <c r="S22" s="164">
        <v>15.433992069999999</v>
      </c>
      <c r="T22" s="163">
        <v>0.69199999999999995</v>
      </c>
      <c r="U22" s="163">
        <v>0.67600000000000005</v>
      </c>
      <c r="V22" s="163">
        <v>1.5999999999999903E-2</v>
      </c>
      <c r="W22" s="162">
        <v>128172300</v>
      </c>
      <c r="X22" s="162">
        <v>3725500</v>
      </c>
      <c r="Y22" s="157">
        <v>0.99</v>
      </c>
      <c r="Z22" s="161"/>
    </row>
    <row r="23" spans="1:26">
      <c r="A23" s="185">
        <v>20</v>
      </c>
      <c r="B23" s="183" t="s">
        <v>132</v>
      </c>
      <c r="C23" s="184" t="s">
        <v>134</v>
      </c>
      <c r="D23" s="171" t="s">
        <v>135</v>
      </c>
      <c r="E23" s="171" t="s">
        <v>136</v>
      </c>
      <c r="F23" s="171">
        <v>0.4</v>
      </c>
      <c r="G23" s="180">
        <v>0</v>
      </c>
      <c r="H23" s="168" t="s">
        <v>1314</v>
      </c>
      <c r="I23" s="168" t="s">
        <v>1314</v>
      </c>
      <c r="J23" s="179">
        <v>1.9770110000000001</v>
      </c>
      <c r="K23" s="165" t="s">
        <v>137</v>
      </c>
      <c r="L23" s="165"/>
      <c r="M23" s="183" t="s">
        <v>132</v>
      </c>
      <c r="N23" s="165" t="s">
        <v>1539</v>
      </c>
      <c r="O23" s="165" t="s">
        <v>1540</v>
      </c>
      <c r="P23" s="165" t="s">
        <v>1541</v>
      </c>
      <c r="Q23" s="165" t="s">
        <v>134</v>
      </c>
      <c r="R23" s="165" t="s">
        <v>1494</v>
      </c>
      <c r="S23" s="164">
        <v>0.79080440000000007</v>
      </c>
      <c r="T23" s="163">
        <v>0.70699999999999996</v>
      </c>
      <c r="U23" s="163">
        <v>0.68700000000000006</v>
      </c>
      <c r="V23" s="163">
        <v>1.9999999999999907E-2</v>
      </c>
      <c r="W23" s="162">
        <v>9942650</v>
      </c>
      <c r="X23" s="162">
        <v>0</v>
      </c>
      <c r="Y23" s="157">
        <v>0.4</v>
      </c>
      <c r="Z23" s="161"/>
    </row>
    <row r="24" spans="1:26">
      <c r="A24" s="185">
        <v>21</v>
      </c>
      <c r="B24" s="183" t="s">
        <v>138</v>
      </c>
      <c r="C24" s="184" t="s">
        <v>140</v>
      </c>
      <c r="D24" s="171" t="s">
        <v>43</v>
      </c>
      <c r="E24" s="171" t="s">
        <v>141</v>
      </c>
      <c r="F24" s="171">
        <v>0.49</v>
      </c>
      <c r="G24" s="180">
        <v>0</v>
      </c>
      <c r="H24" s="168" t="s">
        <v>1314</v>
      </c>
      <c r="I24" s="168" t="s">
        <v>1314</v>
      </c>
      <c r="J24" s="179">
        <v>2.4973000000000001</v>
      </c>
      <c r="K24" s="165"/>
      <c r="L24" s="165"/>
      <c r="M24" s="183" t="s">
        <v>138</v>
      </c>
      <c r="N24" s="165" t="s">
        <v>96</v>
      </c>
      <c r="O24" s="165" t="s">
        <v>43</v>
      </c>
      <c r="P24" s="165" t="s">
        <v>1542</v>
      </c>
      <c r="Q24" s="165" t="s">
        <v>140</v>
      </c>
      <c r="R24" s="165" t="s">
        <v>1494</v>
      </c>
      <c r="S24" s="164">
        <v>1.2236769999999999</v>
      </c>
      <c r="T24" s="163">
        <v>0.64</v>
      </c>
      <c r="U24" s="163">
        <v>0.629</v>
      </c>
      <c r="V24" s="163">
        <v>1.100000000000001E-2</v>
      </c>
      <c r="W24" s="162">
        <v>5147500</v>
      </c>
      <c r="X24" s="162">
        <v>0</v>
      </c>
      <c r="Y24" s="157">
        <v>0.49</v>
      </c>
      <c r="Z24" s="161"/>
    </row>
    <row r="25" spans="1:26">
      <c r="A25" s="185">
        <v>22</v>
      </c>
      <c r="B25" s="183" t="s">
        <v>142</v>
      </c>
      <c r="C25" s="184" t="s">
        <v>144</v>
      </c>
      <c r="D25" s="171" t="s">
        <v>43</v>
      </c>
      <c r="E25" s="171" t="s">
        <v>141</v>
      </c>
      <c r="F25" s="171">
        <v>0.49</v>
      </c>
      <c r="G25" s="180">
        <v>0</v>
      </c>
      <c r="H25" s="168" t="s">
        <v>1314</v>
      </c>
      <c r="I25" s="168" t="s">
        <v>1314</v>
      </c>
      <c r="J25" s="179">
        <v>2.820843</v>
      </c>
      <c r="K25" s="165"/>
      <c r="L25" s="165"/>
      <c r="M25" s="183" t="s">
        <v>142</v>
      </c>
      <c r="N25" s="165" t="s">
        <v>96</v>
      </c>
      <c r="O25" s="165" t="s">
        <v>43</v>
      </c>
      <c r="P25" s="165" t="s">
        <v>1543</v>
      </c>
      <c r="Q25" s="165" t="s">
        <v>144</v>
      </c>
      <c r="R25" s="165" t="s">
        <v>1494</v>
      </c>
      <c r="S25" s="164">
        <v>1.3822130699999999</v>
      </c>
      <c r="T25" s="163">
        <v>0.65</v>
      </c>
      <c r="U25" s="163">
        <v>0.64</v>
      </c>
      <c r="V25" s="163">
        <v>1.0000000000000009E-2</v>
      </c>
      <c r="W25" s="162">
        <v>15048750</v>
      </c>
      <c r="X25" s="162">
        <v>1026250</v>
      </c>
      <c r="Y25" s="157">
        <v>0.49</v>
      </c>
      <c r="Z25" s="161"/>
    </row>
    <row r="26" spans="1:26">
      <c r="A26" s="185">
        <v>23</v>
      </c>
      <c r="B26" s="183" t="s">
        <v>145</v>
      </c>
      <c r="C26" s="184" t="s">
        <v>147</v>
      </c>
      <c r="D26" s="171" t="s">
        <v>53</v>
      </c>
      <c r="E26" s="171" t="s">
        <v>54</v>
      </c>
      <c r="F26" s="171">
        <v>0.4</v>
      </c>
      <c r="G26" s="180">
        <v>0</v>
      </c>
      <c r="H26" s="168" t="s">
        <v>1314</v>
      </c>
      <c r="I26" s="168" t="s">
        <v>1314</v>
      </c>
      <c r="J26" s="179">
        <v>0.60727500000000001</v>
      </c>
      <c r="K26" s="165" t="s">
        <v>1497</v>
      </c>
      <c r="L26" s="165"/>
      <c r="M26" s="183" t="s">
        <v>145</v>
      </c>
      <c r="N26" s="165" t="s">
        <v>1544</v>
      </c>
      <c r="O26" s="165" t="s">
        <v>1545</v>
      </c>
      <c r="P26" s="165" t="s">
        <v>1546</v>
      </c>
      <c r="Q26" s="165" t="s">
        <v>147</v>
      </c>
      <c r="R26" s="165" t="s">
        <v>1494</v>
      </c>
      <c r="S26" s="164">
        <v>0.24291000000000001</v>
      </c>
      <c r="T26" s="163">
        <v>0.66400000000000003</v>
      </c>
      <c r="U26" s="163">
        <v>0.64900000000000002</v>
      </c>
      <c r="V26" s="163">
        <v>1.5000000000000013E-2</v>
      </c>
      <c r="W26" s="162">
        <v>7510500</v>
      </c>
      <c r="X26" s="162">
        <v>0</v>
      </c>
      <c r="Y26" s="157">
        <v>0.4</v>
      </c>
      <c r="Z26" s="161"/>
    </row>
    <row r="27" spans="1:26">
      <c r="A27" s="185">
        <v>24</v>
      </c>
      <c r="B27" s="183" t="s">
        <v>148</v>
      </c>
      <c r="C27" s="184" t="s">
        <v>150</v>
      </c>
      <c r="D27" s="171" t="s">
        <v>43</v>
      </c>
      <c r="E27" s="171" t="s">
        <v>151</v>
      </c>
      <c r="F27" s="171">
        <v>0.49</v>
      </c>
      <c r="G27" s="180">
        <v>0</v>
      </c>
      <c r="H27" s="168" t="s">
        <v>1314</v>
      </c>
      <c r="I27" s="168" t="s">
        <v>1314</v>
      </c>
      <c r="J27" s="179">
        <v>6.0839369999999997</v>
      </c>
      <c r="K27" s="165" t="s">
        <v>1547</v>
      </c>
      <c r="L27" s="165" t="s">
        <v>24</v>
      </c>
      <c r="M27" s="183" t="s">
        <v>148</v>
      </c>
      <c r="N27" s="165" t="s">
        <v>1548</v>
      </c>
      <c r="O27" s="165" t="s">
        <v>43</v>
      </c>
      <c r="P27" s="165" t="s">
        <v>1549</v>
      </c>
      <c r="Q27" s="165" t="s">
        <v>150</v>
      </c>
      <c r="R27" s="165" t="s">
        <v>1494</v>
      </c>
      <c r="S27" s="164">
        <v>2.9811291299999998</v>
      </c>
      <c r="T27" s="163">
        <v>0.66900000000000004</v>
      </c>
      <c r="U27" s="163">
        <v>0.65500000000000003</v>
      </c>
      <c r="V27" s="163">
        <v>1.4000000000000012E-2</v>
      </c>
      <c r="W27" s="162">
        <v>29117500</v>
      </c>
      <c r="X27" s="162">
        <v>0</v>
      </c>
      <c r="Y27" s="157">
        <v>0.99</v>
      </c>
      <c r="Z27" s="161"/>
    </row>
    <row r="28" spans="1:26">
      <c r="A28" s="185">
        <v>25</v>
      </c>
      <c r="B28" s="183" t="s">
        <v>153</v>
      </c>
      <c r="C28" s="184" t="s">
        <v>155</v>
      </c>
      <c r="D28" s="171" t="s">
        <v>156</v>
      </c>
      <c r="E28" s="171" t="s">
        <v>43</v>
      </c>
      <c r="F28" s="171">
        <v>0.4</v>
      </c>
      <c r="G28" s="180">
        <v>0</v>
      </c>
      <c r="H28" s="168" t="s">
        <v>1314</v>
      </c>
      <c r="I28" s="168" t="s">
        <v>1314</v>
      </c>
      <c r="J28" s="179">
        <v>1.1040129999999999</v>
      </c>
      <c r="K28" s="165" t="s">
        <v>1550</v>
      </c>
      <c r="L28" s="165"/>
      <c r="M28" s="183" t="s">
        <v>153</v>
      </c>
      <c r="N28" s="165" t="s">
        <v>1551</v>
      </c>
      <c r="O28" s="165" t="s">
        <v>1552</v>
      </c>
      <c r="P28" s="165" t="s">
        <v>43</v>
      </c>
      <c r="Q28" s="165" t="s">
        <v>155</v>
      </c>
      <c r="R28" s="165" t="s">
        <v>1494</v>
      </c>
      <c r="S28" s="164">
        <v>0.44160519999999998</v>
      </c>
      <c r="T28" s="163">
        <v>0.67800000000000005</v>
      </c>
      <c r="U28" s="163">
        <v>0.66300000000000003</v>
      </c>
      <c r="V28" s="163">
        <v>1.5000000000000013E-2</v>
      </c>
      <c r="W28" s="162">
        <v>7627450</v>
      </c>
      <c r="X28" s="162">
        <v>0</v>
      </c>
      <c r="Y28" s="157">
        <v>0.4</v>
      </c>
      <c r="Z28" s="161"/>
    </row>
    <row r="29" spans="1:26">
      <c r="A29" s="185">
        <v>26</v>
      </c>
      <c r="B29" s="183" t="s">
        <v>158</v>
      </c>
      <c r="C29" s="184" t="s">
        <v>160</v>
      </c>
      <c r="D29" s="171" t="s">
        <v>43</v>
      </c>
      <c r="E29" s="171" t="s">
        <v>161</v>
      </c>
      <c r="F29" s="171">
        <v>0.49</v>
      </c>
      <c r="G29" s="180">
        <v>0</v>
      </c>
      <c r="H29" s="168" t="s">
        <v>0</v>
      </c>
      <c r="I29" s="168" t="s">
        <v>1314</v>
      </c>
      <c r="J29" s="179">
        <v>2</v>
      </c>
      <c r="K29" s="165"/>
      <c r="L29" s="165"/>
      <c r="M29" s="183" t="s">
        <v>158</v>
      </c>
      <c r="N29" s="165" t="s">
        <v>96</v>
      </c>
      <c r="O29" s="165" t="s">
        <v>43</v>
      </c>
      <c r="P29" s="165" t="s">
        <v>1553</v>
      </c>
      <c r="Q29" s="165" t="s">
        <v>160</v>
      </c>
      <c r="R29" s="165" t="s">
        <v>1494</v>
      </c>
      <c r="S29" s="164">
        <v>0.98</v>
      </c>
      <c r="T29" s="163">
        <v>0.69799999999999995</v>
      </c>
      <c r="U29" s="163">
        <v>0.68300000000000005</v>
      </c>
      <c r="V29" s="163">
        <v>1.4999999999999902E-2</v>
      </c>
      <c r="W29" s="162">
        <v>21314950</v>
      </c>
      <c r="X29" s="162">
        <v>0</v>
      </c>
      <c r="Y29" s="157">
        <v>0.49</v>
      </c>
      <c r="Z29" s="161"/>
    </row>
    <row r="30" spans="1:26">
      <c r="A30" s="185">
        <v>27</v>
      </c>
      <c r="B30" s="183" t="s">
        <v>162</v>
      </c>
      <c r="C30" s="184" t="s">
        <v>164</v>
      </c>
      <c r="D30" s="171" t="s">
        <v>43</v>
      </c>
      <c r="E30" s="171" t="s">
        <v>165</v>
      </c>
      <c r="F30" s="171">
        <v>0.49</v>
      </c>
      <c r="G30" s="180">
        <v>0</v>
      </c>
      <c r="H30" s="168" t="s">
        <v>1314</v>
      </c>
      <c r="I30" s="168" t="s">
        <v>1314</v>
      </c>
      <c r="J30" s="179">
        <v>3.9260579999999998</v>
      </c>
      <c r="K30" s="165"/>
      <c r="L30" s="165"/>
      <c r="M30" s="183" t="s">
        <v>162</v>
      </c>
      <c r="N30" s="165" t="s">
        <v>96</v>
      </c>
      <c r="O30" s="165" t="s">
        <v>43</v>
      </c>
      <c r="P30" s="165" t="s">
        <v>1554</v>
      </c>
      <c r="Q30" s="165" t="s">
        <v>164</v>
      </c>
      <c r="R30" s="165" t="s">
        <v>1494</v>
      </c>
      <c r="S30" s="164">
        <v>1.9237684199999998</v>
      </c>
      <c r="T30" s="163">
        <v>0.76200000000000001</v>
      </c>
      <c r="U30" s="163">
        <v>0.73099999999999998</v>
      </c>
      <c r="V30" s="163">
        <v>3.1000000000000028E-2</v>
      </c>
      <c r="W30" s="162">
        <v>9577400</v>
      </c>
      <c r="X30" s="162">
        <v>0</v>
      </c>
      <c r="Y30" s="157">
        <v>0.49</v>
      </c>
      <c r="Z30" s="161"/>
    </row>
    <row r="31" spans="1:26">
      <c r="A31" s="185">
        <v>28</v>
      </c>
      <c r="B31" s="183" t="s">
        <v>167</v>
      </c>
      <c r="C31" s="184" t="s">
        <v>169</v>
      </c>
      <c r="D31" s="171" t="s">
        <v>43</v>
      </c>
      <c r="E31" s="171" t="s">
        <v>170</v>
      </c>
      <c r="F31" s="171">
        <v>0.49</v>
      </c>
      <c r="G31" s="180">
        <v>0</v>
      </c>
      <c r="H31" s="168" t="s">
        <v>0</v>
      </c>
      <c r="I31" s="168" t="s">
        <v>1314</v>
      </c>
      <c r="J31" s="179">
        <v>9.0675299999999996</v>
      </c>
      <c r="K31" s="165" t="s">
        <v>1555</v>
      </c>
      <c r="L31" s="165"/>
      <c r="M31" s="183" t="s">
        <v>167</v>
      </c>
      <c r="N31" s="165" t="s">
        <v>1556</v>
      </c>
      <c r="O31" s="165" t="s">
        <v>43</v>
      </c>
      <c r="P31" s="165" t="s">
        <v>1557</v>
      </c>
      <c r="Q31" s="165" t="s">
        <v>169</v>
      </c>
      <c r="R31" s="165" t="s">
        <v>1494</v>
      </c>
      <c r="S31" s="164">
        <v>4.4430896999999998</v>
      </c>
      <c r="T31" s="163">
        <v>0.67700000000000005</v>
      </c>
      <c r="U31" s="163">
        <v>0.66500000000000004</v>
      </c>
      <c r="V31" s="163">
        <v>1.2000000000000011E-2</v>
      </c>
      <c r="W31" s="162">
        <v>51408976</v>
      </c>
      <c r="X31" s="162">
        <v>0</v>
      </c>
      <c r="Y31" s="157">
        <v>0.49</v>
      </c>
      <c r="Z31" s="161"/>
    </row>
    <row r="32" spans="1:26">
      <c r="A32" s="185">
        <v>29</v>
      </c>
      <c r="B32" s="183" t="s">
        <v>172</v>
      </c>
      <c r="C32" s="184" t="s">
        <v>174</v>
      </c>
      <c r="D32" s="171" t="s">
        <v>103</v>
      </c>
      <c r="E32" s="171" t="s">
        <v>104</v>
      </c>
      <c r="F32" s="171">
        <v>0.4</v>
      </c>
      <c r="G32" s="180">
        <v>0</v>
      </c>
      <c r="H32" s="168" t="s">
        <v>1314</v>
      </c>
      <c r="I32" s="168" t="s">
        <v>1314</v>
      </c>
      <c r="J32" s="179">
        <v>0.95699999999999996</v>
      </c>
      <c r="K32" s="165" t="s">
        <v>105</v>
      </c>
      <c r="L32" s="165"/>
      <c r="M32" s="183" t="s">
        <v>172</v>
      </c>
      <c r="N32" s="165" t="s">
        <v>1558</v>
      </c>
      <c r="O32" s="165" t="s">
        <v>1559</v>
      </c>
      <c r="P32" s="165" t="s">
        <v>1560</v>
      </c>
      <c r="Q32" s="165" t="s">
        <v>174</v>
      </c>
      <c r="R32" s="165" t="s">
        <v>1494</v>
      </c>
      <c r="S32" s="164">
        <v>0.38280000000000003</v>
      </c>
      <c r="T32" s="163">
        <v>0.70399999999999996</v>
      </c>
      <c r="U32" s="163">
        <v>0.68400000000000005</v>
      </c>
      <c r="V32" s="163">
        <v>1.9999999999999907E-2</v>
      </c>
      <c r="W32" s="162">
        <v>22689250</v>
      </c>
      <c r="X32" s="162">
        <v>0</v>
      </c>
      <c r="Y32" s="157">
        <v>0.4</v>
      </c>
      <c r="Z32" s="161"/>
    </row>
    <row r="33" spans="1:26">
      <c r="A33" s="185">
        <v>30</v>
      </c>
      <c r="B33" s="183" t="s">
        <v>175</v>
      </c>
      <c r="C33" s="184" t="s">
        <v>177</v>
      </c>
      <c r="D33" s="171" t="s">
        <v>178</v>
      </c>
      <c r="E33" s="171" t="s">
        <v>43</v>
      </c>
      <c r="F33" s="171">
        <v>0.4</v>
      </c>
      <c r="G33" s="180">
        <v>0</v>
      </c>
      <c r="H33" s="168" t="s">
        <v>1314</v>
      </c>
      <c r="I33" s="168" t="s">
        <v>1314</v>
      </c>
      <c r="J33" s="179">
        <v>1.2646170000000001</v>
      </c>
      <c r="K33" s="165" t="s">
        <v>179</v>
      </c>
      <c r="L33" s="165"/>
      <c r="M33" s="183" t="s">
        <v>175</v>
      </c>
      <c r="N33" s="165" t="s">
        <v>1561</v>
      </c>
      <c r="O33" s="165" t="s">
        <v>1562</v>
      </c>
      <c r="P33" s="165" t="s">
        <v>43</v>
      </c>
      <c r="Q33" s="165" t="s">
        <v>177</v>
      </c>
      <c r="R33" s="165" t="s">
        <v>1494</v>
      </c>
      <c r="S33" s="164">
        <v>0.50584680000000004</v>
      </c>
      <c r="T33" s="163">
        <v>0.69199999999999995</v>
      </c>
      <c r="U33" s="163">
        <v>0.67700000000000005</v>
      </c>
      <c r="V33" s="163">
        <v>1.4999999999999902E-2</v>
      </c>
      <c r="W33" s="162">
        <v>15723275</v>
      </c>
      <c r="X33" s="162">
        <v>0</v>
      </c>
      <c r="Y33" s="157">
        <v>0.4</v>
      </c>
      <c r="Z33" s="161"/>
    </row>
    <row r="34" spans="1:26">
      <c r="A34" s="185">
        <v>31</v>
      </c>
      <c r="B34" s="183" t="s">
        <v>180</v>
      </c>
      <c r="C34" s="184" t="s">
        <v>182</v>
      </c>
      <c r="D34" s="171" t="s">
        <v>86</v>
      </c>
      <c r="E34" s="171" t="s">
        <v>43</v>
      </c>
      <c r="F34" s="171">
        <v>0.3</v>
      </c>
      <c r="G34" s="180">
        <v>0</v>
      </c>
      <c r="H34" s="168" t="s">
        <v>0</v>
      </c>
      <c r="I34" s="168" t="s">
        <v>1314</v>
      </c>
      <c r="J34" s="179">
        <v>4.4823339999999998</v>
      </c>
      <c r="K34" s="165"/>
      <c r="L34" s="165"/>
      <c r="M34" s="183" t="s">
        <v>180</v>
      </c>
      <c r="N34" s="165" t="s">
        <v>96</v>
      </c>
      <c r="O34" s="165" t="s">
        <v>1563</v>
      </c>
      <c r="P34" s="165" t="s">
        <v>43</v>
      </c>
      <c r="Q34" s="165" t="s">
        <v>182</v>
      </c>
      <c r="R34" s="165" t="s">
        <v>1494</v>
      </c>
      <c r="S34" s="164">
        <v>1.3447001999999999</v>
      </c>
      <c r="T34" s="163">
        <v>0.8</v>
      </c>
      <c r="U34" s="163">
        <v>0.78</v>
      </c>
      <c r="V34" s="163">
        <v>2.0000000000000018E-2</v>
      </c>
      <c r="W34" s="162">
        <v>36594750</v>
      </c>
      <c r="X34" s="162">
        <v>0</v>
      </c>
      <c r="Y34" s="157">
        <v>0.3</v>
      </c>
      <c r="Z34" s="161"/>
    </row>
    <row r="35" spans="1:26">
      <c r="A35" s="185">
        <v>32</v>
      </c>
      <c r="B35" s="183" t="s">
        <v>183</v>
      </c>
      <c r="C35" s="184" t="s">
        <v>185</v>
      </c>
      <c r="D35" s="171" t="s">
        <v>103</v>
      </c>
      <c r="E35" s="171" t="s">
        <v>104</v>
      </c>
      <c r="F35" s="171">
        <v>0.4</v>
      </c>
      <c r="G35" s="180">
        <v>0</v>
      </c>
      <c r="H35" s="168" t="s">
        <v>1314</v>
      </c>
      <c r="I35" s="168" t="s">
        <v>1314</v>
      </c>
      <c r="J35" s="179">
        <v>1.506013</v>
      </c>
      <c r="K35" s="165" t="s">
        <v>105</v>
      </c>
      <c r="L35" s="165"/>
      <c r="M35" s="183" t="s">
        <v>183</v>
      </c>
      <c r="N35" s="165" t="s">
        <v>1564</v>
      </c>
      <c r="O35" s="165" t="s">
        <v>1565</v>
      </c>
      <c r="P35" s="165" t="s">
        <v>1566</v>
      </c>
      <c r="Q35" s="165" t="s">
        <v>185</v>
      </c>
      <c r="R35" s="165" t="s">
        <v>1494</v>
      </c>
      <c r="S35" s="164">
        <v>0.60240520000000009</v>
      </c>
      <c r="T35" s="163">
        <v>0.755</v>
      </c>
      <c r="U35" s="163">
        <v>0.72799999999999998</v>
      </c>
      <c r="V35" s="163">
        <v>2.7000000000000024E-2</v>
      </c>
      <c r="W35" s="162">
        <v>14184850</v>
      </c>
      <c r="X35" s="162">
        <v>0</v>
      </c>
      <c r="Y35" s="157">
        <v>0.4</v>
      </c>
      <c r="Z35" s="161"/>
    </row>
    <row r="36" spans="1:26">
      <c r="A36" s="185">
        <v>33</v>
      </c>
      <c r="B36" s="183" t="s">
        <v>186</v>
      </c>
      <c r="C36" s="184" t="s">
        <v>188</v>
      </c>
      <c r="D36" s="171" t="s">
        <v>43</v>
      </c>
      <c r="E36" s="171" t="s">
        <v>189</v>
      </c>
      <c r="F36" s="171">
        <v>0.49</v>
      </c>
      <c r="G36" s="180">
        <v>0</v>
      </c>
      <c r="H36" s="168" t="s">
        <v>1314</v>
      </c>
      <c r="I36" s="168" t="s">
        <v>1314</v>
      </c>
      <c r="J36" s="179">
        <v>3.593648</v>
      </c>
      <c r="K36" s="165"/>
      <c r="L36" s="165"/>
      <c r="M36" s="183" t="s">
        <v>186</v>
      </c>
      <c r="N36" s="165" t="s">
        <v>96</v>
      </c>
      <c r="O36" s="165" t="s">
        <v>43</v>
      </c>
      <c r="P36" s="165" t="s">
        <v>1567</v>
      </c>
      <c r="Q36" s="165" t="s">
        <v>188</v>
      </c>
      <c r="R36" s="165" t="s">
        <v>1494</v>
      </c>
      <c r="S36" s="164">
        <v>1.76088752</v>
      </c>
      <c r="T36" s="163">
        <v>0.72399999999999998</v>
      </c>
      <c r="U36" s="163">
        <v>0.70099999999999996</v>
      </c>
      <c r="V36" s="163">
        <v>2.300000000000002E-2</v>
      </c>
      <c r="W36" s="162">
        <v>49706450</v>
      </c>
      <c r="X36" s="162">
        <v>0</v>
      </c>
      <c r="Y36" s="157">
        <v>0.49</v>
      </c>
      <c r="Z36" s="161"/>
    </row>
    <row r="37" spans="1:26">
      <c r="A37" s="185">
        <v>34</v>
      </c>
      <c r="B37" s="183" t="s">
        <v>190</v>
      </c>
      <c r="C37" s="184" t="s">
        <v>192</v>
      </c>
      <c r="D37" s="171" t="s">
        <v>43</v>
      </c>
      <c r="E37" s="171" t="s">
        <v>119</v>
      </c>
      <c r="F37" s="171">
        <v>0.49</v>
      </c>
      <c r="G37" s="180">
        <v>0</v>
      </c>
      <c r="H37" s="168" t="s">
        <v>1314</v>
      </c>
      <c r="I37" s="168" t="s">
        <v>1314</v>
      </c>
      <c r="J37" s="179">
        <v>10.24</v>
      </c>
      <c r="K37" s="165"/>
      <c r="L37" s="165" t="s">
        <v>24</v>
      </c>
      <c r="M37" s="183" t="s">
        <v>190</v>
      </c>
      <c r="N37" s="165" t="s">
        <v>96</v>
      </c>
      <c r="O37" s="165" t="s">
        <v>43</v>
      </c>
      <c r="P37" s="165" t="s">
        <v>1568</v>
      </c>
      <c r="Q37" s="165" t="s">
        <v>192</v>
      </c>
      <c r="R37" s="165" t="s">
        <v>1494</v>
      </c>
      <c r="S37" s="164">
        <v>5.0175999999999998</v>
      </c>
      <c r="T37" s="163">
        <v>0.71599999999999997</v>
      </c>
      <c r="U37" s="163">
        <v>0.69499999999999995</v>
      </c>
      <c r="V37" s="163">
        <v>2.1000000000000019E-2</v>
      </c>
      <c r="W37" s="162">
        <v>64917350</v>
      </c>
      <c r="X37" s="162">
        <v>4983000</v>
      </c>
      <c r="Y37" s="157">
        <v>0.94</v>
      </c>
      <c r="Z37" s="161"/>
    </row>
    <row r="38" spans="1:26">
      <c r="A38" s="185">
        <v>35</v>
      </c>
      <c r="B38" s="183" t="s">
        <v>193</v>
      </c>
      <c r="C38" s="184" t="s">
        <v>195</v>
      </c>
      <c r="D38" s="171" t="s">
        <v>178</v>
      </c>
      <c r="E38" s="171" t="s">
        <v>43</v>
      </c>
      <c r="F38" s="171">
        <v>0.4</v>
      </c>
      <c r="G38" s="180">
        <v>0</v>
      </c>
      <c r="H38" s="168" t="s">
        <v>1314</v>
      </c>
      <c r="I38" s="168" t="s">
        <v>1314</v>
      </c>
      <c r="J38" s="179">
        <v>0.59721400000000002</v>
      </c>
      <c r="K38" s="165" t="s">
        <v>179</v>
      </c>
      <c r="L38" s="165"/>
      <c r="M38" s="183" t="s">
        <v>193</v>
      </c>
      <c r="N38" s="165" t="s">
        <v>1569</v>
      </c>
      <c r="O38" s="165" t="s">
        <v>1570</v>
      </c>
      <c r="P38" s="165" t="s">
        <v>43</v>
      </c>
      <c r="Q38" s="165" t="s">
        <v>195</v>
      </c>
      <c r="R38" s="165" t="s">
        <v>1494</v>
      </c>
      <c r="S38" s="164">
        <v>0.23888560000000003</v>
      </c>
      <c r="T38" s="163">
        <v>0.66800000000000004</v>
      </c>
      <c r="U38" s="163">
        <v>0.65300000000000002</v>
      </c>
      <c r="V38" s="163">
        <v>1.5000000000000013E-2</v>
      </c>
      <c r="W38" s="162">
        <v>12646693</v>
      </c>
      <c r="X38" s="162">
        <v>0</v>
      </c>
      <c r="Y38" s="157">
        <v>0.4</v>
      </c>
      <c r="Z38" s="161"/>
    </row>
    <row r="39" spans="1:26">
      <c r="A39" s="185">
        <v>36</v>
      </c>
      <c r="B39" s="183" t="s">
        <v>196</v>
      </c>
      <c r="C39" s="184" t="s">
        <v>198</v>
      </c>
      <c r="D39" s="171" t="s">
        <v>86</v>
      </c>
      <c r="E39" s="171" t="s">
        <v>43</v>
      </c>
      <c r="F39" s="171">
        <v>0.3</v>
      </c>
      <c r="G39" s="180">
        <v>0</v>
      </c>
      <c r="H39" s="168" t="s">
        <v>1314</v>
      </c>
      <c r="I39" s="168" t="s">
        <v>1314</v>
      </c>
      <c r="J39" s="179">
        <v>0.36552200000000001</v>
      </c>
      <c r="K39" s="165"/>
      <c r="L39" s="165"/>
      <c r="M39" s="183" t="s">
        <v>196</v>
      </c>
      <c r="N39" s="165" t="s">
        <v>96</v>
      </c>
      <c r="O39" s="165" t="s">
        <v>1571</v>
      </c>
      <c r="P39" s="165" t="s">
        <v>43</v>
      </c>
      <c r="Q39" s="165" t="s">
        <v>198</v>
      </c>
      <c r="R39" s="165" t="s">
        <v>1494</v>
      </c>
      <c r="S39" s="164">
        <v>0.10965660000000001</v>
      </c>
      <c r="T39" s="163">
        <v>0.77200000000000002</v>
      </c>
      <c r="U39" s="163">
        <v>0.75600000000000001</v>
      </c>
      <c r="V39" s="163">
        <v>1.6000000000000014E-2</v>
      </c>
      <c r="W39" s="162">
        <v>24243550</v>
      </c>
      <c r="X39" s="162">
        <v>0</v>
      </c>
      <c r="Y39" s="157">
        <v>0.3</v>
      </c>
      <c r="Z39" s="161"/>
    </row>
    <row r="40" spans="1:26">
      <c r="A40" s="185">
        <v>37</v>
      </c>
      <c r="B40" s="183" t="s">
        <v>199</v>
      </c>
      <c r="C40" s="184" t="s">
        <v>201</v>
      </c>
      <c r="D40" s="171" t="s">
        <v>202</v>
      </c>
      <c r="E40" s="171" t="s">
        <v>203</v>
      </c>
      <c r="F40" s="171">
        <v>0.4</v>
      </c>
      <c r="G40" s="180">
        <v>0</v>
      </c>
      <c r="H40" s="168" t="s">
        <v>0</v>
      </c>
      <c r="I40" s="168" t="s">
        <v>1314</v>
      </c>
      <c r="J40" s="179">
        <v>0.65103599999999995</v>
      </c>
      <c r="K40" s="165" t="s">
        <v>1536</v>
      </c>
      <c r="L40" s="165"/>
      <c r="M40" s="183" t="s">
        <v>199</v>
      </c>
      <c r="N40" s="165" t="s">
        <v>1572</v>
      </c>
      <c r="O40" s="165" t="s">
        <v>1573</v>
      </c>
      <c r="P40" s="165" t="s">
        <v>1574</v>
      </c>
      <c r="Q40" s="165" t="s">
        <v>201</v>
      </c>
      <c r="R40" s="165" t="s">
        <v>1494</v>
      </c>
      <c r="S40" s="164">
        <v>0.26041439999999999</v>
      </c>
      <c r="T40" s="163">
        <v>0.69399999999999995</v>
      </c>
      <c r="U40" s="163">
        <v>0.67900000000000005</v>
      </c>
      <c r="V40" s="163">
        <v>1.4999999999999902E-2</v>
      </c>
      <c r="W40" s="187">
        <v>0</v>
      </c>
      <c r="X40" s="187">
        <v>0</v>
      </c>
      <c r="Y40" s="157">
        <v>0.4</v>
      </c>
      <c r="Z40" s="161" t="s">
        <v>1520</v>
      </c>
    </row>
    <row r="41" spans="1:26">
      <c r="A41" s="185">
        <v>38</v>
      </c>
      <c r="B41" s="183" t="s">
        <v>204</v>
      </c>
      <c r="C41" s="184" t="s">
        <v>206</v>
      </c>
      <c r="D41" s="171" t="s">
        <v>207</v>
      </c>
      <c r="E41" s="171" t="s">
        <v>43</v>
      </c>
      <c r="F41" s="171">
        <v>0.4</v>
      </c>
      <c r="G41" s="180">
        <v>0</v>
      </c>
      <c r="H41" s="168" t="s">
        <v>1314</v>
      </c>
      <c r="I41" s="168" t="s">
        <v>1314</v>
      </c>
      <c r="J41" s="179">
        <v>1.268562</v>
      </c>
      <c r="K41" s="165"/>
      <c r="L41" s="165"/>
      <c r="M41" s="183" t="s">
        <v>204</v>
      </c>
      <c r="N41" s="165" t="s">
        <v>96</v>
      </c>
      <c r="O41" s="165" t="s">
        <v>1575</v>
      </c>
      <c r="P41" s="165" t="s">
        <v>43</v>
      </c>
      <c r="Q41" s="165" t="s">
        <v>206</v>
      </c>
      <c r="R41" s="165" t="s">
        <v>1494</v>
      </c>
      <c r="S41" s="164">
        <v>0.50742480000000001</v>
      </c>
      <c r="T41" s="163">
        <v>0.78200000000000003</v>
      </c>
      <c r="U41" s="163">
        <v>0.75900000000000001</v>
      </c>
      <c r="V41" s="163">
        <v>2.300000000000002E-2</v>
      </c>
      <c r="W41" s="162">
        <v>12145150</v>
      </c>
      <c r="X41" s="162">
        <v>0</v>
      </c>
      <c r="Y41" s="157">
        <v>0.4</v>
      </c>
      <c r="Z41" s="161"/>
    </row>
    <row r="42" spans="1:26">
      <c r="A42" s="185">
        <v>39</v>
      </c>
      <c r="B42" s="183" t="s">
        <v>209</v>
      </c>
      <c r="C42" s="184" t="s">
        <v>211</v>
      </c>
      <c r="D42" s="171" t="s">
        <v>62</v>
      </c>
      <c r="E42" s="171" t="s">
        <v>63</v>
      </c>
      <c r="F42" s="171">
        <v>0.4</v>
      </c>
      <c r="G42" s="180">
        <v>0</v>
      </c>
      <c r="H42" s="168" t="s">
        <v>0</v>
      </c>
      <c r="I42" s="168" t="s">
        <v>1314</v>
      </c>
      <c r="J42" s="179">
        <v>0.82424399999999998</v>
      </c>
      <c r="K42" s="165" t="s">
        <v>1503</v>
      </c>
      <c r="L42" s="165"/>
      <c r="M42" s="183" t="s">
        <v>209</v>
      </c>
      <c r="N42" s="165" t="s">
        <v>1576</v>
      </c>
      <c r="O42" s="165" t="s">
        <v>1577</v>
      </c>
      <c r="P42" s="165" t="s">
        <v>1578</v>
      </c>
      <c r="Q42" s="165" t="s">
        <v>211</v>
      </c>
      <c r="R42" s="165" t="s">
        <v>1494</v>
      </c>
      <c r="S42" s="164">
        <v>0.32969760000000004</v>
      </c>
      <c r="T42" s="163">
        <v>0.69299999999999995</v>
      </c>
      <c r="U42" s="163">
        <v>0.67700000000000005</v>
      </c>
      <c r="V42" s="163">
        <v>1.5999999999999903E-2</v>
      </c>
      <c r="W42" s="162">
        <v>8928750</v>
      </c>
      <c r="X42" s="162">
        <v>0</v>
      </c>
      <c r="Y42" s="157">
        <v>0.4</v>
      </c>
      <c r="Z42" s="161"/>
    </row>
    <row r="43" spans="1:26">
      <c r="A43" s="185">
        <v>40</v>
      </c>
      <c r="B43" s="183" t="s">
        <v>212</v>
      </c>
      <c r="C43" s="184" t="s">
        <v>214</v>
      </c>
      <c r="D43" s="171" t="s">
        <v>215</v>
      </c>
      <c r="E43" s="171" t="s">
        <v>141</v>
      </c>
      <c r="F43" s="171">
        <v>0.4</v>
      </c>
      <c r="G43" s="180">
        <v>0</v>
      </c>
      <c r="H43" s="168" t="s">
        <v>1314</v>
      </c>
      <c r="I43" s="168" t="s">
        <v>1314</v>
      </c>
      <c r="J43" s="179">
        <v>1.3305579999999999</v>
      </c>
      <c r="K43" s="165"/>
      <c r="L43" s="165"/>
      <c r="M43" s="183" t="s">
        <v>212</v>
      </c>
      <c r="N43" s="165" t="s">
        <v>96</v>
      </c>
      <c r="O43" s="165" t="s">
        <v>1579</v>
      </c>
      <c r="P43" s="165" t="s">
        <v>1580</v>
      </c>
      <c r="Q43" s="165" t="s">
        <v>214</v>
      </c>
      <c r="R43" s="165" t="s">
        <v>1494</v>
      </c>
      <c r="S43" s="164">
        <v>0.53222320000000001</v>
      </c>
      <c r="T43" s="163">
        <v>0.64500000000000002</v>
      </c>
      <c r="U43" s="163">
        <v>0.63400000000000001</v>
      </c>
      <c r="V43" s="163">
        <v>1.100000000000001E-2</v>
      </c>
      <c r="W43" s="162">
        <v>9286775</v>
      </c>
      <c r="X43" s="162">
        <v>0</v>
      </c>
      <c r="Y43" s="157">
        <v>0.4</v>
      </c>
      <c r="Z43" s="161"/>
    </row>
    <row r="44" spans="1:26">
      <c r="A44" s="185">
        <v>41</v>
      </c>
      <c r="B44" s="183" t="s">
        <v>217</v>
      </c>
      <c r="C44" s="184" t="s">
        <v>219</v>
      </c>
      <c r="D44" s="171" t="s">
        <v>43</v>
      </c>
      <c r="E44" s="171" t="s">
        <v>151</v>
      </c>
      <c r="F44" s="171">
        <v>0.49</v>
      </c>
      <c r="G44" s="180">
        <v>0</v>
      </c>
      <c r="H44" s="168" t="s">
        <v>1314</v>
      </c>
      <c r="I44" s="168" t="s">
        <v>1314</v>
      </c>
      <c r="J44" s="179">
        <v>0</v>
      </c>
      <c r="K44" s="165" t="s">
        <v>1547</v>
      </c>
      <c r="L44" s="165" t="s">
        <v>24</v>
      </c>
      <c r="M44" s="183" t="s">
        <v>217</v>
      </c>
      <c r="N44" s="165" t="s">
        <v>1581</v>
      </c>
      <c r="O44" s="165" t="s">
        <v>43</v>
      </c>
      <c r="P44" s="165" t="s">
        <v>1582</v>
      </c>
      <c r="Q44" s="165" t="s">
        <v>219</v>
      </c>
      <c r="R44" s="165" t="s">
        <v>1494</v>
      </c>
      <c r="S44" s="164">
        <v>0</v>
      </c>
      <c r="T44" s="163">
        <v>0.68799999999999994</v>
      </c>
      <c r="U44" s="163">
        <v>0.67400000000000004</v>
      </c>
      <c r="V44" s="163">
        <v>1.3999999999999901E-2</v>
      </c>
      <c r="W44" s="162">
        <v>22672608</v>
      </c>
      <c r="X44" s="162">
        <v>0</v>
      </c>
      <c r="Y44" s="157">
        <v>0.99</v>
      </c>
      <c r="Z44" s="161"/>
    </row>
    <row r="45" spans="1:26">
      <c r="A45" s="185">
        <v>42</v>
      </c>
      <c r="B45" s="183" t="s">
        <v>220</v>
      </c>
      <c r="C45" s="184" t="s">
        <v>222</v>
      </c>
      <c r="D45" s="171" t="s">
        <v>43</v>
      </c>
      <c r="E45" s="171" t="s">
        <v>170</v>
      </c>
      <c r="F45" s="171">
        <v>0.49</v>
      </c>
      <c r="G45" s="180">
        <v>0</v>
      </c>
      <c r="H45" s="168" t="s">
        <v>1314</v>
      </c>
      <c r="I45" s="168" t="s">
        <v>1314</v>
      </c>
      <c r="J45" s="179">
        <v>1.6602840000000001</v>
      </c>
      <c r="K45" s="165" t="s">
        <v>1555</v>
      </c>
      <c r="L45" s="165"/>
      <c r="M45" s="183" t="s">
        <v>220</v>
      </c>
      <c r="N45" s="165" t="s">
        <v>1583</v>
      </c>
      <c r="O45" s="165" t="s">
        <v>43</v>
      </c>
      <c r="P45" s="165" t="s">
        <v>1584</v>
      </c>
      <c r="Q45" s="165" t="s">
        <v>222</v>
      </c>
      <c r="R45" s="165" t="s">
        <v>1494</v>
      </c>
      <c r="S45" s="164">
        <v>0.81353916000000004</v>
      </c>
      <c r="T45" s="163">
        <v>0.66300000000000003</v>
      </c>
      <c r="U45" s="163">
        <v>0.65200000000000002</v>
      </c>
      <c r="V45" s="163">
        <v>1.100000000000001E-2</v>
      </c>
      <c r="W45" s="162">
        <v>23644000</v>
      </c>
      <c r="X45" s="162">
        <v>0</v>
      </c>
      <c r="Y45" s="157">
        <v>0.49</v>
      </c>
      <c r="Z45" s="161"/>
    </row>
    <row r="46" spans="1:26">
      <c r="A46" s="185">
        <v>43</v>
      </c>
      <c r="B46" s="183" t="s">
        <v>223</v>
      </c>
      <c r="C46" s="184" t="s">
        <v>225</v>
      </c>
      <c r="D46" s="171" t="s">
        <v>226</v>
      </c>
      <c r="E46" s="171" t="s">
        <v>227</v>
      </c>
      <c r="F46" s="171">
        <v>0.4</v>
      </c>
      <c r="G46" s="180">
        <v>0</v>
      </c>
      <c r="H46" s="168" t="s">
        <v>1314</v>
      </c>
      <c r="I46" s="168" t="s">
        <v>1314</v>
      </c>
      <c r="J46" s="179">
        <v>5.7840860000000003</v>
      </c>
      <c r="K46" s="165"/>
      <c r="L46" s="165"/>
      <c r="M46" s="183" t="s">
        <v>223</v>
      </c>
      <c r="N46" s="165" t="s">
        <v>96</v>
      </c>
      <c r="O46" s="165" t="s">
        <v>1585</v>
      </c>
      <c r="P46" s="165" t="s">
        <v>1586</v>
      </c>
      <c r="Q46" s="165" t="s">
        <v>225</v>
      </c>
      <c r="R46" s="165" t="s">
        <v>1494</v>
      </c>
      <c r="S46" s="164">
        <v>2.3136344000000002</v>
      </c>
      <c r="T46" s="163">
        <v>0.77800000000000002</v>
      </c>
      <c r="U46" s="163">
        <v>0.73799999999999999</v>
      </c>
      <c r="V46" s="163">
        <v>4.0000000000000036E-2</v>
      </c>
      <c r="W46" s="162">
        <v>24783900</v>
      </c>
      <c r="X46" s="162">
        <v>0</v>
      </c>
      <c r="Y46" s="157">
        <v>0.4</v>
      </c>
      <c r="Z46" s="161"/>
    </row>
    <row r="47" spans="1:26">
      <c r="A47" s="185">
        <v>44</v>
      </c>
      <c r="B47" s="183" t="s">
        <v>228</v>
      </c>
      <c r="C47" s="184" t="s">
        <v>231</v>
      </c>
      <c r="D47" s="171" t="s">
        <v>86</v>
      </c>
      <c r="E47" s="171" t="s">
        <v>43</v>
      </c>
      <c r="F47" s="171">
        <v>0.3</v>
      </c>
      <c r="G47" s="180">
        <v>0</v>
      </c>
      <c r="H47" s="168" t="s">
        <v>1314</v>
      </c>
      <c r="I47" s="168" t="s">
        <v>1314</v>
      </c>
      <c r="J47" s="179">
        <v>19.928250999999999</v>
      </c>
      <c r="K47" s="165"/>
      <c r="L47" s="165"/>
      <c r="M47" s="183" t="s">
        <v>228</v>
      </c>
      <c r="N47" s="165" t="s">
        <v>96</v>
      </c>
      <c r="O47" s="165" t="s">
        <v>1587</v>
      </c>
      <c r="P47" s="165" t="s">
        <v>43</v>
      </c>
      <c r="Q47" s="165" t="s">
        <v>231</v>
      </c>
      <c r="R47" s="165" t="s">
        <v>1494</v>
      </c>
      <c r="S47" s="164">
        <v>5.9784752999999995</v>
      </c>
      <c r="T47" s="163">
        <v>0.76600000000000001</v>
      </c>
      <c r="U47" s="163">
        <v>0.72599999999999998</v>
      </c>
      <c r="V47" s="163">
        <v>4.0000000000000036E-2</v>
      </c>
      <c r="W47" s="162">
        <v>94553850</v>
      </c>
      <c r="X47" s="162">
        <v>0</v>
      </c>
      <c r="Y47" s="157">
        <v>0.3</v>
      </c>
      <c r="Z47" s="161"/>
    </row>
    <row r="48" spans="1:26">
      <c r="A48" s="185">
        <v>45</v>
      </c>
      <c r="B48" s="183" t="s">
        <v>232</v>
      </c>
      <c r="C48" s="184" t="s">
        <v>234</v>
      </c>
      <c r="D48" s="171" t="s">
        <v>235</v>
      </c>
      <c r="E48" s="171" t="s">
        <v>236</v>
      </c>
      <c r="F48" s="171">
        <v>0.4</v>
      </c>
      <c r="G48" s="180">
        <v>0</v>
      </c>
      <c r="H48" s="168" t="s">
        <v>1314</v>
      </c>
      <c r="I48" s="168" t="s">
        <v>1314</v>
      </c>
      <c r="J48" s="179">
        <v>1.235503</v>
      </c>
      <c r="K48" s="165" t="s">
        <v>1536</v>
      </c>
      <c r="L48" s="165"/>
      <c r="M48" s="183" t="s">
        <v>232</v>
      </c>
      <c r="N48" s="165" t="s">
        <v>1588</v>
      </c>
      <c r="O48" s="165" t="s">
        <v>1589</v>
      </c>
      <c r="P48" s="165" t="s">
        <v>1590</v>
      </c>
      <c r="Q48" s="165" t="s">
        <v>234</v>
      </c>
      <c r="R48" s="165" t="s">
        <v>1494</v>
      </c>
      <c r="S48" s="164">
        <v>0.49420120000000001</v>
      </c>
      <c r="T48" s="163">
        <v>0.70599999999999996</v>
      </c>
      <c r="U48" s="163">
        <v>0.69099999999999995</v>
      </c>
      <c r="V48" s="163">
        <v>1.5000000000000013E-2</v>
      </c>
      <c r="W48" s="162">
        <v>13197700</v>
      </c>
      <c r="X48" s="162">
        <v>0</v>
      </c>
      <c r="Y48" s="157">
        <v>0.4</v>
      </c>
      <c r="Z48" s="161"/>
    </row>
    <row r="49" spans="1:26">
      <c r="A49" s="185">
        <v>46</v>
      </c>
      <c r="B49" s="183" t="s">
        <v>237</v>
      </c>
      <c r="C49" s="184" t="s">
        <v>239</v>
      </c>
      <c r="D49" s="171" t="s">
        <v>68</v>
      </c>
      <c r="E49" s="171" t="s">
        <v>69</v>
      </c>
      <c r="F49" s="171">
        <v>0.4</v>
      </c>
      <c r="G49" s="180">
        <v>0</v>
      </c>
      <c r="H49" s="168" t="s">
        <v>1314</v>
      </c>
      <c r="I49" s="168" t="s">
        <v>1314</v>
      </c>
      <c r="J49" s="179">
        <v>0.68477500000000002</v>
      </c>
      <c r="K49" s="165" t="s">
        <v>1507</v>
      </c>
      <c r="L49" s="165"/>
      <c r="M49" s="183" t="s">
        <v>237</v>
      </c>
      <c r="N49" s="165" t="s">
        <v>1591</v>
      </c>
      <c r="O49" s="165" t="s">
        <v>1592</v>
      </c>
      <c r="P49" s="165" t="s">
        <v>1593</v>
      </c>
      <c r="Q49" s="165" t="s">
        <v>239</v>
      </c>
      <c r="R49" s="165" t="s">
        <v>1494</v>
      </c>
      <c r="S49" s="164">
        <v>0.27391000000000004</v>
      </c>
      <c r="T49" s="163">
        <v>0.7</v>
      </c>
      <c r="U49" s="163">
        <v>0.68400000000000005</v>
      </c>
      <c r="V49" s="163">
        <v>1.5999999999999903E-2</v>
      </c>
      <c r="W49" s="162">
        <v>19681700</v>
      </c>
      <c r="X49" s="162">
        <v>0</v>
      </c>
      <c r="Y49" s="157">
        <v>0.4</v>
      </c>
      <c r="Z49" s="161"/>
    </row>
    <row r="50" spans="1:26">
      <c r="A50" s="185">
        <v>47</v>
      </c>
      <c r="B50" s="183" t="s">
        <v>240</v>
      </c>
      <c r="C50" s="184" t="s">
        <v>242</v>
      </c>
      <c r="D50" s="171" t="s">
        <v>48</v>
      </c>
      <c r="E50" s="171" t="s">
        <v>43</v>
      </c>
      <c r="F50" s="171">
        <v>0.4</v>
      </c>
      <c r="G50" s="180">
        <v>0</v>
      </c>
      <c r="H50" s="168" t="s">
        <v>1314</v>
      </c>
      <c r="I50" s="168" t="s">
        <v>1314</v>
      </c>
      <c r="J50" s="179">
        <v>1.4113640000000001</v>
      </c>
      <c r="K50" s="165" t="s">
        <v>49</v>
      </c>
      <c r="L50" s="165"/>
      <c r="M50" s="183" t="s">
        <v>240</v>
      </c>
      <c r="N50" s="165" t="s">
        <v>1594</v>
      </c>
      <c r="O50" s="165" t="s">
        <v>1595</v>
      </c>
      <c r="P50" s="165" t="s">
        <v>43</v>
      </c>
      <c r="Q50" s="165" t="s">
        <v>242</v>
      </c>
      <c r="R50" s="165" t="s">
        <v>1494</v>
      </c>
      <c r="S50" s="164">
        <v>0.56454560000000009</v>
      </c>
      <c r="T50" s="163">
        <v>0.68700000000000006</v>
      </c>
      <c r="U50" s="163">
        <v>0.66900000000000004</v>
      </c>
      <c r="V50" s="163">
        <v>1.8000000000000016E-2</v>
      </c>
      <c r="W50" s="162">
        <v>16268400</v>
      </c>
      <c r="X50" s="162">
        <v>377750</v>
      </c>
      <c r="Y50" s="157">
        <v>0.4</v>
      </c>
      <c r="Z50" s="161"/>
    </row>
    <row r="51" spans="1:26">
      <c r="A51" s="185">
        <v>48</v>
      </c>
      <c r="B51" s="183" t="s">
        <v>243</v>
      </c>
      <c r="C51" s="184" t="s">
        <v>245</v>
      </c>
      <c r="D51" s="171" t="s">
        <v>103</v>
      </c>
      <c r="E51" s="171" t="s">
        <v>104</v>
      </c>
      <c r="F51" s="171">
        <v>0.4</v>
      </c>
      <c r="G51" s="180">
        <v>0</v>
      </c>
      <c r="H51" s="168" t="s">
        <v>0</v>
      </c>
      <c r="I51" s="168" t="s">
        <v>1314</v>
      </c>
      <c r="J51" s="179">
        <v>0.27439799999999998</v>
      </c>
      <c r="K51" s="165" t="s">
        <v>105</v>
      </c>
      <c r="L51" s="165"/>
      <c r="M51" s="183" t="s">
        <v>243</v>
      </c>
      <c r="N51" s="165" t="s">
        <v>1596</v>
      </c>
      <c r="O51" s="165" t="s">
        <v>1597</v>
      </c>
      <c r="P51" s="165" t="s">
        <v>1598</v>
      </c>
      <c r="Q51" s="165" t="s">
        <v>245</v>
      </c>
      <c r="R51" s="165" t="s">
        <v>1494</v>
      </c>
      <c r="S51" s="164">
        <v>0.1097592</v>
      </c>
      <c r="T51" s="163">
        <v>0.71</v>
      </c>
      <c r="U51" s="163">
        <v>0.69799999999999995</v>
      </c>
      <c r="V51" s="163">
        <v>1.2000000000000011E-2</v>
      </c>
      <c r="W51" s="162">
        <v>6454500</v>
      </c>
      <c r="X51" s="162">
        <v>0</v>
      </c>
      <c r="Y51" s="157">
        <v>0.4</v>
      </c>
      <c r="Z51" s="161"/>
    </row>
    <row r="52" spans="1:26">
      <c r="A52" s="185">
        <v>49</v>
      </c>
      <c r="B52" s="188" t="s">
        <v>246</v>
      </c>
      <c r="C52" s="189" t="s">
        <v>1342</v>
      </c>
      <c r="D52" s="171" t="s">
        <v>43</v>
      </c>
      <c r="E52" s="171" t="s">
        <v>123</v>
      </c>
      <c r="F52" s="171">
        <v>0.49</v>
      </c>
      <c r="G52" s="180">
        <v>0</v>
      </c>
      <c r="H52" s="168" t="s">
        <v>1314</v>
      </c>
      <c r="I52" s="168" t="s">
        <v>1314</v>
      </c>
      <c r="J52" s="179">
        <v>2.981617</v>
      </c>
      <c r="K52" s="165"/>
      <c r="L52" s="165"/>
      <c r="M52" s="188" t="s">
        <v>246</v>
      </c>
      <c r="N52" s="165" t="s">
        <v>96</v>
      </c>
      <c r="O52" s="165" t="s">
        <v>43</v>
      </c>
      <c r="P52" s="165" t="s">
        <v>1599</v>
      </c>
      <c r="Q52" s="165" t="s">
        <v>1342</v>
      </c>
      <c r="R52" s="165" t="s">
        <v>1494</v>
      </c>
      <c r="S52" s="164">
        <v>1.4609923300000001</v>
      </c>
      <c r="T52" s="163">
        <v>0.72299999999999998</v>
      </c>
      <c r="U52" s="163">
        <v>0.70599999999999996</v>
      </c>
      <c r="V52" s="163">
        <v>1.7000000000000015E-2</v>
      </c>
      <c r="W52" s="162">
        <v>30136723</v>
      </c>
      <c r="X52" s="162">
        <v>411596</v>
      </c>
      <c r="Y52" s="157">
        <v>0.49</v>
      </c>
      <c r="Z52" s="161"/>
    </row>
    <row r="53" spans="1:26">
      <c r="A53" s="185">
        <v>50</v>
      </c>
      <c r="B53" s="183" t="s">
        <v>249</v>
      </c>
      <c r="C53" s="184" t="s">
        <v>251</v>
      </c>
      <c r="D53" s="171" t="s">
        <v>135</v>
      </c>
      <c r="E53" s="171" t="s">
        <v>136</v>
      </c>
      <c r="F53" s="171">
        <v>0.4</v>
      </c>
      <c r="G53" s="180">
        <v>0</v>
      </c>
      <c r="H53" s="168" t="s">
        <v>1314</v>
      </c>
      <c r="I53" s="168" t="s">
        <v>1314</v>
      </c>
      <c r="J53" s="179">
        <v>1.0104660000000001</v>
      </c>
      <c r="K53" s="165" t="s">
        <v>137</v>
      </c>
      <c r="L53" s="165"/>
      <c r="M53" s="183" t="s">
        <v>249</v>
      </c>
      <c r="N53" s="165" t="s">
        <v>1600</v>
      </c>
      <c r="O53" s="165" t="s">
        <v>1601</v>
      </c>
      <c r="P53" s="165" t="s">
        <v>1602</v>
      </c>
      <c r="Q53" s="165" t="s">
        <v>251</v>
      </c>
      <c r="R53" s="165" t="s">
        <v>1494</v>
      </c>
      <c r="S53" s="164">
        <v>0.40418640000000006</v>
      </c>
      <c r="T53" s="163">
        <v>0.72</v>
      </c>
      <c r="U53" s="163">
        <v>0.70299999999999996</v>
      </c>
      <c r="V53" s="163">
        <v>1.7000000000000015E-2</v>
      </c>
      <c r="W53" s="162">
        <v>20145450</v>
      </c>
      <c r="X53" s="162">
        <v>0</v>
      </c>
      <c r="Y53" s="157">
        <v>0.4</v>
      </c>
      <c r="Z53" s="161"/>
    </row>
    <row r="54" spans="1:26">
      <c r="A54" s="185">
        <v>51</v>
      </c>
      <c r="B54" s="183" t="s">
        <v>252</v>
      </c>
      <c r="C54" s="184" t="s">
        <v>254</v>
      </c>
      <c r="D54" s="171" t="s">
        <v>103</v>
      </c>
      <c r="E54" s="171" t="s">
        <v>104</v>
      </c>
      <c r="F54" s="171">
        <v>0.4</v>
      </c>
      <c r="G54" s="180">
        <v>0</v>
      </c>
      <c r="H54" s="168" t="s">
        <v>1314</v>
      </c>
      <c r="I54" s="168" t="s">
        <v>1314</v>
      </c>
      <c r="J54" s="179">
        <v>1.835806</v>
      </c>
      <c r="K54" s="165"/>
      <c r="L54" s="165"/>
      <c r="M54" s="183" t="s">
        <v>252</v>
      </c>
      <c r="N54" s="165" t="s">
        <v>96</v>
      </c>
      <c r="O54" s="165" t="s">
        <v>1603</v>
      </c>
      <c r="P54" s="165" t="s">
        <v>1604</v>
      </c>
      <c r="Q54" s="165" t="s">
        <v>254</v>
      </c>
      <c r="R54" s="165" t="s">
        <v>1494</v>
      </c>
      <c r="S54" s="164">
        <v>0.73432240000000004</v>
      </c>
      <c r="T54" s="163">
        <v>0.73599999999999999</v>
      </c>
      <c r="U54" s="163">
        <v>0.71299999999999997</v>
      </c>
      <c r="V54" s="163">
        <v>2.300000000000002E-2</v>
      </c>
      <c r="W54" s="162">
        <v>24212550</v>
      </c>
      <c r="X54" s="162">
        <v>0</v>
      </c>
      <c r="Y54" s="157">
        <v>0.4</v>
      </c>
      <c r="Z54" s="161"/>
    </row>
    <row r="55" spans="1:26">
      <c r="A55" s="185">
        <v>52</v>
      </c>
      <c r="B55" s="183" t="s">
        <v>255</v>
      </c>
      <c r="C55" s="184" t="s">
        <v>257</v>
      </c>
      <c r="D55" s="186" t="s">
        <v>258</v>
      </c>
      <c r="E55" s="186" t="s">
        <v>43</v>
      </c>
      <c r="F55" s="171">
        <v>0.4</v>
      </c>
      <c r="G55" s="180">
        <v>0</v>
      </c>
      <c r="H55" s="168" t="s">
        <v>1314</v>
      </c>
      <c r="I55" s="168" t="s">
        <v>1314</v>
      </c>
      <c r="J55" s="179">
        <v>0.64500000000000002</v>
      </c>
      <c r="K55" s="165" t="s">
        <v>1605</v>
      </c>
      <c r="L55" s="165"/>
      <c r="M55" s="183" t="s">
        <v>255</v>
      </c>
      <c r="N55" s="165" t="s">
        <v>1606</v>
      </c>
      <c r="O55" s="165" t="s">
        <v>1607</v>
      </c>
      <c r="P55" s="165" t="s">
        <v>43</v>
      </c>
      <c r="Q55" s="165" t="s">
        <v>257</v>
      </c>
      <c r="R55" s="165" t="s">
        <v>1494</v>
      </c>
      <c r="S55" s="164">
        <v>0.25800000000000001</v>
      </c>
      <c r="T55" s="163">
        <v>0.70699999999999996</v>
      </c>
      <c r="U55" s="163">
        <v>0.68600000000000005</v>
      </c>
      <c r="V55" s="163">
        <v>2.0999999999999908E-2</v>
      </c>
      <c r="W55" s="162">
        <v>18034100</v>
      </c>
      <c r="X55" s="162">
        <v>0</v>
      </c>
      <c r="Y55" s="157">
        <v>0.4</v>
      </c>
      <c r="Z55" s="161"/>
    </row>
    <row r="56" spans="1:26">
      <c r="A56" s="185">
        <v>53</v>
      </c>
      <c r="B56" s="183" t="s">
        <v>260</v>
      </c>
      <c r="C56" s="184" t="s">
        <v>262</v>
      </c>
      <c r="D56" s="171" t="s">
        <v>263</v>
      </c>
      <c r="E56" s="171" t="s">
        <v>43</v>
      </c>
      <c r="F56" s="171">
        <v>0.4</v>
      </c>
      <c r="G56" s="180">
        <v>0</v>
      </c>
      <c r="H56" s="168" t="s">
        <v>1314</v>
      </c>
      <c r="I56" s="168" t="s">
        <v>1314</v>
      </c>
      <c r="J56" s="179">
        <v>2.5186280000000001</v>
      </c>
      <c r="K56" s="165" t="s">
        <v>1608</v>
      </c>
      <c r="L56" s="165"/>
      <c r="M56" s="183" t="s">
        <v>260</v>
      </c>
      <c r="N56" s="165" t="s">
        <v>1609</v>
      </c>
      <c r="O56" s="165" t="s">
        <v>1610</v>
      </c>
      <c r="P56" s="165" t="s">
        <v>43</v>
      </c>
      <c r="Q56" s="165" t="s">
        <v>262</v>
      </c>
      <c r="R56" s="165" t="s">
        <v>1494</v>
      </c>
      <c r="S56" s="164">
        <v>1.0074512</v>
      </c>
      <c r="T56" s="163">
        <v>0.748</v>
      </c>
      <c r="U56" s="163">
        <v>0.72199999999999998</v>
      </c>
      <c r="V56" s="163">
        <v>2.6000000000000023E-2</v>
      </c>
      <c r="W56" s="162">
        <v>26111100</v>
      </c>
      <c r="X56" s="162">
        <v>0</v>
      </c>
      <c r="Y56" s="157">
        <v>0.4</v>
      </c>
      <c r="Z56" s="161"/>
    </row>
    <row r="57" spans="1:26">
      <c r="A57" s="185">
        <v>54</v>
      </c>
      <c r="B57" s="183" t="s">
        <v>265</v>
      </c>
      <c r="C57" s="184" t="s">
        <v>1344</v>
      </c>
      <c r="D57" s="171" t="s">
        <v>43</v>
      </c>
      <c r="E57" s="171" t="s">
        <v>268</v>
      </c>
      <c r="F57" s="171">
        <v>0.49</v>
      </c>
      <c r="G57" s="180">
        <v>0</v>
      </c>
      <c r="H57" s="168" t="s">
        <v>1314</v>
      </c>
      <c r="I57" s="168" t="s">
        <v>1314</v>
      </c>
      <c r="J57" s="179">
        <v>4.9018480000000002</v>
      </c>
      <c r="K57" s="165" t="s">
        <v>1547</v>
      </c>
      <c r="L57" s="165"/>
      <c r="M57" s="183" t="s">
        <v>265</v>
      </c>
      <c r="N57" s="165" t="s">
        <v>1611</v>
      </c>
      <c r="O57" s="165" t="s">
        <v>43</v>
      </c>
      <c r="P57" s="165" t="s">
        <v>1612</v>
      </c>
      <c r="Q57" s="165" t="s">
        <v>1344</v>
      </c>
      <c r="R57" s="165" t="s">
        <v>1494</v>
      </c>
      <c r="S57" s="164">
        <v>2.4019055200000001</v>
      </c>
      <c r="T57" s="163">
        <v>0.69599999999999995</v>
      </c>
      <c r="U57" s="163">
        <v>0.67800000000000005</v>
      </c>
      <c r="V57" s="163">
        <v>1.7999999999999905E-2</v>
      </c>
      <c r="W57" s="162">
        <v>54411450</v>
      </c>
      <c r="X57" s="162">
        <v>177000</v>
      </c>
      <c r="Y57" s="157">
        <v>0.49</v>
      </c>
      <c r="Z57" s="161"/>
    </row>
    <row r="58" spans="1:26">
      <c r="A58" s="185">
        <v>55</v>
      </c>
      <c r="B58" s="183" t="s">
        <v>269</v>
      </c>
      <c r="C58" s="184" t="s">
        <v>1346</v>
      </c>
      <c r="D58" s="171" t="s">
        <v>43</v>
      </c>
      <c r="E58" s="171" t="s">
        <v>268</v>
      </c>
      <c r="F58" s="171">
        <v>0.49</v>
      </c>
      <c r="G58" s="180">
        <v>0</v>
      </c>
      <c r="H58" s="168" t="s">
        <v>0</v>
      </c>
      <c r="I58" s="168" t="s">
        <v>1314</v>
      </c>
      <c r="J58" s="179">
        <v>6.4887940000000004</v>
      </c>
      <c r="K58" s="165" t="s">
        <v>1547</v>
      </c>
      <c r="L58" s="165"/>
      <c r="M58" s="183" t="s">
        <v>269</v>
      </c>
      <c r="N58" s="165" t="s">
        <v>1613</v>
      </c>
      <c r="O58" s="165" t="s">
        <v>43</v>
      </c>
      <c r="P58" s="165" t="s">
        <v>1614</v>
      </c>
      <c r="Q58" s="165" t="s">
        <v>1346</v>
      </c>
      <c r="R58" s="165" t="s">
        <v>1494</v>
      </c>
      <c r="S58" s="164">
        <v>3.17950906</v>
      </c>
      <c r="T58" s="163">
        <v>0.70699999999999996</v>
      </c>
      <c r="U58" s="163">
        <v>0.68799999999999994</v>
      </c>
      <c r="V58" s="163">
        <v>1.9000000000000017E-2</v>
      </c>
      <c r="W58" s="162">
        <v>43185500</v>
      </c>
      <c r="X58" s="162">
        <v>50000</v>
      </c>
      <c r="Y58" s="157">
        <v>0.49</v>
      </c>
      <c r="Z58" s="161"/>
    </row>
    <row r="59" spans="1:26">
      <c r="A59" s="185">
        <v>56</v>
      </c>
      <c r="B59" s="183" t="s">
        <v>272</v>
      </c>
      <c r="C59" s="184" t="s">
        <v>274</v>
      </c>
      <c r="D59" s="171" t="s">
        <v>53</v>
      </c>
      <c r="E59" s="171" t="s">
        <v>54</v>
      </c>
      <c r="F59" s="171">
        <v>0.4</v>
      </c>
      <c r="G59" s="180">
        <v>0</v>
      </c>
      <c r="H59" s="168" t="s">
        <v>1314</v>
      </c>
      <c r="I59" s="168" t="s">
        <v>1314</v>
      </c>
      <c r="J59" s="179">
        <v>1.3875710000000001</v>
      </c>
      <c r="K59" s="165" t="s">
        <v>1497</v>
      </c>
      <c r="L59" s="165"/>
      <c r="M59" s="183" t="s">
        <v>272</v>
      </c>
      <c r="N59" s="165" t="s">
        <v>1615</v>
      </c>
      <c r="O59" s="165" t="s">
        <v>1616</v>
      </c>
      <c r="P59" s="165" t="s">
        <v>1617</v>
      </c>
      <c r="Q59" s="165" t="s">
        <v>274</v>
      </c>
      <c r="R59" s="165" t="s">
        <v>1494</v>
      </c>
      <c r="S59" s="164">
        <v>0.55502840000000009</v>
      </c>
      <c r="T59" s="163">
        <v>0.69799999999999995</v>
      </c>
      <c r="U59" s="163">
        <v>0.68</v>
      </c>
      <c r="V59" s="163">
        <v>1.7999999999999905E-2</v>
      </c>
      <c r="W59" s="162">
        <v>17142250</v>
      </c>
      <c r="X59" s="162">
        <v>0</v>
      </c>
      <c r="Y59" s="157">
        <v>0.4</v>
      </c>
      <c r="Z59" s="161"/>
    </row>
    <row r="60" spans="1:26">
      <c r="A60" s="185">
        <v>57</v>
      </c>
      <c r="B60" s="183" t="s">
        <v>275</v>
      </c>
      <c r="C60" s="184" t="s">
        <v>277</v>
      </c>
      <c r="D60" s="171" t="s">
        <v>42</v>
      </c>
      <c r="E60" s="171" t="s">
        <v>43</v>
      </c>
      <c r="F60" s="171">
        <v>0.4</v>
      </c>
      <c r="G60" s="180">
        <v>0</v>
      </c>
      <c r="H60" s="168" t="s">
        <v>1314</v>
      </c>
      <c r="I60" s="168" t="s">
        <v>1314</v>
      </c>
      <c r="J60" s="179">
        <v>1.8585160000000001</v>
      </c>
      <c r="K60" s="165" t="s">
        <v>44</v>
      </c>
      <c r="L60" s="165"/>
      <c r="M60" s="183" t="s">
        <v>275</v>
      </c>
      <c r="N60" s="165" t="s">
        <v>1618</v>
      </c>
      <c r="O60" s="165" t="s">
        <v>1619</v>
      </c>
      <c r="P60" s="165" t="s">
        <v>43</v>
      </c>
      <c r="Q60" s="165" t="s">
        <v>277</v>
      </c>
      <c r="R60" s="165" t="s">
        <v>1494</v>
      </c>
      <c r="S60" s="164">
        <v>0.74340640000000002</v>
      </c>
      <c r="T60" s="163">
        <v>0.70299999999999996</v>
      </c>
      <c r="U60" s="163">
        <v>0.68600000000000005</v>
      </c>
      <c r="V60" s="163">
        <v>1.6999999999999904E-2</v>
      </c>
      <c r="W60" s="162">
        <v>19601051</v>
      </c>
      <c r="X60" s="162">
        <v>0</v>
      </c>
      <c r="Y60" s="157">
        <v>0.4</v>
      </c>
      <c r="Z60" s="161"/>
    </row>
    <row r="61" spans="1:26">
      <c r="A61" s="185">
        <v>58</v>
      </c>
      <c r="B61" s="183" t="s">
        <v>278</v>
      </c>
      <c r="C61" s="184" t="s">
        <v>280</v>
      </c>
      <c r="D61" s="171" t="s">
        <v>74</v>
      </c>
      <c r="E61" s="171" t="s">
        <v>75</v>
      </c>
      <c r="F61" s="171">
        <v>0.4</v>
      </c>
      <c r="G61" s="180">
        <v>0</v>
      </c>
      <c r="H61" s="168" t="s">
        <v>1314</v>
      </c>
      <c r="I61" s="168" t="s">
        <v>1314</v>
      </c>
      <c r="J61" s="179">
        <v>1.070721</v>
      </c>
      <c r="K61" s="165" t="s">
        <v>76</v>
      </c>
      <c r="L61" s="165"/>
      <c r="M61" s="183" t="s">
        <v>278</v>
      </c>
      <c r="N61" s="165" t="s">
        <v>1620</v>
      </c>
      <c r="O61" s="165" t="s">
        <v>1621</v>
      </c>
      <c r="P61" s="165" t="s">
        <v>1622</v>
      </c>
      <c r="Q61" s="165" t="s">
        <v>280</v>
      </c>
      <c r="R61" s="165" t="s">
        <v>1494</v>
      </c>
      <c r="S61" s="164">
        <v>0.42828840000000001</v>
      </c>
      <c r="T61" s="163">
        <v>0.73799999999999999</v>
      </c>
      <c r="U61" s="163">
        <v>0.71799999999999997</v>
      </c>
      <c r="V61" s="163">
        <v>2.0000000000000018E-2</v>
      </c>
      <c r="W61" s="162">
        <v>14012350</v>
      </c>
      <c r="X61" s="162">
        <v>0</v>
      </c>
      <c r="Y61" s="157">
        <v>0.4</v>
      </c>
      <c r="Z61" s="161"/>
    </row>
    <row r="62" spans="1:26">
      <c r="A62" s="185">
        <v>59</v>
      </c>
      <c r="B62" s="183" t="s">
        <v>281</v>
      </c>
      <c r="C62" s="184" t="s">
        <v>283</v>
      </c>
      <c r="D62" s="171" t="s">
        <v>215</v>
      </c>
      <c r="E62" s="171" t="s">
        <v>141</v>
      </c>
      <c r="F62" s="171">
        <v>0.4</v>
      </c>
      <c r="G62" s="180">
        <v>0</v>
      </c>
      <c r="H62" s="168" t="s">
        <v>1314</v>
      </c>
      <c r="I62" s="168" t="s">
        <v>1314</v>
      </c>
      <c r="J62" s="179">
        <v>0.9</v>
      </c>
      <c r="K62" s="165" t="s">
        <v>216</v>
      </c>
      <c r="L62" s="165"/>
      <c r="M62" s="183" t="s">
        <v>281</v>
      </c>
      <c r="N62" s="165" t="s">
        <v>1623</v>
      </c>
      <c r="O62" s="165" t="s">
        <v>1624</v>
      </c>
      <c r="P62" s="165" t="s">
        <v>1625</v>
      </c>
      <c r="Q62" s="165" t="s">
        <v>283</v>
      </c>
      <c r="R62" s="165" t="s">
        <v>1494</v>
      </c>
      <c r="S62" s="164">
        <v>0.36000000000000004</v>
      </c>
      <c r="T62" s="163">
        <v>0.66600000000000004</v>
      </c>
      <c r="U62" s="163">
        <v>0.65100000000000002</v>
      </c>
      <c r="V62" s="163">
        <v>1.5000000000000013E-2</v>
      </c>
      <c r="W62" s="162">
        <v>10659850</v>
      </c>
      <c r="X62" s="162">
        <v>0</v>
      </c>
      <c r="Y62" s="157">
        <v>0.4</v>
      </c>
      <c r="Z62" s="161"/>
    </row>
    <row r="63" spans="1:26">
      <c r="A63" s="185">
        <v>60</v>
      </c>
      <c r="B63" s="183" t="s">
        <v>284</v>
      </c>
      <c r="C63" s="184" t="s">
        <v>286</v>
      </c>
      <c r="D63" s="171" t="s">
        <v>287</v>
      </c>
      <c r="E63" s="171" t="s">
        <v>161</v>
      </c>
      <c r="F63" s="171">
        <v>0.4</v>
      </c>
      <c r="G63" s="180">
        <v>0</v>
      </c>
      <c r="H63" s="168" t="s">
        <v>1314</v>
      </c>
      <c r="I63" s="168" t="s">
        <v>1314</v>
      </c>
      <c r="J63" s="179">
        <v>0.63622000000000001</v>
      </c>
      <c r="K63" s="165"/>
      <c r="L63" s="165"/>
      <c r="M63" s="183" t="s">
        <v>284</v>
      </c>
      <c r="N63" s="165" t="s">
        <v>96</v>
      </c>
      <c r="O63" s="165" t="s">
        <v>1626</v>
      </c>
      <c r="P63" s="165" t="s">
        <v>1627</v>
      </c>
      <c r="Q63" s="165" t="s">
        <v>286</v>
      </c>
      <c r="R63" s="165" t="s">
        <v>1494</v>
      </c>
      <c r="S63" s="164">
        <v>0.25448799999999999</v>
      </c>
      <c r="T63" s="163">
        <v>0.72099999999999997</v>
      </c>
      <c r="U63" s="163">
        <v>0.70499999999999996</v>
      </c>
      <c r="V63" s="163">
        <v>1.6000000000000014E-2</v>
      </c>
      <c r="W63" s="162">
        <v>7162300</v>
      </c>
      <c r="X63" s="162">
        <v>0</v>
      </c>
      <c r="Y63" s="157">
        <v>0.4</v>
      </c>
      <c r="Z63" s="161"/>
    </row>
    <row r="64" spans="1:26">
      <c r="A64" s="185">
        <v>61</v>
      </c>
      <c r="B64" s="183" t="s">
        <v>288</v>
      </c>
      <c r="C64" s="184" t="s">
        <v>290</v>
      </c>
      <c r="D64" s="171" t="s">
        <v>86</v>
      </c>
      <c r="E64" s="171" t="s">
        <v>43</v>
      </c>
      <c r="F64" s="171">
        <v>0.3</v>
      </c>
      <c r="G64" s="180">
        <v>0</v>
      </c>
      <c r="H64" s="168" t="s">
        <v>1314</v>
      </c>
      <c r="I64" s="168" t="s">
        <v>1314</v>
      </c>
      <c r="J64" s="179">
        <v>80.741101</v>
      </c>
      <c r="K64" s="165"/>
      <c r="L64" s="165"/>
      <c r="M64" s="183" t="s">
        <v>288</v>
      </c>
      <c r="N64" s="165" t="s">
        <v>96</v>
      </c>
      <c r="O64" s="165" t="s">
        <v>1628</v>
      </c>
      <c r="P64" s="165" t="s">
        <v>43</v>
      </c>
      <c r="Q64" s="165" t="s">
        <v>290</v>
      </c>
      <c r="R64" s="165" t="s">
        <v>1494</v>
      </c>
      <c r="S64" s="164">
        <v>24.222330299999999</v>
      </c>
      <c r="T64" s="163">
        <v>0.70899999999999996</v>
      </c>
      <c r="U64" s="163">
        <v>0.68899999999999995</v>
      </c>
      <c r="V64" s="163">
        <v>2.0000000000000018E-2</v>
      </c>
      <c r="W64" s="162">
        <v>63784850</v>
      </c>
      <c r="X64" s="162">
        <v>0</v>
      </c>
      <c r="Y64" s="157">
        <v>0.3</v>
      </c>
      <c r="Z64" s="161"/>
    </row>
    <row r="65" spans="1:26">
      <c r="A65" s="185">
        <v>62</v>
      </c>
      <c r="B65" s="183" t="s">
        <v>291</v>
      </c>
      <c r="C65" s="184" t="s">
        <v>293</v>
      </c>
      <c r="D65" s="171" t="s">
        <v>103</v>
      </c>
      <c r="E65" s="171" t="s">
        <v>104</v>
      </c>
      <c r="F65" s="171">
        <v>0.4</v>
      </c>
      <c r="G65" s="180">
        <v>0</v>
      </c>
      <c r="H65" s="168" t="s">
        <v>1314</v>
      </c>
      <c r="I65" s="168" t="s">
        <v>1314</v>
      </c>
      <c r="J65" s="179">
        <v>1.2364299999999999</v>
      </c>
      <c r="K65" s="165" t="s">
        <v>105</v>
      </c>
      <c r="L65" s="165"/>
      <c r="M65" s="183" t="s">
        <v>291</v>
      </c>
      <c r="N65" s="165" t="s">
        <v>1629</v>
      </c>
      <c r="O65" s="165" t="s">
        <v>1630</v>
      </c>
      <c r="P65" s="165" t="s">
        <v>1631</v>
      </c>
      <c r="Q65" s="165" t="s">
        <v>293</v>
      </c>
      <c r="R65" s="165" t="s">
        <v>1494</v>
      </c>
      <c r="S65" s="164">
        <v>0.49457200000000001</v>
      </c>
      <c r="T65" s="163">
        <v>0.72799999999999998</v>
      </c>
      <c r="U65" s="163">
        <v>0.70799999999999996</v>
      </c>
      <c r="V65" s="163">
        <v>2.0000000000000018E-2</v>
      </c>
      <c r="W65" s="162">
        <v>24316700</v>
      </c>
      <c r="X65" s="162">
        <v>0</v>
      </c>
      <c r="Y65" s="157">
        <v>0.4</v>
      </c>
      <c r="Z65" s="161"/>
    </row>
    <row r="66" spans="1:26">
      <c r="A66" s="185">
        <v>63</v>
      </c>
      <c r="B66" s="183" t="s">
        <v>294</v>
      </c>
      <c r="C66" s="184" t="s">
        <v>296</v>
      </c>
      <c r="D66" s="171" t="s">
        <v>48</v>
      </c>
      <c r="E66" s="171" t="s">
        <v>43</v>
      </c>
      <c r="F66" s="171">
        <v>0.4</v>
      </c>
      <c r="G66" s="180">
        <v>0</v>
      </c>
      <c r="H66" s="168" t="s">
        <v>1314</v>
      </c>
      <c r="I66" s="168" t="s">
        <v>1314</v>
      </c>
      <c r="J66" s="179">
        <v>15.773367</v>
      </c>
      <c r="K66" s="165"/>
      <c r="L66" s="165"/>
      <c r="M66" s="183" t="s">
        <v>294</v>
      </c>
      <c r="N66" s="165" t="s">
        <v>96</v>
      </c>
      <c r="O66" s="165" t="s">
        <v>1632</v>
      </c>
      <c r="P66" s="165" t="s">
        <v>43</v>
      </c>
      <c r="Q66" s="165" t="s">
        <v>296</v>
      </c>
      <c r="R66" s="165" t="s">
        <v>1494</v>
      </c>
      <c r="S66" s="164">
        <v>6.3093468000000001</v>
      </c>
      <c r="T66" s="163">
        <v>0.65900000000000003</v>
      </c>
      <c r="U66" s="163">
        <v>0.64600000000000002</v>
      </c>
      <c r="V66" s="163">
        <v>1.3000000000000012E-2</v>
      </c>
      <c r="W66" s="162">
        <v>6913500</v>
      </c>
      <c r="X66" s="162">
        <v>0</v>
      </c>
      <c r="Y66" s="157">
        <v>0.4</v>
      </c>
      <c r="Z66" s="161"/>
    </row>
    <row r="67" spans="1:26">
      <c r="A67" s="185">
        <v>64</v>
      </c>
      <c r="B67" s="183" t="s">
        <v>297</v>
      </c>
      <c r="C67" s="184" t="s">
        <v>299</v>
      </c>
      <c r="D67" s="171" t="s">
        <v>300</v>
      </c>
      <c r="E67" s="171" t="s">
        <v>43</v>
      </c>
      <c r="F67" s="171">
        <v>0.4</v>
      </c>
      <c r="G67" s="180">
        <v>0</v>
      </c>
      <c r="H67" s="168" t="s">
        <v>1314</v>
      </c>
      <c r="I67" s="168" t="s">
        <v>0</v>
      </c>
      <c r="J67" s="179">
        <v>1.1567639999999999</v>
      </c>
      <c r="K67" s="165" t="s">
        <v>301</v>
      </c>
      <c r="L67" s="165"/>
      <c r="M67" s="183" t="s">
        <v>297</v>
      </c>
      <c r="N67" s="165" t="s">
        <v>1633</v>
      </c>
      <c r="O67" s="165" t="s">
        <v>1634</v>
      </c>
      <c r="P67" s="165" t="s">
        <v>43</v>
      </c>
      <c r="Q67" s="165" t="s">
        <v>299</v>
      </c>
      <c r="R67" s="165" t="s">
        <v>1494</v>
      </c>
      <c r="S67" s="164">
        <v>0.46270559999999999</v>
      </c>
      <c r="T67" s="163">
        <v>0.69399999999999995</v>
      </c>
      <c r="U67" s="163">
        <v>0.67100000000000004</v>
      </c>
      <c r="V67" s="163">
        <v>2.2999999999999909E-2</v>
      </c>
      <c r="W67" s="187">
        <v>0</v>
      </c>
      <c r="X67" s="187">
        <v>0</v>
      </c>
      <c r="Y67" s="157">
        <v>0.4</v>
      </c>
      <c r="Z67" s="161" t="s">
        <v>1520</v>
      </c>
    </row>
    <row r="68" spans="1:26">
      <c r="A68" s="185">
        <v>65</v>
      </c>
      <c r="B68" s="183" t="s">
        <v>302</v>
      </c>
      <c r="C68" s="184" t="s">
        <v>1350</v>
      </c>
      <c r="D68" s="171" t="s">
        <v>43</v>
      </c>
      <c r="E68" s="171" t="s">
        <v>43</v>
      </c>
      <c r="F68" s="171">
        <v>0.5</v>
      </c>
      <c r="G68" s="180">
        <v>0</v>
      </c>
      <c r="H68" s="168" t="s">
        <v>1314</v>
      </c>
      <c r="I68" s="168" t="s">
        <v>1314</v>
      </c>
      <c r="J68" s="179">
        <v>6.2539999999999996</v>
      </c>
      <c r="K68" s="165"/>
      <c r="L68" s="165" t="s">
        <v>24</v>
      </c>
      <c r="M68" s="183" t="s">
        <v>302</v>
      </c>
      <c r="N68" s="165" t="s">
        <v>96</v>
      </c>
      <c r="O68" s="165" t="s">
        <v>43</v>
      </c>
      <c r="P68" s="165" t="s">
        <v>43</v>
      </c>
      <c r="Q68" s="165" t="s">
        <v>1350</v>
      </c>
      <c r="R68" s="165" t="s">
        <v>1494</v>
      </c>
      <c r="S68" s="164">
        <v>3.1269999999999998</v>
      </c>
      <c r="T68" s="163">
        <v>0.65400000000000003</v>
      </c>
      <c r="U68" s="163">
        <v>0.64300000000000002</v>
      </c>
      <c r="V68" s="163">
        <v>1.100000000000001E-2</v>
      </c>
      <c r="W68" s="162">
        <v>83662290</v>
      </c>
      <c r="X68" s="162">
        <v>345000</v>
      </c>
      <c r="Y68" s="157">
        <v>1</v>
      </c>
      <c r="Z68" s="161"/>
    </row>
    <row r="69" spans="1:26">
      <c r="A69" s="185">
        <v>66</v>
      </c>
      <c r="B69" s="183" t="s">
        <v>306</v>
      </c>
      <c r="C69" s="184" t="s">
        <v>308</v>
      </c>
      <c r="D69" s="186" t="s">
        <v>258</v>
      </c>
      <c r="E69" s="186" t="s">
        <v>43</v>
      </c>
      <c r="F69" s="171">
        <v>0.4</v>
      </c>
      <c r="G69" s="180">
        <v>0</v>
      </c>
      <c r="H69" s="168" t="s">
        <v>1314</v>
      </c>
      <c r="I69" s="168" t="s">
        <v>1314</v>
      </c>
      <c r="J69" s="179">
        <v>0.88045499999999999</v>
      </c>
      <c r="K69" s="165" t="s">
        <v>1605</v>
      </c>
      <c r="L69" s="165"/>
      <c r="M69" s="183" t="s">
        <v>306</v>
      </c>
      <c r="N69" s="165" t="s">
        <v>1635</v>
      </c>
      <c r="O69" s="165" t="s">
        <v>1636</v>
      </c>
      <c r="P69" s="165" t="s">
        <v>43</v>
      </c>
      <c r="Q69" s="165" t="s">
        <v>308</v>
      </c>
      <c r="R69" s="165" t="s">
        <v>1494</v>
      </c>
      <c r="S69" s="164">
        <v>0.352182</v>
      </c>
      <c r="T69" s="163">
        <v>0.70299999999999996</v>
      </c>
      <c r="U69" s="163">
        <v>0.68600000000000005</v>
      </c>
      <c r="V69" s="163">
        <v>1.6999999999999904E-2</v>
      </c>
      <c r="W69" s="162">
        <v>17630250</v>
      </c>
      <c r="X69" s="162">
        <v>0</v>
      </c>
      <c r="Y69" s="157">
        <v>0.4</v>
      </c>
      <c r="Z69" s="161"/>
    </row>
    <row r="70" spans="1:26">
      <c r="A70" s="185">
        <v>67</v>
      </c>
      <c r="B70" s="183" t="s">
        <v>309</v>
      </c>
      <c r="C70" s="184" t="s">
        <v>311</v>
      </c>
      <c r="D70" s="171" t="s">
        <v>43</v>
      </c>
      <c r="E70" s="171" t="s">
        <v>130</v>
      </c>
      <c r="F70" s="171">
        <v>0.49</v>
      </c>
      <c r="G70" s="180">
        <v>0</v>
      </c>
      <c r="H70" s="168" t="s">
        <v>0</v>
      </c>
      <c r="I70" s="168" t="s">
        <v>1314</v>
      </c>
      <c r="J70" s="179">
        <v>4.5282400000000003</v>
      </c>
      <c r="K70" s="165" t="s">
        <v>1637</v>
      </c>
      <c r="L70" s="165" t="s">
        <v>24</v>
      </c>
      <c r="M70" s="183" t="s">
        <v>309</v>
      </c>
      <c r="N70" s="165" t="s">
        <v>1638</v>
      </c>
      <c r="O70" s="165" t="s">
        <v>43</v>
      </c>
      <c r="P70" s="165" t="s">
        <v>1639</v>
      </c>
      <c r="Q70" s="165" t="s">
        <v>311</v>
      </c>
      <c r="R70" s="165" t="s">
        <v>1494</v>
      </c>
      <c r="S70" s="164">
        <v>2.2188376000000001</v>
      </c>
      <c r="T70" s="163">
        <v>0.69899999999999995</v>
      </c>
      <c r="U70" s="163">
        <v>0.68</v>
      </c>
      <c r="V70" s="163">
        <v>1.8999999999999906E-2</v>
      </c>
      <c r="W70" s="162">
        <v>33001150</v>
      </c>
      <c r="X70" s="162">
        <v>0</v>
      </c>
      <c r="Y70" s="157">
        <v>0.99</v>
      </c>
      <c r="Z70" s="161"/>
    </row>
    <row r="71" spans="1:26">
      <c r="A71" s="185">
        <v>68</v>
      </c>
      <c r="B71" s="183" t="s">
        <v>313</v>
      </c>
      <c r="C71" s="184" t="s">
        <v>315</v>
      </c>
      <c r="D71" s="171" t="s">
        <v>316</v>
      </c>
      <c r="E71" s="171" t="s">
        <v>317</v>
      </c>
      <c r="F71" s="171">
        <v>0.4</v>
      </c>
      <c r="G71" s="180">
        <v>0</v>
      </c>
      <c r="H71" s="168" t="s">
        <v>1314</v>
      </c>
      <c r="I71" s="168" t="s">
        <v>1314</v>
      </c>
      <c r="J71" s="179">
        <v>0.88100000000000001</v>
      </c>
      <c r="K71" s="165" t="s">
        <v>1640</v>
      </c>
      <c r="L71" s="165"/>
      <c r="M71" s="183" t="s">
        <v>313</v>
      </c>
      <c r="N71" s="165" t="s">
        <v>1641</v>
      </c>
      <c r="O71" s="165" t="s">
        <v>1642</v>
      </c>
      <c r="P71" s="165" t="s">
        <v>1643</v>
      </c>
      <c r="Q71" s="165" t="s">
        <v>315</v>
      </c>
      <c r="R71" s="165" t="s">
        <v>1494</v>
      </c>
      <c r="S71" s="164">
        <v>0.35240000000000005</v>
      </c>
      <c r="T71" s="163">
        <v>0.66</v>
      </c>
      <c r="U71" s="163">
        <v>0.64600000000000002</v>
      </c>
      <c r="V71" s="163">
        <v>1.4000000000000012E-2</v>
      </c>
      <c r="W71" s="162">
        <v>10877180</v>
      </c>
      <c r="X71" s="162">
        <v>0</v>
      </c>
      <c r="Y71" s="157">
        <v>0.4</v>
      </c>
      <c r="Z71" s="161"/>
    </row>
    <row r="72" spans="1:26">
      <c r="A72" s="185">
        <v>69</v>
      </c>
      <c r="B72" s="183" t="s">
        <v>319</v>
      </c>
      <c r="C72" s="184" t="s">
        <v>321</v>
      </c>
      <c r="D72" s="171" t="s">
        <v>42</v>
      </c>
      <c r="E72" s="171" t="s">
        <v>43</v>
      </c>
      <c r="F72" s="171">
        <v>0.4</v>
      </c>
      <c r="G72" s="180">
        <v>0</v>
      </c>
      <c r="H72" s="168" t="s">
        <v>1314</v>
      </c>
      <c r="I72" s="168" t="s">
        <v>1314</v>
      </c>
      <c r="J72" s="179">
        <v>3.8700860000000001</v>
      </c>
      <c r="K72" s="165"/>
      <c r="L72" s="165"/>
      <c r="M72" s="183" t="s">
        <v>319</v>
      </c>
      <c r="N72" s="165" t="s">
        <v>96</v>
      </c>
      <c r="O72" s="165" t="s">
        <v>1644</v>
      </c>
      <c r="P72" s="165" t="s">
        <v>43</v>
      </c>
      <c r="Q72" s="165" t="s">
        <v>321</v>
      </c>
      <c r="R72" s="165" t="s">
        <v>1494</v>
      </c>
      <c r="S72" s="164">
        <v>1.5480344000000001</v>
      </c>
      <c r="T72" s="163">
        <v>0.78600000000000003</v>
      </c>
      <c r="U72" s="163">
        <v>0.753</v>
      </c>
      <c r="V72" s="163">
        <v>3.3000000000000029E-2</v>
      </c>
      <c r="W72" s="162">
        <v>17378584</v>
      </c>
      <c r="X72" s="162">
        <v>0</v>
      </c>
      <c r="Y72" s="157">
        <v>0.4</v>
      </c>
      <c r="Z72" s="161"/>
    </row>
    <row r="73" spans="1:26">
      <c r="A73" s="185">
        <v>70</v>
      </c>
      <c r="B73" s="183" t="s">
        <v>322</v>
      </c>
      <c r="C73" s="184" t="s">
        <v>324</v>
      </c>
      <c r="D73" s="171" t="s">
        <v>86</v>
      </c>
      <c r="E73" s="171" t="s">
        <v>43</v>
      </c>
      <c r="F73" s="171">
        <v>0.3</v>
      </c>
      <c r="G73" s="180">
        <v>0</v>
      </c>
      <c r="H73" s="168" t="s">
        <v>1314</v>
      </c>
      <c r="I73" s="168" t="s">
        <v>1314</v>
      </c>
      <c r="J73" s="179">
        <v>3.5127959999999998</v>
      </c>
      <c r="K73" s="165" t="s">
        <v>1645</v>
      </c>
      <c r="L73" s="165"/>
      <c r="M73" s="183" t="s">
        <v>322</v>
      </c>
      <c r="N73" s="165" t="s">
        <v>1646</v>
      </c>
      <c r="O73" s="165" t="s">
        <v>1647</v>
      </c>
      <c r="P73" s="165" t="s">
        <v>43</v>
      </c>
      <c r="Q73" s="165" t="s">
        <v>324</v>
      </c>
      <c r="R73" s="165" t="s">
        <v>1494</v>
      </c>
      <c r="S73" s="164">
        <v>1.0538387999999999</v>
      </c>
      <c r="T73" s="163">
        <v>0.76</v>
      </c>
      <c r="U73" s="163">
        <v>0.747</v>
      </c>
      <c r="V73" s="163">
        <v>1.3000000000000012E-2</v>
      </c>
      <c r="W73" s="162">
        <v>23276800</v>
      </c>
      <c r="X73" s="162">
        <v>2562250</v>
      </c>
      <c r="Y73" s="157">
        <v>0.3</v>
      </c>
      <c r="Z73" s="161"/>
    </row>
    <row r="74" spans="1:26">
      <c r="A74" s="185">
        <v>71</v>
      </c>
      <c r="B74" s="183" t="s">
        <v>325</v>
      </c>
      <c r="C74" s="184" t="s">
        <v>327</v>
      </c>
      <c r="D74" s="171" t="s">
        <v>207</v>
      </c>
      <c r="E74" s="171" t="s">
        <v>43</v>
      </c>
      <c r="F74" s="171">
        <v>0.4</v>
      </c>
      <c r="G74" s="180">
        <v>0</v>
      </c>
      <c r="H74" s="168" t="s">
        <v>1314</v>
      </c>
      <c r="I74" s="168" t="s">
        <v>1314</v>
      </c>
      <c r="J74" s="179">
        <v>3.6405508700000002</v>
      </c>
      <c r="K74" s="165"/>
      <c r="L74" s="165"/>
      <c r="M74" s="183" t="s">
        <v>325</v>
      </c>
      <c r="N74" s="165" t="s">
        <v>96</v>
      </c>
      <c r="O74" s="165" t="s">
        <v>1648</v>
      </c>
      <c r="P74" s="165" t="s">
        <v>43</v>
      </c>
      <c r="Q74" s="165" t="s">
        <v>327</v>
      </c>
      <c r="R74" s="165" t="s">
        <v>1494</v>
      </c>
      <c r="S74" s="164">
        <v>1.4562203480000002</v>
      </c>
      <c r="T74" s="163">
        <v>0.74399999999999999</v>
      </c>
      <c r="U74" s="163">
        <v>0.71699999999999997</v>
      </c>
      <c r="V74" s="163">
        <v>2.7000000000000024E-2</v>
      </c>
      <c r="W74" s="162">
        <v>22892850</v>
      </c>
      <c r="X74" s="162">
        <v>0</v>
      </c>
      <c r="Y74" s="157">
        <v>0.4</v>
      </c>
      <c r="Z74" s="161"/>
    </row>
    <row r="75" spans="1:26">
      <c r="A75" s="185">
        <v>72</v>
      </c>
      <c r="B75" s="183" t="s">
        <v>328</v>
      </c>
      <c r="C75" s="184" t="s">
        <v>330</v>
      </c>
      <c r="D75" s="171" t="s">
        <v>43</v>
      </c>
      <c r="E75" s="171" t="s">
        <v>331</v>
      </c>
      <c r="F75" s="171">
        <v>0.49</v>
      </c>
      <c r="G75" s="180">
        <v>0</v>
      </c>
      <c r="H75" s="168" t="s">
        <v>1314</v>
      </c>
      <c r="I75" s="168" t="s">
        <v>1314</v>
      </c>
      <c r="J75" s="179">
        <v>1.011919</v>
      </c>
      <c r="K75" s="165"/>
      <c r="L75" s="165"/>
      <c r="M75" s="183" t="s">
        <v>328</v>
      </c>
      <c r="N75" s="165" t="s">
        <v>96</v>
      </c>
      <c r="O75" s="165" t="s">
        <v>43</v>
      </c>
      <c r="P75" s="165" t="s">
        <v>1649</v>
      </c>
      <c r="Q75" s="165" t="s">
        <v>330</v>
      </c>
      <c r="R75" s="165" t="s">
        <v>1494</v>
      </c>
      <c r="S75" s="164">
        <v>0.49584031000000001</v>
      </c>
      <c r="T75" s="163">
        <v>0.68200000000000005</v>
      </c>
      <c r="U75" s="163">
        <v>0.66800000000000004</v>
      </c>
      <c r="V75" s="163">
        <v>1.4000000000000012E-2</v>
      </c>
      <c r="W75" s="162">
        <v>10514000</v>
      </c>
      <c r="X75" s="162">
        <v>25000</v>
      </c>
      <c r="Y75" s="157">
        <v>0.49</v>
      </c>
      <c r="Z75" s="161"/>
    </row>
    <row r="76" spans="1:26">
      <c r="A76" s="185">
        <v>73</v>
      </c>
      <c r="B76" s="183" t="s">
        <v>332</v>
      </c>
      <c r="C76" s="184" t="s">
        <v>334</v>
      </c>
      <c r="D76" s="171" t="s">
        <v>68</v>
      </c>
      <c r="E76" s="171" t="s">
        <v>69</v>
      </c>
      <c r="F76" s="171">
        <v>0.4</v>
      </c>
      <c r="G76" s="180">
        <v>0</v>
      </c>
      <c r="H76" s="168" t="s">
        <v>1314</v>
      </c>
      <c r="I76" s="168" t="s">
        <v>1314</v>
      </c>
      <c r="J76" s="179">
        <v>4.785107</v>
      </c>
      <c r="K76" s="165" t="s">
        <v>1507</v>
      </c>
      <c r="L76" s="165"/>
      <c r="M76" s="183" t="s">
        <v>332</v>
      </c>
      <c r="N76" s="165" t="s">
        <v>1650</v>
      </c>
      <c r="O76" s="165" t="s">
        <v>1651</v>
      </c>
      <c r="P76" s="165" t="s">
        <v>1652</v>
      </c>
      <c r="Q76" s="165" t="s">
        <v>334</v>
      </c>
      <c r="R76" s="165" t="s">
        <v>1494</v>
      </c>
      <c r="S76" s="164">
        <v>1.9140428</v>
      </c>
      <c r="T76" s="163">
        <v>0.71599999999999997</v>
      </c>
      <c r="U76" s="163">
        <v>0.69399999999999995</v>
      </c>
      <c r="V76" s="163">
        <v>2.200000000000002E-2</v>
      </c>
      <c r="W76" s="162">
        <v>13556500</v>
      </c>
      <c r="X76" s="162">
        <v>0</v>
      </c>
      <c r="Y76" s="157">
        <v>0.4</v>
      </c>
      <c r="Z76" s="161"/>
    </row>
    <row r="77" spans="1:26">
      <c r="A77" s="185">
        <v>74</v>
      </c>
      <c r="B77" s="183" t="s">
        <v>335</v>
      </c>
      <c r="C77" s="184" t="s">
        <v>337</v>
      </c>
      <c r="D77" s="171" t="s">
        <v>300</v>
      </c>
      <c r="E77" s="171" t="s">
        <v>43</v>
      </c>
      <c r="F77" s="171">
        <v>0.4</v>
      </c>
      <c r="G77" s="180">
        <v>0</v>
      </c>
      <c r="H77" s="168" t="s">
        <v>0</v>
      </c>
      <c r="I77" s="168" t="s">
        <v>1314</v>
      </c>
      <c r="J77" s="179">
        <v>1.128512</v>
      </c>
      <c r="K77" s="165" t="s">
        <v>301</v>
      </c>
      <c r="L77" s="165"/>
      <c r="M77" s="183" t="s">
        <v>335</v>
      </c>
      <c r="N77" s="165" t="s">
        <v>1653</v>
      </c>
      <c r="O77" s="165" t="s">
        <v>1654</v>
      </c>
      <c r="P77" s="165" t="s">
        <v>43</v>
      </c>
      <c r="Q77" s="165" t="s">
        <v>337</v>
      </c>
      <c r="R77" s="165" t="s">
        <v>1494</v>
      </c>
      <c r="S77" s="164">
        <v>0.45140479999999999</v>
      </c>
      <c r="T77" s="163">
        <v>0.69699999999999995</v>
      </c>
      <c r="U77" s="163">
        <v>0.67900000000000005</v>
      </c>
      <c r="V77" s="163">
        <v>1.7999999999999905E-2</v>
      </c>
      <c r="W77" s="162">
        <v>10905775</v>
      </c>
      <c r="X77" s="162">
        <v>0</v>
      </c>
      <c r="Y77" s="157">
        <v>0.4</v>
      </c>
      <c r="Z77" s="161"/>
    </row>
    <row r="78" spans="1:26">
      <c r="A78" s="185">
        <v>75</v>
      </c>
      <c r="B78" s="183" t="s">
        <v>338</v>
      </c>
      <c r="C78" s="184" t="s">
        <v>340</v>
      </c>
      <c r="D78" s="171" t="s">
        <v>43</v>
      </c>
      <c r="E78" s="171" t="s">
        <v>54</v>
      </c>
      <c r="F78" s="171">
        <v>0.49</v>
      </c>
      <c r="G78" s="180">
        <v>0</v>
      </c>
      <c r="H78" s="168" t="s">
        <v>1314</v>
      </c>
      <c r="I78" s="168" t="s">
        <v>1314</v>
      </c>
      <c r="J78" s="179">
        <v>5.1646580000000002</v>
      </c>
      <c r="K78" s="165" t="s">
        <v>1497</v>
      </c>
      <c r="L78" s="165"/>
      <c r="M78" s="183" t="s">
        <v>338</v>
      </c>
      <c r="N78" s="165" t="s">
        <v>1655</v>
      </c>
      <c r="O78" s="165" t="s">
        <v>43</v>
      </c>
      <c r="P78" s="165" t="s">
        <v>1656</v>
      </c>
      <c r="Q78" s="165" t="s">
        <v>340</v>
      </c>
      <c r="R78" s="165" t="s">
        <v>1494</v>
      </c>
      <c r="S78" s="164">
        <v>2.5306824200000002</v>
      </c>
      <c r="T78" s="163">
        <v>0.70699999999999996</v>
      </c>
      <c r="U78" s="163">
        <v>0.68600000000000005</v>
      </c>
      <c r="V78" s="163">
        <v>2.0999999999999908E-2</v>
      </c>
      <c r="W78" s="162">
        <v>32674250</v>
      </c>
      <c r="X78" s="162">
        <v>21000</v>
      </c>
      <c r="Y78" s="157">
        <v>0.49</v>
      </c>
      <c r="Z78" s="161"/>
    </row>
    <row r="79" spans="1:26">
      <c r="A79" s="185">
        <v>76</v>
      </c>
      <c r="B79" s="183" t="s">
        <v>341</v>
      </c>
      <c r="C79" s="184" t="s">
        <v>343</v>
      </c>
      <c r="D79" s="171" t="s">
        <v>53</v>
      </c>
      <c r="E79" s="171" t="s">
        <v>54</v>
      </c>
      <c r="F79" s="171">
        <v>0.4</v>
      </c>
      <c r="G79" s="180">
        <v>0</v>
      </c>
      <c r="H79" s="168" t="s">
        <v>1314</v>
      </c>
      <c r="I79" s="168" t="s">
        <v>1314</v>
      </c>
      <c r="J79" s="179">
        <v>0.38955499999999998</v>
      </c>
      <c r="K79" s="165" t="s">
        <v>1497</v>
      </c>
      <c r="L79" s="165"/>
      <c r="M79" s="183" t="s">
        <v>341</v>
      </c>
      <c r="N79" s="165" t="s">
        <v>1657</v>
      </c>
      <c r="O79" s="165" t="s">
        <v>1658</v>
      </c>
      <c r="P79" s="165" t="s">
        <v>1659</v>
      </c>
      <c r="Q79" s="165" t="s">
        <v>343</v>
      </c>
      <c r="R79" s="165" t="s">
        <v>1494</v>
      </c>
      <c r="S79" s="164">
        <v>0.15582200000000002</v>
      </c>
      <c r="T79" s="163">
        <v>0.67400000000000004</v>
      </c>
      <c r="U79" s="163">
        <v>0.66300000000000003</v>
      </c>
      <c r="V79" s="163">
        <v>1.100000000000001E-2</v>
      </c>
      <c r="W79" s="162">
        <v>11254000</v>
      </c>
      <c r="X79" s="162">
        <v>0</v>
      </c>
      <c r="Y79" s="157">
        <v>0.4</v>
      </c>
      <c r="Z79" s="161"/>
    </row>
    <row r="80" spans="1:26">
      <c r="A80" s="185">
        <v>77</v>
      </c>
      <c r="B80" s="183" t="s">
        <v>344</v>
      </c>
      <c r="C80" s="184" t="s">
        <v>346</v>
      </c>
      <c r="D80" s="171" t="s">
        <v>43</v>
      </c>
      <c r="E80" s="171" t="s">
        <v>95</v>
      </c>
      <c r="F80" s="171">
        <v>0.49</v>
      </c>
      <c r="G80" s="180">
        <v>0</v>
      </c>
      <c r="H80" s="168" t="s">
        <v>1314</v>
      </c>
      <c r="I80" s="168" t="s">
        <v>1314</v>
      </c>
      <c r="J80" s="179">
        <v>4.7002709999999999</v>
      </c>
      <c r="K80" s="165"/>
      <c r="L80" s="165"/>
      <c r="M80" s="183" t="s">
        <v>344</v>
      </c>
      <c r="N80" s="165" t="s">
        <v>96</v>
      </c>
      <c r="O80" s="165" t="s">
        <v>43</v>
      </c>
      <c r="P80" s="165" t="s">
        <v>1660</v>
      </c>
      <c r="Q80" s="165" t="s">
        <v>346</v>
      </c>
      <c r="R80" s="165" t="s">
        <v>1494</v>
      </c>
      <c r="S80" s="164">
        <v>2.3031327899999998</v>
      </c>
      <c r="T80" s="163">
        <v>0.67300000000000004</v>
      </c>
      <c r="U80" s="163">
        <v>0.65800000000000003</v>
      </c>
      <c r="V80" s="163">
        <v>1.5000000000000013E-2</v>
      </c>
      <c r="W80" s="162">
        <v>30466850</v>
      </c>
      <c r="X80" s="162">
        <v>0</v>
      </c>
      <c r="Y80" s="157">
        <v>0.49</v>
      </c>
      <c r="Z80" s="161"/>
    </row>
    <row r="81" spans="1:26">
      <c r="A81" s="185">
        <v>78</v>
      </c>
      <c r="B81" s="183" t="s">
        <v>347</v>
      </c>
      <c r="C81" s="184" t="s">
        <v>349</v>
      </c>
      <c r="D81" s="171" t="s">
        <v>68</v>
      </c>
      <c r="E81" s="171" t="s">
        <v>69</v>
      </c>
      <c r="F81" s="171">
        <v>0.4</v>
      </c>
      <c r="G81" s="180">
        <v>0</v>
      </c>
      <c r="H81" s="168" t="s">
        <v>1314</v>
      </c>
      <c r="I81" s="168" t="s">
        <v>1314</v>
      </c>
      <c r="J81" s="179">
        <v>2.2050000000000001</v>
      </c>
      <c r="K81" s="165"/>
      <c r="L81" s="165"/>
      <c r="M81" s="183" t="s">
        <v>347</v>
      </c>
      <c r="N81" s="165" t="s">
        <v>96</v>
      </c>
      <c r="O81" s="165" t="s">
        <v>1661</v>
      </c>
      <c r="P81" s="165" t="s">
        <v>1662</v>
      </c>
      <c r="Q81" s="165" t="s">
        <v>349</v>
      </c>
      <c r="R81" s="165" t="s">
        <v>1494</v>
      </c>
      <c r="S81" s="164">
        <v>0.88200000000000012</v>
      </c>
      <c r="T81" s="163">
        <v>0.66800000000000004</v>
      </c>
      <c r="U81" s="163">
        <v>0.65600000000000003</v>
      </c>
      <c r="V81" s="163">
        <v>1.2000000000000011E-2</v>
      </c>
      <c r="W81" s="162">
        <v>11626050</v>
      </c>
      <c r="X81" s="162">
        <v>49500</v>
      </c>
      <c r="Y81" s="157">
        <v>0.4</v>
      </c>
      <c r="Z81" s="161"/>
    </row>
    <row r="82" spans="1:26">
      <c r="A82" s="185">
        <v>79</v>
      </c>
      <c r="B82" s="183" t="s">
        <v>350</v>
      </c>
      <c r="C82" s="184" t="s">
        <v>352</v>
      </c>
      <c r="D82" s="171" t="s">
        <v>43</v>
      </c>
      <c r="E82" s="171" t="s">
        <v>130</v>
      </c>
      <c r="F82" s="171">
        <v>0.49</v>
      </c>
      <c r="G82" s="180">
        <v>0</v>
      </c>
      <c r="H82" s="168" t="s">
        <v>0</v>
      </c>
      <c r="I82" s="168" t="s">
        <v>1314</v>
      </c>
      <c r="J82" s="179">
        <v>5</v>
      </c>
      <c r="K82" s="165"/>
      <c r="L82" s="165" t="s">
        <v>24</v>
      </c>
      <c r="M82" s="183" t="s">
        <v>350</v>
      </c>
      <c r="N82" s="165" t="s">
        <v>96</v>
      </c>
      <c r="O82" s="165" t="s">
        <v>43</v>
      </c>
      <c r="P82" s="165" t="s">
        <v>1663</v>
      </c>
      <c r="Q82" s="165" t="s">
        <v>352</v>
      </c>
      <c r="R82" s="165" t="s">
        <v>1494</v>
      </c>
      <c r="S82" s="164">
        <v>2.4500000000000002</v>
      </c>
      <c r="T82" s="163">
        <v>0.67800000000000005</v>
      </c>
      <c r="U82" s="163">
        <v>0.66300000000000003</v>
      </c>
      <c r="V82" s="163">
        <v>1.5000000000000013E-2</v>
      </c>
      <c r="W82" s="162">
        <v>34458125</v>
      </c>
      <c r="X82" s="162">
        <v>52750</v>
      </c>
      <c r="Y82" s="157">
        <v>0.99</v>
      </c>
      <c r="Z82" s="161"/>
    </row>
    <row r="83" spans="1:26">
      <c r="A83" s="185">
        <v>80</v>
      </c>
      <c r="B83" s="183" t="s">
        <v>353</v>
      </c>
      <c r="C83" s="184" t="s">
        <v>1362</v>
      </c>
      <c r="D83" s="171" t="s">
        <v>43</v>
      </c>
      <c r="E83" s="171" t="s">
        <v>331</v>
      </c>
      <c r="F83" s="171">
        <v>0.49</v>
      </c>
      <c r="G83" s="180">
        <v>0</v>
      </c>
      <c r="H83" s="168" t="s">
        <v>1314</v>
      </c>
      <c r="I83" s="168" t="s">
        <v>1314</v>
      </c>
      <c r="J83" s="179">
        <v>3.567418</v>
      </c>
      <c r="K83" s="165"/>
      <c r="L83" s="165"/>
      <c r="M83" s="183" t="s">
        <v>353</v>
      </c>
      <c r="N83" s="165" t="s">
        <v>96</v>
      </c>
      <c r="O83" s="165" t="s">
        <v>43</v>
      </c>
      <c r="P83" s="165" t="s">
        <v>1664</v>
      </c>
      <c r="Q83" s="165" t="s">
        <v>1362</v>
      </c>
      <c r="R83" s="165" t="s">
        <v>1494</v>
      </c>
      <c r="S83" s="164">
        <v>1.74803482</v>
      </c>
      <c r="T83" s="163">
        <v>0.66300000000000003</v>
      </c>
      <c r="U83" s="163">
        <v>0.64900000000000002</v>
      </c>
      <c r="V83" s="163">
        <v>1.4000000000000012E-2</v>
      </c>
      <c r="W83" s="162">
        <v>45836350</v>
      </c>
      <c r="X83" s="162">
        <v>346250</v>
      </c>
      <c r="Y83" s="157">
        <v>0.49</v>
      </c>
      <c r="Z83" s="161"/>
    </row>
    <row r="84" spans="1:26">
      <c r="A84" s="185">
        <v>81</v>
      </c>
      <c r="B84" s="183" t="s">
        <v>356</v>
      </c>
      <c r="C84" s="184" t="s">
        <v>358</v>
      </c>
      <c r="D84" s="171" t="s">
        <v>86</v>
      </c>
      <c r="E84" s="171" t="s">
        <v>43</v>
      </c>
      <c r="F84" s="171">
        <v>0.3</v>
      </c>
      <c r="G84" s="180">
        <v>0</v>
      </c>
      <c r="H84" s="168" t="s">
        <v>1314</v>
      </c>
      <c r="I84" s="168" t="s">
        <v>1314</v>
      </c>
      <c r="J84" s="179">
        <v>17.733028000000001</v>
      </c>
      <c r="K84" s="165"/>
      <c r="L84" s="165"/>
      <c r="M84" s="183" t="s">
        <v>356</v>
      </c>
      <c r="N84" s="165" t="s">
        <v>96</v>
      </c>
      <c r="O84" s="165" t="s">
        <v>1665</v>
      </c>
      <c r="P84" s="165" t="s">
        <v>43</v>
      </c>
      <c r="Q84" s="165" t="s">
        <v>358</v>
      </c>
      <c r="R84" s="165" t="s">
        <v>1494</v>
      </c>
      <c r="S84" s="164">
        <v>5.3199084000000001</v>
      </c>
      <c r="T84" s="163">
        <v>0.78300000000000003</v>
      </c>
      <c r="U84" s="163">
        <v>0.76200000000000001</v>
      </c>
      <c r="V84" s="163">
        <v>2.1000000000000019E-2</v>
      </c>
      <c r="W84" s="162">
        <v>32640500</v>
      </c>
      <c r="X84" s="162">
        <v>0</v>
      </c>
      <c r="Y84" s="157">
        <v>0.3</v>
      </c>
      <c r="Z84" s="161"/>
    </row>
    <row r="85" spans="1:26">
      <c r="A85" s="185">
        <v>82</v>
      </c>
      <c r="B85" s="183" t="s">
        <v>359</v>
      </c>
      <c r="C85" s="184" t="s">
        <v>361</v>
      </c>
      <c r="D85" s="171" t="s">
        <v>226</v>
      </c>
      <c r="E85" s="171" t="s">
        <v>227</v>
      </c>
      <c r="F85" s="171">
        <v>0.4</v>
      </c>
      <c r="G85" s="180">
        <v>0</v>
      </c>
      <c r="H85" s="168" t="s">
        <v>1314</v>
      </c>
      <c r="I85" s="168" t="s">
        <v>1314</v>
      </c>
      <c r="J85" s="179">
        <v>0.70246799999999998</v>
      </c>
      <c r="K85" s="165"/>
      <c r="L85" s="165"/>
      <c r="M85" s="183" t="s">
        <v>359</v>
      </c>
      <c r="N85" s="165" t="s">
        <v>96</v>
      </c>
      <c r="O85" s="165" t="s">
        <v>1666</v>
      </c>
      <c r="P85" s="165" t="s">
        <v>1667</v>
      </c>
      <c r="Q85" s="165" t="s">
        <v>361</v>
      </c>
      <c r="R85" s="165" t="s">
        <v>1494</v>
      </c>
      <c r="S85" s="164">
        <v>0.28098719999999999</v>
      </c>
      <c r="T85" s="163">
        <v>0.72299999999999998</v>
      </c>
      <c r="U85" s="163">
        <v>0.70199999999999996</v>
      </c>
      <c r="V85" s="163">
        <v>2.1000000000000019E-2</v>
      </c>
      <c r="W85" s="162">
        <v>11792350</v>
      </c>
      <c r="X85" s="162">
        <v>0</v>
      </c>
      <c r="Y85" s="157">
        <v>0.4</v>
      </c>
      <c r="Z85" s="161"/>
    </row>
    <row r="86" spans="1:26">
      <c r="A86" s="185">
        <v>83</v>
      </c>
      <c r="B86" s="183" t="s">
        <v>362</v>
      </c>
      <c r="C86" s="184" t="s">
        <v>364</v>
      </c>
      <c r="D86" s="171" t="s">
        <v>365</v>
      </c>
      <c r="E86" s="171" t="s">
        <v>366</v>
      </c>
      <c r="F86" s="171">
        <v>0.4</v>
      </c>
      <c r="G86" s="180">
        <v>0</v>
      </c>
      <c r="H86" s="168" t="s">
        <v>0</v>
      </c>
      <c r="I86" s="168" t="s">
        <v>1314</v>
      </c>
      <c r="J86" s="179">
        <v>1.1785079999999999</v>
      </c>
      <c r="K86" s="165" t="s">
        <v>1668</v>
      </c>
      <c r="L86" s="165"/>
      <c r="M86" s="183" t="s">
        <v>362</v>
      </c>
      <c r="N86" s="165" t="s">
        <v>1669</v>
      </c>
      <c r="O86" s="165" t="s">
        <v>1670</v>
      </c>
      <c r="P86" s="165" t="s">
        <v>1671</v>
      </c>
      <c r="Q86" s="165" t="s">
        <v>364</v>
      </c>
      <c r="R86" s="165" t="s">
        <v>1494</v>
      </c>
      <c r="S86" s="164">
        <v>0.47140319999999997</v>
      </c>
      <c r="T86" s="163">
        <v>0.67700000000000005</v>
      </c>
      <c r="U86" s="163">
        <v>0.66600000000000004</v>
      </c>
      <c r="V86" s="163">
        <v>1.100000000000001E-2</v>
      </c>
      <c r="W86" s="162">
        <v>17568625</v>
      </c>
      <c r="X86" s="162">
        <v>154750</v>
      </c>
      <c r="Y86" s="157">
        <v>0.4</v>
      </c>
      <c r="Z86" s="161"/>
    </row>
    <row r="87" spans="1:26">
      <c r="A87" s="185">
        <v>84</v>
      </c>
      <c r="B87" s="183" t="s">
        <v>368</v>
      </c>
      <c r="C87" s="184" t="s">
        <v>370</v>
      </c>
      <c r="D87" s="171" t="s">
        <v>287</v>
      </c>
      <c r="E87" s="171" t="s">
        <v>161</v>
      </c>
      <c r="F87" s="171">
        <v>0.4</v>
      </c>
      <c r="G87" s="180">
        <v>0</v>
      </c>
      <c r="H87" s="168" t="s">
        <v>1314</v>
      </c>
      <c r="I87" s="168" t="s">
        <v>1314</v>
      </c>
      <c r="J87" s="179">
        <v>0.85077400000000003</v>
      </c>
      <c r="K87" s="165"/>
      <c r="L87" s="165"/>
      <c r="M87" s="183" t="s">
        <v>368</v>
      </c>
      <c r="N87" s="165" t="s">
        <v>96</v>
      </c>
      <c r="O87" s="165" t="s">
        <v>1672</v>
      </c>
      <c r="P87" s="165" t="s">
        <v>1673</v>
      </c>
      <c r="Q87" s="165" t="s">
        <v>370</v>
      </c>
      <c r="R87" s="165" t="s">
        <v>1494</v>
      </c>
      <c r="S87" s="164">
        <v>0.34030960000000005</v>
      </c>
      <c r="T87" s="163">
        <v>0.72799999999999998</v>
      </c>
      <c r="U87" s="163">
        <v>0.71199999999999997</v>
      </c>
      <c r="V87" s="163">
        <v>1.6000000000000014E-2</v>
      </c>
      <c r="W87" s="162">
        <v>12194250</v>
      </c>
      <c r="X87" s="162">
        <v>0</v>
      </c>
      <c r="Y87" s="157">
        <v>0.4</v>
      </c>
      <c r="Z87" s="161"/>
    </row>
    <row r="88" spans="1:26">
      <c r="A88" s="185">
        <v>85</v>
      </c>
      <c r="B88" s="183" t="s">
        <v>371</v>
      </c>
      <c r="C88" s="184" t="s">
        <v>373</v>
      </c>
      <c r="D88" s="171" t="s">
        <v>109</v>
      </c>
      <c r="E88" s="171" t="s">
        <v>110</v>
      </c>
      <c r="F88" s="171">
        <v>0.4</v>
      </c>
      <c r="G88" s="180">
        <v>0</v>
      </c>
      <c r="H88" s="168" t="s">
        <v>1314</v>
      </c>
      <c r="I88" s="168" t="s">
        <v>1314</v>
      </c>
      <c r="J88" s="179">
        <v>1.026985</v>
      </c>
      <c r="K88" s="165"/>
      <c r="L88" s="165"/>
      <c r="M88" s="183" t="s">
        <v>371</v>
      </c>
      <c r="N88" s="165" t="s">
        <v>96</v>
      </c>
      <c r="O88" s="165" t="s">
        <v>1674</v>
      </c>
      <c r="P88" s="165" t="s">
        <v>1675</v>
      </c>
      <c r="Q88" s="165" t="s">
        <v>373</v>
      </c>
      <c r="R88" s="165" t="s">
        <v>1494</v>
      </c>
      <c r="S88" s="164">
        <v>0.41079400000000005</v>
      </c>
      <c r="T88" s="163">
        <v>0.72799999999999998</v>
      </c>
      <c r="U88" s="163">
        <v>0.70699999999999996</v>
      </c>
      <c r="V88" s="163">
        <v>2.1000000000000019E-2</v>
      </c>
      <c r="W88" s="162">
        <v>19604058</v>
      </c>
      <c r="X88" s="162">
        <v>0</v>
      </c>
      <c r="Y88" s="157">
        <v>0.4</v>
      </c>
      <c r="Z88" s="161"/>
    </row>
    <row r="89" spans="1:26">
      <c r="A89" s="185">
        <v>86</v>
      </c>
      <c r="B89" s="183" t="s">
        <v>374</v>
      </c>
      <c r="C89" s="184" t="s">
        <v>376</v>
      </c>
      <c r="D89" s="171" t="s">
        <v>207</v>
      </c>
      <c r="E89" s="171" t="s">
        <v>43</v>
      </c>
      <c r="F89" s="171">
        <v>0.4</v>
      </c>
      <c r="G89" s="180">
        <v>0</v>
      </c>
      <c r="H89" s="168" t="s">
        <v>0</v>
      </c>
      <c r="I89" s="168" t="s">
        <v>1314</v>
      </c>
      <c r="J89" s="179">
        <v>1.859264</v>
      </c>
      <c r="K89" s="165"/>
      <c r="L89" s="165"/>
      <c r="M89" s="183" t="s">
        <v>374</v>
      </c>
      <c r="N89" s="165" t="s">
        <v>96</v>
      </c>
      <c r="O89" s="165" t="s">
        <v>1676</v>
      </c>
      <c r="P89" s="165" t="s">
        <v>43</v>
      </c>
      <c r="Q89" s="165" t="s">
        <v>376</v>
      </c>
      <c r="R89" s="165" t="s">
        <v>1494</v>
      </c>
      <c r="S89" s="164">
        <v>0.74370560000000008</v>
      </c>
      <c r="T89" s="163">
        <v>0.73499999999999999</v>
      </c>
      <c r="U89" s="163">
        <v>0.71299999999999997</v>
      </c>
      <c r="V89" s="163">
        <v>2.200000000000002E-2</v>
      </c>
      <c r="W89" s="162">
        <v>23529775</v>
      </c>
      <c r="X89" s="162">
        <v>0</v>
      </c>
      <c r="Y89" s="157">
        <v>0.4</v>
      </c>
      <c r="Z89" s="161"/>
    </row>
    <row r="90" spans="1:26">
      <c r="A90" s="185">
        <v>87</v>
      </c>
      <c r="B90" s="183" t="s">
        <v>377</v>
      </c>
      <c r="C90" s="184" t="s">
        <v>379</v>
      </c>
      <c r="D90" s="171" t="s">
        <v>156</v>
      </c>
      <c r="E90" s="171" t="s">
        <v>43</v>
      </c>
      <c r="F90" s="171">
        <v>0.4</v>
      </c>
      <c r="G90" s="180">
        <v>0</v>
      </c>
      <c r="H90" s="168" t="s">
        <v>1314</v>
      </c>
      <c r="I90" s="168" t="s">
        <v>1314</v>
      </c>
      <c r="J90" s="179">
        <v>1.0835589999999999</v>
      </c>
      <c r="K90" s="165" t="s">
        <v>1550</v>
      </c>
      <c r="L90" s="165"/>
      <c r="M90" s="183" t="s">
        <v>377</v>
      </c>
      <c r="N90" s="165" t="s">
        <v>1677</v>
      </c>
      <c r="O90" s="165" t="s">
        <v>1678</v>
      </c>
      <c r="P90" s="165" t="s">
        <v>43</v>
      </c>
      <c r="Q90" s="165" t="s">
        <v>379</v>
      </c>
      <c r="R90" s="165" t="s">
        <v>1494</v>
      </c>
      <c r="S90" s="164">
        <v>0.43342360000000002</v>
      </c>
      <c r="T90" s="163">
        <v>0.65900000000000003</v>
      </c>
      <c r="U90" s="163">
        <v>0.64600000000000002</v>
      </c>
      <c r="V90" s="163">
        <v>1.3000000000000012E-2</v>
      </c>
      <c r="W90" s="162">
        <v>19641325</v>
      </c>
      <c r="X90" s="162">
        <v>0</v>
      </c>
      <c r="Y90" s="157">
        <v>0.4</v>
      </c>
      <c r="Z90" s="161"/>
    </row>
    <row r="91" spans="1:26">
      <c r="A91" s="185">
        <v>88</v>
      </c>
      <c r="B91" s="183" t="s">
        <v>380</v>
      </c>
      <c r="C91" s="184" t="s">
        <v>382</v>
      </c>
      <c r="D91" s="171" t="s">
        <v>300</v>
      </c>
      <c r="E91" s="171" t="s">
        <v>43</v>
      </c>
      <c r="F91" s="171">
        <v>0.4</v>
      </c>
      <c r="G91" s="180">
        <v>0</v>
      </c>
      <c r="H91" s="168" t="s">
        <v>0</v>
      </c>
      <c r="I91" s="168" t="s">
        <v>1314</v>
      </c>
      <c r="J91" s="179">
        <v>0.40972700000000001</v>
      </c>
      <c r="K91" s="165" t="s">
        <v>301</v>
      </c>
      <c r="L91" s="165"/>
      <c r="M91" s="183" t="s">
        <v>380</v>
      </c>
      <c r="N91" s="165" t="s">
        <v>1679</v>
      </c>
      <c r="O91" s="165" t="s">
        <v>1680</v>
      </c>
      <c r="P91" s="165" t="s">
        <v>43</v>
      </c>
      <c r="Q91" s="165" t="s">
        <v>382</v>
      </c>
      <c r="R91" s="165" t="s">
        <v>1494</v>
      </c>
      <c r="S91" s="164">
        <v>0.1638908</v>
      </c>
      <c r="T91" s="163">
        <v>0.67400000000000004</v>
      </c>
      <c r="U91" s="163">
        <v>0.66100000000000003</v>
      </c>
      <c r="V91" s="163">
        <v>1.3000000000000012E-2</v>
      </c>
      <c r="W91" s="162">
        <v>7922550</v>
      </c>
      <c r="X91" s="162">
        <v>0</v>
      </c>
      <c r="Y91" s="157">
        <v>0.4</v>
      </c>
      <c r="Z91" s="161"/>
    </row>
    <row r="92" spans="1:26">
      <c r="A92" s="185">
        <v>89</v>
      </c>
      <c r="B92" s="183" t="s">
        <v>383</v>
      </c>
      <c r="C92" s="184" t="s">
        <v>385</v>
      </c>
      <c r="D92" s="171" t="s">
        <v>43</v>
      </c>
      <c r="E92" s="171" t="s">
        <v>386</v>
      </c>
      <c r="F92" s="171">
        <v>0.49</v>
      </c>
      <c r="G92" s="180">
        <v>0</v>
      </c>
      <c r="H92" s="168" t="s">
        <v>0</v>
      </c>
      <c r="I92" s="168" t="s">
        <v>1314</v>
      </c>
      <c r="J92" s="179">
        <v>1.7130369999999999</v>
      </c>
      <c r="K92" s="165"/>
      <c r="L92" s="165"/>
      <c r="M92" s="183" t="s">
        <v>383</v>
      </c>
      <c r="N92" s="165" t="s">
        <v>96</v>
      </c>
      <c r="O92" s="165" t="s">
        <v>43</v>
      </c>
      <c r="P92" s="165" t="s">
        <v>1681</v>
      </c>
      <c r="Q92" s="165" t="s">
        <v>385</v>
      </c>
      <c r="R92" s="165" t="s">
        <v>1494</v>
      </c>
      <c r="S92" s="164">
        <v>0.8393881299999999</v>
      </c>
      <c r="T92" s="163">
        <v>0.67300000000000004</v>
      </c>
      <c r="U92" s="163">
        <v>0.66</v>
      </c>
      <c r="V92" s="163">
        <v>1.3000000000000012E-2</v>
      </c>
      <c r="W92" s="162">
        <v>37641325</v>
      </c>
      <c r="X92" s="162">
        <v>0</v>
      </c>
      <c r="Y92" s="157">
        <v>0.49</v>
      </c>
      <c r="Z92" s="161"/>
    </row>
    <row r="93" spans="1:26">
      <c r="A93" s="185">
        <v>90</v>
      </c>
      <c r="B93" s="183" t="s">
        <v>387</v>
      </c>
      <c r="C93" s="184" t="s">
        <v>389</v>
      </c>
      <c r="D93" s="171" t="s">
        <v>235</v>
      </c>
      <c r="E93" s="171" t="s">
        <v>236</v>
      </c>
      <c r="F93" s="171">
        <v>0.4</v>
      </c>
      <c r="G93" s="180">
        <v>0</v>
      </c>
      <c r="H93" s="168" t="s">
        <v>1314</v>
      </c>
      <c r="I93" s="168" t="s">
        <v>0</v>
      </c>
      <c r="J93" s="179">
        <v>2.5057649999999998</v>
      </c>
      <c r="K93" s="165" t="s">
        <v>1536</v>
      </c>
      <c r="L93" s="165"/>
      <c r="M93" s="183" t="s">
        <v>387</v>
      </c>
      <c r="N93" s="165" t="s">
        <v>1682</v>
      </c>
      <c r="O93" s="165" t="s">
        <v>1683</v>
      </c>
      <c r="P93" s="165" t="s">
        <v>1684</v>
      </c>
      <c r="Q93" s="165" t="s">
        <v>389</v>
      </c>
      <c r="R93" s="165" t="s">
        <v>1494</v>
      </c>
      <c r="S93" s="164">
        <v>1.0023059999999999</v>
      </c>
      <c r="T93" s="163">
        <v>0.70599999999999996</v>
      </c>
      <c r="U93" s="163">
        <v>0.68700000000000006</v>
      </c>
      <c r="V93" s="163">
        <v>1.8999999999999906E-2</v>
      </c>
      <c r="W93" s="162">
        <v>16901425</v>
      </c>
      <c r="X93" s="162">
        <v>0</v>
      </c>
      <c r="Y93" s="157">
        <v>0.4</v>
      </c>
      <c r="Z93" s="161"/>
    </row>
    <row r="94" spans="1:26">
      <c r="A94" s="185">
        <v>91</v>
      </c>
      <c r="B94" s="183" t="s">
        <v>390</v>
      </c>
      <c r="C94" s="184" t="s">
        <v>392</v>
      </c>
      <c r="D94" s="171" t="s">
        <v>393</v>
      </c>
      <c r="E94" s="171" t="s">
        <v>189</v>
      </c>
      <c r="F94" s="171">
        <v>0.4</v>
      </c>
      <c r="G94" s="180">
        <v>0</v>
      </c>
      <c r="H94" s="168" t="s">
        <v>1314</v>
      </c>
      <c r="I94" s="168" t="s">
        <v>1314</v>
      </c>
      <c r="J94" s="179">
        <v>1.1584669999999999</v>
      </c>
      <c r="K94" s="165"/>
      <c r="L94" s="165"/>
      <c r="M94" s="183" t="s">
        <v>390</v>
      </c>
      <c r="N94" s="165" t="s">
        <v>96</v>
      </c>
      <c r="O94" s="165" t="s">
        <v>1685</v>
      </c>
      <c r="P94" s="165" t="s">
        <v>1686</v>
      </c>
      <c r="Q94" s="165" t="s">
        <v>392</v>
      </c>
      <c r="R94" s="165" t="s">
        <v>1494</v>
      </c>
      <c r="S94" s="164">
        <v>0.46338679999999999</v>
      </c>
      <c r="T94" s="163">
        <v>0.71799999999999997</v>
      </c>
      <c r="U94" s="163">
        <v>0.69899999999999995</v>
      </c>
      <c r="V94" s="163">
        <v>1.9000000000000017E-2</v>
      </c>
      <c r="W94" s="162">
        <v>13825625</v>
      </c>
      <c r="X94" s="162">
        <v>0</v>
      </c>
      <c r="Y94" s="157">
        <v>0.4</v>
      </c>
      <c r="Z94" s="161"/>
    </row>
    <row r="95" spans="1:26">
      <c r="A95" s="185">
        <v>92</v>
      </c>
      <c r="B95" s="183" t="s">
        <v>395</v>
      </c>
      <c r="C95" s="184" t="s">
        <v>397</v>
      </c>
      <c r="D95" s="171" t="s">
        <v>109</v>
      </c>
      <c r="E95" s="171" t="s">
        <v>110</v>
      </c>
      <c r="F95" s="171">
        <v>0.4</v>
      </c>
      <c r="G95" s="180">
        <v>0</v>
      </c>
      <c r="H95" s="168" t="s">
        <v>1314</v>
      </c>
      <c r="I95" s="168" t="s">
        <v>1314</v>
      </c>
      <c r="J95" s="179">
        <v>2.117</v>
      </c>
      <c r="K95" s="165"/>
      <c r="L95" s="165"/>
      <c r="M95" s="183" t="s">
        <v>395</v>
      </c>
      <c r="N95" s="165" t="s">
        <v>96</v>
      </c>
      <c r="O95" s="165" t="s">
        <v>1687</v>
      </c>
      <c r="P95" s="165" t="s">
        <v>1688</v>
      </c>
      <c r="Q95" s="165" t="s">
        <v>397</v>
      </c>
      <c r="R95" s="165" t="s">
        <v>1494</v>
      </c>
      <c r="S95" s="164">
        <v>0.8468</v>
      </c>
      <c r="T95" s="163">
        <v>0.75</v>
      </c>
      <c r="U95" s="163">
        <v>0.72099999999999997</v>
      </c>
      <c r="V95" s="163">
        <v>2.9000000000000026E-2</v>
      </c>
      <c r="W95" s="162">
        <v>19328700</v>
      </c>
      <c r="X95" s="162">
        <v>0</v>
      </c>
      <c r="Y95" s="157">
        <v>0.4</v>
      </c>
      <c r="Z95" s="161"/>
    </row>
    <row r="96" spans="1:26">
      <c r="A96" s="185">
        <v>93</v>
      </c>
      <c r="B96" s="183" t="s">
        <v>398</v>
      </c>
      <c r="C96" s="184" t="s">
        <v>400</v>
      </c>
      <c r="D96" s="171" t="s">
        <v>48</v>
      </c>
      <c r="E96" s="171" t="s">
        <v>43</v>
      </c>
      <c r="F96" s="171">
        <v>0.4</v>
      </c>
      <c r="G96" s="180">
        <v>0</v>
      </c>
      <c r="H96" s="168" t="s">
        <v>1314</v>
      </c>
      <c r="I96" s="168" t="s">
        <v>1314</v>
      </c>
      <c r="J96" s="179">
        <v>0.28601700000000002</v>
      </c>
      <c r="K96" s="165" t="s">
        <v>49</v>
      </c>
      <c r="L96" s="165"/>
      <c r="M96" s="183" t="s">
        <v>398</v>
      </c>
      <c r="N96" s="165" t="s">
        <v>1689</v>
      </c>
      <c r="O96" s="165" t="s">
        <v>1690</v>
      </c>
      <c r="P96" s="165" t="s">
        <v>43</v>
      </c>
      <c r="Q96" s="165" t="s">
        <v>400</v>
      </c>
      <c r="R96" s="165" t="s">
        <v>1494</v>
      </c>
      <c r="S96" s="164">
        <v>0.11440680000000002</v>
      </c>
      <c r="T96" s="163">
        <v>0.64700000000000002</v>
      </c>
      <c r="U96" s="163">
        <v>0.63700000000000001</v>
      </c>
      <c r="V96" s="163">
        <v>1.0000000000000009E-2</v>
      </c>
      <c r="W96" s="162">
        <v>7729450</v>
      </c>
      <c r="X96" s="162">
        <v>0</v>
      </c>
      <c r="Y96" s="157">
        <v>0.4</v>
      </c>
      <c r="Z96" s="161"/>
    </row>
    <row r="97" spans="1:26">
      <c r="A97" s="185">
        <v>94</v>
      </c>
      <c r="B97" s="183" t="s">
        <v>401</v>
      </c>
      <c r="C97" s="184" t="s">
        <v>403</v>
      </c>
      <c r="D97" s="171" t="s">
        <v>404</v>
      </c>
      <c r="E97" s="171" t="s">
        <v>43</v>
      </c>
      <c r="F97" s="171">
        <v>0.4</v>
      </c>
      <c r="G97" s="180">
        <v>0</v>
      </c>
      <c r="H97" s="168" t="s">
        <v>1314</v>
      </c>
      <c r="I97" s="168" t="s">
        <v>1314</v>
      </c>
      <c r="J97" s="179">
        <v>0.820156</v>
      </c>
      <c r="K97" s="165" t="s">
        <v>1645</v>
      </c>
      <c r="L97" s="165"/>
      <c r="M97" s="183" t="s">
        <v>401</v>
      </c>
      <c r="N97" s="165" t="s">
        <v>1691</v>
      </c>
      <c r="O97" s="165" t="s">
        <v>1692</v>
      </c>
      <c r="P97" s="165" t="s">
        <v>43</v>
      </c>
      <c r="Q97" s="165" t="s">
        <v>403</v>
      </c>
      <c r="R97" s="165" t="s">
        <v>1494</v>
      </c>
      <c r="S97" s="164">
        <v>0.32806240000000003</v>
      </c>
      <c r="T97" s="163">
        <v>0.78200000000000003</v>
      </c>
      <c r="U97" s="163">
        <v>0.751</v>
      </c>
      <c r="V97" s="163">
        <v>3.1000000000000028E-2</v>
      </c>
      <c r="W97" s="162">
        <v>23124650</v>
      </c>
      <c r="X97" s="162">
        <v>0</v>
      </c>
      <c r="Y97" s="157">
        <v>0.4</v>
      </c>
      <c r="Z97" s="161"/>
    </row>
    <row r="98" spans="1:26">
      <c r="A98" s="185">
        <v>95</v>
      </c>
      <c r="B98" s="183" t="s">
        <v>406</v>
      </c>
      <c r="C98" s="184" t="s">
        <v>408</v>
      </c>
      <c r="D98" s="171" t="s">
        <v>86</v>
      </c>
      <c r="E98" s="171" t="s">
        <v>43</v>
      </c>
      <c r="F98" s="171">
        <v>0.3</v>
      </c>
      <c r="G98" s="180">
        <v>0</v>
      </c>
      <c r="H98" s="168" t="s">
        <v>1314</v>
      </c>
      <c r="I98" s="168" t="s">
        <v>1314</v>
      </c>
      <c r="J98" s="179">
        <v>2.01275629</v>
      </c>
      <c r="K98" s="165"/>
      <c r="L98" s="165"/>
      <c r="M98" s="183" t="s">
        <v>406</v>
      </c>
      <c r="N98" s="165" t="s">
        <v>96</v>
      </c>
      <c r="O98" s="165" t="s">
        <v>1693</v>
      </c>
      <c r="P98" s="165" t="s">
        <v>43</v>
      </c>
      <c r="Q98" s="165" t="s">
        <v>408</v>
      </c>
      <c r="R98" s="165" t="s">
        <v>1494</v>
      </c>
      <c r="S98" s="164">
        <v>0.60382688699999998</v>
      </c>
      <c r="T98" s="163">
        <v>0.77200000000000002</v>
      </c>
      <c r="U98" s="163">
        <v>0.754</v>
      </c>
      <c r="V98" s="163">
        <v>1.8000000000000016E-2</v>
      </c>
      <c r="W98" s="162">
        <v>26477150</v>
      </c>
      <c r="X98" s="162">
        <v>0</v>
      </c>
      <c r="Y98" s="157">
        <v>0.3</v>
      </c>
      <c r="Z98" s="161"/>
    </row>
    <row r="99" spans="1:26">
      <c r="A99" s="185">
        <v>96</v>
      </c>
      <c r="B99" s="183" t="s">
        <v>409</v>
      </c>
      <c r="C99" s="184" t="s">
        <v>411</v>
      </c>
      <c r="D99" s="171" t="s">
        <v>103</v>
      </c>
      <c r="E99" s="171" t="s">
        <v>104</v>
      </c>
      <c r="F99" s="171">
        <v>0.4</v>
      </c>
      <c r="G99" s="180">
        <v>0</v>
      </c>
      <c r="H99" s="168" t="s">
        <v>1314</v>
      </c>
      <c r="I99" s="168" t="s">
        <v>1314</v>
      </c>
      <c r="J99" s="179">
        <v>1.084632</v>
      </c>
      <c r="K99" s="165" t="s">
        <v>105</v>
      </c>
      <c r="L99" s="165"/>
      <c r="M99" s="183" t="s">
        <v>409</v>
      </c>
      <c r="N99" s="165" t="s">
        <v>1694</v>
      </c>
      <c r="O99" s="165" t="s">
        <v>1695</v>
      </c>
      <c r="P99" s="165" t="s">
        <v>1696</v>
      </c>
      <c r="Q99" s="165" t="s">
        <v>411</v>
      </c>
      <c r="R99" s="165" t="s">
        <v>1494</v>
      </c>
      <c r="S99" s="164">
        <v>0.43385280000000004</v>
      </c>
      <c r="T99" s="163">
        <v>0.747</v>
      </c>
      <c r="U99" s="163">
        <v>0.72599999999999998</v>
      </c>
      <c r="V99" s="163">
        <v>2.1000000000000019E-2</v>
      </c>
      <c r="W99" s="162">
        <v>21313450</v>
      </c>
      <c r="X99" s="162">
        <v>0</v>
      </c>
      <c r="Y99" s="157">
        <v>0.4</v>
      </c>
      <c r="Z99" s="161"/>
    </row>
    <row r="100" spans="1:26">
      <c r="A100" s="185">
        <v>97</v>
      </c>
      <c r="B100" s="183" t="s">
        <v>412</v>
      </c>
      <c r="C100" s="184" t="s">
        <v>1371</v>
      </c>
      <c r="D100" s="171" t="s">
        <v>404</v>
      </c>
      <c r="E100" s="171" t="s">
        <v>43</v>
      </c>
      <c r="F100" s="171">
        <v>0.4</v>
      </c>
      <c r="G100" s="180">
        <v>0</v>
      </c>
      <c r="H100" s="168" t="s">
        <v>1314</v>
      </c>
      <c r="I100" s="168" t="s">
        <v>1314</v>
      </c>
      <c r="J100" s="179">
        <v>1.053245</v>
      </c>
      <c r="K100" s="165"/>
      <c r="L100" s="165"/>
      <c r="M100" s="183" t="s">
        <v>412</v>
      </c>
      <c r="N100" s="165" t="s">
        <v>96</v>
      </c>
      <c r="O100" s="165" t="s">
        <v>1697</v>
      </c>
      <c r="P100" s="165" t="s">
        <v>43</v>
      </c>
      <c r="Q100" s="165" t="s">
        <v>1371</v>
      </c>
      <c r="R100" s="165" t="s">
        <v>1494</v>
      </c>
      <c r="S100" s="164">
        <v>0.42129800000000001</v>
      </c>
      <c r="T100" s="163">
        <v>0.76900000000000002</v>
      </c>
      <c r="U100" s="163">
        <v>0.746</v>
      </c>
      <c r="V100" s="163">
        <v>2.300000000000002E-2</v>
      </c>
      <c r="W100" s="162">
        <v>8607050</v>
      </c>
      <c r="X100" s="162">
        <v>0</v>
      </c>
      <c r="Y100" s="157">
        <v>0.4</v>
      </c>
      <c r="Z100" s="161"/>
    </row>
    <row r="101" spans="1:26">
      <c r="A101" s="185">
        <v>98</v>
      </c>
      <c r="B101" s="183" t="s">
        <v>415</v>
      </c>
      <c r="C101" s="184" t="s">
        <v>417</v>
      </c>
      <c r="D101" s="171" t="s">
        <v>53</v>
      </c>
      <c r="E101" s="171" t="s">
        <v>54</v>
      </c>
      <c r="F101" s="171">
        <v>0.4</v>
      </c>
      <c r="G101" s="180">
        <v>0</v>
      </c>
      <c r="H101" s="168" t="s">
        <v>1314</v>
      </c>
      <c r="I101" s="168" t="s">
        <v>1314</v>
      </c>
      <c r="J101" s="179">
        <v>0.30499999999999999</v>
      </c>
      <c r="K101" s="165" t="s">
        <v>1497</v>
      </c>
      <c r="L101" s="165"/>
      <c r="M101" s="183" t="s">
        <v>415</v>
      </c>
      <c r="N101" s="165" t="s">
        <v>1698</v>
      </c>
      <c r="O101" s="165" t="s">
        <v>1699</v>
      </c>
      <c r="P101" s="165" t="s">
        <v>1700</v>
      </c>
      <c r="Q101" s="165" t="s">
        <v>417</v>
      </c>
      <c r="R101" s="165" t="s">
        <v>1494</v>
      </c>
      <c r="S101" s="164">
        <v>0.122</v>
      </c>
      <c r="T101" s="163">
        <v>0.69199999999999995</v>
      </c>
      <c r="U101" s="163">
        <v>0.67700000000000005</v>
      </c>
      <c r="V101" s="163">
        <v>1.4999999999999902E-2</v>
      </c>
      <c r="W101" s="162">
        <v>12999667</v>
      </c>
      <c r="X101" s="162">
        <v>0</v>
      </c>
      <c r="Y101" s="157">
        <v>0.4</v>
      </c>
      <c r="Z101" s="161"/>
    </row>
    <row r="102" spans="1:26">
      <c r="A102" s="185">
        <v>99</v>
      </c>
      <c r="B102" s="183" t="s">
        <v>418</v>
      </c>
      <c r="C102" s="184" t="s">
        <v>420</v>
      </c>
      <c r="D102" s="171" t="s">
        <v>365</v>
      </c>
      <c r="E102" s="171" t="s">
        <v>366</v>
      </c>
      <c r="F102" s="171">
        <v>0.4</v>
      </c>
      <c r="G102" s="180">
        <v>0</v>
      </c>
      <c r="H102" s="168" t="s">
        <v>1314</v>
      </c>
      <c r="I102" s="168" t="s">
        <v>1314</v>
      </c>
      <c r="J102" s="179">
        <v>2.8154409999999999</v>
      </c>
      <c r="K102" s="165" t="s">
        <v>1668</v>
      </c>
      <c r="L102" s="165"/>
      <c r="M102" s="183" t="s">
        <v>418</v>
      </c>
      <c r="N102" s="165" t="s">
        <v>1701</v>
      </c>
      <c r="O102" s="165" t="s">
        <v>1702</v>
      </c>
      <c r="P102" s="165" t="s">
        <v>1703</v>
      </c>
      <c r="Q102" s="165" t="s">
        <v>420</v>
      </c>
      <c r="R102" s="165" t="s">
        <v>1494</v>
      </c>
      <c r="S102" s="164">
        <v>1.1261764000000001</v>
      </c>
      <c r="T102" s="163">
        <v>0.73699999999999999</v>
      </c>
      <c r="U102" s="163">
        <v>0.71299999999999997</v>
      </c>
      <c r="V102" s="163">
        <v>2.4000000000000021E-2</v>
      </c>
      <c r="W102" s="162">
        <v>24144200</v>
      </c>
      <c r="X102" s="162">
        <v>0</v>
      </c>
      <c r="Y102" s="157">
        <v>0.4</v>
      </c>
      <c r="Z102" s="161"/>
    </row>
    <row r="103" spans="1:26">
      <c r="A103" s="185">
        <v>100</v>
      </c>
      <c r="B103" s="183" t="s">
        <v>421</v>
      </c>
      <c r="C103" s="184" t="s">
        <v>423</v>
      </c>
      <c r="D103" s="171" t="s">
        <v>109</v>
      </c>
      <c r="E103" s="171" t="s">
        <v>110</v>
      </c>
      <c r="F103" s="171">
        <v>0.4</v>
      </c>
      <c r="G103" s="180">
        <v>0</v>
      </c>
      <c r="H103" s="168" t="s">
        <v>1314</v>
      </c>
      <c r="I103" s="168" t="s">
        <v>1314</v>
      </c>
      <c r="J103" s="179">
        <v>2.49817008</v>
      </c>
      <c r="K103" s="165"/>
      <c r="L103" s="165"/>
      <c r="M103" s="183" t="s">
        <v>421</v>
      </c>
      <c r="N103" s="165" t="s">
        <v>96</v>
      </c>
      <c r="O103" s="165" t="s">
        <v>1704</v>
      </c>
      <c r="P103" s="165" t="s">
        <v>1705</v>
      </c>
      <c r="Q103" s="165" t="s">
        <v>423</v>
      </c>
      <c r="R103" s="165" t="s">
        <v>1494</v>
      </c>
      <c r="S103" s="164">
        <v>0.99926803200000003</v>
      </c>
      <c r="T103" s="163">
        <v>0.74199999999999999</v>
      </c>
      <c r="U103" s="163">
        <v>0.71799999999999997</v>
      </c>
      <c r="V103" s="163">
        <v>2.4000000000000021E-2</v>
      </c>
      <c r="W103" s="162">
        <v>15487700</v>
      </c>
      <c r="X103" s="162">
        <v>29000</v>
      </c>
      <c r="Y103" s="157">
        <v>0.4</v>
      </c>
      <c r="Z103" s="161"/>
    </row>
    <row r="104" spans="1:26">
      <c r="A104" s="185">
        <v>101</v>
      </c>
      <c r="B104" s="183" t="s">
        <v>424</v>
      </c>
      <c r="C104" s="184" t="s">
        <v>426</v>
      </c>
      <c r="D104" s="171" t="s">
        <v>226</v>
      </c>
      <c r="E104" s="171" t="s">
        <v>227</v>
      </c>
      <c r="F104" s="171">
        <v>0.4</v>
      </c>
      <c r="G104" s="180">
        <v>0</v>
      </c>
      <c r="H104" s="168" t="s">
        <v>1314</v>
      </c>
      <c r="I104" s="168" t="s">
        <v>1314</v>
      </c>
      <c r="J104" s="179">
        <v>0.71867199999999998</v>
      </c>
      <c r="K104" s="165"/>
      <c r="L104" s="165"/>
      <c r="M104" s="183" t="s">
        <v>424</v>
      </c>
      <c r="N104" s="165" t="s">
        <v>96</v>
      </c>
      <c r="O104" s="165" t="s">
        <v>1706</v>
      </c>
      <c r="P104" s="165" t="s">
        <v>1707</v>
      </c>
      <c r="Q104" s="165" t="s">
        <v>426</v>
      </c>
      <c r="R104" s="165" t="s">
        <v>1494</v>
      </c>
      <c r="S104" s="164">
        <v>0.28746880000000002</v>
      </c>
      <c r="T104" s="163">
        <v>0.68100000000000005</v>
      </c>
      <c r="U104" s="163">
        <v>0.66800000000000004</v>
      </c>
      <c r="V104" s="163">
        <v>1.3000000000000012E-2</v>
      </c>
      <c r="W104" s="162">
        <v>9628850</v>
      </c>
      <c r="X104" s="162">
        <v>0</v>
      </c>
      <c r="Y104" s="157">
        <v>0.4</v>
      </c>
      <c r="Z104" s="161"/>
    </row>
    <row r="105" spans="1:26">
      <c r="A105" s="185">
        <v>102</v>
      </c>
      <c r="B105" s="183" t="s">
        <v>427</v>
      </c>
      <c r="C105" s="184" t="s">
        <v>429</v>
      </c>
      <c r="D105" s="171" t="s">
        <v>80</v>
      </c>
      <c r="E105" s="171" t="s">
        <v>43</v>
      </c>
      <c r="F105" s="171">
        <v>0.4</v>
      </c>
      <c r="G105" s="180">
        <v>0</v>
      </c>
      <c r="H105" s="168" t="s">
        <v>1314</v>
      </c>
      <c r="I105" s="168" t="s">
        <v>1314</v>
      </c>
      <c r="J105" s="179">
        <v>0.21065400000000001</v>
      </c>
      <c r="K105" s="165" t="s">
        <v>1514</v>
      </c>
      <c r="L105" s="165"/>
      <c r="M105" s="183" t="s">
        <v>427</v>
      </c>
      <c r="N105" s="165" t="s">
        <v>1708</v>
      </c>
      <c r="O105" s="165" t="s">
        <v>1709</v>
      </c>
      <c r="P105" s="165" t="s">
        <v>43</v>
      </c>
      <c r="Q105" s="165" t="s">
        <v>429</v>
      </c>
      <c r="R105" s="165" t="s">
        <v>1494</v>
      </c>
      <c r="S105" s="164">
        <v>8.4261600000000006E-2</v>
      </c>
      <c r="T105" s="163">
        <v>0.72099999999999997</v>
      </c>
      <c r="U105" s="163">
        <v>0.70199999999999996</v>
      </c>
      <c r="V105" s="163">
        <v>1.9000000000000017E-2</v>
      </c>
      <c r="W105" s="162">
        <v>10743600</v>
      </c>
      <c r="X105" s="162">
        <v>0</v>
      </c>
      <c r="Y105" s="157">
        <v>0.4</v>
      </c>
      <c r="Z105" s="161"/>
    </row>
    <row r="106" spans="1:26">
      <c r="A106" s="185">
        <v>103</v>
      </c>
      <c r="B106" s="183" t="s">
        <v>430</v>
      </c>
      <c r="C106" s="184" t="s">
        <v>432</v>
      </c>
      <c r="D106" s="186" t="s">
        <v>258</v>
      </c>
      <c r="E106" s="186" t="s">
        <v>43</v>
      </c>
      <c r="F106" s="171">
        <v>0.4</v>
      </c>
      <c r="G106" s="180">
        <v>0</v>
      </c>
      <c r="H106" s="168" t="s">
        <v>1314</v>
      </c>
      <c r="I106" s="168" t="s">
        <v>1314</v>
      </c>
      <c r="J106" s="179">
        <v>0.126745</v>
      </c>
      <c r="K106" s="165" t="s">
        <v>1605</v>
      </c>
      <c r="L106" s="165"/>
      <c r="M106" s="183" t="s">
        <v>430</v>
      </c>
      <c r="N106" s="165" t="s">
        <v>1710</v>
      </c>
      <c r="O106" s="165" t="s">
        <v>1711</v>
      </c>
      <c r="P106" s="165" t="s">
        <v>43</v>
      </c>
      <c r="Q106" s="165" t="s">
        <v>432</v>
      </c>
      <c r="R106" s="165" t="s">
        <v>1494</v>
      </c>
      <c r="S106" s="164">
        <v>5.0698E-2</v>
      </c>
      <c r="T106" s="163">
        <v>0.63200000000000001</v>
      </c>
      <c r="U106" s="163">
        <v>0.623</v>
      </c>
      <c r="V106" s="163">
        <v>9.000000000000008E-3</v>
      </c>
      <c r="W106" s="162">
        <v>6500526</v>
      </c>
      <c r="X106" s="162">
        <v>0</v>
      </c>
      <c r="Y106" s="157">
        <v>0.4</v>
      </c>
      <c r="Z106" s="161"/>
    </row>
    <row r="107" spans="1:26">
      <c r="A107" s="185">
        <v>104</v>
      </c>
      <c r="B107" s="183" t="s">
        <v>433</v>
      </c>
      <c r="C107" s="184" t="s">
        <v>435</v>
      </c>
      <c r="D107" s="171" t="s">
        <v>215</v>
      </c>
      <c r="E107" s="171" t="s">
        <v>141</v>
      </c>
      <c r="F107" s="171">
        <v>0.4</v>
      </c>
      <c r="G107" s="180">
        <v>0</v>
      </c>
      <c r="H107" s="168" t="s">
        <v>1314</v>
      </c>
      <c r="I107" s="168" t="s">
        <v>1314</v>
      </c>
      <c r="J107" s="179">
        <v>0.885656</v>
      </c>
      <c r="K107" s="165" t="s">
        <v>216</v>
      </c>
      <c r="L107" s="165"/>
      <c r="M107" s="183" t="s">
        <v>433</v>
      </c>
      <c r="N107" s="165" t="s">
        <v>1712</v>
      </c>
      <c r="O107" s="165" t="s">
        <v>1713</v>
      </c>
      <c r="P107" s="165" t="s">
        <v>1714</v>
      </c>
      <c r="Q107" s="165" t="s">
        <v>435</v>
      </c>
      <c r="R107" s="165" t="s">
        <v>1494</v>
      </c>
      <c r="S107" s="164">
        <v>0.35426240000000003</v>
      </c>
      <c r="T107" s="163">
        <v>0.67800000000000005</v>
      </c>
      <c r="U107" s="163">
        <v>0.66500000000000004</v>
      </c>
      <c r="V107" s="163">
        <v>1.3000000000000012E-2</v>
      </c>
      <c r="W107" s="162">
        <v>8393900</v>
      </c>
      <c r="X107" s="162">
        <v>629250</v>
      </c>
      <c r="Y107" s="157">
        <v>0.4</v>
      </c>
      <c r="Z107" s="161"/>
    </row>
    <row r="108" spans="1:26">
      <c r="A108" s="185">
        <v>105</v>
      </c>
      <c r="B108" s="183" t="s">
        <v>436</v>
      </c>
      <c r="C108" s="184" t="s">
        <v>438</v>
      </c>
      <c r="D108" s="171" t="s">
        <v>43</v>
      </c>
      <c r="E108" s="171" t="s">
        <v>439</v>
      </c>
      <c r="F108" s="171">
        <v>0.49</v>
      </c>
      <c r="G108" s="180">
        <v>0</v>
      </c>
      <c r="H108" s="168" t="s">
        <v>1314</v>
      </c>
      <c r="I108" s="168" t="s">
        <v>1314</v>
      </c>
      <c r="J108" s="179">
        <v>2.70208</v>
      </c>
      <c r="K108" s="165"/>
      <c r="L108" s="165"/>
      <c r="M108" s="183" t="s">
        <v>436</v>
      </c>
      <c r="N108" s="165" t="s">
        <v>96</v>
      </c>
      <c r="O108" s="165" t="s">
        <v>43</v>
      </c>
      <c r="P108" s="165" t="s">
        <v>1715</v>
      </c>
      <c r="Q108" s="165" t="s">
        <v>438</v>
      </c>
      <c r="R108" s="165" t="s">
        <v>1494</v>
      </c>
      <c r="S108" s="164">
        <v>1.3240192</v>
      </c>
      <c r="T108" s="163">
        <v>0.69399999999999995</v>
      </c>
      <c r="U108" s="163">
        <v>0.67500000000000004</v>
      </c>
      <c r="V108" s="163">
        <v>1.8999999999999906E-2</v>
      </c>
      <c r="W108" s="162">
        <v>26027300</v>
      </c>
      <c r="X108" s="162">
        <v>520000</v>
      </c>
      <c r="Y108" s="157">
        <v>0.49</v>
      </c>
      <c r="Z108" s="161"/>
    </row>
    <row r="109" spans="1:26">
      <c r="A109" s="185">
        <v>106</v>
      </c>
      <c r="B109" s="183" t="s">
        <v>440</v>
      </c>
      <c r="C109" s="184" t="s">
        <v>442</v>
      </c>
      <c r="D109" s="171" t="s">
        <v>62</v>
      </c>
      <c r="E109" s="171" t="s">
        <v>63</v>
      </c>
      <c r="F109" s="171">
        <v>0.4</v>
      </c>
      <c r="G109" s="180">
        <v>0</v>
      </c>
      <c r="H109" s="168" t="s">
        <v>1314</v>
      </c>
      <c r="I109" s="168" t="s">
        <v>1314</v>
      </c>
      <c r="J109" s="179">
        <v>0.408636</v>
      </c>
      <c r="K109" s="165" t="s">
        <v>1503</v>
      </c>
      <c r="L109" s="165"/>
      <c r="M109" s="183" t="s">
        <v>440</v>
      </c>
      <c r="N109" s="165" t="s">
        <v>1716</v>
      </c>
      <c r="O109" s="165" t="s">
        <v>1717</v>
      </c>
      <c r="P109" s="165" t="s">
        <v>1718</v>
      </c>
      <c r="Q109" s="165" t="s">
        <v>442</v>
      </c>
      <c r="R109" s="165" t="s">
        <v>1494</v>
      </c>
      <c r="S109" s="164">
        <v>0.1634544</v>
      </c>
      <c r="T109" s="163">
        <v>0.70899999999999996</v>
      </c>
      <c r="U109" s="163">
        <v>0.69099999999999995</v>
      </c>
      <c r="V109" s="163">
        <v>1.8000000000000016E-2</v>
      </c>
      <c r="W109" s="162">
        <v>9607750</v>
      </c>
      <c r="X109" s="162">
        <v>63500</v>
      </c>
      <c r="Y109" s="157">
        <v>0.4</v>
      </c>
      <c r="Z109" s="161"/>
    </row>
    <row r="110" spans="1:26">
      <c r="A110" s="185">
        <v>107</v>
      </c>
      <c r="B110" s="183" t="s">
        <v>443</v>
      </c>
      <c r="C110" s="184" t="s">
        <v>445</v>
      </c>
      <c r="D110" s="186" t="s">
        <v>258</v>
      </c>
      <c r="E110" s="186" t="s">
        <v>43</v>
      </c>
      <c r="F110" s="171">
        <v>0.4</v>
      </c>
      <c r="G110" s="180">
        <v>0</v>
      </c>
      <c r="H110" s="168" t="s">
        <v>1314</v>
      </c>
      <c r="I110" s="168" t="s">
        <v>1314</v>
      </c>
      <c r="J110" s="179">
        <v>0.526814</v>
      </c>
      <c r="K110" s="165" t="s">
        <v>1605</v>
      </c>
      <c r="L110" s="165"/>
      <c r="M110" s="183" t="s">
        <v>443</v>
      </c>
      <c r="N110" s="165" t="s">
        <v>1719</v>
      </c>
      <c r="O110" s="165" t="s">
        <v>1720</v>
      </c>
      <c r="P110" s="165" t="s">
        <v>43</v>
      </c>
      <c r="Q110" s="165" t="s">
        <v>445</v>
      </c>
      <c r="R110" s="165" t="s">
        <v>1494</v>
      </c>
      <c r="S110" s="164">
        <v>0.21072560000000001</v>
      </c>
      <c r="T110" s="163">
        <v>0.70099999999999996</v>
      </c>
      <c r="U110" s="163">
        <v>0.67800000000000005</v>
      </c>
      <c r="V110" s="163">
        <v>2.2999999999999909E-2</v>
      </c>
      <c r="W110" s="162">
        <v>17311050</v>
      </c>
      <c r="X110" s="162">
        <v>0</v>
      </c>
      <c r="Y110" s="157">
        <v>0.4</v>
      </c>
      <c r="Z110" s="161"/>
    </row>
    <row r="111" spans="1:26">
      <c r="A111" s="185">
        <v>108</v>
      </c>
      <c r="B111" s="183" t="s">
        <v>446</v>
      </c>
      <c r="C111" s="184" t="s">
        <v>448</v>
      </c>
      <c r="D111" s="171" t="s">
        <v>109</v>
      </c>
      <c r="E111" s="171" t="s">
        <v>110</v>
      </c>
      <c r="F111" s="171">
        <v>0.4</v>
      </c>
      <c r="G111" s="180">
        <v>0</v>
      </c>
      <c r="H111" s="168" t="s">
        <v>1314</v>
      </c>
      <c r="I111" s="168" t="s">
        <v>1314</v>
      </c>
      <c r="J111" s="179">
        <v>2.503809</v>
      </c>
      <c r="K111" s="165"/>
      <c r="L111" s="165"/>
      <c r="M111" s="183" t="s">
        <v>446</v>
      </c>
      <c r="N111" s="165" t="s">
        <v>96</v>
      </c>
      <c r="O111" s="165" t="s">
        <v>1721</v>
      </c>
      <c r="P111" s="165" t="s">
        <v>1722</v>
      </c>
      <c r="Q111" s="165" t="s">
        <v>448</v>
      </c>
      <c r="R111" s="165" t="s">
        <v>1494</v>
      </c>
      <c r="S111" s="164">
        <v>1.0015236000000001</v>
      </c>
      <c r="T111" s="163">
        <v>0.68799999999999994</v>
      </c>
      <c r="U111" s="163">
        <v>0.67700000000000005</v>
      </c>
      <c r="V111" s="163">
        <v>1.0999999999999899E-2</v>
      </c>
      <c r="W111" s="162">
        <v>5873800</v>
      </c>
      <c r="X111" s="162">
        <v>500750</v>
      </c>
      <c r="Y111" s="157">
        <v>0.4</v>
      </c>
      <c r="Z111" s="161"/>
    </row>
    <row r="112" spans="1:26">
      <c r="A112" s="185">
        <v>109</v>
      </c>
      <c r="B112" s="183" t="s">
        <v>449</v>
      </c>
      <c r="C112" s="184" t="s">
        <v>451</v>
      </c>
      <c r="D112" s="171" t="s">
        <v>68</v>
      </c>
      <c r="E112" s="171" t="s">
        <v>69</v>
      </c>
      <c r="F112" s="171">
        <v>0.4</v>
      </c>
      <c r="G112" s="180">
        <v>0</v>
      </c>
      <c r="H112" s="168" t="s">
        <v>1314</v>
      </c>
      <c r="I112" s="168" t="s">
        <v>1314</v>
      </c>
      <c r="J112" s="179">
        <v>0.41919899999999999</v>
      </c>
      <c r="K112" s="165" t="s">
        <v>1507</v>
      </c>
      <c r="L112" s="165"/>
      <c r="M112" s="183" t="s">
        <v>449</v>
      </c>
      <c r="N112" s="165" t="s">
        <v>1723</v>
      </c>
      <c r="O112" s="165" t="s">
        <v>1724</v>
      </c>
      <c r="P112" s="165" t="s">
        <v>1725</v>
      </c>
      <c r="Q112" s="165" t="s">
        <v>451</v>
      </c>
      <c r="R112" s="165" t="s">
        <v>1494</v>
      </c>
      <c r="S112" s="164">
        <v>0.16767960000000001</v>
      </c>
      <c r="T112" s="163">
        <v>0.72199999999999998</v>
      </c>
      <c r="U112" s="163">
        <v>0.70599999999999996</v>
      </c>
      <c r="V112" s="163">
        <v>1.6000000000000014E-2</v>
      </c>
      <c r="W112" s="162">
        <v>6602095</v>
      </c>
      <c r="X112" s="162">
        <v>0</v>
      </c>
      <c r="Y112" s="157">
        <v>0.4</v>
      </c>
      <c r="Z112" s="161"/>
    </row>
    <row r="113" spans="1:26">
      <c r="A113" s="185">
        <v>110</v>
      </c>
      <c r="B113" s="183" t="s">
        <v>452</v>
      </c>
      <c r="C113" s="184" t="s">
        <v>454</v>
      </c>
      <c r="D113" s="171" t="s">
        <v>178</v>
      </c>
      <c r="E113" s="171" t="s">
        <v>43</v>
      </c>
      <c r="F113" s="171">
        <v>0.4</v>
      </c>
      <c r="G113" s="180">
        <v>0</v>
      </c>
      <c r="H113" s="168" t="s">
        <v>1314</v>
      </c>
      <c r="I113" s="168" t="s">
        <v>1314</v>
      </c>
      <c r="J113" s="179">
        <v>9.4629209999999997</v>
      </c>
      <c r="K113" s="165"/>
      <c r="L113" s="165"/>
      <c r="M113" s="183" t="s">
        <v>452</v>
      </c>
      <c r="N113" s="165" t="s">
        <v>96</v>
      </c>
      <c r="O113" s="165" t="s">
        <v>1726</v>
      </c>
      <c r="P113" s="165" t="s">
        <v>43</v>
      </c>
      <c r="Q113" s="165" t="s">
        <v>454</v>
      </c>
      <c r="R113" s="165" t="s">
        <v>1494</v>
      </c>
      <c r="S113" s="164">
        <v>3.7851683999999999</v>
      </c>
      <c r="T113" s="163">
        <v>0.67100000000000004</v>
      </c>
      <c r="U113" s="163">
        <v>0.65700000000000003</v>
      </c>
      <c r="V113" s="163">
        <v>1.4000000000000012E-2</v>
      </c>
      <c r="W113" s="162">
        <v>11637475</v>
      </c>
      <c r="X113" s="162">
        <v>348750</v>
      </c>
      <c r="Y113" s="157">
        <v>0.4</v>
      </c>
      <c r="Z113" s="161"/>
    </row>
    <row r="114" spans="1:26">
      <c r="A114" s="185">
        <v>111</v>
      </c>
      <c r="B114" s="183" t="s">
        <v>455</v>
      </c>
      <c r="C114" s="184" t="s">
        <v>457</v>
      </c>
      <c r="D114" s="171" t="s">
        <v>86</v>
      </c>
      <c r="E114" s="171" t="s">
        <v>43</v>
      </c>
      <c r="F114" s="171">
        <v>0.3</v>
      </c>
      <c r="G114" s="180">
        <v>0</v>
      </c>
      <c r="H114" s="168" t="s">
        <v>1314</v>
      </c>
      <c r="I114" s="168" t="s">
        <v>1314</v>
      </c>
      <c r="J114" s="179">
        <v>2.758</v>
      </c>
      <c r="K114" s="165"/>
      <c r="L114" s="165"/>
      <c r="M114" s="183" t="s">
        <v>455</v>
      </c>
      <c r="N114" s="165" t="s">
        <v>96</v>
      </c>
      <c r="O114" s="165" t="s">
        <v>1727</v>
      </c>
      <c r="P114" s="165" t="s">
        <v>43</v>
      </c>
      <c r="Q114" s="165" t="s">
        <v>457</v>
      </c>
      <c r="R114" s="165" t="s">
        <v>1494</v>
      </c>
      <c r="S114" s="164">
        <v>0.82740000000000002</v>
      </c>
      <c r="T114" s="163">
        <v>0.73499999999999999</v>
      </c>
      <c r="U114" s="163">
        <v>0.71899999999999997</v>
      </c>
      <c r="V114" s="163">
        <v>1.6000000000000014E-2</v>
      </c>
      <c r="W114" s="162">
        <v>17908000</v>
      </c>
      <c r="X114" s="162">
        <v>0</v>
      </c>
      <c r="Y114" s="157">
        <v>0.3</v>
      </c>
      <c r="Z114" s="161"/>
    </row>
    <row r="115" spans="1:26">
      <c r="A115" s="185">
        <v>112</v>
      </c>
      <c r="B115" s="183" t="s">
        <v>458</v>
      </c>
      <c r="C115" s="184" t="s">
        <v>460</v>
      </c>
      <c r="D115" s="171" t="s">
        <v>404</v>
      </c>
      <c r="E115" s="171" t="s">
        <v>43</v>
      </c>
      <c r="F115" s="171">
        <v>0.4</v>
      </c>
      <c r="G115" s="180">
        <v>0</v>
      </c>
      <c r="H115" s="168" t="s">
        <v>0</v>
      </c>
      <c r="I115" s="168" t="s">
        <v>1314</v>
      </c>
      <c r="J115" s="179">
        <v>2.8</v>
      </c>
      <c r="K115" s="165" t="s">
        <v>1645</v>
      </c>
      <c r="L115" s="165"/>
      <c r="M115" s="183" t="s">
        <v>458</v>
      </c>
      <c r="N115" s="165" t="s">
        <v>1728</v>
      </c>
      <c r="O115" s="165" t="s">
        <v>1729</v>
      </c>
      <c r="P115" s="165" t="s">
        <v>43</v>
      </c>
      <c r="Q115" s="165" t="s">
        <v>460</v>
      </c>
      <c r="R115" s="165" t="s">
        <v>1494</v>
      </c>
      <c r="S115" s="164">
        <v>1.1199999999999999</v>
      </c>
      <c r="T115" s="163">
        <v>0.746</v>
      </c>
      <c r="U115" s="163">
        <v>0.71899999999999997</v>
      </c>
      <c r="V115" s="163">
        <v>2.7000000000000024E-2</v>
      </c>
      <c r="W115" s="162">
        <v>22479750</v>
      </c>
      <c r="X115" s="162">
        <v>0</v>
      </c>
      <c r="Y115" s="157">
        <v>0.4</v>
      </c>
      <c r="Z115" s="161"/>
    </row>
    <row r="116" spans="1:26">
      <c r="A116" s="185">
        <v>113</v>
      </c>
      <c r="B116" s="183" t="s">
        <v>461</v>
      </c>
      <c r="C116" s="184" t="s">
        <v>463</v>
      </c>
      <c r="D116" s="171" t="s">
        <v>86</v>
      </c>
      <c r="E116" s="171" t="s">
        <v>43</v>
      </c>
      <c r="F116" s="171">
        <v>0.3</v>
      </c>
      <c r="G116" s="180">
        <v>0</v>
      </c>
      <c r="H116" s="168" t="s">
        <v>1314</v>
      </c>
      <c r="I116" s="168" t="s">
        <v>0</v>
      </c>
      <c r="J116" s="179">
        <v>2.037531</v>
      </c>
      <c r="K116" s="165"/>
      <c r="L116" s="165"/>
      <c r="M116" s="183" t="s">
        <v>461</v>
      </c>
      <c r="N116" s="165" t="s">
        <v>96</v>
      </c>
      <c r="O116" s="165" t="s">
        <v>1730</v>
      </c>
      <c r="P116" s="165" t="s">
        <v>43</v>
      </c>
      <c r="Q116" s="165" t="s">
        <v>463</v>
      </c>
      <c r="R116" s="165" t="s">
        <v>1494</v>
      </c>
      <c r="S116" s="164">
        <v>0.61125929999999995</v>
      </c>
      <c r="T116" s="163">
        <v>0.78100000000000003</v>
      </c>
      <c r="U116" s="163">
        <v>0.76</v>
      </c>
      <c r="V116" s="163">
        <v>2.1000000000000019E-2</v>
      </c>
      <c r="W116" s="162">
        <v>46543350</v>
      </c>
      <c r="X116" s="162">
        <v>0</v>
      </c>
      <c r="Y116" s="157">
        <v>0.3</v>
      </c>
      <c r="Z116" s="161"/>
    </row>
    <row r="117" spans="1:26">
      <c r="A117" s="185">
        <v>114</v>
      </c>
      <c r="B117" s="183" t="s">
        <v>464</v>
      </c>
      <c r="C117" s="184" t="s">
        <v>466</v>
      </c>
      <c r="D117" s="171" t="s">
        <v>43</v>
      </c>
      <c r="E117" s="171" t="s">
        <v>268</v>
      </c>
      <c r="F117" s="171">
        <v>0.49</v>
      </c>
      <c r="G117" s="180">
        <v>0</v>
      </c>
      <c r="H117" s="168" t="s">
        <v>1314</v>
      </c>
      <c r="I117" s="168" t="s">
        <v>1314</v>
      </c>
      <c r="J117" s="179">
        <v>3.6198039999999998</v>
      </c>
      <c r="K117" s="165" t="s">
        <v>467</v>
      </c>
      <c r="L117" s="165" t="s">
        <v>24</v>
      </c>
      <c r="M117" s="183" t="s">
        <v>464</v>
      </c>
      <c r="N117" s="165" t="s">
        <v>1731</v>
      </c>
      <c r="O117" s="165" t="s">
        <v>43</v>
      </c>
      <c r="P117" s="165" t="s">
        <v>1732</v>
      </c>
      <c r="Q117" s="165" t="s">
        <v>466</v>
      </c>
      <c r="R117" s="165" t="s">
        <v>1494</v>
      </c>
      <c r="S117" s="164">
        <v>1.77370396</v>
      </c>
      <c r="T117" s="163">
        <v>0.69899999999999995</v>
      </c>
      <c r="U117" s="163">
        <v>0.67500000000000004</v>
      </c>
      <c r="V117" s="163">
        <v>2.399999999999991E-2</v>
      </c>
      <c r="W117" s="162">
        <v>16389250</v>
      </c>
      <c r="X117" s="162">
        <v>365250</v>
      </c>
      <c r="Y117" s="157">
        <v>0.99</v>
      </c>
      <c r="Z117" s="161"/>
    </row>
    <row r="118" spans="1:26">
      <c r="A118" s="185">
        <v>115</v>
      </c>
      <c r="B118" s="183" t="s">
        <v>468</v>
      </c>
      <c r="C118" s="184" t="s">
        <v>470</v>
      </c>
      <c r="D118" s="171" t="s">
        <v>316</v>
      </c>
      <c r="E118" s="171" t="s">
        <v>317</v>
      </c>
      <c r="F118" s="171">
        <v>0.4</v>
      </c>
      <c r="G118" s="180">
        <v>0</v>
      </c>
      <c r="H118" s="168" t="s">
        <v>1314</v>
      </c>
      <c r="I118" s="168" t="s">
        <v>1314</v>
      </c>
      <c r="J118" s="179">
        <v>0.53701399999999999</v>
      </c>
      <c r="K118" s="165" t="s">
        <v>1640</v>
      </c>
      <c r="L118" s="165"/>
      <c r="M118" s="183" t="s">
        <v>468</v>
      </c>
      <c r="N118" s="165" t="s">
        <v>1733</v>
      </c>
      <c r="O118" s="165" t="s">
        <v>1734</v>
      </c>
      <c r="P118" s="165" t="s">
        <v>1735</v>
      </c>
      <c r="Q118" s="165" t="s">
        <v>470</v>
      </c>
      <c r="R118" s="165" t="s">
        <v>1494</v>
      </c>
      <c r="S118" s="164">
        <v>0.21480560000000001</v>
      </c>
      <c r="T118" s="163">
        <v>0.68600000000000005</v>
      </c>
      <c r="U118" s="163">
        <v>0.67400000000000004</v>
      </c>
      <c r="V118" s="163">
        <v>1.2000000000000011E-2</v>
      </c>
      <c r="W118" s="162">
        <v>12465115</v>
      </c>
      <c r="X118" s="162">
        <v>0</v>
      </c>
      <c r="Y118" s="157">
        <v>0.4</v>
      </c>
      <c r="Z118" s="161"/>
    </row>
    <row r="119" spans="1:26">
      <c r="A119" s="185">
        <v>116</v>
      </c>
      <c r="B119" s="183" t="s">
        <v>471</v>
      </c>
      <c r="C119" s="184" t="s">
        <v>473</v>
      </c>
      <c r="D119" s="171" t="s">
        <v>86</v>
      </c>
      <c r="E119" s="171" t="s">
        <v>43</v>
      </c>
      <c r="F119" s="171">
        <v>0.3</v>
      </c>
      <c r="G119" s="180">
        <v>0</v>
      </c>
      <c r="H119" s="168" t="s">
        <v>1314</v>
      </c>
      <c r="I119" s="168" t="s">
        <v>1314</v>
      </c>
      <c r="J119" s="179">
        <v>29.375202999999999</v>
      </c>
      <c r="K119" s="165"/>
      <c r="L119" s="165"/>
      <c r="M119" s="183" t="s">
        <v>471</v>
      </c>
      <c r="N119" s="165" t="s">
        <v>96</v>
      </c>
      <c r="O119" s="165" t="s">
        <v>1736</v>
      </c>
      <c r="P119" s="165" t="s">
        <v>43</v>
      </c>
      <c r="Q119" s="165" t="s">
        <v>473</v>
      </c>
      <c r="R119" s="165" t="s">
        <v>1494</v>
      </c>
      <c r="S119" s="164">
        <v>8.8125608999999994</v>
      </c>
      <c r="T119" s="163">
        <v>0.78400000000000003</v>
      </c>
      <c r="U119" s="163">
        <v>0.75700000000000001</v>
      </c>
      <c r="V119" s="163">
        <v>2.7000000000000024E-2</v>
      </c>
      <c r="W119" s="162">
        <v>38039650</v>
      </c>
      <c r="X119" s="162">
        <v>0</v>
      </c>
      <c r="Y119" s="157">
        <v>0.3</v>
      </c>
      <c r="Z119" s="161"/>
    </row>
    <row r="120" spans="1:26">
      <c r="A120" s="185">
        <v>117</v>
      </c>
      <c r="B120" s="183" t="s">
        <v>474</v>
      </c>
      <c r="C120" s="184" t="s">
        <v>476</v>
      </c>
      <c r="D120" s="171" t="s">
        <v>135</v>
      </c>
      <c r="E120" s="171" t="s">
        <v>136</v>
      </c>
      <c r="F120" s="171">
        <v>0.4</v>
      </c>
      <c r="G120" s="180">
        <v>0</v>
      </c>
      <c r="H120" s="168" t="s">
        <v>1314</v>
      </c>
      <c r="I120" s="168" t="s">
        <v>1314</v>
      </c>
      <c r="J120" s="179">
        <v>0.36576399999999998</v>
      </c>
      <c r="K120" s="165" t="s">
        <v>137</v>
      </c>
      <c r="L120" s="165"/>
      <c r="M120" s="183" t="s">
        <v>474</v>
      </c>
      <c r="N120" s="165" t="s">
        <v>1737</v>
      </c>
      <c r="O120" s="165" t="s">
        <v>1738</v>
      </c>
      <c r="P120" s="165" t="s">
        <v>1739</v>
      </c>
      <c r="Q120" s="165" t="s">
        <v>476</v>
      </c>
      <c r="R120" s="165" t="s">
        <v>1494</v>
      </c>
      <c r="S120" s="164">
        <v>0.14630560000000001</v>
      </c>
      <c r="T120" s="163">
        <v>0.72099999999999997</v>
      </c>
      <c r="U120" s="163">
        <v>0.70199999999999996</v>
      </c>
      <c r="V120" s="163">
        <v>1.9000000000000017E-2</v>
      </c>
      <c r="W120" s="162">
        <v>14185550</v>
      </c>
      <c r="X120" s="162">
        <v>0</v>
      </c>
      <c r="Y120" s="157">
        <v>0.4</v>
      </c>
      <c r="Z120" s="161"/>
    </row>
    <row r="121" spans="1:26">
      <c r="A121" s="185">
        <v>118</v>
      </c>
      <c r="B121" s="183" t="s">
        <v>477</v>
      </c>
      <c r="C121" s="184" t="s">
        <v>479</v>
      </c>
      <c r="D121" s="171" t="s">
        <v>86</v>
      </c>
      <c r="E121" s="171" t="s">
        <v>43</v>
      </c>
      <c r="F121" s="171">
        <v>0.3</v>
      </c>
      <c r="G121" s="180">
        <v>0</v>
      </c>
      <c r="H121" s="168" t="s">
        <v>1314</v>
      </c>
      <c r="I121" s="168" t="s">
        <v>1314</v>
      </c>
      <c r="J121" s="179">
        <v>1.002921</v>
      </c>
      <c r="K121" s="165"/>
      <c r="L121" s="165"/>
      <c r="M121" s="183" t="s">
        <v>477</v>
      </c>
      <c r="N121" s="165" t="s">
        <v>96</v>
      </c>
      <c r="O121" s="165" t="s">
        <v>1740</v>
      </c>
      <c r="P121" s="165" t="s">
        <v>43</v>
      </c>
      <c r="Q121" s="165" t="s">
        <v>479</v>
      </c>
      <c r="R121" s="165" t="s">
        <v>1494</v>
      </c>
      <c r="S121" s="164">
        <v>0.30087629999999999</v>
      </c>
      <c r="T121" s="163">
        <v>0.77500000000000002</v>
      </c>
      <c r="U121" s="163">
        <v>0.75800000000000001</v>
      </c>
      <c r="V121" s="163">
        <v>1.7000000000000015E-2</v>
      </c>
      <c r="W121" s="162">
        <v>28886450</v>
      </c>
      <c r="X121" s="162">
        <v>0</v>
      </c>
      <c r="Y121" s="157">
        <v>0.3</v>
      </c>
      <c r="Z121" s="161"/>
    </row>
    <row r="122" spans="1:26">
      <c r="A122" s="185">
        <v>119</v>
      </c>
      <c r="B122" s="183" t="s">
        <v>480</v>
      </c>
      <c r="C122" s="184" t="s">
        <v>482</v>
      </c>
      <c r="D122" s="171" t="s">
        <v>103</v>
      </c>
      <c r="E122" s="171" t="s">
        <v>104</v>
      </c>
      <c r="F122" s="171">
        <v>0.4</v>
      </c>
      <c r="G122" s="180">
        <v>0</v>
      </c>
      <c r="H122" s="168" t="s">
        <v>1314</v>
      </c>
      <c r="I122" s="168" t="s">
        <v>1314</v>
      </c>
      <c r="J122" s="179">
        <v>2.4561299999999999</v>
      </c>
      <c r="K122" s="165"/>
      <c r="L122" s="165"/>
      <c r="M122" s="183" t="s">
        <v>480</v>
      </c>
      <c r="N122" s="165" t="s">
        <v>96</v>
      </c>
      <c r="O122" s="165" t="s">
        <v>1741</v>
      </c>
      <c r="P122" s="165" t="s">
        <v>1742</v>
      </c>
      <c r="Q122" s="165" t="s">
        <v>482</v>
      </c>
      <c r="R122" s="165" t="s">
        <v>1494</v>
      </c>
      <c r="S122" s="164">
        <v>0.98245199999999999</v>
      </c>
      <c r="T122" s="163">
        <v>0.77100000000000002</v>
      </c>
      <c r="U122" s="163">
        <v>0.74099999999999999</v>
      </c>
      <c r="V122" s="163">
        <v>3.0000000000000027E-2</v>
      </c>
      <c r="W122" s="162">
        <v>13451300</v>
      </c>
      <c r="X122" s="162">
        <v>1077750</v>
      </c>
      <c r="Y122" s="157">
        <v>0.4</v>
      </c>
      <c r="Z122" s="161"/>
    </row>
    <row r="123" spans="1:26">
      <c r="A123" s="185">
        <v>120</v>
      </c>
      <c r="B123" s="183" t="s">
        <v>483</v>
      </c>
      <c r="C123" s="184" t="s">
        <v>485</v>
      </c>
      <c r="D123" s="171" t="s">
        <v>316</v>
      </c>
      <c r="E123" s="171" t="s">
        <v>317</v>
      </c>
      <c r="F123" s="171">
        <v>0.4</v>
      </c>
      <c r="G123" s="180">
        <v>0</v>
      </c>
      <c r="H123" s="168" t="s">
        <v>1314</v>
      </c>
      <c r="I123" s="168" t="s">
        <v>1314</v>
      </c>
      <c r="J123" s="179">
        <v>0.99532600000000004</v>
      </c>
      <c r="K123" s="165" t="s">
        <v>1555</v>
      </c>
      <c r="L123" s="165"/>
      <c r="M123" s="183" t="s">
        <v>483</v>
      </c>
      <c r="N123" s="165" t="s">
        <v>1743</v>
      </c>
      <c r="O123" s="165" t="s">
        <v>1744</v>
      </c>
      <c r="P123" s="165" t="s">
        <v>1745</v>
      </c>
      <c r="Q123" s="165" t="s">
        <v>485</v>
      </c>
      <c r="R123" s="165" t="s">
        <v>1494</v>
      </c>
      <c r="S123" s="164">
        <v>0.39813040000000005</v>
      </c>
      <c r="T123" s="163">
        <v>0.69099999999999995</v>
      </c>
      <c r="U123" s="163">
        <v>0.67600000000000005</v>
      </c>
      <c r="V123" s="163">
        <v>1.4999999999999902E-2</v>
      </c>
      <c r="W123" s="162">
        <v>27662940</v>
      </c>
      <c r="X123" s="162">
        <v>0</v>
      </c>
      <c r="Y123" s="157">
        <v>0.4</v>
      </c>
      <c r="Z123" s="161"/>
    </row>
    <row r="124" spans="1:26">
      <c r="A124" s="185">
        <v>121</v>
      </c>
      <c r="B124" s="183" t="s">
        <v>486</v>
      </c>
      <c r="C124" s="184" t="s">
        <v>488</v>
      </c>
      <c r="D124" s="171" t="s">
        <v>86</v>
      </c>
      <c r="E124" s="171" t="s">
        <v>43</v>
      </c>
      <c r="F124" s="171">
        <v>0.3</v>
      </c>
      <c r="G124" s="180">
        <v>0</v>
      </c>
      <c r="H124" s="168" t="s">
        <v>1314</v>
      </c>
      <c r="I124" s="168" t="s">
        <v>1314</v>
      </c>
      <c r="J124" s="179">
        <v>0</v>
      </c>
      <c r="K124" s="165"/>
      <c r="L124" s="165"/>
      <c r="M124" s="183" t="s">
        <v>486</v>
      </c>
      <c r="N124" s="165" t="s">
        <v>96</v>
      </c>
      <c r="O124" s="165" t="s">
        <v>1746</v>
      </c>
      <c r="P124" s="165" t="s">
        <v>43</v>
      </c>
      <c r="Q124" s="165" t="s">
        <v>488</v>
      </c>
      <c r="R124" s="165" t="s">
        <v>1494</v>
      </c>
      <c r="S124" s="164">
        <v>0</v>
      </c>
      <c r="T124" s="163">
        <v>0.77800000000000002</v>
      </c>
      <c r="U124" s="163">
        <v>0.76100000000000001</v>
      </c>
      <c r="V124" s="163">
        <v>1.7000000000000015E-2</v>
      </c>
      <c r="W124" s="162">
        <v>19811800</v>
      </c>
      <c r="X124" s="162">
        <v>0</v>
      </c>
      <c r="Y124" s="157">
        <v>0.3</v>
      </c>
      <c r="Z124" s="161"/>
    </row>
    <row r="125" spans="1:26">
      <c r="A125" s="185">
        <v>122</v>
      </c>
      <c r="B125" s="183" t="s">
        <v>489</v>
      </c>
      <c r="C125" s="184" t="s">
        <v>491</v>
      </c>
      <c r="D125" s="171" t="s">
        <v>109</v>
      </c>
      <c r="E125" s="171" t="s">
        <v>110</v>
      </c>
      <c r="F125" s="171">
        <v>0.4</v>
      </c>
      <c r="G125" s="180">
        <v>0</v>
      </c>
      <c r="H125" s="168" t="s">
        <v>1314</v>
      </c>
      <c r="I125" s="168" t="s">
        <v>1314</v>
      </c>
      <c r="J125" s="179">
        <v>1.4386545800000001</v>
      </c>
      <c r="K125" s="165"/>
      <c r="L125" s="165"/>
      <c r="M125" s="183" t="s">
        <v>489</v>
      </c>
      <c r="N125" s="165" t="s">
        <v>96</v>
      </c>
      <c r="O125" s="165" t="s">
        <v>1747</v>
      </c>
      <c r="P125" s="165" t="s">
        <v>1748</v>
      </c>
      <c r="Q125" s="165" t="s">
        <v>491</v>
      </c>
      <c r="R125" s="165" t="s">
        <v>1494</v>
      </c>
      <c r="S125" s="164">
        <v>0.57546183200000012</v>
      </c>
      <c r="T125" s="163">
        <v>0.76700000000000002</v>
      </c>
      <c r="U125" s="163">
        <v>0.74199999999999999</v>
      </c>
      <c r="V125" s="163">
        <v>2.5000000000000022E-2</v>
      </c>
      <c r="W125" s="162">
        <v>11082850</v>
      </c>
      <c r="X125" s="162">
        <v>0</v>
      </c>
      <c r="Y125" s="157">
        <v>0.4</v>
      </c>
      <c r="Z125" s="161"/>
    </row>
    <row r="126" spans="1:26">
      <c r="A126" s="185">
        <v>123</v>
      </c>
      <c r="B126" s="183" t="s">
        <v>492</v>
      </c>
      <c r="C126" s="184" t="s">
        <v>494</v>
      </c>
      <c r="D126" s="186" t="s">
        <v>43</v>
      </c>
      <c r="E126" s="186" t="s">
        <v>495</v>
      </c>
      <c r="F126" s="171">
        <v>0.49</v>
      </c>
      <c r="G126" s="180">
        <v>0</v>
      </c>
      <c r="H126" s="168" t="s">
        <v>1314</v>
      </c>
      <c r="I126" s="168" t="s">
        <v>1314</v>
      </c>
      <c r="J126" s="179">
        <v>2.9230610000000001</v>
      </c>
      <c r="K126" s="165"/>
      <c r="L126" s="165"/>
      <c r="M126" s="183" t="s">
        <v>492</v>
      </c>
      <c r="N126" s="165" t="s">
        <v>96</v>
      </c>
      <c r="O126" s="165" t="s">
        <v>43</v>
      </c>
      <c r="P126" s="165" t="s">
        <v>1749</v>
      </c>
      <c r="Q126" s="165" t="s">
        <v>494</v>
      </c>
      <c r="R126" s="165" t="s">
        <v>1494</v>
      </c>
      <c r="S126" s="164">
        <v>1.4322998900000001</v>
      </c>
      <c r="T126" s="163">
        <v>0.66600000000000004</v>
      </c>
      <c r="U126" s="163">
        <v>0.65200000000000002</v>
      </c>
      <c r="V126" s="163">
        <v>1.4000000000000012E-2</v>
      </c>
      <c r="W126" s="162">
        <v>7687750</v>
      </c>
      <c r="X126" s="162">
        <v>25250</v>
      </c>
      <c r="Y126" s="157">
        <v>0.49</v>
      </c>
      <c r="Z126" s="161"/>
    </row>
    <row r="127" spans="1:26">
      <c r="A127" s="185">
        <v>124</v>
      </c>
      <c r="B127" s="183" t="s">
        <v>496</v>
      </c>
      <c r="C127" s="184" t="s">
        <v>498</v>
      </c>
      <c r="D127" s="171" t="s">
        <v>393</v>
      </c>
      <c r="E127" s="171" t="s">
        <v>189</v>
      </c>
      <c r="F127" s="171">
        <v>0.4</v>
      </c>
      <c r="G127" s="180">
        <v>0</v>
      </c>
      <c r="H127" s="168" t="s">
        <v>1314</v>
      </c>
      <c r="I127" s="168" t="s">
        <v>1314</v>
      </c>
      <c r="J127" s="179">
        <v>1.285188</v>
      </c>
      <c r="K127" s="165"/>
      <c r="L127" s="165"/>
      <c r="M127" s="183" t="s">
        <v>496</v>
      </c>
      <c r="N127" s="165" t="s">
        <v>96</v>
      </c>
      <c r="O127" s="165" t="s">
        <v>1750</v>
      </c>
      <c r="P127" s="165" t="s">
        <v>1751</v>
      </c>
      <c r="Q127" s="165" t="s">
        <v>498</v>
      </c>
      <c r="R127" s="165" t="s">
        <v>1494</v>
      </c>
      <c r="S127" s="164">
        <v>0.51407520000000007</v>
      </c>
      <c r="T127" s="163">
        <v>0.66900000000000004</v>
      </c>
      <c r="U127" s="163">
        <v>0.65600000000000003</v>
      </c>
      <c r="V127" s="163">
        <v>1.3000000000000012E-2</v>
      </c>
      <c r="W127" s="162">
        <v>9605600</v>
      </c>
      <c r="X127" s="162">
        <v>0</v>
      </c>
      <c r="Y127" s="157">
        <v>0.4</v>
      </c>
      <c r="Z127" s="161"/>
    </row>
    <row r="128" spans="1:26">
      <c r="A128" s="185">
        <v>125</v>
      </c>
      <c r="B128" s="183" t="s">
        <v>499</v>
      </c>
      <c r="C128" s="184" t="s">
        <v>501</v>
      </c>
      <c r="D128" s="171" t="s">
        <v>109</v>
      </c>
      <c r="E128" s="171" t="s">
        <v>110</v>
      </c>
      <c r="F128" s="171">
        <v>0.4</v>
      </c>
      <c r="G128" s="180">
        <v>0</v>
      </c>
      <c r="H128" s="168" t="s">
        <v>1314</v>
      </c>
      <c r="I128" s="168" t="s">
        <v>1314</v>
      </c>
      <c r="J128" s="179">
        <v>0.66146099999999997</v>
      </c>
      <c r="K128" s="165"/>
      <c r="L128" s="165"/>
      <c r="M128" s="183" t="s">
        <v>499</v>
      </c>
      <c r="N128" s="165" t="s">
        <v>96</v>
      </c>
      <c r="O128" s="165" t="s">
        <v>1752</v>
      </c>
      <c r="P128" s="165" t="s">
        <v>1753</v>
      </c>
      <c r="Q128" s="165" t="s">
        <v>501</v>
      </c>
      <c r="R128" s="165" t="s">
        <v>1494</v>
      </c>
      <c r="S128" s="164">
        <v>0.2645844</v>
      </c>
      <c r="T128" s="163">
        <v>0.70699999999999996</v>
      </c>
      <c r="U128" s="163">
        <v>0.69</v>
      </c>
      <c r="V128" s="163">
        <v>1.7000000000000015E-2</v>
      </c>
      <c r="W128" s="162">
        <v>13015500</v>
      </c>
      <c r="X128" s="162">
        <v>0</v>
      </c>
      <c r="Y128" s="157">
        <v>0.4</v>
      </c>
      <c r="Z128" s="161"/>
    </row>
    <row r="129" spans="1:26">
      <c r="A129" s="185">
        <v>126</v>
      </c>
      <c r="B129" s="183" t="s">
        <v>502</v>
      </c>
      <c r="C129" s="184" t="s">
        <v>504</v>
      </c>
      <c r="D129" s="171" t="s">
        <v>86</v>
      </c>
      <c r="E129" s="171" t="s">
        <v>43</v>
      </c>
      <c r="F129" s="171">
        <v>0.3</v>
      </c>
      <c r="G129" s="180">
        <v>0</v>
      </c>
      <c r="H129" s="168" t="s">
        <v>1314</v>
      </c>
      <c r="I129" s="168" t="s">
        <v>1314</v>
      </c>
      <c r="J129" s="179">
        <v>4.6271840700000002</v>
      </c>
      <c r="K129" s="165" t="s">
        <v>1517</v>
      </c>
      <c r="L129" s="165"/>
      <c r="M129" s="183" t="s">
        <v>502</v>
      </c>
      <c r="N129" s="165" t="s">
        <v>1754</v>
      </c>
      <c r="O129" s="165" t="s">
        <v>1755</v>
      </c>
      <c r="P129" s="165" t="s">
        <v>43</v>
      </c>
      <c r="Q129" s="165" t="s">
        <v>504</v>
      </c>
      <c r="R129" s="165" t="s">
        <v>1494</v>
      </c>
      <c r="S129" s="164">
        <v>1.3881552210000001</v>
      </c>
      <c r="T129" s="163">
        <v>0.76500000000000001</v>
      </c>
      <c r="U129" s="163">
        <v>0.749</v>
      </c>
      <c r="V129" s="163">
        <v>1.6000000000000014E-2</v>
      </c>
      <c r="W129" s="162">
        <v>21731300</v>
      </c>
      <c r="X129" s="162">
        <v>0</v>
      </c>
      <c r="Y129" s="157">
        <v>0.3</v>
      </c>
      <c r="Z129" s="161"/>
    </row>
    <row r="130" spans="1:26">
      <c r="A130" s="185">
        <v>127</v>
      </c>
      <c r="B130" s="183" t="s">
        <v>505</v>
      </c>
      <c r="C130" s="184" t="s">
        <v>507</v>
      </c>
      <c r="D130" s="171" t="s">
        <v>43</v>
      </c>
      <c r="E130" s="171" t="s">
        <v>203</v>
      </c>
      <c r="F130" s="171">
        <v>0.49</v>
      </c>
      <c r="G130" s="180">
        <v>0</v>
      </c>
      <c r="H130" s="168" t="s">
        <v>0</v>
      </c>
      <c r="I130" s="168" t="s">
        <v>1314</v>
      </c>
      <c r="J130" s="179">
        <v>1.6031949999999999</v>
      </c>
      <c r="K130" s="165"/>
      <c r="L130" s="165"/>
      <c r="M130" s="183" t="s">
        <v>505</v>
      </c>
      <c r="N130" s="165" t="s">
        <v>96</v>
      </c>
      <c r="O130" s="165" t="s">
        <v>43</v>
      </c>
      <c r="P130" s="165" t="s">
        <v>1756</v>
      </c>
      <c r="Q130" s="165" t="s">
        <v>507</v>
      </c>
      <c r="R130" s="165" t="s">
        <v>1494</v>
      </c>
      <c r="S130" s="164">
        <v>0.78556554999999995</v>
      </c>
      <c r="T130" s="163">
        <v>0.66800000000000004</v>
      </c>
      <c r="U130" s="163">
        <v>0.65500000000000003</v>
      </c>
      <c r="V130" s="163">
        <v>1.3000000000000012E-2</v>
      </c>
      <c r="W130" s="162">
        <v>23650875</v>
      </c>
      <c r="X130" s="162">
        <v>379500</v>
      </c>
      <c r="Y130" s="157">
        <v>0.49</v>
      </c>
      <c r="Z130" s="161"/>
    </row>
    <row r="131" spans="1:26">
      <c r="A131" s="185">
        <v>128</v>
      </c>
      <c r="B131" s="183" t="s">
        <v>508</v>
      </c>
      <c r="C131" s="184" t="s">
        <v>510</v>
      </c>
      <c r="D131" s="171" t="s">
        <v>207</v>
      </c>
      <c r="E131" s="171" t="s">
        <v>43</v>
      </c>
      <c r="F131" s="171">
        <v>0.4</v>
      </c>
      <c r="G131" s="180">
        <v>0</v>
      </c>
      <c r="H131" s="168" t="s">
        <v>1314</v>
      </c>
      <c r="I131" s="168" t="s">
        <v>1314</v>
      </c>
      <c r="J131" s="179">
        <v>4.2106244000000004</v>
      </c>
      <c r="K131" s="165"/>
      <c r="L131" s="165"/>
      <c r="M131" s="183" t="s">
        <v>508</v>
      </c>
      <c r="N131" s="165" t="s">
        <v>96</v>
      </c>
      <c r="O131" s="165" t="s">
        <v>1757</v>
      </c>
      <c r="P131" s="165" t="s">
        <v>43</v>
      </c>
      <c r="Q131" s="165" t="s">
        <v>510</v>
      </c>
      <c r="R131" s="165" t="s">
        <v>1494</v>
      </c>
      <c r="S131" s="164">
        <v>1.6842497600000002</v>
      </c>
      <c r="T131" s="163">
        <v>0.76200000000000001</v>
      </c>
      <c r="U131" s="163">
        <v>0.73699999999999999</v>
      </c>
      <c r="V131" s="163">
        <v>2.5000000000000022E-2</v>
      </c>
      <c r="W131" s="162">
        <v>18749450</v>
      </c>
      <c r="X131" s="162">
        <v>0</v>
      </c>
      <c r="Y131" s="157">
        <v>0.4</v>
      </c>
      <c r="Z131" s="161"/>
    </row>
    <row r="132" spans="1:26">
      <c r="A132" s="185">
        <v>129</v>
      </c>
      <c r="B132" s="183" t="s">
        <v>511</v>
      </c>
      <c r="C132" s="184" t="s">
        <v>513</v>
      </c>
      <c r="D132" s="171" t="s">
        <v>53</v>
      </c>
      <c r="E132" s="171" t="s">
        <v>54</v>
      </c>
      <c r="F132" s="171">
        <v>0.4</v>
      </c>
      <c r="G132" s="180">
        <v>0</v>
      </c>
      <c r="H132" s="168" t="s">
        <v>1314</v>
      </c>
      <c r="I132" s="168" t="s">
        <v>1314</v>
      </c>
      <c r="J132" s="179">
        <v>0.20705599999999999</v>
      </c>
      <c r="K132" s="165" t="s">
        <v>1497</v>
      </c>
      <c r="L132" s="165"/>
      <c r="M132" s="183" t="s">
        <v>511</v>
      </c>
      <c r="N132" s="165" t="s">
        <v>1758</v>
      </c>
      <c r="O132" s="165" t="s">
        <v>1759</v>
      </c>
      <c r="P132" s="165" t="s">
        <v>1760</v>
      </c>
      <c r="Q132" s="165" t="s">
        <v>513</v>
      </c>
      <c r="R132" s="165" t="s">
        <v>1494</v>
      </c>
      <c r="S132" s="164">
        <v>8.2822400000000004E-2</v>
      </c>
      <c r="T132" s="163">
        <v>0.68200000000000005</v>
      </c>
      <c r="U132" s="163">
        <v>0.66900000000000004</v>
      </c>
      <c r="V132" s="163">
        <v>1.3000000000000012E-2</v>
      </c>
      <c r="W132" s="162">
        <v>11641900</v>
      </c>
      <c r="X132" s="162">
        <v>0</v>
      </c>
      <c r="Y132" s="157">
        <v>0.4</v>
      </c>
      <c r="Z132" s="161"/>
    </row>
    <row r="133" spans="1:26">
      <c r="A133" s="185">
        <v>130</v>
      </c>
      <c r="B133" s="183" t="s">
        <v>514</v>
      </c>
      <c r="C133" s="184" t="s">
        <v>516</v>
      </c>
      <c r="D133" s="171" t="s">
        <v>86</v>
      </c>
      <c r="E133" s="171" t="s">
        <v>43</v>
      </c>
      <c r="F133" s="171">
        <v>0.3</v>
      </c>
      <c r="G133" s="180">
        <v>0</v>
      </c>
      <c r="H133" s="168" t="s">
        <v>1314</v>
      </c>
      <c r="I133" s="168" t="s">
        <v>1314</v>
      </c>
      <c r="J133" s="179">
        <v>1.380825</v>
      </c>
      <c r="K133" s="165"/>
      <c r="L133" s="165"/>
      <c r="M133" s="183" t="s">
        <v>514</v>
      </c>
      <c r="N133" s="165" t="s">
        <v>96</v>
      </c>
      <c r="O133" s="165" t="s">
        <v>1761</v>
      </c>
      <c r="P133" s="165" t="s">
        <v>43</v>
      </c>
      <c r="Q133" s="165" t="s">
        <v>516</v>
      </c>
      <c r="R133" s="165" t="s">
        <v>1494</v>
      </c>
      <c r="S133" s="164">
        <v>0.41424749999999999</v>
      </c>
      <c r="T133" s="163">
        <v>0.77</v>
      </c>
      <c r="U133" s="163">
        <v>0.753</v>
      </c>
      <c r="V133" s="163">
        <v>1.7000000000000015E-2</v>
      </c>
      <c r="W133" s="162">
        <v>23676200</v>
      </c>
      <c r="X133" s="162">
        <v>0</v>
      </c>
      <c r="Y133" s="157">
        <v>0.3</v>
      </c>
      <c r="Z133" s="161"/>
    </row>
    <row r="134" spans="1:26">
      <c r="A134" s="185">
        <v>131</v>
      </c>
      <c r="B134" s="183" t="s">
        <v>517</v>
      </c>
      <c r="C134" s="184" t="s">
        <v>519</v>
      </c>
      <c r="D134" s="171" t="s">
        <v>135</v>
      </c>
      <c r="E134" s="171" t="s">
        <v>136</v>
      </c>
      <c r="F134" s="171">
        <v>0.4</v>
      </c>
      <c r="G134" s="180">
        <v>0</v>
      </c>
      <c r="H134" s="168" t="s">
        <v>1314</v>
      </c>
      <c r="I134" s="168" t="s">
        <v>1314</v>
      </c>
      <c r="J134" s="179">
        <v>0.42630699999999999</v>
      </c>
      <c r="K134" s="165" t="s">
        <v>137</v>
      </c>
      <c r="L134" s="165"/>
      <c r="M134" s="183" t="s">
        <v>517</v>
      </c>
      <c r="N134" s="165" t="s">
        <v>1762</v>
      </c>
      <c r="O134" s="165" t="s">
        <v>1763</v>
      </c>
      <c r="P134" s="165" t="s">
        <v>1764</v>
      </c>
      <c r="Q134" s="165" t="s">
        <v>519</v>
      </c>
      <c r="R134" s="165" t="s">
        <v>1494</v>
      </c>
      <c r="S134" s="164">
        <v>0.1705228</v>
      </c>
      <c r="T134" s="163">
        <v>0.69399999999999995</v>
      </c>
      <c r="U134" s="163">
        <v>0.67900000000000005</v>
      </c>
      <c r="V134" s="163">
        <v>1.4999999999999902E-2</v>
      </c>
      <c r="W134" s="162">
        <v>12012225</v>
      </c>
      <c r="X134" s="162">
        <v>129000</v>
      </c>
      <c r="Y134" s="157">
        <v>0.4</v>
      </c>
      <c r="Z134" s="161"/>
    </row>
    <row r="135" spans="1:26">
      <c r="A135" s="185">
        <v>132</v>
      </c>
      <c r="B135" s="183" t="s">
        <v>520</v>
      </c>
      <c r="C135" s="184" t="s">
        <v>522</v>
      </c>
      <c r="D135" s="171" t="s">
        <v>42</v>
      </c>
      <c r="E135" s="171" t="s">
        <v>43</v>
      </c>
      <c r="F135" s="171">
        <v>0.4</v>
      </c>
      <c r="G135" s="180">
        <v>0</v>
      </c>
      <c r="H135" s="168" t="s">
        <v>1314</v>
      </c>
      <c r="I135" s="168" t="s">
        <v>1314</v>
      </c>
      <c r="J135" s="179">
        <v>2.0229110000000001</v>
      </c>
      <c r="K135" s="165"/>
      <c r="L135" s="165"/>
      <c r="M135" s="183" t="s">
        <v>520</v>
      </c>
      <c r="N135" s="165" t="s">
        <v>96</v>
      </c>
      <c r="O135" s="165" t="s">
        <v>1765</v>
      </c>
      <c r="P135" s="165" t="s">
        <v>43</v>
      </c>
      <c r="Q135" s="165" t="s">
        <v>522</v>
      </c>
      <c r="R135" s="165" t="s">
        <v>1494</v>
      </c>
      <c r="S135" s="164">
        <v>0.80916440000000012</v>
      </c>
      <c r="T135" s="163">
        <v>0.72299999999999998</v>
      </c>
      <c r="U135" s="163">
        <v>0.70299999999999996</v>
      </c>
      <c r="V135" s="163">
        <v>2.0000000000000018E-2</v>
      </c>
      <c r="W135" s="162">
        <v>22667625</v>
      </c>
      <c r="X135" s="162">
        <v>0</v>
      </c>
      <c r="Y135" s="157">
        <v>0.4</v>
      </c>
      <c r="Z135" s="161"/>
    </row>
    <row r="136" spans="1:26">
      <c r="A136" s="185">
        <v>133</v>
      </c>
      <c r="B136" s="183" t="s">
        <v>523</v>
      </c>
      <c r="C136" s="184" t="s">
        <v>525</v>
      </c>
      <c r="D136" s="171" t="s">
        <v>86</v>
      </c>
      <c r="E136" s="171" t="s">
        <v>43</v>
      </c>
      <c r="F136" s="171">
        <v>0.3</v>
      </c>
      <c r="G136" s="180">
        <v>0</v>
      </c>
      <c r="H136" s="168" t="s">
        <v>1314</v>
      </c>
      <c r="I136" s="168" t="s">
        <v>1314</v>
      </c>
      <c r="J136" s="179">
        <v>9.5</v>
      </c>
      <c r="K136" s="165"/>
      <c r="L136" s="165"/>
      <c r="M136" s="183" t="s">
        <v>523</v>
      </c>
      <c r="N136" s="165" t="s">
        <v>96</v>
      </c>
      <c r="O136" s="165" t="s">
        <v>1766</v>
      </c>
      <c r="P136" s="165" t="s">
        <v>43</v>
      </c>
      <c r="Q136" s="165" t="s">
        <v>525</v>
      </c>
      <c r="R136" s="165" t="s">
        <v>1494</v>
      </c>
      <c r="S136" s="164">
        <v>2.85</v>
      </c>
      <c r="T136" s="163">
        <v>0.75700000000000001</v>
      </c>
      <c r="U136" s="163">
        <v>0.73199999999999998</v>
      </c>
      <c r="V136" s="163">
        <v>2.5000000000000022E-2</v>
      </c>
      <c r="W136" s="162">
        <v>32027300</v>
      </c>
      <c r="X136" s="162">
        <v>0</v>
      </c>
      <c r="Y136" s="157">
        <v>0.3</v>
      </c>
      <c r="Z136" s="161"/>
    </row>
    <row r="137" spans="1:26">
      <c r="A137" s="185">
        <v>134</v>
      </c>
      <c r="B137" s="183" t="s">
        <v>526</v>
      </c>
      <c r="C137" s="184" t="s">
        <v>528</v>
      </c>
      <c r="D137" s="171" t="s">
        <v>226</v>
      </c>
      <c r="E137" s="171" t="s">
        <v>227</v>
      </c>
      <c r="F137" s="171">
        <v>0.4</v>
      </c>
      <c r="G137" s="180">
        <v>0</v>
      </c>
      <c r="H137" s="168" t="s">
        <v>0</v>
      </c>
      <c r="I137" s="168" t="s">
        <v>1314</v>
      </c>
      <c r="J137" s="179">
        <v>3.552</v>
      </c>
      <c r="K137" s="165"/>
      <c r="L137" s="165"/>
      <c r="M137" s="183" t="s">
        <v>526</v>
      </c>
      <c r="N137" s="165" t="s">
        <v>96</v>
      </c>
      <c r="O137" s="165" t="s">
        <v>1767</v>
      </c>
      <c r="P137" s="165" t="s">
        <v>1768</v>
      </c>
      <c r="Q137" s="165" t="s">
        <v>528</v>
      </c>
      <c r="R137" s="165" t="s">
        <v>1494</v>
      </c>
      <c r="S137" s="164">
        <v>1.4208000000000001</v>
      </c>
      <c r="T137" s="163">
        <v>0.72799999999999998</v>
      </c>
      <c r="U137" s="163">
        <v>0.70499999999999996</v>
      </c>
      <c r="V137" s="163">
        <v>2.300000000000002E-2</v>
      </c>
      <c r="W137" s="162">
        <v>26052051</v>
      </c>
      <c r="X137" s="162">
        <v>188750</v>
      </c>
      <c r="Y137" s="157">
        <v>0.4</v>
      </c>
      <c r="Z137" s="161"/>
    </row>
    <row r="138" spans="1:26">
      <c r="A138" s="185">
        <v>135</v>
      </c>
      <c r="B138" s="183" t="s">
        <v>529</v>
      </c>
      <c r="C138" s="184" t="s">
        <v>531</v>
      </c>
      <c r="D138" s="171" t="s">
        <v>215</v>
      </c>
      <c r="E138" s="171" t="s">
        <v>141</v>
      </c>
      <c r="F138" s="171">
        <v>0.4</v>
      </c>
      <c r="G138" s="180">
        <v>0</v>
      </c>
      <c r="H138" s="168" t="s">
        <v>1314</v>
      </c>
      <c r="I138" s="168" t="s">
        <v>1314</v>
      </c>
      <c r="J138" s="179">
        <v>0.74126226000000006</v>
      </c>
      <c r="K138" s="165" t="s">
        <v>216</v>
      </c>
      <c r="L138" s="165"/>
      <c r="M138" s="183" t="s">
        <v>529</v>
      </c>
      <c r="N138" s="165" t="s">
        <v>1769</v>
      </c>
      <c r="O138" s="165" t="s">
        <v>1770</v>
      </c>
      <c r="P138" s="165" t="s">
        <v>1771</v>
      </c>
      <c r="Q138" s="165" t="s">
        <v>531</v>
      </c>
      <c r="R138" s="165" t="s">
        <v>1494</v>
      </c>
      <c r="S138" s="164">
        <v>0.29650490400000001</v>
      </c>
      <c r="T138" s="163">
        <v>0.65100000000000002</v>
      </c>
      <c r="U138" s="163">
        <v>0.64100000000000001</v>
      </c>
      <c r="V138" s="163">
        <v>1.0000000000000009E-2</v>
      </c>
      <c r="W138" s="162">
        <v>7387750</v>
      </c>
      <c r="X138" s="162">
        <v>0</v>
      </c>
      <c r="Y138" s="157">
        <v>0.4</v>
      </c>
      <c r="Z138" s="161"/>
    </row>
    <row r="139" spans="1:26">
      <c r="A139" s="185">
        <v>136</v>
      </c>
      <c r="B139" s="183" t="s">
        <v>532</v>
      </c>
      <c r="C139" s="184" t="s">
        <v>534</v>
      </c>
      <c r="D139" s="171" t="s">
        <v>80</v>
      </c>
      <c r="E139" s="171" t="s">
        <v>43</v>
      </c>
      <c r="F139" s="171">
        <v>0.4</v>
      </c>
      <c r="G139" s="180">
        <v>0</v>
      </c>
      <c r="H139" s="168" t="s">
        <v>1314</v>
      </c>
      <c r="I139" s="168" t="s">
        <v>1314</v>
      </c>
      <c r="J139" s="179">
        <v>1.4144479999999999</v>
      </c>
      <c r="K139" s="165" t="s">
        <v>1514</v>
      </c>
      <c r="L139" s="165"/>
      <c r="M139" s="183" t="s">
        <v>532</v>
      </c>
      <c r="N139" s="165" t="s">
        <v>1772</v>
      </c>
      <c r="O139" s="165" t="s">
        <v>1773</v>
      </c>
      <c r="P139" s="165" t="s">
        <v>43</v>
      </c>
      <c r="Q139" s="165" t="s">
        <v>534</v>
      </c>
      <c r="R139" s="165" t="s">
        <v>1494</v>
      </c>
      <c r="S139" s="164">
        <v>0.56577920000000004</v>
      </c>
      <c r="T139" s="163">
        <v>0.71099999999999997</v>
      </c>
      <c r="U139" s="163">
        <v>0.69199999999999995</v>
      </c>
      <c r="V139" s="163">
        <v>1.9000000000000017E-2</v>
      </c>
      <c r="W139" s="162">
        <v>18010450</v>
      </c>
      <c r="X139" s="162">
        <v>147250</v>
      </c>
      <c r="Y139" s="157">
        <v>0.4</v>
      </c>
      <c r="Z139" s="161"/>
    </row>
    <row r="140" spans="1:26">
      <c r="A140" s="185">
        <v>137</v>
      </c>
      <c r="B140" s="183" t="s">
        <v>535</v>
      </c>
      <c r="C140" s="184" t="s">
        <v>537</v>
      </c>
      <c r="D140" s="171" t="s">
        <v>43</v>
      </c>
      <c r="E140" s="171" t="s">
        <v>43</v>
      </c>
      <c r="F140" s="171">
        <v>0.5</v>
      </c>
      <c r="G140" s="180">
        <v>0</v>
      </c>
      <c r="H140" s="168" t="s">
        <v>1314</v>
      </c>
      <c r="I140" s="168" t="s">
        <v>0</v>
      </c>
      <c r="J140" s="179">
        <v>3.131745</v>
      </c>
      <c r="K140" s="165"/>
      <c r="L140" s="165"/>
      <c r="M140" s="183" t="s">
        <v>535</v>
      </c>
      <c r="N140" s="165" t="s">
        <v>96</v>
      </c>
      <c r="O140" s="165" t="s">
        <v>43</v>
      </c>
      <c r="P140" s="165" t="s">
        <v>43</v>
      </c>
      <c r="Q140" s="165" t="s">
        <v>537</v>
      </c>
      <c r="R140" s="165" t="s">
        <v>1494</v>
      </c>
      <c r="S140" s="164">
        <v>1.5658725</v>
      </c>
      <c r="T140" s="163">
        <v>0.67100000000000004</v>
      </c>
      <c r="U140" s="163">
        <v>0.65900000000000003</v>
      </c>
      <c r="V140" s="163">
        <v>1.2000000000000011E-2</v>
      </c>
      <c r="W140" s="162">
        <v>16510700</v>
      </c>
      <c r="X140" s="162">
        <v>0</v>
      </c>
      <c r="Y140" s="157">
        <v>0.5</v>
      </c>
      <c r="Z140" s="161"/>
    </row>
    <row r="141" spans="1:26">
      <c r="A141" s="185">
        <v>138</v>
      </c>
      <c r="B141" s="183" t="s">
        <v>539</v>
      </c>
      <c r="C141" s="184" t="s">
        <v>541</v>
      </c>
      <c r="D141" s="171" t="s">
        <v>43</v>
      </c>
      <c r="E141" s="171" t="s">
        <v>43</v>
      </c>
      <c r="F141" s="171">
        <v>0.5</v>
      </c>
      <c r="G141" s="180">
        <v>0</v>
      </c>
      <c r="H141" s="168" t="s">
        <v>1314</v>
      </c>
      <c r="I141" s="168" t="s">
        <v>1314</v>
      </c>
      <c r="J141" s="179">
        <v>0</v>
      </c>
      <c r="K141" s="165"/>
      <c r="L141" s="165"/>
      <c r="M141" s="183" t="s">
        <v>539</v>
      </c>
      <c r="N141" s="165" t="s">
        <v>96</v>
      </c>
      <c r="O141" s="165" t="s">
        <v>43</v>
      </c>
      <c r="P141" s="165" t="s">
        <v>43</v>
      </c>
      <c r="Q141" s="165" t="s">
        <v>541</v>
      </c>
      <c r="R141" s="165" t="s">
        <v>1494</v>
      </c>
      <c r="S141" s="164">
        <v>0</v>
      </c>
      <c r="T141" s="163">
        <v>0.64900000000000002</v>
      </c>
      <c r="U141" s="163">
        <v>0.64400000000000002</v>
      </c>
      <c r="V141" s="163">
        <v>5.0000000000000044E-3</v>
      </c>
      <c r="W141" s="162">
        <v>702750</v>
      </c>
      <c r="X141" s="162">
        <v>0</v>
      </c>
      <c r="Y141" s="157">
        <v>0.5</v>
      </c>
      <c r="Z141" s="161"/>
    </row>
    <row r="142" spans="1:26">
      <c r="A142" s="185">
        <v>139</v>
      </c>
      <c r="B142" s="183" t="s">
        <v>542</v>
      </c>
      <c r="C142" s="184" t="s">
        <v>544</v>
      </c>
      <c r="D142" s="171" t="s">
        <v>86</v>
      </c>
      <c r="E142" s="171" t="s">
        <v>43</v>
      </c>
      <c r="F142" s="171">
        <v>0.3</v>
      </c>
      <c r="G142" s="180">
        <v>0</v>
      </c>
      <c r="H142" s="168" t="s">
        <v>1314</v>
      </c>
      <c r="I142" s="168" t="s">
        <v>1314</v>
      </c>
      <c r="J142" s="179">
        <v>5.5390242499999998</v>
      </c>
      <c r="K142" s="165"/>
      <c r="L142" s="165"/>
      <c r="M142" s="183" t="s">
        <v>542</v>
      </c>
      <c r="N142" s="165" t="s">
        <v>96</v>
      </c>
      <c r="O142" s="165" t="s">
        <v>1774</v>
      </c>
      <c r="P142" s="165" t="s">
        <v>43</v>
      </c>
      <c r="Q142" s="165" t="s">
        <v>544</v>
      </c>
      <c r="R142" s="165" t="s">
        <v>1494</v>
      </c>
      <c r="S142" s="164">
        <v>1.6617072749999999</v>
      </c>
      <c r="T142" s="163">
        <v>0.80900000000000005</v>
      </c>
      <c r="U142" s="163">
        <v>0.77400000000000002</v>
      </c>
      <c r="V142" s="163">
        <v>3.5000000000000031E-2</v>
      </c>
      <c r="W142" s="162">
        <v>37017750</v>
      </c>
      <c r="X142" s="162">
        <v>0</v>
      </c>
      <c r="Y142" s="157">
        <v>0.3</v>
      </c>
      <c r="Z142" s="161"/>
    </row>
    <row r="143" spans="1:26">
      <c r="A143" s="185">
        <v>140</v>
      </c>
      <c r="B143" s="183" t="s">
        <v>545</v>
      </c>
      <c r="C143" s="184" t="s">
        <v>547</v>
      </c>
      <c r="D143" s="171" t="s">
        <v>86</v>
      </c>
      <c r="E143" s="171" t="s">
        <v>43</v>
      </c>
      <c r="F143" s="171">
        <v>0.3</v>
      </c>
      <c r="G143" s="180">
        <v>0</v>
      </c>
      <c r="H143" s="168" t="s">
        <v>1314</v>
      </c>
      <c r="I143" s="168" t="s">
        <v>1314</v>
      </c>
      <c r="J143" s="179">
        <v>9.8877649999999999</v>
      </c>
      <c r="K143" s="165"/>
      <c r="L143" s="165"/>
      <c r="M143" s="183" t="s">
        <v>545</v>
      </c>
      <c r="N143" s="165" t="s">
        <v>96</v>
      </c>
      <c r="O143" s="165" t="s">
        <v>1775</v>
      </c>
      <c r="P143" s="165" t="s">
        <v>43</v>
      </c>
      <c r="Q143" s="165" t="s">
        <v>547</v>
      </c>
      <c r="R143" s="165" t="s">
        <v>1494</v>
      </c>
      <c r="S143" s="164">
        <v>2.9663295000000001</v>
      </c>
      <c r="T143" s="163">
        <v>0.80600000000000005</v>
      </c>
      <c r="U143" s="163">
        <v>0.755</v>
      </c>
      <c r="V143" s="163">
        <v>5.1000000000000045E-2</v>
      </c>
      <c r="W143" s="187">
        <v>0</v>
      </c>
      <c r="X143" s="187">
        <v>0</v>
      </c>
      <c r="Y143" s="157">
        <v>0.3</v>
      </c>
      <c r="Z143" s="161" t="s">
        <v>1520</v>
      </c>
    </row>
    <row r="144" spans="1:26">
      <c r="A144" s="185">
        <v>141</v>
      </c>
      <c r="B144" s="183" t="s">
        <v>548</v>
      </c>
      <c r="C144" s="184" t="s">
        <v>550</v>
      </c>
      <c r="D144" s="171" t="s">
        <v>300</v>
      </c>
      <c r="E144" s="171" t="s">
        <v>43</v>
      </c>
      <c r="F144" s="171">
        <v>0.4</v>
      </c>
      <c r="G144" s="180">
        <v>0</v>
      </c>
      <c r="H144" s="168" t="s">
        <v>1314</v>
      </c>
      <c r="I144" s="168" t="s">
        <v>0</v>
      </c>
      <c r="J144" s="179">
        <v>1.0838810000000001</v>
      </c>
      <c r="K144" s="165" t="s">
        <v>301</v>
      </c>
      <c r="L144" s="165"/>
      <c r="M144" s="183" t="s">
        <v>548</v>
      </c>
      <c r="N144" s="165" t="s">
        <v>1776</v>
      </c>
      <c r="O144" s="165" t="s">
        <v>1777</v>
      </c>
      <c r="P144" s="165" t="s">
        <v>43</v>
      </c>
      <c r="Q144" s="165" t="s">
        <v>550</v>
      </c>
      <c r="R144" s="165" t="s">
        <v>1494</v>
      </c>
      <c r="S144" s="164">
        <v>0.43355240000000006</v>
      </c>
      <c r="T144" s="163">
        <v>0.70299999999999996</v>
      </c>
      <c r="U144" s="163">
        <v>0.68500000000000005</v>
      </c>
      <c r="V144" s="163">
        <v>1.7999999999999905E-2</v>
      </c>
      <c r="W144" s="162">
        <v>10551400</v>
      </c>
      <c r="X144" s="162">
        <v>0</v>
      </c>
      <c r="Y144" s="157">
        <v>0.4</v>
      </c>
      <c r="Z144" s="161"/>
    </row>
    <row r="145" spans="1:26">
      <c r="A145" s="185">
        <v>142</v>
      </c>
      <c r="B145" s="183" t="s">
        <v>551</v>
      </c>
      <c r="C145" s="184" t="s">
        <v>553</v>
      </c>
      <c r="D145" s="171" t="s">
        <v>178</v>
      </c>
      <c r="E145" s="171" t="s">
        <v>43</v>
      </c>
      <c r="F145" s="171">
        <v>0.4</v>
      </c>
      <c r="G145" s="180">
        <v>0</v>
      </c>
      <c r="H145" s="168" t="s">
        <v>1314</v>
      </c>
      <c r="I145" s="168" t="s">
        <v>1314</v>
      </c>
      <c r="J145" s="179">
        <v>5.7362682899999999</v>
      </c>
      <c r="K145" s="165" t="s">
        <v>179</v>
      </c>
      <c r="L145" s="165"/>
      <c r="M145" s="183" t="s">
        <v>551</v>
      </c>
      <c r="N145" s="165" t="s">
        <v>1778</v>
      </c>
      <c r="O145" s="165" t="s">
        <v>1779</v>
      </c>
      <c r="P145" s="165" t="s">
        <v>43</v>
      </c>
      <c r="Q145" s="165" t="s">
        <v>553</v>
      </c>
      <c r="R145" s="165" t="s">
        <v>1494</v>
      </c>
      <c r="S145" s="164">
        <v>2.2945073160000002</v>
      </c>
      <c r="T145" s="163">
        <v>0.67400000000000004</v>
      </c>
      <c r="U145" s="163">
        <v>0.66100000000000003</v>
      </c>
      <c r="V145" s="163">
        <v>1.3000000000000012E-2</v>
      </c>
      <c r="W145" s="162">
        <v>18154625</v>
      </c>
      <c r="X145" s="162">
        <v>0</v>
      </c>
      <c r="Y145" s="157">
        <v>0.4</v>
      </c>
      <c r="Z145" s="161"/>
    </row>
    <row r="146" spans="1:26">
      <c r="A146" s="185">
        <v>143</v>
      </c>
      <c r="B146" s="183" t="s">
        <v>554</v>
      </c>
      <c r="C146" s="184" t="s">
        <v>556</v>
      </c>
      <c r="D146" s="171" t="s">
        <v>43</v>
      </c>
      <c r="E146" s="171" t="s">
        <v>386</v>
      </c>
      <c r="F146" s="171">
        <v>0.49</v>
      </c>
      <c r="G146" s="180">
        <v>0</v>
      </c>
      <c r="H146" s="168" t="s">
        <v>1314</v>
      </c>
      <c r="I146" s="168" t="s">
        <v>1314</v>
      </c>
      <c r="J146" s="179">
        <v>4.0179999999999998</v>
      </c>
      <c r="K146" s="165"/>
      <c r="L146" s="165"/>
      <c r="M146" s="183" t="s">
        <v>554</v>
      </c>
      <c r="N146" s="165" t="s">
        <v>96</v>
      </c>
      <c r="O146" s="165" t="s">
        <v>43</v>
      </c>
      <c r="P146" s="165" t="s">
        <v>1780</v>
      </c>
      <c r="Q146" s="165" t="s">
        <v>556</v>
      </c>
      <c r="R146" s="165" t="s">
        <v>1494</v>
      </c>
      <c r="S146" s="164">
        <v>1.9688199999999998</v>
      </c>
      <c r="T146" s="163">
        <v>0.69</v>
      </c>
      <c r="U146" s="163">
        <v>0.67300000000000004</v>
      </c>
      <c r="V146" s="163">
        <v>1.6999999999999904E-2</v>
      </c>
      <c r="W146" s="162">
        <v>31766350</v>
      </c>
      <c r="X146" s="162">
        <v>232000</v>
      </c>
      <c r="Y146" s="157">
        <v>0.49</v>
      </c>
      <c r="Z146" s="161"/>
    </row>
    <row r="147" spans="1:26">
      <c r="A147" s="185">
        <v>144</v>
      </c>
      <c r="B147" s="183" t="s">
        <v>557</v>
      </c>
      <c r="C147" s="184" t="s">
        <v>559</v>
      </c>
      <c r="D147" s="171" t="s">
        <v>86</v>
      </c>
      <c r="E147" s="171" t="s">
        <v>43</v>
      </c>
      <c r="F147" s="171">
        <v>0.3</v>
      </c>
      <c r="G147" s="180">
        <v>0</v>
      </c>
      <c r="H147" s="168" t="s">
        <v>1314</v>
      </c>
      <c r="I147" s="168" t="s">
        <v>1314</v>
      </c>
      <c r="J147" s="179">
        <v>2.915559</v>
      </c>
      <c r="K147" s="165"/>
      <c r="L147" s="165"/>
      <c r="M147" s="183" t="s">
        <v>557</v>
      </c>
      <c r="N147" s="165" t="s">
        <v>96</v>
      </c>
      <c r="O147" s="165" t="s">
        <v>1781</v>
      </c>
      <c r="P147" s="165" t="s">
        <v>43</v>
      </c>
      <c r="Q147" s="165" t="s">
        <v>559</v>
      </c>
      <c r="R147" s="165" t="s">
        <v>1494</v>
      </c>
      <c r="S147" s="164">
        <v>0.87466769999999994</v>
      </c>
      <c r="T147" s="163">
        <v>0.76200000000000001</v>
      </c>
      <c r="U147" s="163">
        <v>0.74099999999999999</v>
      </c>
      <c r="V147" s="163">
        <v>2.1000000000000019E-2</v>
      </c>
      <c r="W147" s="162">
        <v>18105000</v>
      </c>
      <c r="X147" s="162">
        <v>0</v>
      </c>
      <c r="Y147" s="157">
        <v>0.3</v>
      </c>
      <c r="Z147" s="161"/>
    </row>
    <row r="148" spans="1:26">
      <c r="A148" s="185">
        <v>145</v>
      </c>
      <c r="B148" s="183" t="s">
        <v>560</v>
      </c>
      <c r="C148" s="184" t="s">
        <v>562</v>
      </c>
      <c r="D148" s="171" t="s">
        <v>43</v>
      </c>
      <c r="E148" s="171" t="s">
        <v>170</v>
      </c>
      <c r="F148" s="171">
        <v>0.49</v>
      </c>
      <c r="G148" s="180">
        <v>0</v>
      </c>
      <c r="H148" s="168" t="s">
        <v>1314</v>
      </c>
      <c r="I148" s="168" t="s">
        <v>1314</v>
      </c>
      <c r="J148" s="179">
        <v>5.4742090000000001</v>
      </c>
      <c r="K148" s="165" t="s">
        <v>1555</v>
      </c>
      <c r="L148" s="165"/>
      <c r="M148" s="183" t="s">
        <v>560</v>
      </c>
      <c r="N148" s="165" t="s">
        <v>1782</v>
      </c>
      <c r="O148" s="165" t="s">
        <v>43</v>
      </c>
      <c r="P148" s="165" t="s">
        <v>1783</v>
      </c>
      <c r="Q148" s="165" t="s">
        <v>562</v>
      </c>
      <c r="R148" s="165" t="s">
        <v>1494</v>
      </c>
      <c r="S148" s="164">
        <v>2.6823624100000001</v>
      </c>
      <c r="T148" s="163">
        <v>0.66500000000000004</v>
      </c>
      <c r="U148" s="163">
        <v>0.65300000000000002</v>
      </c>
      <c r="V148" s="163">
        <v>1.2000000000000011E-2</v>
      </c>
      <c r="W148" s="162">
        <v>38865551</v>
      </c>
      <c r="X148" s="162">
        <v>0</v>
      </c>
      <c r="Y148" s="157">
        <v>0.49</v>
      </c>
      <c r="Z148" s="161"/>
    </row>
    <row r="149" spans="1:26">
      <c r="A149" s="185">
        <v>146</v>
      </c>
      <c r="B149" s="183" t="s">
        <v>563</v>
      </c>
      <c r="C149" s="184" t="s">
        <v>565</v>
      </c>
      <c r="D149" s="171" t="s">
        <v>43</v>
      </c>
      <c r="E149" s="171" t="s">
        <v>566</v>
      </c>
      <c r="F149" s="171">
        <v>0.49</v>
      </c>
      <c r="G149" s="180">
        <v>0</v>
      </c>
      <c r="H149" s="168" t="s">
        <v>1314</v>
      </c>
      <c r="I149" s="168" t="s">
        <v>1314</v>
      </c>
      <c r="J149" s="179">
        <v>10.3155687</v>
      </c>
      <c r="K149" s="165"/>
      <c r="L149" s="165" t="s">
        <v>24</v>
      </c>
      <c r="M149" s="183" t="s">
        <v>563</v>
      </c>
      <c r="N149" s="165" t="s">
        <v>96</v>
      </c>
      <c r="O149" s="165" t="s">
        <v>43</v>
      </c>
      <c r="P149" s="165" t="s">
        <v>1784</v>
      </c>
      <c r="Q149" s="165" t="s">
        <v>565</v>
      </c>
      <c r="R149" s="165" t="s">
        <v>1494</v>
      </c>
      <c r="S149" s="164">
        <v>5.0546286629999999</v>
      </c>
      <c r="T149" s="163">
        <v>0.70299999999999996</v>
      </c>
      <c r="U149" s="163">
        <v>0.68400000000000005</v>
      </c>
      <c r="V149" s="163">
        <v>1.8999999999999906E-2</v>
      </c>
      <c r="W149" s="162">
        <v>12881950</v>
      </c>
      <c r="X149" s="162">
        <v>0</v>
      </c>
      <c r="Y149" s="157">
        <v>0.99</v>
      </c>
      <c r="Z149" s="161"/>
    </row>
    <row r="150" spans="1:26">
      <c r="A150" s="185">
        <v>147</v>
      </c>
      <c r="B150" s="183" t="s">
        <v>567</v>
      </c>
      <c r="C150" s="184" t="s">
        <v>569</v>
      </c>
      <c r="D150" s="171" t="s">
        <v>86</v>
      </c>
      <c r="E150" s="171" t="s">
        <v>43</v>
      </c>
      <c r="F150" s="171">
        <v>0.3</v>
      </c>
      <c r="G150" s="180">
        <v>0</v>
      </c>
      <c r="H150" s="168" t="s">
        <v>1314</v>
      </c>
      <c r="I150" s="168" t="s">
        <v>1314</v>
      </c>
      <c r="J150" s="179">
        <v>9.5311459999999997</v>
      </c>
      <c r="K150" s="165"/>
      <c r="L150" s="165"/>
      <c r="M150" s="183" t="s">
        <v>567</v>
      </c>
      <c r="N150" s="165" t="s">
        <v>96</v>
      </c>
      <c r="O150" s="165" t="s">
        <v>1785</v>
      </c>
      <c r="P150" s="165" t="s">
        <v>43</v>
      </c>
      <c r="Q150" s="165" t="s">
        <v>569</v>
      </c>
      <c r="R150" s="165" t="s">
        <v>1494</v>
      </c>
      <c r="S150" s="164">
        <v>2.8593438</v>
      </c>
      <c r="T150" s="163">
        <v>0.77</v>
      </c>
      <c r="U150" s="163">
        <v>0.751</v>
      </c>
      <c r="V150" s="163">
        <v>1.9000000000000017E-2</v>
      </c>
      <c r="W150" s="162">
        <v>34134400</v>
      </c>
      <c r="X150" s="162">
        <v>0</v>
      </c>
      <c r="Y150" s="157">
        <v>0.3</v>
      </c>
      <c r="Z150" s="161"/>
    </row>
    <row r="151" spans="1:26">
      <c r="A151" s="185">
        <v>148</v>
      </c>
      <c r="B151" s="183" t="s">
        <v>570</v>
      </c>
      <c r="C151" s="184" t="s">
        <v>572</v>
      </c>
      <c r="D151" s="171" t="s">
        <v>215</v>
      </c>
      <c r="E151" s="171" t="s">
        <v>141</v>
      </c>
      <c r="F151" s="171">
        <v>0.4</v>
      </c>
      <c r="G151" s="180">
        <v>0</v>
      </c>
      <c r="H151" s="168" t="s">
        <v>1314</v>
      </c>
      <c r="I151" s="168" t="s">
        <v>1314</v>
      </c>
      <c r="J151" s="179">
        <v>9.0423010000000001</v>
      </c>
      <c r="K151" s="165"/>
      <c r="L151" s="165"/>
      <c r="M151" s="183" t="s">
        <v>570</v>
      </c>
      <c r="N151" s="165" t="s">
        <v>96</v>
      </c>
      <c r="O151" s="165" t="s">
        <v>1786</v>
      </c>
      <c r="P151" s="165" t="s">
        <v>1787</v>
      </c>
      <c r="Q151" s="165" t="s">
        <v>572</v>
      </c>
      <c r="R151" s="165" t="s">
        <v>1494</v>
      </c>
      <c r="S151" s="164">
        <v>3.6169204000000001</v>
      </c>
      <c r="T151" s="163">
        <v>0.66100000000000003</v>
      </c>
      <c r="U151" s="163">
        <v>0.64700000000000002</v>
      </c>
      <c r="V151" s="163">
        <v>1.4000000000000012E-2</v>
      </c>
      <c r="W151" s="162">
        <v>15670450</v>
      </c>
      <c r="X151" s="162">
        <v>0</v>
      </c>
      <c r="Y151" s="157">
        <v>0.4</v>
      </c>
      <c r="Z151" s="161"/>
    </row>
    <row r="152" spans="1:26">
      <c r="A152" s="185">
        <v>149</v>
      </c>
      <c r="B152" s="183" t="s">
        <v>573</v>
      </c>
      <c r="C152" s="184" t="s">
        <v>575</v>
      </c>
      <c r="D152" s="171" t="s">
        <v>43</v>
      </c>
      <c r="E152" s="171" t="s">
        <v>170</v>
      </c>
      <c r="F152" s="171">
        <v>0.49</v>
      </c>
      <c r="G152" s="180">
        <v>0</v>
      </c>
      <c r="H152" s="168" t="s">
        <v>0</v>
      </c>
      <c r="I152" s="168" t="s">
        <v>1314</v>
      </c>
      <c r="J152" s="179">
        <v>17.029923</v>
      </c>
      <c r="K152" s="165" t="s">
        <v>1555</v>
      </c>
      <c r="L152" s="165"/>
      <c r="M152" s="183" t="s">
        <v>573</v>
      </c>
      <c r="N152" s="165" t="s">
        <v>1788</v>
      </c>
      <c r="O152" s="165" t="s">
        <v>43</v>
      </c>
      <c r="P152" s="165" t="s">
        <v>1789</v>
      </c>
      <c r="Q152" s="165" t="s">
        <v>575</v>
      </c>
      <c r="R152" s="165" t="s">
        <v>1494</v>
      </c>
      <c r="S152" s="164">
        <v>8.3446622700000006</v>
      </c>
      <c r="T152" s="163">
        <v>0.71099999999999997</v>
      </c>
      <c r="U152" s="163">
        <v>0.69099999999999995</v>
      </c>
      <c r="V152" s="163">
        <v>2.0000000000000018E-2</v>
      </c>
      <c r="W152" s="162">
        <v>116009725</v>
      </c>
      <c r="X152" s="162">
        <v>40000</v>
      </c>
      <c r="Y152" s="157">
        <v>0.49</v>
      </c>
      <c r="Z152" s="161"/>
    </row>
    <row r="153" spans="1:26">
      <c r="A153" s="185">
        <v>150</v>
      </c>
      <c r="B153" s="183" t="s">
        <v>576</v>
      </c>
      <c r="C153" s="184" t="s">
        <v>578</v>
      </c>
      <c r="D153" s="171" t="s">
        <v>43</v>
      </c>
      <c r="E153" s="171" t="s">
        <v>136</v>
      </c>
      <c r="F153" s="171">
        <v>0.49</v>
      </c>
      <c r="G153" s="180">
        <v>0</v>
      </c>
      <c r="H153" s="168" t="s">
        <v>1314</v>
      </c>
      <c r="I153" s="168" t="s">
        <v>1314</v>
      </c>
      <c r="J153" s="179">
        <v>5.265269</v>
      </c>
      <c r="K153" s="165" t="s">
        <v>137</v>
      </c>
      <c r="L153" s="165"/>
      <c r="M153" s="183" t="s">
        <v>576</v>
      </c>
      <c r="N153" s="165" t="s">
        <v>1790</v>
      </c>
      <c r="O153" s="165" t="s">
        <v>43</v>
      </c>
      <c r="P153" s="165" t="s">
        <v>1791</v>
      </c>
      <c r="Q153" s="165" t="s">
        <v>578</v>
      </c>
      <c r="R153" s="165" t="s">
        <v>1494</v>
      </c>
      <c r="S153" s="164">
        <v>2.57998181</v>
      </c>
      <c r="T153" s="163">
        <v>0.70099999999999996</v>
      </c>
      <c r="U153" s="163">
        <v>0.68799999999999994</v>
      </c>
      <c r="V153" s="163">
        <v>1.3000000000000012E-2</v>
      </c>
      <c r="W153" s="162">
        <v>37694200</v>
      </c>
      <c r="X153" s="162">
        <v>1323500</v>
      </c>
      <c r="Y153" s="157">
        <v>0.49</v>
      </c>
      <c r="Z153" s="161"/>
    </row>
    <row r="154" spans="1:26">
      <c r="A154" s="185">
        <v>151</v>
      </c>
      <c r="B154" s="183" t="s">
        <v>579</v>
      </c>
      <c r="C154" s="184" t="s">
        <v>581</v>
      </c>
      <c r="D154" s="171" t="s">
        <v>393</v>
      </c>
      <c r="E154" s="171" t="s">
        <v>189</v>
      </c>
      <c r="F154" s="171">
        <v>0.4</v>
      </c>
      <c r="G154" s="180">
        <v>0</v>
      </c>
      <c r="H154" s="168" t="s">
        <v>1314</v>
      </c>
      <c r="I154" s="168" t="s">
        <v>1314</v>
      </c>
      <c r="J154" s="179">
        <v>0.78222499999999995</v>
      </c>
      <c r="K154" s="165"/>
      <c r="L154" s="165"/>
      <c r="M154" s="183" t="s">
        <v>579</v>
      </c>
      <c r="N154" s="165" t="s">
        <v>96</v>
      </c>
      <c r="O154" s="165" t="s">
        <v>1792</v>
      </c>
      <c r="P154" s="165" t="s">
        <v>1793</v>
      </c>
      <c r="Q154" s="165" t="s">
        <v>581</v>
      </c>
      <c r="R154" s="165" t="s">
        <v>1494</v>
      </c>
      <c r="S154" s="164">
        <v>0.31289</v>
      </c>
      <c r="T154" s="163">
        <v>0.69799999999999995</v>
      </c>
      <c r="U154" s="163">
        <v>0.68200000000000005</v>
      </c>
      <c r="V154" s="163">
        <v>1.5999999999999903E-2</v>
      </c>
      <c r="W154" s="162">
        <v>12124750</v>
      </c>
      <c r="X154" s="162">
        <v>1370170</v>
      </c>
      <c r="Y154" s="157">
        <v>0.4</v>
      </c>
      <c r="Z154" s="161"/>
    </row>
    <row r="155" spans="1:26">
      <c r="A155" s="185">
        <v>152</v>
      </c>
      <c r="B155" s="183" t="s">
        <v>582</v>
      </c>
      <c r="C155" s="184" t="s">
        <v>584</v>
      </c>
      <c r="D155" s="171" t="s">
        <v>86</v>
      </c>
      <c r="E155" s="171" t="s">
        <v>43</v>
      </c>
      <c r="F155" s="171">
        <v>0.3</v>
      </c>
      <c r="G155" s="180">
        <v>0</v>
      </c>
      <c r="H155" s="168" t="s">
        <v>1314</v>
      </c>
      <c r="I155" s="168" t="s">
        <v>1314</v>
      </c>
      <c r="J155" s="179">
        <v>1.7216560000000001</v>
      </c>
      <c r="K155" s="165"/>
      <c r="L155" s="165"/>
      <c r="M155" s="183" t="s">
        <v>582</v>
      </c>
      <c r="N155" s="165" t="s">
        <v>96</v>
      </c>
      <c r="O155" s="165" t="s">
        <v>1794</v>
      </c>
      <c r="P155" s="165" t="s">
        <v>43</v>
      </c>
      <c r="Q155" s="165" t="s">
        <v>584</v>
      </c>
      <c r="R155" s="165" t="s">
        <v>1494</v>
      </c>
      <c r="S155" s="164">
        <v>0.51649679999999998</v>
      </c>
      <c r="T155" s="163">
        <v>0.76100000000000001</v>
      </c>
      <c r="U155" s="163">
        <v>0.749</v>
      </c>
      <c r="V155" s="163">
        <v>1.2000000000000011E-2</v>
      </c>
      <c r="W155" s="162">
        <v>18154600</v>
      </c>
      <c r="X155" s="162">
        <v>0</v>
      </c>
      <c r="Y155" s="157">
        <v>0.3</v>
      </c>
      <c r="Z155" s="161"/>
    </row>
    <row r="156" spans="1:26">
      <c r="A156" s="185">
        <v>153</v>
      </c>
      <c r="B156" s="183" t="s">
        <v>585</v>
      </c>
      <c r="C156" s="184" t="s">
        <v>587</v>
      </c>
      <c r="D156" s="171" t="s">
        <v>235</v>
      </c>
      <c r="E156" s="171" t="s">
        <v>236</v>
      </c>
      <c r="F156" s="171">
        <v>0.4</v>
      </c>
      <c r="G156" s="180">
        <v>0</v>
      </c>
      <c r="H156" s="168" t="s">
        <v>1314</v>
      </c>
      <c r="I156" s="168" t="s">
        <v>1314</v>
      </c>
      <c r="J156" s="179">
        <v>1.141221</v>
      </c>
      <c r="K156" s="165" t="s">
        <v>1536</v>
      </c>
      <c r="L156" s="165"/>
      <c r="M156" s="183" t="s">
        <v>585</v>
      </c>
      <c r="N156" s="165" t="s">
        <v>1795</v>
      </c>
      <c r="O156" s="165" t="s">
        <v>1796</v>
      </c>
      <c r="P156" s="165" t="s">
        <v>1797</v>
      </c>
      <c r="Q156" s="165" t="s">
        <v>587</v>
      </c>
      <c r="R156" s="165" t="s">
        <v>1494</v>
      </c>
      <c r="S156" s="164">
        <v>0.45648840000000002</v>
      </c>
      <c r="T156" s="163">
        <v>0.73</v>
      </c>
      <c r="U156" s="163">
        <v>0.71099999999999997</v>
      </c>
      <c r="V156" s="163">
        <v>1.9000000000000017E-2</v>
      </c>
      <c r="W156" s="162">
        <v>13004925</v>
      </c>
      <c r="X156" s="162">
        <v>0</v>
      </c>
      <c r="Y156" s="157">
        <v>0.4</v>
      </c>
      <c r="Z156" s="161"/>
    </row>
    <row r="157" spans="1:26">
      <c r="A157" s="185">
        <v>154</v>
      </c>
      <c r="B157" s="183" t="s">
        <v>588</v>
      </c>
      <c r="C157" s="184" t="s">
        <v>590</v>
      </c>
      <c r="D157" s="171" t="s">
        <v>156</v>
      </c>
      <c r="E157" s="171" t="s">
        <v>43</v>
      </c>
      <c r="F157" s="171">
        <v>0.4</v>
      </c>
      <c r="G157" s="180">
        <v>0</v>
      </c>
      <c r="H157" s="168" t="s">
        <v>0</v>
      </c>
      <c r="I157" s="168" t="s">
        <v>1314</v>
      </c>
      <c r="J157" s="179">
        <v>1.736273</v>
      </c>
      <c r="K157" s="165" t="s">
        <v>1550</v>
      </c>
      <c r="L157" s="165"/>
      <c r="M157" s="183" t="s">
        <v>588</v>
      </c>
      <c r="N157" s="165" t="s">
        <v>1798</v>
      </c>
      <c r="O157" s="165" t="s">
        <v>1799</v>
      </c>
      <c r="P157" s="165" t="s">
        <v>43</v>
      </c>
      <c r="Q157" s="165" t="s">
        <v>590</v>
      </c>
      <c r="R157" s="165" t="s">
        <v>1494</v>
      </c>
      <c r="S157" s="164">
        <v>0.69450920000000005</v>
      </c>
      <c r="T157" s="163">
        <v>0.71899999999999997</v>
      </c>
      <c r="U157" s="163">
        <v>0.7</v>
      </c>
      <c r="V157" s="163">
        <v>1.9000000000000017E-2</v>
      </c>
      <c r="W157" s="162">
        <v>13942000</v>
      </c>
      <c r="X157" s="162">
        <v>0</v>
      </c>
      <c r="Y157" s="157">
        <v>0.4</v>
      </c>
      <c r="Z157" s="161"/>
    </row>
    <row r="158" spans="1:26">
      <c r="A158" s="185">
        <v>155</v>
      </c>
      <c r="B158" s="183" t="s">
        <v>591</v>
      </c>
      <c r="C158" s="184" t="s">
        <v>593</v>
      </c>
      <c r="D158" s="171" t="s">
        <v>43</v>
      </c>
      <c r="E158" s="171" t="s">
        <v>566</v>
      </c>
      <c r="F158" s="171">
        <v>0.49</v>
      </c>
      <c r="G158" s="180">
        <v>0</v>
      </c>
      <c r="H158" s="168" t="s">
        <v>0</v>
      </c>
      <c r="I158" s="168" t="s">
        <v>1314</v>
      </c>
      <c r="J158" s="179">
        <v>11.877007000000001</v>
      </c>
      <c r="K158" s="165"/>
      <c r="L158" s="165" t="s">
        <v>24</v>
      </c>
      <c r="M158" s="183" t="s">
        <v>591</v>
      </c>
      <c r="N158" s="165" t="s">
        <v>96</v>
      </c>
      <c r="O158" s="165" t="s">
        <v>43</v>
      </c>
      <c r="P158" s="165" t="s">
        <v>1800</v>
      </c>
      <c r="Q158" s="165" t="s">
        <v>593</v>
      </c>
      <c r="R158" s="165" t="s">
        <v>1494</v>
      </c>
      <c r="S158" s="164">
        <v>5.8197334300000003</v>
      </c>
      <c r="T158" s="163">
        <v>0.67800000000000005</v>
      </c>
      <c r="U158" s="163">
        <v>0.66100000000000003</v>
      </c>
      <c r="V158" s="163">
        <v>1.7000000000000015E-2</v>
      </c>
      <c r="W158" s="162">
        <v>49264850</v>
      </c>
      <c r="X158" s="162">
        <v>8167750</v>
      </c>
      <c r="Y158" s="157">
        <v>0.99</v>
      </c>
      <c r="Z158" s="161"/>
    </row>
    <row r="159" spans="1:26">
      <c r="A159" s="185">
        <v>156</v>
      </c>
      <c r="B159" s="183" t="s">
        <v>594</v>
      </c>
      <c r="C159" s="184" t="s">
        <v>596</v>
      </c>
      <c r="D159" s="171" t="s">
        <v>43</v>
      </c>
      <c r="E159" s="171" t="s">
        <v>123</v>
      </c>
      <c r="F159" s="171">
        <v>0.49</v>
      </c>
      <c r="G159" s="180">
        <v>0</v>
      </c>
      <c r="H159" s="168" t="s">
        <v>1314</v>
      </c>
      <c r="I159" s="168" t="s">
        <v>1314</v>
      </c>
      <c r="J159" s="179">
        <v>3.0834837200000003</v>
      </c>
      <c r="K159" s="165"/>
      <c r="L159" s="165"/>
      <c r="M159" s="183" t="s">
        <v>594</v>
      </c>
      <c r="N159" s="165" t="s">
        <v>96</v>
      </c>
      <c r="O159" s="165" t="s">
        <v>43</v>
      </c>
      <c r="P159" s="165" t="s">
        <v>1801</v>
      </c>
      <c r="Q159" s="165" t="s">
        <v>596</v>
      </c>
      <c r="R159" s="165" t="s">
        <v>1494</v>
      </c>
      <c r="S159" s="164">
        <v>1.5109070228000001</v>
      </c>
      <c r="T159" s="163">
        <v>0.73499999999999999</v>
      </c>
      <c r="U159" s="163">
        <v>0.71599999999999997</v>
      </c>
      <c r="V159" s="163">
        <v>1.9000000000000017E-2</v>
      </c>
      <c r="W159" s="162">
        <v>21697450</v>
      </c>
      <c r="X159" s="162">
        <v>904250</v>
      </c>
      <c r="Y159" s="157">
        <v>0.49</v>
      </c>
      <c r="Z159" s="161"/>
    </row>
    <row r="160" spans="1:26">
      <c r="A160" s="185">
        <v>157</v>
      </c>
      <c r="B160" s="183" t="s">
        <v>597</v>
      </c>
      <c r="C160" s="184" t="s">
        <v>599</v>
      </c>
      <c r="D160" s="171" t="s">
        <v>68</v>
      </c>
      <c r="E160" s="171" t="s">
        <v>69</v>
      </c>
      <c r="F160" s="171">
        <v>0.4</v>
      </c>
      <c r="G160" s="180">
        <v>0</v>
      </c>
      <c r="H160" s="168" t="s">
        <v>0</v>
      </c>
      <c r="I160" s="168" t="s">
        <v>1314</v>
      </c>
      <c r="J160" s="179">
        <v>2.1466569999999998</v>
      </c>
      <c r="K160" s="165" t="s">
        <v>1507</v>
      </c>
      <c r="L160" s="165"/>
      <c r="M160" s="183" t="s">
        <v>597</v>
      </c>
      <c r="N160" s="165" t="s">
        <v>1802</v>
      </c>
      <c r="O160" s="165" t="s">
        <v>1803</v>
      </c>
      <c r="P160" s="165" t="s">
        <v>1804</v>
      </c>
      <c r="Q160" s="165" t="s">
        <v>599</v>
      </c>
      <c r="R160" s="165" t="s">
        <v>1494</v>
      </c>
      <c r="S160" s="164">
        <v>0.85866279999999995</v>
      </c>
      <c r="T160" s="163">
        <v>0.72599999999999998</v>
      </c>
      <c r="U160" s="163">
        <v>0.70499999999999996</v>
      </c>
      <c r="V160" s="163">
        <v>2.1000000000000019E-2</v>
      </c>
      <c r="W160" s="162">
        <v>23763200</v>
      </c>
      <c r="X160" s="162">
        <v>0</v>
      </c>
      <c r="Y160" s="157">
        <v>0.4</v>
      </c>
      <c r="Z160" s="161"/>
    </row>
    <row r="161" spans="1:26">
      <c r="A161" s="185">
        <v>158</v>
      </c>
      <c r="B161" s="183" t="s">
        <v>600</v>
      </c>
      <c r="C161" s="184" t="s">
        <v>602</v>
      </c>
      <c r="D161" s="171" t="s">
        <v>103</v>
      </c>
      <c r="E161" s="171" t="s">
        <v>104</v>
      </c>
      <c r="F161" s="171">
        <v>0.4</v>
      </c>
      <c r="G161" s="180">
        <v>0</v>
      </c>
      <c r="H161" s="168" t="s">
        <v>1314</v>
      </c>
      <c r="I161" s="168" t="s">
        <v>1314</v>
      </c>
      <c r="J161" s="179">
        <v>0.19581299999999999</v>
      </c>
      <c r="K161" s="165" t="s">
        <v>105</v>
      </c>
      <c r="L161" s="165"/>
      <c r="M161" s="183" t="s">
        <v>600</v>
      </c>
      <c r="N161" s="165" t="s">
        <v>1805</v>
      </c>
      <c r="O161" s="165" t="s">
        <v>1806</v>
      </c>
      <c r="P161" s="165" t="s">
        <v>1807</v>
      </c>
      <c r="Q161" s="165" t="s">
        <v>602</v>
      </c>
      <c r="R161" s="165" t="s">
        <v>1494</v>
      </c>
      <c r="S161" s="164">
        <v>7.8325199999999998E-2</v>
      </c>
      <c r="T161" s="163">
        <v>0.69799999999999995</v>
      </c>
      <c r="U161" s="163">
        <v>0.68600000000000005</v>
      </c>
      <c r="V161" s="163">
        <v>1.19999999999999E-2</v>
      </c>
      <c r="W161" s="162">
        <v>7465150</v>
      </c>
      <c r="X161" s="162">
        <v>0</v>
      </c>
      <c r="Y161" s="157">
        <v>0.4</v>
      </c>
      <c r="Z161" s="161"/>
    </row>
    <row r="162" spans="1:26">
      <c r="A162" s="185">
        <v>159</v>
      </c>
      <c r="B162" s="183" t="s">
        <v>603</v>
      </c>
      <c r="C162" s="184" t="s">
        <v>605</v>
      </c>
      <c r="D162" s="171" t="s">
        <v>202</v>
      </c>
      <c r="E162" s="171" t="s">
        <v>203</v>
      </c>
      <c r="F162" s="171">
        <v>0.4</v>
      </c>
      <c r="G162" s="180">
        <v>0</v>
      </c>
      <c r="H162" s="168" t="s">
        <v>0</v>
      </c>
      <c r="I162" s="168" t="s">
        <v>1314</v>
      </c>
      <c r="J162" s="179">
        <v>0.459287</v>
      </c>
      <c r="K162" s="165"/>
      <c r="L162" s="165"/>
      <c r="M162" s="183" t="s">
        <v>603</v>
      </c>
      <c r="N162" s="165" t="s">
        <v>96</v>
      </c>
      <c r="O162" s="165" t="s">
        <v>1808</v>
      </c>
      <c r="P162" s="165" t="s">
        <v>1809</v>
      </c>
      <c r="Q162" s="165" t="s">
        <v>605</v>
      </c>
      <c r="R162" s="165" t="s">
        <v>1494</v>
      </c>
      <c r="S162" s="164">
        <v>0.18371480000000001</v>
      </c>
      <c r="T162" s="163">
        <v>0.66800000000000004</v>
      </c>
      <c r="U162" s="163">
        <v>0.65800000000000003</v>
      </c>
      <c r="V162" s="163">
        <v>1.0000000000000009E-2</v>
      </c>
      <c r="W162" s="162">
        <v>6971825</v>
      </c>
      <c r="X162" s="162">
        <v>0</v>
      </c>
      <c r="Y162" s="157">
        <v>0.4</v>
      </c>
      <c r="Z162" s="161"/>
    </row>
    <row r="163" spans="1:26">
      <c r="A163" s="185">
        <v>160</v>
      </c>
      <c r="B163" s="183" t="s">
        <v>606</v>
      </c>
      <c r="C163" s="184" t="s">
        <v>608</v>
      </c>
      <c r="D163" s="171" t="s">
        <v>43</v>
      </c>
      <c r="E163" s="171" t="s">
        <v>151</v>
      </c>
      <c r="F163" s="171">
        <v>0.49</v>
      </c>
      <c r="G163" s="180">
        <v>0</v>
      </c>
      <c r="H163" s="168" t="s">
        <v>1314</v>
      </c>
      <c r="I163" s="168" t="s">
        <v>1314</v>
      </c>
      <c r="J163" s="179">
        <v>78.997573000000003</v>
      </c>
      <c r="K163" s="165" t="s">
        <v>1547</v>
      </c>
      <c r="L163" s="165" t="s">
        <v>24</v>
      </c>
      <c r="M163" s="183" t="s">
        <v>606</v>
      </c>
      <c r="N163" s="165" t="s">
        <v>1810</v>
      </c>
      <c r="O163" s="165" t="s">
        <v>43</v>
      </c>
      <c r="P163" s="165" t="s">
        <v>1811</v>
      </c>
      <c r="Q163" s="165" t="s">
        <v>608</v>
      </c>
      <c r="R163" s="165" t="s">
        <v>1494</v>
      </c>
      <c r="S163" s="164">
        <v>38.708810769999999</v>
      </c>
      <c r="T163" s="163">
        <v>0.69899999999999995</v>
      </c>
      <c r="U163" s="163">
        <v>0.67900000000000005</v>
      </c>
      <c r="V163" s="163">
        <v>1.9999999999999907E-2</v>
      </c>
      <c r="W163" s="162">
        <v>93805950</v>
      </c>
      <c r="X163" s="162">
        <v>3002000</v>
      </c>
      <c r="Y163" s="157">
        <v>0.99</v>
      </c>
      <c r="Z163" s="161"/>
    </row>
    <row r="164" spans="1:26">
      <c r="A164" s="185">
        <v>161</v>
      </c>
      <c r="B164" s="183" t="s">
        <v>609</v>
      </c>
      <c r="C164" s="184" t="s">
        <v>611</v>
      </c>
      <c r="D164" s="171" t="s">
        <v>62</v>
      </c>
      <c r="E164" s="171" t="s">
        <v>63</v>
      </c>
      <c r="F164" s="171">
        <v>0.4</v>
      </c>
      <c r="G164" s="180">
        <v>0</v>
      </c>
      <c r="H164" s="168" t="s">
        <v>0</v>
      </c>
      <c r="I164" s="168" t="s">
        <v>1314</v>
      </c>
      <c r="J164" s="179">
        <v>1.007104</v>
      </c>
      <c r="K164" s="165" t="s">
        <v>1503</v>
      </c>
      <c r="L164" s="165"/>
      <c r="M164" s="183" t="s">
        <v>609</v>
      </c>
      <c r="N164" s="165" t="s">
        <v>1812</v>
      </c>
      <c r="O164" s="165" t="s">
        <v>1813</v>
      </c>
      <c r="P164" s="165" t="s">
        <v>1814</v>
      </c>
      <c r="Q164" s="165" t="s">
        <v>611</v>
      </c>
      <c r="R164" s="165" t="s">
        <v>1494</v>
      </c>
      <c r="S164" s="164">
        <v>0.40284160000000002</v>
      </c>
      <c r="T164" s="163">
        <v>0.69</v>
      </c>
      <c r="U164" s="163">
        <v>0.67400000000000004</v>
      </c>
      <c r="V164" s="163">
        <v>1.5999999999999903E-2</v>
      </c>
      <c r="W164" s="162">
        <v>8413635</v>
      </c>
      <c r="X164" s="162">
        <v>0</v>
      </c>
      <c r="Y164" s="157">
        <v>0.4</v>
      </c>
      <c r="Z164" s="161"/>
    </row>
    <row r="165" spans="1:26">
      <c r="A165" s="185">
        <v>162</v>
      </c>
      <c r="B165" s="183" t="s">
        <v>612</v>
      </c>
      <c r="C165" s="184" t="s">
        <v>614</v>
      </c>
      <c r="D165" s="171" t="s">
        <v>43</v>
      </c>
      <c r="E165" s="171" t="s">
        <v>69</v>
      </c>
      <c r="F165" s="171">
        <v>0.49</v>
      </c>
      <c r="G165" s="180">
        <v>0</v>
      </c>
      <c r="H165" s="168" t="s">
        <v>0</v>
      </c>
      <c r="I165" s="168" t="s">
        <v>1314</v>
      </c>
      <c r="J165" s="179">
        <v>6.8280500000000002</v>
      </c>
      <c r="K165" s="165"/>
      <c r="L165" s="165"/>
      <c r="M165" s="183" t="s">
        <v>612</v>
      </c>
      <c r="N165" s="165" t="s">
        <v>96</v>
      </c>
      <c r="O165" s="165" t="s">
        <v>43</v>
      </c>
      <c r="P165" s="165" t="s">
        <v>1815</v>
      </c>
      <c r="Q165" s="165" t="s">
        <v>614</v>
      </c>
      <c r="R165" s="165" t="s">
        <v>1494</v>
      </c>
      <c r="S165" s="164">
        <v>3.3457444999999999</v>
      </c>
      <c r="T165" s="163">
        <v>0.72899999999999998</v>
      </c>
      <c r="U165" s="163">
        <v>0.71099999999999997</v>
      </c>
      <c r="V165" s="163">
        <v>1.8000000000000016E-2</v>
      </c>
      <c r="W165" s="162">
        <v>23823872</v>
      </c>
      <c r="X165" s="162">
        <v>0</v>
      </c>
      <c r="Y165" s="157">
        <v>0.49</v>
      </c>
      <c r="Z165" s="161"/>
    </row>
    <row r="166" spans="1:26">
      <c r="A166" s="185">
        <v>163</v>
      </c>
      <c r="B166" s="183" t="s">
        <v>615</v>
      </c>
      <c r="C166" s="184" t="s">
        <v>617</v>
      </c>
      <c r="D166" s="171" t="s">
        <v>135</v>
      </c>
      <c r="E166" s="171" t="s">
        <v>136</v>
      </c>
      <c r="F166" s="171">
        <v>0.4</v>
      </c>
      <c r="G166" s="180">
        <v>0</v>
      </c>
      <c r="H166" s="168" t="s">
        <v>1314</v>
      </c>
      <c r="I166" s="168" t="s">
        <v>1314</v>
      </c>
      <c r="J166" s="179">
        <v>0.28154600000000002</v>
      </c>
      <c r="K166" s="165" t="s">
        <v>137</v>
      </c>
      <c r="L166" s="165"/>
      <c r="M166" s="183" t="s">
        <v>615</v>
      </c>
      <c r="N166" s="165" t="s">
        <v>1816</v>
      </c>
      <c r="O166" s="165" t="s">
        <v>1817</v>
      </c>
      <c r="P166" s="165" t="s">
        <v>1818</v>
      </c>
      <c r="Q166" s="165" t="s">
        <v>617</v>
      </c>
      <c r="R166" s="165" t="s">
        <v>1494</v>
      </c>
      <c r="S166" s="164">
        <v>0.11261840000000001</v>
      </c>
      <c r="T166" s="163">
        <v>0.70599999999999996</v>
      </c>
      <c r="U166" s="163">
        <v>0.69</v>
      </c>
      <c r="V166" s="163">
        <v>1.6000000000000014E-2</v>
      </c>
      <c r="W166" s="162">
        <v>6319850</v>
      </c>
      <c r="X166" s="162">
        <v>0</v>
      </c>
      <c r="Y166" s="157">
        <v>0.4</v>
      </c>
      <c r="Z166" s="161"/>
    </row>
    <row r="167" spans="1:26">
      <c r="A167" s="185">
        <v>164</v>
      </c>
      <c r="B167" s="183" t="s">
        <v>618</v>
      </c>
      <c r="C167" s="184" t="s">
        <v>620</v>
      </c>
      <c r="D167" s="171" t="s">
        <v>621</v>
      </c>
      <c r="E167" s="171" t="s">
        <v>366</v>
      </c>
      <c r="F167" s="171">
        <v>0.4</v>
      </c>
      <c r="G167" s="180">
        <v>0</v>
      </c>
      <c r="H167" s="168" t="s">
        <v>1314</v>
      </c>
      <c r="I167" s="168" t="s">
        <v>1314</v>
      </c>
      <c r="J167" s="179">
        <v>0</v>
      </c>
      <c r="K167" s="165" t="s">
        <v>622</v>
      </c>
      <c r="L167" s="165"/>
      <c r="M167" s="183" t="s">
        <v>618</v>
      </c>
      <c r="N167" s="165" t="s">
        <v>1819</v>
      </c>
      <c r="O167" s="165" t="s">
        <v>1820</v>
      </c>
      <c r="P167" s="165" t="s">
        <v>1821</v>
      </c>
      <c r="Q167" s="165" t="s">
        <v>620</v>
      </c>
      <c r="R167" s="165" t="s">
        <v>1494</v>
      </c>
      <c r="S167" s="164">
        <v>0</v>
      </c>
      <c r="T167" s="163">
        <v>0.68700000000000006</v>
      </c>
      <c r="U167" s="163">
        <v>0.67200000000000004</v>
      </c>
      <c r="V167" s="163">
        <v>1.5000000000000013E-2</v>
      </c>
      <c r="W167" s="162">
        <v>16782300</v>
      </c>
      <c r="X167" s="162">
        <v>0</v>
      </c>
      <c r="Y167" s="157">
        <v>0.4</v>
      </c>
      <c r="Z167" s="161"/>
    </row>
    <row r="168" spans="1:26">
      <c r="A168" s="185">
        <v>165</v>
      </c>
      <c r="B168" s="183" t="s">
        <v>623</v>
      </c>
      <c r="C168" s="184" t="s">
        <v>625</v>
      </c>
      <c r="D168" s="171" t="s">
        <v>86</v>
      </c>
      <c r="E168" s="171" t="s">
        <v>43</v>
      </c>
      <c r="F168" s="171">
        <v>0.3</v>
      </c>
      <c r="G168" s="180">
        <v>0</v>
      </c>
      <c r="H168" s="168" t="s">
        <v>1314</v>
      </c>
      <c r="I168" s="168" t="s">
        <v>1314</v>
      </c>
      <c r="J168" s="179">
        <v>4.1051039999999999</v>
      </c>
      <c r="K168" s="165"/>
      <c r="L168" s="165"/>
      <c r="M168" s="183" t="s">
        <v>623</v>
      </c>
      <c r="N168" s="165" t="s">
        <v>96</v>
      </c>
      <c r="O168" s="165" t="s">
        <v>1822</v>
      </c>
      <c r="P168" s="165" t="s">
        <v>43</v>
      </c>
      <c r="Q168" s="165" t="s">
        <v>625</v>
      </c>
      <c r="R168" s="165" t="s">
        <v>1494</v>
      </c>
      <c r="S168" s="164">
        <v>1.2315311999999998</v>
      </c>
      <c r="T168" s="163">
        <v>0.749</v>
      </c>
      <c r="U168" s="163">
        <v>0.72899999999999998</v>
      </c>
      <c r="V168" s="163">
        <v>2.0000000000000018E-2</v>
      </c>
      <c r="W168" s="162">
        <v>20361250</v>
      </c>
      <c r="X168" s="162">
        <v>0</v>
      </c>
      <c r="Y168" s="157">
        <v>0.3</v>
      </c>
      <c r="Z168" s="161"/>
    </row>
    <row r="169" spans="1:26">
      <c r="A169" s="185">
        <v>166</v>
      </c>
      <c r="B169" s="183" t="s">
        <v>626</v>
      </c>
      <c r="C169" s="184" t="s">
        <v>628</v>
      </c>
      <c r="D169" s="171" t="s">
        <v>365</v>
      </c>
      <c r="E169" s="171" t="s">
        <v>366</v>
      </c>
      <c r="F169" s="171">
        <v>0.4</v>
      </c>
      <c r="G169" s="180">
        <v>0</v>
      </c>
      <c r="H169" s="168" t="s">
        <v>1314</v>
      </c>
      <c r="I169" s="168" t="s">
        <v>1314</v>
      </c>
      <c r="J169" s="179">
        <v>1.2999999999999999E-2</v>
      </c>
      <c r="K169" s="165" t="s">
        <v>1668</v>
      </c>
      <c r="L169" s="165"/>
      <c r="M169" s="183" t="s">
        <v>626</v>
      </c>
      <c r="N169" s="165" t="s">
        <v>1823</v>
      </c>
      <c r="O169" s="165" t="s">
        <v>1824</v>
      </c>
      <c r="P169" s="165" t="s">
        <v>1825</v>
      </c>
      <c r="Q169" s="165" t="s">
        <v>628</v>
      </c>
      <c r="R169" s="165" t="s">
        <v>1494</v>
      </c>
      <c r="S169" s="164">
        <v>5.1999999999999998E-3</v>
      </c>
      <c r="T169" s="163">
        <v>0.67100000000000004</v>
      </c>
      <c r="U169" s="163">
        <v>0.66</v>
      </c>
      <c r="V169" s="163">
        <v>1.100000000000001E-2</v>
      </c>
      <c r="W169" s="162">
        <v>7886450</v>
      </c>
      <c r="X169" s="162">
        <v>0</v>
      </c>
      <c r="Y169" s="157">
        <v>0.4</v>
      </c>
      <c r="Z169" s="161"/>
    </row>
    <row r="170" spans="1:26">
      <c r="A170" s="185">
        <v>167</v>
      </c>
      <c r="B170" s="183" t="s">
        <v>629</v>
      </c>
      <c r="C170" s="184" t="s">
        <v>631</v>
      </c>
      <c r="D170" s="171" t="s">
        <v>80</v>
      </c>
      <c r="E170" s="171" t="s">
        <v>43</v>
      </c>
      <c r="F170" s="171">
        <v>0.4</v>
      </c>
      <c r="G170" s="180">
        <v>0</v>
      </c>
      <c r="H170" s="168" t="s">
        <v>1314</v>
      </c>
      <c r="I170" s="168" t="s">
        <v>1314</v>
      </c>
      <c r="J170" s="179">
        <v>0.543103</v>
      </c>
      <c r="K170" s="165" t="s">
        <v>1514</v>
      </c>
      <c r="L170" s="165"/>
      <c r="M170" s="183" t="s">
        <v>629</v>
      </c>
      <c r="N170" s="165" t="s">
        <v>1826</v>
      </c>
      <c r="O170" s="165" t="s">
        <v>1827</v>
      </c>
      <c r="P170" s="165" t="s">
        <v>43</v>
      </c>
      <c r="Q170" s="165" t="s">
        <v>631</v>
      </c>
      <c r="R170" s="165" t="s">
        <v>1494</v>
      </c>
      <c r="S170" s="164">
        <v>0.21724120000000002</v>
      </c>
      <c r="T170" s="163">
        <v>0.66800000000000004</v>
      </c>
      <c r="U170" s="163">
        <v>0.65500000000000003</v>
      </c>
      <c r="V170" s="163">
        <v>1.3000000000000012E-2</v>
      </c>
      <c r="W170" s="162">
        <v>10677550</v>
      </c>
      <c r="X170" s="162">
        <v>0</v>
      </c>
      <c r="Y170" s="157">
        <v>0.4</v>
      </c>
      <c r="Z170" s="161"/>
    </row>
    <row r="171" spans="1:26">
      <c r="A171" s="185">
        <v>168</v>
      </c>
      <c r="B171" s="183" t="s">
        <v>632</v>
      </c>
      <c r="C171" s="184" t="s">
        <v>634</v>
      </c>
      <c r="D171" s="171" t="s">
        <v>42</v>
      </c>
      <c r="E171" s="171" t="s">
        <v>43</v>
      </c>
      <c r="F171" s="171">
        <v>0.4</v>
      </c>
      <c r="G171" s="180">
        <v>0</v>
      </c>
      <c r="H171" s="168" t="s">
        <v>1314</v>
      </c>
      <c r="I171" s="168" t="s">
        <v>1314</v>
      </c>
      <c r="J171" s="179">
        <v>1.006923</v>
      </c>
      <c r="K171" s="165"/>
      <c r="L171" s="165"/>
      <c r="M171" s="183" t="s">
        <v>632</v>
      </c>
      <c r="N171" s="165" t="s">
        <v>96</v>
      </c>
      <c r="O171" s="165" t="s">
        <v>1828</v>
      </c>
      <c r="P171" s="165" t="s">
        <v>43</v>
      </c>
      <c r="Q171" s="165" t="s">
        <v>634</v>
      </c>
      <c r="R171" s="165" t="s">
        <v>1494</v>
      </c>
      <c r="S171" s="164">
        <v>0.40276920000000005</v>
      </c>
      <c r="T171" s="163">
        <v>0.73899999999999999</v>
      </c>
      <c r="U171" s="163">
        <v>0.71699999999999997</v>
      </c>
      <c r="V171" s="163">
        <v>2.200000000000002E-2</v>
      </c>
      <c r="W171" s="162">
        <v>22516300</v>
      </c>
      <c r="X171" s="162">
        <v>0</v>
      </c>
      <c r="Y171" s="157">
        <v>0.4</v>
      </c>
      <c r="Z171" s="161"/>
    </row>
    <row r="172" spans="1:26">
      <c r="A172" s="185">
        <v>169</v>
      </c>
      <c r="B172" s="183" t="s">
        <v>635</v>
      </c>
      <c r="C172" s="184" t="s">
        <v>637</v>
      </c>
      <c r="D172" s="171" t="s">
        <v>43</v>
      </c>
      <c r="E172" s="171" t="s">
        <v>495</v>
      </c>
      <c r="F172" s="171">
        <v>0.49</v>
      </c>
      <c r="G172" s="180">
        <v>0</v>
      </c>
      <c r="H172" s="168" t="s">
        <v>1314</v>
      </c>
      <c r="I172" s="168" t="s">
        <v>1314</v>
      </c>
      <c r="J172" s="179">
        <v>2.7</v>
      </c>
      <c r="K172" s="165"/>
      <c r="L172" s="165"/>
      <c r="M172" s="183" t="s">
        <v>635</v>
      </c>
      <c r="N172" s="165" t="s">
        <v>96</v>
      </c>
      <c r="O172" s="165" t="s">
        <v>43</v>
      </c>
      <c r="P172" s="165" t="s">
        <v>1829</v>
      </c>
      <c r="Q172" s="165" t="s">
        <v>637</v>
      </c>
      <c r="R172" s="165" t="s">
        <v>1494</v>
      </c>
      <c r="S172" s="164">
        <v>1.323</v>
      </c>
      <c r="T172" s="163">
        <v>0.69599999999999995</v>
      </c>
      <c r="U172" s="163">
        <v>0.67800000000000005</v>
      </c>
      <c r="V172" s="163">
        <v>1.7999999999999905E-2</v>
      </c>
      <c r="W172" s="162">
        <v>14167250</v>
      </c>
      <c r="X172" s="162">
        <v>1260750</v>
      </c>
      <c r="Y172" s="157">
        <v>0.49</v>
      </c>
      <c r="Z172" s="161"/>
    </row>
    <row r="173" spans="1:26">
      <c r="A173" s="185">
        <v>170</v>
      </c>
      <c r="B173" s="183" t="s">
        <v>638</v>
      </c>
      <c r="C173" s="184" t="s">
        <v>640</v>
      </c>
      <c r="D173" s="171" t="s">
        <v>43</v>
      </c>
      <c r="E173" s="171" t="s">
        <v>75</v>
      </c>
      <c r="F173" s="171">
        <v>0.49</v>
      </c>
      <c r="G173" s="180">
        <v>0</v>
      </c>
      <c r="H173" s="168" t="s">
        <v>1314</v>
      </c>
      <c r="I173" s="168" t="s">
        <v>1314</v>
      </c>
      <c r="J173" s="179">
        <v>17.326000000000001</v>
      </c>
      <c r="K173" s="165"/>
      <c r="L173" s="165"/>
      <c r="M173" s="183" t="s">
        <v>638</v>
      </c>
      <c r="N173" s="165" t="s">
        <v>96</v>
      </c>
      <c r="O173" s="165" t="s">
        <v>43</v>
      </c>
      <c r="P173" s="165" t="s">
        <v>1830</v>
      </c>
      <c r="Q173" s="165" t="s">
        <v>640</v>
      </c>
      <c r="R173" s="165" t="s">
        <v>1494</v>
      </c>
      <c r="S173" s="164">
        <v>8.4897399999999994</v>
      </c>
      <c r="T173" s="163">
        <v>0.747</v>
      </c>
      <c r="U173" s="163">
        <v>0.72199999999999998</v>
      </c>
      <c r="V173" s="163">
        <v>2.5000000000000022E-2</v>
      </c>
      <c r="W173" s="162">
        <v>35649575</v>
      </c>
      <c r="X173" s="162">
        <v>0</v>
      </c>
      <c r="Y173" s="157">
        <v>0.49</v>
      </c>
      <c r="Z173" s="161"/>
    </row>
    <row r="174" spans="1:26">
      <c r="A174" s="185">
        <v>171</v>
      </c>
      <c r="B174" s="183" t="s">
        <v>641</v>
      </c>
      <c r="C174" s="184" t="s">
        <v>643</v>
      </c>
      <c r="D174" s="171" t="s">
        <v>404</v>
      </c>
      <c r="E174" s="171" t="s">
        <v>43</v>
      </c>
      <c r="F174" s="171">
        <v>0.4</v>
      </c>
      <c r="G174" s="180">
        <v>0</v>
      </c>
      <c r="H174" s="168" t="s">
        <v>1314</v>
      </c>
      <c r="I174" s="168" t="s">
        <v>1314</v>
      </c>
      <c r="J174" s="179">
        <v>1.219063</v>
      </c>
      <c r="K174" s="165" t="s">
        <v>1645</v>
      </c>
      <c r="L174" s="165"/>
      <c r="M174" s="183" t="s">
        <v>641</v>
      </c>
      <c r="N174" s="165" t="s">
        <v>1831</v>
      </c>
      <c r="O174" s="165" t="s">
        <v>1832</v>
      </c>
      <c r="P174" s="165" t="s">
        <v>43</v>
      </c>
      <c r="Q174" s="165" t="s">
        <v>643</v>
      </c>
      <c r="R174" s="165" t="s">
        <v>1494</v>
      </c>
      <c r="S174" s="164">
        <v>0.48762520000000004</v>
      </c>
      <c r="T174" s="163">
        <v>0.72499999999999998</v>
      </c>
      <c r="U174" s="163">
        <v>0.70699999999999996</v>
      </c>
      <c r="V174" s="163">
        <v>1.8000000000000016E-2</v>
      </c>
      <c r="W174" s="162">
        <v>13905950</v>
      </c>
      <c r="X174" s="162">
        <v>0</v>
      </c>
      <c r="Y174" s="157">
        <v>0.4</v>
      </c>
      <c r="Z174" s="161"/>
    </row>
    <row r="175" spans="1:26">
      <c r="A175" s="185">
        <v>172</v>
      </c>
      <c r="B175" s="183" t="s">
        <v>644</v>
      </c>
      <c r="C175" s="184" t="s">
        <v>646</v>
      </c>
      <c r="D175" s="171" t="s">
        <v>109</v>
      </c>
      <c r="E175" s="171" t="s">
        <v>110</v>
      </c>
      <c r="F175" s="171">
        <v>0.4</v>
      </c>
      <c r="G175" s="180">
        <v>0</v>
      </c>
      <c r="H175" s="168" t="s">
        <v>1314</v>
      </c>
      <c r="I175" s="168" t="s">
        <v>1314</v>
      </c>
      <c r="J175" s="179">
        <v>5.2476710000000004</v>
      </c>
      <c r="K175" s="165"/>
      <c r="L175" s="165"/>
      <c r="M175" s="183" t="s">
        <v>644</v>
      </c>
      <c r="N175" s="165" t="s">
        <v>96</v>
      </c>
      <c r="O175" s="165" t="s">
        <v>1833</v>
      </c>
      <c r="P175" s="165" t="s">
        <v>1834</v>
      </c>
      <c r="Q175" s="165" t="s">
        <v>646</v>
      </c>
      <c r="R175" s="165" t="s">
        <v>1494</v>
      </c>
      <c r="S175" s="164">
        <v>2.0990684000000002</v>
      </c>
      <c r="T175" s="163">
        <v>0.71599999999999997</v>
      </c>
      <c r="U175" s="163">
        <v>0.69899999999999995</v>
      </c>
      <c r="V175" s="163">
        <v>1.7000000000000015E-2</v>
      </c>
      <c r="W175" s="162">
        <v>27542660</v>
      </c>
      <c r="X175" s="162">
        <v>0</v>
      </c>
      <c r="Y175" s="157">
        <v>0.4</v>
      </c>
      <c r="Z175" s="161"/>
    </row>
    <row r="176" spans="1:26">
      <c r="A176" s="185">
        <v>173</v>
      </c>
      <c r="B176" s="183" t="s">
        <v>647</v>
      </c>
      <c r="C176" s="184" t="s">
        <v>649</v>
      </c>
      <c r="D176" s="171" t="s">
        <v>62</v>
      </c>
      <c r="E176" s="171" t="s">
        <v>63</v>
      </c>
      <c r="F176" s="171">
        <v>0.4</v>
      </c>
      <c r="G176" s="180">
        <v>0</v>
      </c>
      <c r="H176" s="168" t="s">
        <v>1314</v>
      </c>
      <c r="I176" s="168" t="s">
        <v>1314</v>
      </c>
      <c r="J176" s="179">
        <v>1.224645</v>
      </c>
      <c r="K176" s="165" t="s">
        <v>1503</v>
      </c>
      <c r="L176" s="165"/>
      <c r="M176" s="183" t="s">
        <v>647</v>
      </c>
      <c r="N176" s="165" t="s">
        <v>1835</v>
      </c>
      <c r="O176" s="165" t="s">
        <v>1836</v>
      </c>
      <c r="P176" s="165" t="s">
        <v>1837</v>
      </c>
      <c r="Q176" s="165" t="s">
        <v>649</v>
      </c>
      <c r="R176" s="165" t="s">
        <v>1494</v>
      </c>
      <c r="S176" s="164">
        <v>0.48985800000000002</v>
      </c>
      <c r="T176" s="163">
        <v>0.68799999999999994</v>
      </c>
      <c r="U176" s="163">
        <v>0.67300000000000004</v>
      </c>
      <c r="V176" s="163">
        <v>1.4999999999999902E-2</v>
      </c>
      <c r="W176" s="162">
        <v>13131150</v>
      </c>
      <c r="X176" s="162">
        <v>0</v>
      </c>
      <c r="Y176" s="157">
        <v>0.4</v>
      </c>
      <c r="Z176" s="161"/>
    </row>
    <row r="177" spans="1:26">
      <c r="A177" s="185">
        <v>174</v>
      </c>
      <c r="B177" s="183" t="s">
        <v>650</v>
      </c>
      <c r="C177" s="184" t="s">
        <v>652</v>
      </c>
      <c r="D177" s="171" t="s">
        <v>43</v>
      </c>
      <c r="E177" s="171" t="s">
        <v>439</v>
      </c>
      <c r="F177" s="171">
        <v>0.49</v>
      </c>
      <c r="G177" s="180">
        <v>0</v>
      </c>
      <c r="H177" s="168" t="s">
        <v>0</v>
      </c>
      <c r="I177" s="168" t="s">
        <v>1314</v>
      </c>
      <c r="J177" s="179">
        <v>13.775116000000001</v>
      </c>
      <c r="K177" s="165"/>
      <c r="L177" s="165"/>
      <c r="M177" s="183" t="s">
        <v>650</v>
      </c>
      <c r="N177" s="165" t="s">
        <v>96</v>
      </c>
      <c r="O177" s="165" t="s">
        <v>43</v>
      </c>
      <c r="P177" s="165" t="s">
        <v>1838</v>
      </c>
      <c r="Q177" s="165" t="s">
        <v>652</v>
      </c>
      <c r="R177" s="165" t="s">
        <v>1494</v>
      </c>
      <c r="S177" s="164">
        <v>6.7498068399999998</v>
      </c>
      <c r="T177" s="163">
        <v>0.71199999999999997</v>
      </c>
      <c r="U177" s="163">
        <v>0.69199999999999995</v>
      </c>
      <c r="V177" s="163">
        <v>2.0000000000000018E-2</v>
      </c>
      <c r="W177" s="162">
        <v>33585250</v>
      </c>
      <c r="X177" s="162">
        <v>1359250</v>
      </c>
      <c r="Y177" s="157">
        <v>0.49</v>
      </c>
      <c r="Z177" s="161"/>
    </row>
    <row r="178" spans="1:26">
      <c r="A178" s="185">
        <v>175</v>
      </c>
      <c r="B178" s="183" t="s">
        <v>653</v>
      </c>
      <c r="C178" s="184" t="s">
        <v>655</v>
      </c>
      <c r="D178" s="171" t="s">
        <v>235</v>
      </c>
      <c r="E178" s="171" t="s">
        <v>236</v>
      </c>
      <c r="F178" s="171">
        <v>0.4</v>
      </c>
      <c r="G178" s="180">
        <v>0</v>
      </c>
      <c r="H178" s="168" t="s">
        <v>1314</v>
      </c>
      <c r="I178" s="168" t="s">
        <v>1314</v>
      </c>
      <c r="J178" s="179">
        <v>0.39700000000000002</v>
      </c>
      <c r="K178" s="165" t="s">
        <v>656</v>
      </c>
      <c r="L178" s="165"/>
      <c r="M178" s="183" t="s">
        <v>653</v>
      </c>
      <c r="N178" s="165" t="s">
        <v>1839</v>
      </c>
      <c r="O178" s="165" t="s">
        <v>1840</v>
      </c>
      <c r="P178" s="165" t="s">
        <v>1841</v>
      </c>
      <c r="Q178" s="165" t="s">
        <v>655</v>
      </c>
      <c r="R178" s="165" t="s">
        <v>1494</v>
      </c>
      <c r="S178" s="164">
        <v>0.15880000000000002</v>
      </c>
      <c r="T178" s="163">
        <v>0.68100000000000005</v>
      </c>
      <c r="U178" s="163">
        <v>0.66500000000000004</v>
      </c>
      <c r="V178" s="163">
        <v>1.6000000000000014E-2</v>
      </c>
      <c r="W178" s="162">
        <v>12483250</v>
      </c>
      <c r="X178" s="162">
        <v>0</v>
      </c>
      <c r="Y178" s="157">
        <v>0.4</v>
      </c>
      <c r="Z178" s="161"/>
    </row>
    <row r="179" spans="1:26">
      <c r="A179" s="185">
        <v>176</v>
      </c>
      <c r="B179" s="183" t="s">
        <v>657</v>
      </c>
      <c r="C179" s="184" t="s">
        <v>659</v>
      </c>
      <c r="D179" s="171" t="s">
        <v>86</v>
      </c>
      <c r="E179" s="171" t="s">
        <v>43</v>
      </c>
      <c r="F179" s="171">
        <v>0.3</v>
      </c>
      <c r="G179" s="180">
        <v>0</v>
      </c>
      <c r="H179" s="168" t="s">
        <v>1314</v>
      </c>
      <c r="I179" s="168" t="s">
        <v>1314</v>
      </c>
      <c r="J179" s="179">
        <v>5.4543879999999998</v>
      </c>
      <c r="K179" s="165"/>
      <c r="L179" s="165"/>
      <c r="M179" s="183" t="s">
        <v>657</v>
      </c>
      <c r="N179" s="165" t="s">
        <v>96</v>
      </c>
      <c r="O179" s="165" t="s">
        <v>1842</v>
      </c>
      <c r="P179" s="165" t="s">
        <v>43</v>
      </c>
      <c r="Q179" s="165" t="s">
        <v>659</v>
      </c>
      <c r="R179" s="165" t="s">
        <v>1494</v>
      </c>
      <c r="S179" s="164">
        <v>1.6363163999999999</v>
      </c>
      <c r="T179" s="163">
        <v>0.76</v>
      </c>
      <c r="U179" s="163">
        <v>0.74399999999999999</v>
      </c>
      <c r="V179" s="163">
        <v>1.6000000000000014E-2</v>
      </c>
      <c r="W179" s="162">
        <v>24345550</v>
      </c>
      <c r="X179" s="162">
        <v>137650</v>
      </c>
      <c r="Y179" s="157">
        <v>0.3</v>
      </c>
      <c r="Z179" s="161"/>
    </row>
    <row r="180" spans="1:26">
      <c r="A180" s="185">
        <v>177</v>
      </c>
      <c r="B180" s="183" t="s">
        <v>660</v>
      </c>
      <c r="C180" s="184" t="s">
        <v>662</v>
      </c>
      <c r="D180" s="171" t="s">
        <v>365</v>
      </c>
      <c r="E180" s="171" t="s">
        <v>366</v>
      </c>
      <c r="F180" s="171">
        <v>0.4</v>
      </c>
      <c r="G180" s="180">
        <v>0</v>
      </c>
      <c r="H180" s="168" t="s">
        <v>1314</v>
      </c>
      <c r="I180" s="168" t="s">
        <v>0</v>
      </c>
      <c r="J180" s="179">
        <v>0.65996100000000002</v>
      </c>
      <c r="K180" s="165" t="s">
        <v>1668</v>
      </c>
      <c r="L180" s="165"/>
      <c r="M180" s="183" t="s">
        <v>660</v>
      </c>
      <c r="N180" s="165" t="s">
        <v>1843</v>
      </c>
      <c r="O180" s="165" t="s">
        <v>1844</v>
      </c>
      <c r="P180" s="165" t="s">
        <v>1845</v>
      </c>
      <c r="Q180" s="165" t="s">
        <v>662</v>
      </c>
      <c r="R180" s="165" t="s">
        <v>1494</v>
      </c>
      <c r="S180" s="164">
        <v>0.26398440000000001</v>
      </c>
      <c r="T180" s="163">
        <v>0.65700000000000003</v>
      </c>
      <c r="U180" s="163">
        <v>0.64700000000000002</v>
      </c>
      <c r="V180" s="163">
        <v>1.0000000000000009E-2</v>
      </c>
      <c r="W180" s="162">
        <v>14852450</v>
      </c>
      <c r="X180" s="162">
        <v>0</v>
      </c>
      <c r="Y180" s="157">
        <v>0.4</v>
      </c>
      <c r="Z180" s="161"/>
    </row>
    <row r="181" spans="1:26">
      <c r="A181" s="185">
        <v>178</v>
      </c>
      <c r="B181" s="183" t="s">
        <v>663</v>
      </c>
      <c r="C181" s="184" t="s">
        <v>665</v>
      </c>
      <c r="D181" s="171" t="s">
        <v>287</v>
      </c>
      <c r="E181" s="171" t="s">
        <v>161</v>
      </c>
      <c r="F181" s="171">
        <v>0.4</v>
      </c>
      <c r="G181" s="180">
        <v>0</v>
      </c>
      <c r="H181" s="168" t="s">
        <v>1314</v>
      </c>
      <c r="I181" s="168" t="s">
        <v>1314</v>
      </c>
      <c r="J181" s="179">
        <v>0.29745300000000002</v>
      </c>
      <c r="K181" s="165"/>
      <c r="L181" s="165"/>
      <c r="M181" s="183" t="s">
        <v>663</v>
      </c>
      <c r="N181" s="165" t="s">
        <v>96</v>
      </c>
      <c r="O181" s="165" t="s">
        <v>1846</v>
      </c>
      <c r="P181" s="165" t="s">
        <v>1847</v>
      </c>
      <c r="Q181" s="165" t="s">
        <v>665</v>
      </c>
      <c r="R181" s="165" t="s">
        <v>1494</v>
      </c>
      <c r="S181" s="164">
        <v>0.11898120000000001</v>
      </c>
      <c r="T181" s="163">
        <v>0.68799999999999994</v>
      </c>
      <c r="U181" s="163">
        <v>0.67500000000000004</v>
      </c>
      <c r="V181" s="163">
        <v>1.2999999999999901E-2</v>
      </c>
      <c r="W181" s="162">
        <v>8310800</v>
      </c>
      <c r="X181" s="162">
        <v>0</v>
      </c>
      <c r="Y181" s="157">
        <v>0.4</v>
      </c>
      <c r="Z181" s="161"/>
    </row>
    <row r="182" spans="1:26">
      <c r="A182" s="185">
        <v>179</v>
      </c>
      <c r="B182" s="183" t="s">
        <v>666</v>
      </c>
      <c r="C182" s="184" t="s">
        <v>668</v>
      </c>
      <c r="D182" s="171" t="s">
        <v>53</v>
      </c>
      <c r="E182" s="171" t="s">
        <v>54</v>
      </c>
      <c r="F182" s="171">
        <v>0.4</v>
      </c>
      <c r="G182" s="180">
        <v>0</v>
      </c>
      <c r="H182" s="168" t="s">
        <v>1314</v>
      </c>
      <c r="I182" s="168" t="s">
        <v>1314</v>
      </c>
      <c r="J182" s="179">
        <v>0.52961821999999992</v>
      </c>
      <c r="K182" s="165" t="s">
        <v>1497</v>
      </c>
      <c r="L182" s="165"/>
      <c r="M182" s="183" t="s">
        <v>666</v>
      </c>
      <c r="N182" s="165" t="s">
        <v>1848</v>
      </c>
      <c r="O182" s="165" t="s">
        <v>1849</v>
      </c>
      <c r="P182" s="165" t="s">
        <v>1850</v>
      </c>
      <c r="Q182" s="165" t="s">
        <v>668</v>
      </c>
      <c r="R182" s="165" t="s">
        <v>1494</v>
      </c>
      <c r="S182" s="164">
        <v>0.21184728799999997</v>
      </c>
      <c r="T182" s="163">
        <v>0.67100000000000004</v>
      </c>
      <c r="U182" s="163">
        <v>0.65600000000000003</v>
      </c>
      <c r="V182" s="163">
        <v>1.5000000000000013E-2</v>
      </c>
      <c r="W182" s="162">
        <v>9076500</v>
      </c>
      <c r="X182" s="162">
        <v>0</v>
      </c>
      <c r="Y182" s="157">
        <v>0.4</v>
      </c>
      <c r="Z182" s="161"/>
    </row>
    <row r="183" spans="1:26">
      <c r="A183" s="185">
        <v>180</v>
      </c>
      <c r="B183" s="183" t="s">
        <v>669</v>
      </c>
      <c r="C183" s="184" t="s">
        <v>671</v>
      </c>
      <c r="D183" s="171" t="s">
        <v>43</v>
      </c>
      <c r="E183" s="171" t="s">
        <v>386</v>
      </c>
      <c r="F183" s="171">
        <v>0.49</v>
      </c>
      <c r="G183" s="180">
        <v>0</v>
      </c>
      <c r="H183" s="168" t="s">
        <v>0</v>
      </c>
      <c r="I183" s="168" t="s">
        <v>1314</v>
      </c>
      <c r="J183" s="179">
        <v>3.03918</v>
      </c>
      <c r="K183" s="165"/>
      <c r="L183" s="165"/>
      <c r="M183" s="183" t="s">
        <v>669</v>
      </c>
      <c r="N183" s="165" t="s">
        <v>96</v>
      </c>
      <c r="O183" s="165" t="s">
        <v>43</v>
      </c>
      <c r="P183" s="165" t="s">
        <v>1851</v>
      </c>
      <c r="Q183" s="165" t="s">
        <v>671</v>
      </c>
      <c r="R183" s="165" t="s">
        <v>1494</v>
      </c>
      <c r="S183" s="164">
        <v>1.4891981999999999</v>
      </c>
      <c r="T183" s="163">
        <v>0.67200000000000004</v>
      </c>
      <c r="U183" s="163">
        <v>0.65600000000000003</v>
      </c>
      <c r="V183" s="163">
        <v>1.6000000000000014E-2</v>
      </c>
      <c r="W183" s="162">
        <v>4560850</v>
      </c>
      <c r="X183" s="162">
        <v>0</v>
      </c>
      <c r="Y183" s="157">
        <v>0.49</v>
      </c>
      <c r="Z183" s="161"/>
    </row>
    <row r="184" spans="1:26">
      <c r="A184" s="185">
        <v>181</v>
      </c>
      <c r="B184" s="183" t="s">
        <v>672</v>
      </c>
      <c r="C184" s="184" t="s">
        <v>674</v>
      </c>
      <c r="D184" s="171" t="s">
        <v>207</v>
      </c>
      <c r="E184" s="171" t="s">
        <v>43</v>
      </c>
      <c r="F184" s="171">
        <v>0.4</v>
      </c>
      <c r="G184" s="180">
        <v>0</v>
      </c>
      <c r="H184" s="168" t="s">
        <v>1314</v>
      </c>
      <c r="I184" s="168" t="s">
        <v>1314</v>
      </c>
      <c r="J184" s="179">
        <v>0.99095999999999995</v>
      </c>
      <c r="K184" s="165"/>
      <c r="L184" s="165"/>
      <c r="M184" s="183" t="s">
        <v>672</v>
      </c>
      <c r="N184" s="165" t="s">
        <v>96</v>
      </c>
      <c r="O184" s="165" t="s">
        <v>1852</v>
      </c>
      <c r="P184" s="165" t="s">
        <v>43</v>
      </c>
      <c r="Q184" s="165" t="s">
        <v>674</v>
      </c>
      <c r="R184" s="165" t="s">
        <v>1494</v>
      </c>
      <c r="S184" s="164">
        <v>0.39638400000000001</v>
      </c>
      <c r="T184" s="163">
        <v>0.72899999999999998</v>
      </c>
      <c r="U184" s="163">
        <v>0.70699999999999996</v>
      </c>
      <c r="V184" s="163">
        <v>2.200000000000002E-2</v>
      </c>
      <c r="W184" s="162">
        <v>21315450</v>
      </c>
      <c r="X184" s="162">
        <v>0</v>
      </c>
      <c r="Y184" s="157">
        <v>0.4</v>
      </c>
      <c r="Z184" s="161"/>
    </row>
    <row r="185" spans="1:26">
      <c r="A185" s="185">
        <v>182</v>
      </c>
      <c r="B185" s="183" t="s">
        <v>675</v>
      </c>
      <c r="C185" s="184" t="s">
        <v>677</v>
      </c>
      <c r="D185" s="171" t="s">
        <v>156</v>
      </c>
      <c r="E185" s="171" t="s">
        <v>43</v>
      </c>
      <c r="F185" s="171">
        <v>0.4</v>
      </c>
      <c r="G185" s="180">
        <v>0</v>
      </c>
      <c r="H185" s="168" t="s">
        <v>1314</v>
      </c>
      <c r="I185" s="168" t="s">
        <v>1314</v>
      </c>
      <c r="J185" s="179">
        <v>0.69305899999999998</v>
      </c>
      <c r="K185" s="165" t="s">
        <v>1550</v>
      </c>
      <c r="L185" s="165"/>
      <c r="M185" s="183" t="s">
        <v>675</v>
      </c>
      <c r="N185" s="165" t="s">
        <v>1853</v>
      </c>
      <c r="O185" s="165" t="s">
        <v>1854</v>
      </c>
      <c r="P185" s="165" t="s">
        <v>43</v>
      </c>
      <c r="Q185" s="165" t="s">
        <v>677</v>
      </c>
      <c r="R185" s="165" t="s">
        <v>1494</v>
      </c>
      <c r="S185" s="164">
        <v>0.27722360000000001</v>
      </c>
      <c r="T185" s="163">
        <v>0.67400000000000004</v>
      </c>
      <c r="U185" s="163">
        <v>0.66200000000000003</v>
      </c>
      <c r="V185" s="163">
        <v>1.2000000000000011E-2</v>
      </c>
      <c r="W185" s="162">
        <v>9248750</v>
      </c>
      <c r="X185" s="162">
        <v>0</v>
      </c>
      <c r="Y185" s="157">
        <v>0.4</v>
      </c>
      <c r="Z185" s="161"/>
    </row>
    <row r="186" spans="1:26">
      <c r="A186" s="185">
        <v>183</v>
      </c>
      <c r="B186" s="183" t="s">
        <v>678</v>
      </c>
      <c r="C186" s="184" t="s">
        <v>680</v>
      </c>
      <c r="D186" s="171" t="s">
        <v>43</v>
      </c>
      <c r="E186" s="171" t="s">
        <v>386</v>
      </c>
      <c r="F186" s="171">
        <v>0.49</v>
      </c>
      <c r="G186" s="180">
        <v>0</v>
      </c>
      <c r="H186" s="168" t="s">
        <v>1314</v>
      </c>
      <c r="I186" s="168" t="s">
        <v>1314</v>
      </c>
      <c r="J186" s="179">
        <v>6.1327400000000001</v>
      </c>
      <c r="K186" s="165"/>
      <c r="L186" s="165"/>
      <c r="M186" s="183" t="s">
        <v>678</v>
      </c>
      <c r="N186" s="165" t="s">
        <v>96</v>
      </c>
      <c r="O186" s="165" t="s">
        <v>43</v>
      </c>
      <c r="P186" s="165" t="s">
        <v>1855</v>
      </c>
      <c r="Q186" s="165" t="s">
        <v>680</v>
      </c>
      <c r="R186" s="165" t="s">
        <v>1494</v>
      </c>
      <c r="S186" s="164">
        <v>3.0050425999999999</v>
      </c>
      <c r="T186" s="163">
        <v>0.67300000000000004</v>
      </c>
      <c r="U186" s="163">
        <v>0.65800000000000003</v>
      </c>
      <c r="V186" s="163">
        <v>1.5000000000000013E-2</v>
      </c>
      <c r="W186" s="162">
        <v>2745000</v>
      </c>
      <c r="X186" s="162">
        <v>36250</v>
      </c>
      <c r="Y186" s="157">
        <v>0.49</v>
      </c>
      <c r="Z186" s="161"/>
    </row>
    <row r="187" spans="1:26">
      <c r="A187" s="185">
        <v>184</v>
      </c>
      <c r="B187" s="183" t="s">
        <v>681</v>
      </c>
      <c r="C187" s="184" t="s">
        <v>683</v>
      </c>
      <c r="D187" s="171" t="s">
        <v>178</v>
      </c>
      <c r="E187" s="171" t="s">
        <v>43</v>
      </c>
      <c r="F187" s="171">
        <v>0.4</v>
      </c>
      <c r="G187" s="180">
        <v>0</v>
      </c>
      <c r="H187" s="168" t="s">
        <v>1314</v>
      </c>
      <c r="I187" s="168" t="s">
        <v>1314</v>
      </c>
      <c r="J187" s="179">
        <v>0.32208300000000001</v>
      </c>
      <c r="K187" s="165" t="s">
        <v>179</v>
      </c>
      <c r="L187" s="165"/>
      <c r="M187" s="183" t="s">
        <v>681</v>
      </c>
      <c r="N187" s="165" t="s">
        <v>1856</v>
      </c>
      <c r="O187" s="165" t="s">
        <v>1857</v>
      </c>
      <c r="P187" s="165" t="s">
        <v>43</v>
      </c>
      <c r="Q187" s="165" t="s">
        <v>683</v>
      </c>
      <c r="R187" s="165" t="s">
        <v>1494</v>
      </c>
      <c r="S187" s="164">
        <v>0.12883320000000001</v>
      </c>
      <c r="T187" s="163">
        <v>0.63800000000000001</v>
      </c>
      <c r="U187" s="163">
        <v>0.63</v>
      </c>
      <c r="V187" s="163">
        <v>8.0000000000000071E-3</v>
      </c>
      <c r="W187" s="162">
        <v>12784499</v>
      </c>
      <c r="X187" s="162">
        <v>196000</v>
      </c>
      <c r="Y187" s="157">
        <v>0.4</v>
      </c>
      <c r="Z187" s="161"/>
    </row>
    <row r="188" spans="1:26">
      <c r="A188" s="185">
        <v>185</v>
      </c>
      <c r="B188" s="183" t="s">
        <v>684</v>
      </c>
      <c r="C188" s="184" t="s">
        <v>686</v>
      </c>
      <c r="D188" s="171" t="s">
        <v>43</v>
      </c>
      <c r="E188" s="171" t="s">
        <v>119</v>
      </c>
      <c r="F188" s="171">
        <v>0.49</v>
      </c>
      <c r="G188" s="180">
        <v>0</v>
      </c>
      <c r="H188" s="168" t="s">
        <v>1314</v>
      </c>
      <c r="I188" s="168" t="s">
        <v>1314</v>
      </c>
      <c r="J188" s="179">
        <v>2.25008783</v>
      </c>
      <c r="K188" s="165"/>
      <c r="L188" s="165"/>
      <c r="M188" s="183" t="s">
        <v>684</v>
      </c>
      <c r="N188" s="165" t="s">
        <v>96</v>
      </c>
      <c r="O188" s="165" t="s">
        <v>43</v>
      </c>
      <c r="P188" s="165" t="s">
        <v>1858</v>
      </c>
      <c r="Q188" s="165" t="s">
        <v>686</v>
      </c>
      <c r="R188" s="165" t="s">
        <v>1494</v>
      </c>
      <c r="S188" s="164">
        <v>1.1025430367</v>
      </c>
      <c r="T188" s="163">
        <v>0.70699999999999996</v>
      </c>
      <c r="U188" s="163">
        <v>0.69199999999999995</v>
      </c>
      <c r="V188" s="163">
        <v>1.5000000000000013E-2</v>
      </c>
      <c r="W188" s="162">
        <v>22200850</v>
      </c>
      <c r="X188" s="162">
        <v>208500</v>
      </c>
      <c r="Y188" s="157">
        <v>0.49</v>
      </c>
      <c r="Z188" s="161"/>
    </row>
    <row r="189" spans="1:26">
      <c r="A189" s="185">
        <v>186</v>
      </c>
      <c r="B189" s="183" t="s">
        <v>687</v>
      </c>
      <c r="C189" s="184" t="s">
        <v>689</v>
      </c>
      <c r="D189" s="171" t="s">
        <v>43</v>
      </c>
      <c r="E189" s="171" t="s">
        <v>439</v>
      </c>
      <c r="F189" s="171">
        <v>0.49</v>
      </c>
      <c r="G189" s="180">
        <v>0</v>
      </c>
      <c r="H189" s="168" t="s">
        <v>1314</v>
      </c>
      <c r="I189" s="168" t="s">
        <v>1314</v>
      </c>
      <c r="J189" s="179">
        <v>1.9015820000000001</v>
      </c>
      <c r="K189" s="165"/>
      <c r="L189" s="165"/>
      <c r="M189" s="183" t="s">
        <v>687</v>
      </c>
      <c r="N189" s="165" t="s">
        <v>96</v>
      </c>
      <c r="O189" s="165" t="s">
        <v>43</v>
      </c>
      <c r="P189" s="165" t="s">
        <v>1859</v>
      </c>
      <c r="Q189" s="165" t="s">
        <v>689</v>
      </c>
      <c r="R189" s="165" t="s">
        <v>1494</v>
      </c>
      <c r="S189" s="164">
        <v>0.93177518000000004</v>
      </c>
      <c r="T189" s="163">
        <v>0.69799999999999995</v>
      </c>
      <c r="U189" s="163">
        <v>0.68500000000000005</v>
      </c>
      <c r="V189" s="163">
        <v>1.2999999999999901E-2</v>
      </c>
      <c r="W189" s="162">
        <v>17081625</v>
      </c>
      <c r="X189" s="162">
        <v>49250</v>
      </c>
      <c r="Y189" s="157">
        <v>0.49</v>
      </c>
      <c r="Z189" s="161"/>
    </row>
    <row r="190" spans="1:26">
      <c r="A190" s="185">
        <v>187</v>
      </c>
      <c r="B190" s="183" t="s">
        <v>690</v>
      </c>
      <c r="C190" s="184" t="s">
        <v>692</v>
      </c>
      <c r="D190" s="171" t="s">
        <v>693</v>
      </c>
      <c r="E190" s="171" t="s">
        <v>43</v>
      </c>
      <c r="F190" s="171">
        <v>0.4</v>
      </c>
      <c r="G190" s="180">
        <v>0</v>
      </c>
      <c r="H190" s="168" t="s">
        <v>1314</v>
      </c>
      <c r="I190" s="168" t="s">
        <v>0</v>
      </c>
      <c r="J190" s="179">
        <v>1.5267999999999999</v>
      </c>
      <c r="K190" s="165" t="s">
        <v>1637</v>
      </c>
      <c r="L190" s="165"/>
      <c r="M190" s="183" t="s">
        <v>690</v>
      </c>
      <c r="N190" s="165" t="s">
        <v>1860</v>
      </c>
      <c r="O190" s="165" t="s">
        <v>1861</v>
      </c>
      <c r="P190" s="165" t="s">
        <v>43</v>
      </c>
      <c r="Q190" s="165" t="s">
        <v>692</v>
      </c>
      <c r="R190" s="165" t="s">
        <v>1494</v>
      </c>
      <c r="S190" s="164">
        <v>0.61072000000000004</v>
      </c>
      <c r="T190" s="163">
        <v>0.69599999999999995</v>
      </c>
      <c r="U190" s="163">
        <v>0.68</v>
      </c>
      <c r="V190" s="163">
        <v>1.5999999999999903E-2</v>
      </c>
      <c r="W190" s="162">
        <v>8697725</v>
      </c>
      <c r="X190" s="162">
        <v>0</v>
      </c>
      <c r="Y190" s="157">
        <v>0.4</v>
      </c>
      <c r="Z190" s="161"/>
    </row>
    <row r="191" spans="1:26">
      <c r="A191" s="185">
        <v>188</v>
      </c>
      <c r="B191" s="183" t="s">
        <v>694</v>
      </c>
      <c r="C191" s="184" t="s">
        <v>696</v>
      </c>
      <c r="D191" s="171" t="s">
        <v>135</v>
      </c>
      <c r="E191" s="171" t="s">
        <v>136</v>
      </c>
      <c r="F191" s="171">
        <v>0.4</v>
      </c>
      <c r="G191" s="180">
        <v>0</v>
      </c>
      <c r="H191" s="168" t="s">
        <v>1314</v>
      </c>
      <c r="I191" s="168" t="s">
        <v>1314</v>
      </c>
      <c r="J191" s="179">
        <v>2.5223900399999999</v>
      </c>
      <c r="K191" s="165" t="s">
        <v>137</v>
      </c>
      <c r="L191" s="165"/>
      <c r="M191" s="183" t="s">
        <v>694</v>
      </c>
      <c r="N191" s="165" t="s">
        <v>1862</v>
      </c>
      <c r="O191" s="165" t="s">
        <v>1863</v>
      </c>
      <c r="P191" s="165" t="s">
        <v>1864</v>
      </c>
      <c r="Q191" s="165" t="s">
        <v>696</v>
      </c>
      <c r="R191" s="165" t="s">
        <v>1494</v>
      </c>
      <c r="S191" s="164">
        <v>1.008956016</v>
      </c>
      <c r="T191" s="163">
        <v>0.68400000000000005</v>
      </c>
      <c r="U191" s="163">
        <v>0.66300000000000003</v>
      </c>
      <c r="V191" s="163">
        <v>2.1000000000000019E-2</v>
      </c>
      <c r="W191" s="162">
        <v>15721150</v>
      </c>
      <c r="X191" s="162">
        <v>0</v>
      </c>
      <c r="Y191" s="157">
        <v>0.4</v>
      </c>
      <c r="Z191" s="161"/>
    </row>
    <row r="192" spans="1:26">
      <c r="A192" s="185">
        <v>189</v>
      </c>
      <c r="B192" s="183" t="s">
        <v>697</v>
      </c>
      <c r="C192" s="184" t="s">
        <v>699</v>
      </c>
      <c r="D192" s="171" t="s">
        <v>300</v>
      </c>
      <c r="E192" s="171" t="s">
        <v>43</v>
      </c>
      <c r="F192" s="171">
        <v>0.4</v>
      </c>
      <c r="G192" s="180">
        <v>0</v>
      </c>
      <c r="H192" s="168" t="s">
        <v>0</v>
      </c>
      <c r="I192" s="168" t="s">
        <v>1314</v>
      </c>
      <c r="J192" s="179">
        <v>2.9553990200000002</v>
      </c>
      <c r="K192" s="165"/>
      <c r="L192" s="165"/>
      <c r="M192" s="183" t="s">
        <v>697</v>
      </c>
      <c r="N192" s="165" t="s">
        <v>96</v>
      </c>
      <c r="O192" s="165" t="s">
        <v>1865</v>
      </c>
      <c r="P192" s="165" t="s">
        <v>43</v>
      </c>
      <c r="Q192" s="165" t="s">
        <v>699</v>
      </c>
      <c r="R192" s="165" t="s">
        <v>1494</v>
      </c>
      <c r="S192" s="164">
        <v>1.1821596080000001</v>
      </c>
      <c r="T192" s="163">
        <v>0.71399999999999997</v>
      </c>
      <c r="U192" s="163">
        <v>0.69199999999999995</v>
      </c>
      <c r="V192" s="163">
        <v>2.200000000000002E-2</v>
      </c>
      <c r="W192" s="162">
        <v>28000150</v>
      </c>
      <c r="X192" s="162">
        <v>1621500</v>
      </c>
      <c r="Y192" s="157">
        <v>0.4</v>
      </c>
      <c r="Z192" s="161"/>
    </row>
    <row r="193" spans="1:26">
      <c r="A193" s="185">
        <v>190</v>
      </c>
      <c r="B193" s="183" t="s">
        <v>700</v>
      </c>
      <c r="C193" s="184" t="s">
        <v>1417</v>
      </c>
      <c r="D193" s="171" t="s">
        <v>43</v>
      </c>
      <c r="E193" s="171" t="s">
        <v>43</v>
      </c>
      <c r="F193" s="171">
        <v>0.5</v>
      </c>
      <c r="G193" s="180">
        <v>0</v>
      </c>
      <c r="H193" s="168" t="s">
        <v>1314</v>
      </c>
      <c r="I193" s="168" t="s">
        <v>1314</v>
      </c>
      <c r="J193" s="179">
        <v>3.7230629999999998</v>
      </c>
      <c r="K193" s="165"/>
      <c r="L193" s="165"/>
      <c r="M193" s="183" t="s">
        <v>700</v>
      </c>
      <c r="N193" s="165" t="s">
        <v>96</v>
      </c>
      <c r="O193" s="165" t="s">
        <v>43</v>
      </c>
      <c r="P193" s="165" t="s">
        <v>43</v>
      </c>
      <c r="Q193" s="165" t="s">
        <v>1417</v>
      </c>
      <c r="R193" s="165" t="s">
        <v>1494</v>
      </c>
      <c r="S193" s="164">
        <v>1.8615314999999999</v>
      </c>
      <c r="T193" s="163">
        <v>0.67</v>
      </c>
      <c r="U193" s="163">
        <v>0.65700000000000003</v>
      </c>
      <c r="V193" s="163">
        <v>1.3000000000000012E-2</v>
      </c>
      <c r="W193" s="162">
        <v>36146950</v>
      </c>
      <c r="X193" s="162">
        <v>84500</v>
      </c>
      <c r="Y193" s="157">
        <v>0.5</v>
      </c>
      <c r="Z193" s="161"/>
    </row>
    <row r="194" spans="1:26">
      <c r="A194" s="185">
        <v>191</v>
      </c>
      <c r="B194" s="183" t="s">
        <v>703</v>
      </c>
      <c r="C194" s="184" t="s">
        <v>705</v>
      </c>
      <c r="D194" s="171" t="s">
        <v>178</v>
      </c>
      <c r="E194" s="171" t="s">
        <v>43</v>
      </c>
      <c r="F194" s="171">
        <v>0.4</v>
      </c>
      <c r="G194" s="180">
        <v>0</v>
      </c>
      <c r="H194" s="168" t="s">
        <v>1314</v>
      </c>
      <c r="I194" s="168" t="s">
        <v>1314</v>
      </c>
      <c r="J194" s="179">
        <v>0.38981500000000002</v>
      </c>
      <c r="K194" s="165" t="s">
        <v>179</v>
      </c>
      <c r="L194" s="165"/>
      <c r="M194" s="183" t="s">
        <v>703</v>
      </c>
      <c r="N194" s="165" t="s">
        <v>1866</v>
      </c>
      <c r="O194" s="165" t="s">
        <v>1867</v>
      </c>
      <c r="P194" s="165" t="s">
        <v>43</v>
      </c>
      <c r="Q194" s="165" t="s">
        <v>705</v>
      </c>
      <c r="R194" s="165" t="s">
        <v>1494</v>
      </c>
      <c r="S194" s="164">
        <v>0.15592600000000001</v>
      </c>
      <c r="T194" s="163">
        <v>0.72099999999999997</v>
      </c>
      <c r="U194" s="163">
        <v>0.69799999999999995</v>
      </c>
      <c r="V194" s="163">
        <v>2.300000000000002E-2</v>
      </c>
      <c r="W194" s="162">
        <v>28332225</v>
      </c>
      <c r="X194" s="162">
        <v>0</v>
      </c>
      <c r="Y194" s="157">
        <v>0.4</v>
      </c>
      <c r="Z194" s="161"/>
    </row>
    <row r="195" spans="1:26">
      <c r="A195" s="185">
        <v>192</v>
      </c>
      <c r="B195" s="183" t="s">
        <v>706</v>
      </c>
      <c r="C195" s="184" t="s">
        <v>708</v>
      </c>
      <c r="D195" s="171" t="s">
        <v>43</v>
      </c>
      <c r="E195" s="171" t="s">
        <v>63</v>
      </c>
      <c r="F195" s="171">
        <v>0.49</v>
      </c>
      <c r="G195" s="180">
        <v>0</v>
      </c>
      <c r="H195" s="168" t="s">
        <v>1314</v>
      </c>
      <c r="I195" s="168" t="s">
        <v>1314</v>
      </c>
      <c r="J195" s="179">
        <v>6.4276650000000002</v>
      </c>
      <c r="K195" s="165"/>
      <c r="L195" s="165"/>
      <c r="M195" s="183" t="s">
        <v>706</v>
      </c>
      <c r="N195" s="165" t="s">
        <v>96</v>
      </c>
      <c r="O195" s="165" t="s">
        <v>43</v>
      </c>
      <c r="P195" s="165" t="s">
        <v>1868</v>
      </c>
      <c r="Q195" s="165" t="s">
        <v>708</v>
      </c>
      <c r="R195" s="165" t="s">
        <v>1494</v>
      </c>
      <c r="S195" s="164">
        <v>3.14955585</v>
      </c>
      <c r="T195" s="163">
        <v>0.69</v>
      </c>
      <c r="U195" s="163">
        <v>0.67100000000000004</v>
      </c>
      <c r="V195" s="163">
        <v>1.8999999999999906E-2</v>
      </c>
      <c r="W195" s="162">
        <v>37715900</v>
      </c>
      <c r="X195" s="162">
        <v>3135750</v>
      </c>
      <c r="Y195" s="157">
        <v>0.49</v>
      </c>
      <c r="Z195" s="161"/>
    </row>
    <row r="196" spans="1:26">
      <c r="A196" s="185">
        <v>193</v>
      </c>
      <c r="B196" s="183" t="s">
        <v>709</v>
      </c>
      <c r="C196" s="184" t="s">
        <v>711</v>
      </c>
      <c r="D196" s="171" t="s">
        <v>693</v>
      </c>
      <c r="E196" s="171" t="s">
        <v>43</v>
      </c>
      <c r="F196" s="171">
        <v>0.4</v>
      </c>
      <c r="G196" s="180">
        <v>0</v>
      </c>
      <c r="H196" s="168" t="s">
        <v>1314</v>
      </c>
      <c r="I196" s="168" t="s">
        <v>1314</v>
      </c>
      <c r="J196" s="179">
        <v>1.1454547399999999</v>
      </c>
      <c r="K196" s="165" t="s">
        <v>1637</v>
      </c>
      <c r="L196" s="165"/>
      <c r="M196" s="183" t="s">
        <v>709</v>
      </c>
      <c r="N196" s="165" t="s">
        <v>1869</v>
      </c>
      <c r="O196" s="165" t="s">
        <v>1870</v>
      </c>
      <c r="P196" s="165" t="s">
        <v>43</v>
      </c>
      <c r="Q196" s="165" t="s">
        <v>711</v>
      </c>
      <c r="R196" s="165" t="s">
        <v>1494</v>
      </c>
      <c r="S196" s="164">
        <v>0.45818189599999998</v>
      </c>
      <c r="T196" s="163">
        <v>0.72</v>
      </c>
      <c r="U196" s="163">
        <v>0.69799999999999995</v>
      </c>
      <c r="V196" s="163">
        <v>2.200000000000002E-2</v>
      </c>
      <c r="W196" s="162">
        <v>15801576</v>
      </c>
      <c r="X196" s="162">
        <v>0</v>
      </c>
      <c r="Y196" s="157">
        <v>0.4</v>
      </c>
      <c r="Z196" s="161"/>
    </row>
    <row r="197" spans="1:26">
      <c r="A197" s="185">
        <v>194</v>
      </c>
      <c r="B197" s="183" t="s">
        <v>712</v>
      </c>
      <c r="C197" s="184" t="s">
        <v>714</v>
      </c>
      <c r="D197" s="171" t="s">
        <v>135</v>
      </c>
      <c r="E197" s="171" t="s">
        <v>136</v>
      </c>
      <c r="F197" s="171">
        <v>0.4</v>
      </c>
      <c r="G197" s="180">
        <v>0</v>
      </c>
      <c r="H197" s="168" t="s">
        <v>1314</v>
      </c>
      <c r="I197" s="168" t="s">
        <v>1314</v>
      </c>
      <c r="J197" s="179">
        <v>0.34075100000000003</v>
      </c>
      <c r="K197" s="165" t="s">
        <v>137</v>
      </c>
      <c r="L197" s="165"/>
      <c r="M197" s="183" t="s">
        <v>712</v>
      </c>
      <c r="N197" s="165" t="s">
        <v>1871</v>
      </c>
      <c r="O197" s="165" t="s">
        <v>1872</v>
      </c>
      <c r="P197" s="165" t="s">
        <v>1873</v>
      </c>
      <c r="Q197" s="165" t="s">
        <v>714</v>
      </c>
      <c r="R197" s="165" t="s">
        <v>1494</v>
      </c>
      <c r="S197" s="164">
        <v>0.13630040000000002</v>
      </c>
      <c r="T197" s="163">
        <v>0.73299999999999998</v>
      </c>
      <c r="U197" s="163">
        <v>0.71699999999999997</v>
      </c>
      <c r="V197" s="163">
        <v>1.6000000000000014E-2</v>
      </c>
      <c r="W197" s="162">
        <v>5543950</v>
      </c>
      <c r="X197" s="162">
        <v>0</v>
      </c>
      <c r="Y197" s="157">
        <v>0.4</v>
      </c>
      <c r="Z197" s="161"/>
    </row>
    <row r="198" spans="1:26">
      <c r="A198" s="185">
        <v>195</v>
      </c>
      <c r="B198" s="183" t="s">
        <v>715</v>
      </c>
      <c r="C198" s="184" t="s">
        <v>717</v>
      </c>
      <c r="D198" s="171" t="s">
        <v>43</v>
      </c>
      <c r="E198" s="171" t="s">
        <v>151</v>
      </c>
      <c r="F198" s="171">
        <v>0.49</v>
      </c>
      <c r="G198" s="180">
        <v>0</v>
      </c>
      <c r="H198" s="168" t="s">
        <v>1314</v>
      </c>
      <c r="I198" s="168" t="s">
        <v>1314</v>
      </c>
      <c r="J198" s="179">
        <v>0</v>
      </c>
      <c r="K198" s="165" t="s">
        <v>1547</v>
      </c>
      <c r="L198" s="165" t="s">
        <v>24</v>
      </c>
      <c r="M198" s="183" t="s">
        <v>715</v>
      </c>
      <c r="N198" s="165" t="s">
        <v>1874</v>
      </c>
      <c r="O198" s="165" t="s">
        <v>43</v>
      </c>
      <c r="P198" s="165" t="s">
        <v>1875</v>
      </c>
      <c r="Q198" s="165" t="s">
        <v>717</v>
      </c>
      <c r="R198" s="165" t="s">
        <v>1494</v>
      </c>
      <c r="S198" s="164">
        <v>0</v>
      </c>
      <c r="T198" s="163">
        <v>0.67300000000000004</v>
      </c>
      <c r="U198" s="163">
        <v>0.66</v>
      </c>
      <c r="V198" s="163">
        <v>1.3000000000000012E-2</v>
      </c>
      <c r="W198" s="162">
        <v>22184250</v>
      </c>
      <c r="X198" s="162">
        <v>0</v>
      </c>
      <c r="Y198" s="157">
        <v>0.99</v>
      </c>
      <c r="Z198" s="161"/>
    </row>
    <row r="199" spans="1:26">
      <c r="A199" s="185">
        <v>196</v>
      </c>
      <c r="B199" s="183" t="s">
        <v>718</v>
      </c>
      <c r="C199" s="184" t="s">
        <v>720</v>
      </c>
      <c r="D199" s="171" t="s">
        <v>263</v>
      </c>
      <c r="E199" s="171" t="s">
        <v>43</v>
      </c>
      <c r="F199" s="171">
        <v>0.4</v>
      </c>
      <c r="G199" s="180">
        <v>0</v>
      </c>
      <c r="H199" s="168" t="s">
        <v>1314</v>
      </c>
      <c r="I199" s="168" t="s">
        <v>1314</v>
      </c>
      <c r="J199" s="179">
        <v>3.2217630000000002</v>
      </c>
      <c r="K199" s="165"/>
      <c r="L199" s="165"/>
      <c r="M199" s="183" t="s">
        <v>718</v>
      </c>
      <c r="N199" s="165" t="s">
        <v>96</v>
      </c>
      <c r="O199" s="165" t="s">
        <v>1876</v>
      </c>
      <c r="P199" s="165" t="s">
        <v>43</v>
      </c>
      <c r="Q199" s="165" t="s">
        <v>720</v>
      </c>
      <c r="R199" s="165" t="s">
        <v>1494</v>
      </c>
      <c r="S199" s="164">
        <v>1.2887052000000001</v>
      </c>
      <c r="T199" s="163">
        <v>0.77300000000000002</v>
      </c>
      <c r="U199" s="163">
        <v>0.72699999999999998</v>
      </c>
      <c r="V199" s="163">
        <v>4.6000000000000041E-2</v>
      </c>
      <c r="W199" s="162">
        <v>27639475</v>
      </c>
      <c r="X199" s="162">
        <v>0</v>
      </c>
      <c r="Y199" s="157">
        <v>0.4</v>
      </c>
      <c r="Z199" s="161"/>
    </row>
    <row r="200" spans="1:26">
      <c r="A200" s="185">
        <v>197</v>
      </c>
      <c r="B200" s="183" t="s">
        <v>721</v>
      </c>
      <c r="C200" s="184" t="s">
        <v>723</v>
      </c>
      <c r="D200" s="171" t="s">
        <v>215</v>
      </c>
      <c r="E200" s="171" t="s">
        <v>141</v>
      </c>
      <c r="F200" s="171">
        <v>0.4</v>
      </c>
      <c r="G200" s="180">
        <v>0</v>
      </c>
      <c r="H200" s="168" t="s">
        <v>1314</v>
      </c>
      <c r="I200" s="168" t="s">
        <v>1314</v>
      </c>
      <c r="J200" s="179">
        <v>1.1100289999999999</v>
      </c>
      <c r="K200" s="165" t="s">
        <v>216</v>
      </c>
      <c r="L200" s="165"/>
      <c r="M200" s="183" t="s">
        <v>721</v>
      </c>
      <c r="N200" s="165" t="s">
        <v>1877</v>
      </c>
      <c r="O200" s="165" t="s">
        <v>1878</v>
      </c>
      <c r="P200" s="165" t="s">
        <v>1879</v>
      </c>
      <c r="Q200" s="165" t="s">
        <v>723</v>
      </c>
      <c r="R200" s="165" t="s">
        <v>1494</v>
      </c>
      <c r="S200" s="164">
        <v>0.44401160000000001</v>
      </c>
      <c r="T200" s="163">
        <v>0.624</v>
      </c>
      <c r="U200" s="163">
        <v>0.61399999999999999</v>
      </c>
      <c r="V200" s="163">
        <v>1.0000000000000009E-2</v>
      </c>
      <c r="W200" s="162">
        <v>7212400</v>
      </c>
      <c r="X200" s="162">
        <v>0</v>
      </c>
      <c r="Y200" s="157">
        <v>0.4</v>
      </c>
      <c r="Z200" s="161"/>
    </row>
    <row r="201" spans="1:26">
      <c r="A201" s="185">
        <v>198</v>
      </c>
      <c r="B201" s="183" t="s">
        <v>724</v>
      </c>
      <c r="C201" s="184" t="s">
        <v>726</v>
      </c>
      <c r="D201" s="171" t="s">
        <v>43</v>
      </c>
      <c r="E201" s="171" t="s">
        <v>227</v>
      </c>
      <c r="F201" s="171">
        <v>0.49</v>
      </c>
      <c r="G201" s="180">
        <v>0</v>
      </c>
      <c r="H201" s="168" t="s">
        <v>0</v>
      </c>
      <c r="I201" s="168" t="s">
        <v>1314</v>
      </c>
      <c r="J201" s="179">
        <v>6.2150109999999996</v>
      </c>
      <c r="K201" s="165"/>
      <c r="L201" s="165"/>
      <c r="M201" s="183" t="s">
        <v>724</v>
      </c>
      <c r="N201" s="165" t="s">
        <v>96</v>
      </c>
      <c r="O201" s="165" t="s">
        <v>43</v>
      </c>
      <c r="P201" s="165" t="s">
        <v>1880</v>
      </c>
      <c r="Q201" s="165" t="s">
        <v>726</v>
      </c>
      <c r="R201" s="165" t="s">
        <v>1494</v>
      </c>
      <c r="S201" s="164">
        <v>3.0453553899999997</v>
      </c>
      <c r="T201" s="163">
        <v>0.73299999999999998</v>
      </c>
      <c r="U201" s="163">
        <v>0.71099999999999997</v>
      </c>
      <c r="V201" s="163">
        <v>2.200000000000002E-2</v>
      </c>
      <c r="W201" s="162">
        <v>28476050</v>
      </c>
      <c r="X201" s="162">
        <v>0</v>
      </c>
      <c r="Y201" s="157">
        <v>0.49</v>
      </c>
      <c r="Z201" s="161"/>
    </row>
    <row r="202" spans="1:26">
      <c r="A202" s="185">
        <v>199</v>
      </c>
      <c r="B202" s="183" t="s">
        <v>727</v>
      </c>
      <c r="C202" s="184" t="s">
        <v>729</v>
      </c>
      <c r="D202" s="171" t="s">
        <v>43</v>
      </c>
      <c r="E202" s="171" t="s">
        <v>366</v>
      </c>
      <c r="F202" s="171">
        <v>0.49</v>
      </c>
      <c r="G202" s="180">
        <v>0</v>
      </c>
      <c r="H202" s="168" t="s">
        <v>1314</v>
      </c>
      <c r="I202" s="168" t="s">
        <v>1314</v>
      </c>
      <c r="J202" s="179">
        <v>0.9022</v>
      </c>
      <c r="K202" s="165" t="s">
        <v>1668</v>
      </c>
      <c r="L202" s="165"/>
      <c r="M202" s="183" t="s">
        <v>727</v>
      </c>
      <c r="N202" s="165" t="s">
        <v>1881</v>
      </c>
      <c r="O202" s="165" t="s">
        <v>43</v>
      </c>
      <c r="P202" s="165" t="s">
        <v>1882</v>
      </c>
      <c r="Q202" s="165" t="s">
        <v>729</v>
      </c>
      <c r="R202" s="165" t="s">
        <v>1494</v>
      </c>
      <c r="S202" s="164">
        <v>0.44207799999999997</v>
      </c>
      <c r="T202" s="163">
        <v>0.71099999999999997</v>
      </c>
      <c r="U202" s="163">
        <v>0.69399999999999995</v>
      </c>
      <c r="V202" s="163">
        <v>1.7000000000000015E-2</v>
      </c>
      <c r="W202" s="162">
        <v>29135400</v>
      </c>
      <c r="X202" s="162">
        <v>0</v>
      </c>
      <c r="Y202" s="157">
        <v>0.49</v>
      </c>
      <c r="Z202" s="161"/>
    </row>
    <row r="203" spans="1:26">
      <c r="A203" s="185">
        <v>200</v>
      </c>
      <c r="B203" s="183" t="s">
        <v>730</v>
      </c>
      <c r="C203" s="184" t="s">
        <v>732</v>
      </c>
      <c r="D203" s="171" t="s">
        <v>43</v>
      </c>
      <c r="E203" s="171" t="s">
        <v>161</v>
      </c>
      <c r="F203" s="171">
        <v>0.49</v>
      </c>
      <c r="G203" s="180">
        <v>0</v>
      </c>
      <c r="H203" s="168" t="s">
        <v>0</v>
      </c>
      <c r="I203" s="168" t="s">
        <v>1314</v>
      </c>
      <c r="J203" s="179">
        <v>2.2165110000000001</v>
      </c>
      <c r="K203" s="165"/>
      <c r="L203" s="165"/>
      <c r="M203" s="183" t="s">
        <v>730</v>
      </c>
      <c r="N203" s="165" t="s">
        <v>96</v>
      </c>
      <c r="O203" s="165" t="s">
        <v>43</v>
      </c>
      <c r="P203" s="165" t="s">
        <v>1883</v>
      </c>
      <c r="Q203" s="165" t="s">
        <v>732</v>
      </c>
      <c r="R203" s="165" t="s">
        <v>1494</v>
      </c>
      <c r="S203" s="164">
        <v>1.0860903900000001</v>
      </c>
      <c r="T203" s="163">
        <v>0.72899999999999998</v>
      </c>
      <c r="U203" s="163">
        <v>0.70899999999999996</v>
      </c>
      <c r="V203" s="163">
        <v>2.0000000000000018E-2</v>
      </c>
      <c r="W203" s="162">
        <v>24660000</v>
      </c>
      <c r="X203" s="162">
        <v>0</v>
      </c>
      <c r="Y203" s="157">
        <v>0.49</v>
      </c>
      <c r="Z203" s="161"/>
    </row>
    <row r="204" spans="1:26">
      <c r="A204" s="185">
        <v>201</v>
      </c>
      <c r="B204" s="183" t="s">
        <v>733</v>
      </c>
      <c r="C204" s="184" t="s">
        <v>735</v>
      </c>
      <c r="D204" s="171" t="s">
        <v>43</v>
      </c>
      <c r="E204" s="171" t="s">
        <v>110</v>
      </c>
      <c r="F204" s="171">
        <v>0.49</v>
      </c>
      <c r="G204" s="180">
        <v>0</v>
      </c>
      <c r="H204" s="168" t="s">
        <v>1314</v>
      </c>
      <c r="I204" s="168" t="s">
        <v>1314</v>
      </c>
      <c r="J204" s="179">
        <v>11.182658</v>
      </c>
      <c r="K204" s="165"/>
      <c r="L204" s="165"/>
      <c r="M204" s="183" t="s">
        <v>733</v>
      </c>
      <c r="N204" s="165" t="s">
        <v>96</v>
      </c>
      <c r="O204" s="165" t="s">
        <v>43</v>
      </c>
      <c r="P204" s="165" t="s">
        <v>1884</v>
      </c>
      <c r="Q204" s="165" t="s">
        <v>735</v>
      </c>
      <c r="R204" s="165" t="s">
        <v>1494</v>
      </c>
      <c r="S204" s="164">
        <v>5.4795024200000002</v>
      </c>
      <c r="T204" s="163">
        <v>0.72299999999999998</v>
      </c>
      <c r="U204" s="163">
        <v>0.70199999999999996</v>
      </c>
      <c r="V204" s="163">
        <v>2.1000000000000019E-2</v>
      </c>
      <c r="W204" s="162">
        <v>28109700</v>
      </c>
      <c r="X204" s="162">
        <v>0</v>
      </c>
      <c r="Y204" s="157">
        <v>0.49</v>
      </c>
      <c r="Z204" s="161"/>
    </row>
    <row r="205" spans="1:26">
      <c r="A205" s="185">
        <v>202</v>
      </c>
      <c r="B205" s="183" t="s">
        <v>736</v>
      </c>
      <c r="C205" s="184" t="s">
        <v>738</v>
      </c>
      <c r="D205" s="171" t="s">
        <v>215</v>
      </c>
      <c r="E205" s="171" t="s">
        <v>141</v>
      </c>
      <c r="F205" s="171">
        <v>0.4</v>
      </c>
      <c r="G205" s="180">
        <v>0</v>
      </c>
      <c r="H205" s="168" t="s">
        <v>1314</v>
      </c>
      <c r="I205" s="168" t="s">
        <v>1314</v>
      </c>
      <c r="J205" s="179">
        <v>3.6191841199999999</v>
      </c>
      <c r="K205" s="165"/>
      <c r="L205" s="165"/>
      <c r="M205" s="183" t="s">
        <v>736</v>
      </c>
      <c r="N205" s="165" t="s">
        <v>96</v>
      </c>
      <c r="O205" s="165" t="s">
        <v>1885</v>
      </c>
      <c r="P205" s="165" t="s">
        <v>1886</v>
      </c>
      <c r="Q205" s="165" t="s">
        <v>738</v>
      </c>
      <c r="R205" s="165" t="s">
        <v>1494</v>
      </c>
      <c r="S205" s="164">
        <v>1.4476736480000001</v>
      </c>
      <c r="T205" s="163">
        <v>0.68700000000000006</v>
      </c>
      <c r="U205" s="163">
        <v>0.67</v>
      </c>
      <c r="V205" s="163">
        <v>1.7000000000000015E-2</v>
      </c>
      <c r="W205" s="162">
        <v>19634925</v>
      </c>
      <c r="X205" s="162">
        <v>0</v>
      </c>
      <c r="Y205" s="157">
        <v>0.4</v>
      </c>
      <c r="Z205" s="161"/>
    </row>
    <row r="206" spans="1:26">
      <c r="A206" s="185">
        <v>203</v>
      </c>
      <c r="B206" s="183" t="s">
        <v>739</v>
      </c>
      <c r="C206" s="184" t="s">
        <v>741</v>
      </c>
      <c r="D206" s="171" t="s">
        <v>287</v>
      </c>
      <c r="E206" s="171" t="s">
        <v>161</v>
      </c>
      <c r="F206" s="171">
        <v>0.4</v>
      </c>
      <c r="G206" s="180">
        <v>0</v>
      </c>
      <c r="H206" s="168" t="s">
        <v>1314</v>
      </c>
      <c r="I206" s="168" t="s">
        <v>1314</v>
      </c>
      <c r="J206" s="179">
        <v>0.37321799999999999</v>
      </c>
      <c r="K206" s="165"/>
      <c r="L206" s="165"/>
      <c r="M206" s="183" t="s">
        <v>739</v>
      </c>
      <c r="N206" s="165" t="s">
        <v>96</v>
      </c>
      <c r="O206" s="165" t="s">
        <v>1887</v>
      </c>
      <c r="P206" s="165" t="s">
        <v>1888</v>
      </c>
      <c r="Q206" s="165" t="s">
        <v>741</v>
      </c>
      <c r="R206" s="165" t="s">
        <v>1494</v>
      </c>
      <c r="S206" s="164">
        <v>0.14928720000000001</v>
      </c>
      <c r="T206" s="163">
        <v>0.65600000000000003</v>
      </c>
      <c r="U206" s="163">
        <v>0.64500000000000002</v>
      </c>
      <c r="V206" s="163">
        <v>1.100000000000001E-2</v>
      </c>
      <c r="W206" s="162">
        <v>6592530</v>
      </c>
      <c r="X206" s="162">
        <v>0</v>
      </c>
      <c r="Y206" s="157">
        <v>0.4</v>
      </c>
      <c r="Z206" s="161"/>
    </row>
    <row r="207" spans="1:26">
      <c r="A207" s="185">
        <v>204</v>
      </c>
      <c r="B207" s="183" t="s">
        <v>742</v>
      </c>
      <c r="C207" s="184" t="s">
        <v>744</v>
      </c>
      <c r="D207" s="171" t="s">
        <v>43</v>
      </c>
      <c r="E207" s="171" t="s">
        <v>165</v>
      </c>
      <c r="F207" s="171">
        <v>0.49</v>
      </c>
      <c r="G207" s="180">
        <v>0</v>
      </c>
      <c r="H207" s="168" t="s">
        <v>0</v>
      </c>
      <c r="I207" s="168" t="s">
        <v>1314</v>
      </c>
      <c r="J207" s="179">
        <v>12</v>
      </c>
      <c r="K207" s="165"/>
      <c r="L207" s="165"/>
      <c r="M207" s="183" t="s">
        <v>742</v>
      </c>
      <c r="N207" s="165" t="s">
        <v>96</v>
      </c>
      <c r="O207" s="165" t="s">
        <v>43</v>
      </c>
      <c r="P207" s="165" t="s">
        <v>1889</v>
      </c>
      <c r="Q207" s="165" t="s">
        <v>744</v>
      </c>
      <c r="R207" s="165" t="s">
        <v>1494</v>
      </c>
      <c r="S207" s="164">
        <v>5.88</v>
      </c>
      <c r="T207" s="163">
        <v>0.747</v>
      </c>
      <c r="U207" s="163">
        <v>0.72</v>
      </c>
      <c r="V207" s="163">
        <v>2.7000000000000024E-2</v>
      </c>
      <c r="W207" s="162">
        <v>26812300</v>
      </c>
      <c r="X207" s="162">
        <v>0</v>
      </c>
      <c r="Y207" s="157">
        <v>0.49</v>
      </c>
      <c r="Z207" s="161"/>
    </row>
    <row r="208" spans="1:26">
      <c r="A208" s="185">
        <v>205</v>
      </c>
      <c r="B208" s="183" t="s">
        <v>745</v>
      </c>
      <c r="C208" s="184" t="s">
        <v>747</v>
      </c>
      <c r="D208" s="171" t="s">
        <v>86</v>
      </c>
      <c r="E208" s="171" t="s">
        <v>43</v>
      </c>
      <c r="F208" s="171">
        <v>0.3</v>
      </c>
      <c r="G208" s="180">
        <v>0</v>
      </c>
      <c r="H208" s="168" t="s">
        <v>1314</v>
      </c>
      <c r="I208" s="168" t="s">
        <v>1314</v>
      </c>
      <c r="J208" s="179">
        <v>0</v>
      </c>
      <c r="K208" s="165"/>
      <c r="L208" s="165"/>
      <c r="M208" s="183" t="s">
        <v>745</v>
      </c>
      <c r="N208" s="165" t="s">
        <v>96</v>
      </c>
      <c r="O208" s="165" t="s">
        <v>1890</v>
      </c>
      <c r="P208" s="165" t="s">
        <v>43</v>
      </c>
      <c r="Q208" s="165" t="s">
        <v>747</v>
      </c>
      <c r="R208" s="165" t="s">
        <v>1494</v>
      </c>
      <c r="S208" s="164">
        <v>0</v>
      </c>
      <c r="T208" s="163">
        <v>0.77800000000000002</v>
      </c>
      <c r="U208" s="163">
        <v>0.76100000000000001</v>
      </c>
      <c r="V208" s="163">
        <v>1.7000000000000015E-2</v>
      </c>
      <c r="W208" s="162">
        <v>21964850</v>
      </c>
      <c r="X208" s="162">
        <v>0</v>
      </c>
      <c r="Y208" s="157">
        <v>0.3</v>
      </c>
      <c r="Z208" s="161"/>
    </row>
    <row r="209" spans="1:26">
      <c r="A209" s="185">
        <v>206</v>
      </c>
      <c r="B209" s="183" t="s">
        <v>748</v>
      </c>
      <c r="C209" s="184" t="s">
        <v>750</v>
      </c>
      <c r="D209" s="171" t="s">
        <v>43</v>
      </c>
      <c r="E209" s="171" t="s">
        <v>495</v>
      </c>
      <c r="F209" s="171">
        <v>0.49</v>
      </c>
      <c r="G209" s="180">
        <v>0</v>
      </c>
      <c r="H209" s="168" t="s">
        <v>0</v>
      </c>
      <c r="I209" s="168" t="s">
        <v>1314</v>
      </c>
      <c r="J209" s="179">
        <v>3.4684789999999999</v>
      </c>
      <c r="K209" s="165"/>
      <c r="L209" s="165"/>
      <c r="M209" s="183" t="s">
        <v>748</v>
      </c>
      <c r="N209" s="165" t="s">
        <v>96</v>
      </c>
      <c r="O209" s="165" t="s">
        <v>43</v>
      </c>
      <c r="P209" s="165" t="s">
        <v>1891</v>
      </c>
      <c r="Q209" s="165" t="s">
        <v>750</v>
      </c>
      <c r="R209" s="165" t="s">
        <v>1494</v>
      </c>
      <c r="S209" s="164">
        <v>1.6995547099999999</v>
      </c>
      <c r="T209" s="163">
        <v>0.65100000000000002</v>
      </c>
      <c r="U209" s="163">
        <v>0.63900000000000001</v>
      </c>
      <c r="V209" s="163">
        <v>1.2000000000000011E-2</v>
      </c>
      <c r="W209" s="162">
        <v>9776750</v>
      </c>
      <c r="X209" s="162">
        <v>0</v>
      </c>
      <c r="Y209" s="157">
        <v>0.49</v>
      </c>
      <c r="Z209" s="161"/>
    </row>
    <row r="210" spans="1:26">
      <c r="A210" s="185">
        <v>207</v>
      </c>
      <c r="B210" s="183" t="s">
        <v>751</v>
      </c>
      <c r="C210" s="184" t="s">
        <v>753</v>
      </c>
      <c r="D210" s="171" t="s">
        <v>202</v>
      </c>
      <c r="E210" s="171" t="s">
        <v>203</v>
      </c>
      <c r="F210" s="171">
        <v>0.4</v>
      </c>
      <c r="G210" s="180">
        <v>0</v>
      </c>
      <c r="H210" s="168" t="s">
        <v>0</v>
      </c>
      <c r="I210" s="168" t="s">
        <v>1314</v>
      </c>
      <c r="J210" s="179">
        <v>0.82706500000000005</v>
      </c>
      <c r="K210" s="165" t="s">
        <v>1536</v>
      </c>
      <c r="L210" s="165"/>
      <c r="M210" s="183" t="s">
        <v>751</v>
      </c>
      <c r="N210" s="165" t="s">
        <v>1892</v>
      </c>
      <c r="O210" s="165" t="s">
        <v>1893</v>
      </c>
      <c r="P210" s="165" t="s">
        <v>1894</v>
      </c>
      <c r="Q210" s="165" t="s">
        <v>753</v>
      </c>
      <c r="R210" s="165" t="s">
        <v>1494</v>
      </c>
      <c r="S210" s="164">
        <v>0.33082600000000006</v>
      </c>
      <c r="T210" s="163">
        <v>0.71199999999999997</v>
      </c>
      <c r="U210" s="163">
        <v>0.68899999999999995</v>
      </c>
      <c r="V210" s="163">
        <v>2.300000000000002E-2</v>
      </c>
      <c r="W210" s="162">
        <v>13187666</v>
      </c>
      <c r="X210" s="162">
        <v>0</v>
      </c>
      <c r="Y210" s="157">
        <v>0.4</v>
      </c>
      <c r="Z210" s="161"/>
    </row>
    <row r="211" spans="1:26">
      <c r="A211" s="185">
        <v>208</v>
      </c>
      <c r="B211" s="183" t="s">
        <v>754</v>
      </c>
      <c r="C211" s="184" t="s">
        <v>756</v>
      </c>
      <c r="D211" s="171" t="s">
        <v>404</v>
      </c>
      <c r="E211" s="171" t="s">
        <v>43</v>
      </c>
      <c r="F211" s="171">
        <v>0.4</v>
      </c>
      <c r="G211" s="180">
        <v>0</v>
      </c>
      <c r="H211" s="168" t="s">
        <v>1314</v>
      </c>
      <c r="I211" s="168" t="s">
        <v>1314</v>
      </c>
      <c r="J211" s="179">
        <v>1.2039690000000001</v>
      </c>
      <c r="K211" s="165"/>
      <c r="L211" s="165"/>
      <c r="M211" s="183" t="s">
        <v>754</v>
      </c>
      <c r="N211" s="165" t="s">
        <v>96</v>
      </c>
      <c r="O211" s="165" t="s">
        <v>1895</v>
      </c>
      <c r="P211" s="165" t="s">
        <v>43</v>
      </c>
      <c r="Q211" s="165" t="s">
        <v>756</v>
      </c>
      <c r="R211" s="165" t="s">
        <v>1494</v>
      </c>
      <c r="S211" s="164">
        <v>0.48158760000000006</v>
      </c>
      <c r="T211" s="163">
        <v>0.73299999999999998</v>
      </c>
      <c r="U211" s="163">
        <v>0.70699999999999996</v>
      </c>
      <c r="V211" s="163">
        <v>2.6000000000000023E-2</v>
      </c>
      <c r="W211" s="162">
        <v>18761300</v>
      </c>
      <c r="X211" s="162">
        <v>0</v>
      </c>
      <c r="Y211" s="157">
        <v>0.4</v>
      </c>
      <c r="Z211" s="161"/>
    </row>
    <row r="212" spans="1:26">
      <c r="A212" s="185">
        <v>209</v>
      </c>
      <c r="B212" s="183" t="s">
        <v>757</v>
      </c>
      <c r="C212" s="184" t="s">
        <v>759</v>
      </c>
      <c r="D212" s="171" t="s">
        <v>215</v>
      </c>
      <c r="E212" s="171" t="s">
        <v>141</v>
      </c>
      <c r="F212" s="171">
        <v>0.4</v>
      </c>
      <c r="G212" s="180">
        <v>0</v>
      </c>
      <c r="H212" s="168" t="s">
        <v>1314</v>
      </c>
      <c r="I212" s="168" t="s">
        <v>1314</v>
      </c>
      <c r="J212" s="179">
        <v>0.26100000000000001</v>
      </c>
      <c r="K212" s="165" t="s">
        <v>216</v>
      </c>
      <c r="L212" s="165"/>
      <c r="M212" s="183" t="s">
        <v>757</v>
      </c>
      <c r="N212" s="165" t="s">
        <v>1896</v>
      </c>
      <c r="O212" s="165" t="s">
        <v>1897</v>
      </c>
      <c r="P212" s="165" t="s">
        <v>1898</v>
      </c>
      <c r="Q212" s="165" t="s">
        <v>759</v>
      </c>
      <c r="R212" s="165" t="s">
        <v>1494</v>
      </c>
      <c r="S212" s="164">
        <v>0.10440000000000001</v>
      </c>
      <c r="T212" s="163">
        <v>0.67400000000000004</v>
      </c>
      <c r="U212" s="163">
        <v>0.66400000000000003</v>
      </c>
      <c r="V212" s="163">
        <v>1.0000000000000009E-2</v>
      </c>
      <c r="W212" s="162">
        <v>5613900</v>
      </c>
      <c r="X212" s="162">
        <v>0</v>
      </c>
      <c r="Y212" s="157">
        <v>0.4</v>
      </c>
      <c r="Z212" s="161"/>
    </row>
    <row r="213" spans="1:26">
      <c r="A213" s="185">
        <v>210</v>
      </c>
      <c r="B213" s="183" t="s">
        <v>760</v>
      </c>
      <c r="C213" s="184" t="s">
        <v>762</v>
      </c>
      <c r="D213" s="171" t="s">
        <v>86</v>
      </c>
      <c r="E213" s="171" t="s">
        <v>43</v>
      </c>
      <c r="F213" s="171">
        <v>0.3</v>
      </c>
      <c r="G213" s="180">
        <v>0</v>
      </c>
      <c r="H213" s="168" t="s">
        <v>1314</v>
      </c>
      <c r="I213" s="168" t="s">
        <v>1314</v>
      </c>
      <c r="J213" s="179">
        <v>3.0230679999999999</v>
      </c>
      <c r="K213" s="165"/>
      <c r="L213" s="165"/>
      <c r="M213" s="183" t="s">
        <v>760</v>
      </c>
      <c r="N213" s="165" t="s">
        <v>96</v>
      </c>
      <c r="O213" s="165" t="s">
        <v>1899</v>
      </c>
      <c r="P213" s="165" t="s">
        <v>43</v>
      </c>
      <c r="Q213" s="165" t="s">
        <v>762</v>
      </c>
      <c r="R213" s="165" t="s">
        <v>1494</v>
      </c>
      <c r="S213" s="164">
        <v>0.90692039999999996</v>
      </c>
      <c r="T213" s="163">
        <v>0.79100000000000004</v>
      </c>
      <c r="U213" s="163">
        <v>0.76900000000000002</v>
      </c>
      <c r="V213" s="163">
        <v>2.200000000000002E-2</v>
      </c>
      <c r="W213" s="162">
        <v>24289700</v>
      </c>
      <c r="X213" s="162">
        <v>0</v>
      </c>
      <c r="Y213" s="157">
        <v>0.3</v>
      </c>
      <c r="Z213" s="161"/>
    </row>
    <row r="214" spans="1:26">
      <c r="A214" s="185">
        <v>211</v>
      </c>
      <c r="B214" s="183" t="s">
        <v>763</v>
      </c>
      <c r="C214" s="184" t="s">
        <v>765</v>
      </c>
      <c r="D214" s="171" t="s">
        <v>316</v>
      </c>
      <c r="E214" s="171" t="s">
        <v>317</v>
      </c>
      <c r="F214" s="171">
        <v>0.4</v>
      </c>
      <c r="G214" s="180">
        <v>0</v>
      </c>
      <c r="H214" s="168" t="s">
        <v>1314</v>
      </c>
      <c r="I214" s="168" t="s">
        <v>1314</v>
      </c>
      <c r="J214" s="179">
        <v>1.2749999999999999</v>
      </c>
      <c r="K214" s="165" t="s">
        <v>1640</v>
      </c>
      <c r="L214" s="165"/>
      <c r="M214" s="183" t="s">
        <v>763</v>
      </c>
      <c r="N214" s="165" t="s">
        <v>1900</v>
      </c>
      <c r="O214" s="165" t="s">
        <v>1901</v>
      </c>
      <c r="P214" s="165" t="s">
        <v>1902</v>
      </c>
      <c r="Q214" s="165" t="s">
        <v>765</v>
      </c>
      <c r="R214" s="165" t="s">
        <v>1494</v>
      </c>
      <c r="S214" s="164">
        <v>0.51</v>
      </c>
      <c r="T214" s="163">
        <v>0.65100000000000002</v>
      </c>
      <c r="U214" s="163">
        <v>0.64</v>
      </c>
      <c r="V214" s="163">
        <v>1.100000000000001E-2</v>
      </c>
      <c r="W214" s="162">
        <v>1756250</v>
      </c>
      <c r="X214" s="162">
        <v>0</v>
      </c>
      <c r="Y214" s="157">
        <v>0.4</v>
      </c>
      <c r="Z214" s="161"/>
    </row>
    <row r="215" spans="1:26">
      <c r="A215" s="185">
        <v>212</v>
      </c>
      <c r="B215" s="183" t="s">
        <v>766</v>
      </c>
      <c r="C215" s="184" t="s">
        <v>768</v>
      </c>
      <c r="D215" s="171" t="s">
        <v>43</v>
      </c>
      <c r="E215" s="171" t="s">
        <v>151</v>
      </c>
      <c r="F215" s="171">
        <v>0.49</v>
      </c>
      <c r="G215" s="180">
        <v>0</v>
      </c>
      <c r="H215" s="168" t="s">
        <v>1314</v>
      </c>
      <c r="I215" s="168" t="s">
        <v>1314</v>
      </c>
      <c r="J215" s="179">
        <v>1.9184479999999999</v>
      </c>
      <c r="K215" s="165" t="s">
        <v>1547</v>
      </c>
      <c r="L215" s="165" t="s">
        <v>24</v>
      </c>
      <c r="M215" s="183" t="s">
        <v>766</v>
      </c>
      <c r="N215" s="165" t="s">
        <v>1903</v>
      </c>
      <c r="O215" s="165" t="s">
        <v>43</v>
      </c>
      <c r="P215" s="165" t="s">
        <v>1904</v>
      </c>
      <c r="Q215" s="165" t="s">
        <v>768</v>
      </c>
      <c r="R215" s="165" t="s">
        <v>1494</v>
      </c>
      <c r="S215" s="164">
        <v>0.94003951999999991</v>
      </c>
      <c r="T215" s="163">
        <v>0.66700000000000004</v>
      </c>
      <c r="U215" s="163">
        <v>0.65300000000000002</v>
      </c>
      <c r="V215" s="163">
        <v>1.4000000000000012E-2</v>
      </c>
      <c r="W215" s="162">
        <v>22530325</v>
      </c>
      <c r="X215" s="162">
        <v>0</v>
      </c>
      <c r="Y215" s="157">
        <v>0.99</v>
      </c>
      <c r="Z215" s="161"/>
    </row>
    <row r="216" spans="1:26">
      <c r="A216" s="185">
        <v>213</v>
      </c>
      <c r="B216" s="183" t="s">
        <v>769</v>
      </c>
      <c r="C216" s="184" t="s">
        <v>771</v>
      </c>
      <c r="D216" s="171" t="s">
        <v>103</v>
      </c>
      <c r="E216" s="171" t="s">
        <v>104</v>
      </c>
      <c r="F216" s="171">
        <v>0.4</v>
      </c>
      <c r="G216" s="180">
        <v>0</v>
      </c>
      <c r="H216" s="168" t="s">
        <v>1314</v>
      </c>
      <c r="I216" s="168" t="s">
        <v>1314</v>
      </c>
      <c r="J216" s="179">
        <v>0.17805599999999999</v>
      </c>
      <c r="K216" s="165" t="s">
        <v>105</v>
      </c>
      <c r="L216" s="165"/>
      <c r="M216" s="183" t="s">
        <v>769</v>
      </c>
      <c r="N216" s="165" t="s">
        <v>1905</v>
      </c>
      <c r="O216" s="165" t="s">
        <v>1906</v>
      </c>
      <c r="P216" s="165" t="s">
        <v>1907</v>
      </c>
      <c r="Q216" s="165" t="s">
        <v>771</v>
      </c>
      <c r="R216" s="165" t="s">
        <v>1494</v>
      </c>
      <c r="S216" s="164">
        <v>7.1222400000000005E-2</v>
      </c>
      <c r="T216" s="163">
        <v>0.72099999999999997</v>
      </c>
      <c r="U216" s="163">
        <v>0.70599999999999996</v>
      </c>
      <c r="V216" s="163">
        <v>1.5000000000000013E-2</v>
      </c>
      <c r="W216" s="162">
        <v>9204250</v>
      </c>
      <c r="X216" s="162">
        <v>0</v>
      </c>
      <c r="Y216" s="157">
        <v>0.4</v>
      </c>
      <c r="Z216" s="161"/>
    </row>
    <row r="217" spans="1:26">
      <c r="A217" s="185">
        <v>214</v>
      </c>
      <c r="B217" s="183" t="s">
        <v>772</v>
      </c>
      <c r="C217" s="184" t="s">
        <v>774</v>
      </c>
      <c r="D217" s="171" t="s">
        <v>215</v>
      </c>
      <c r="E217" s="171" t="s">
        <v>141</v>
      </c>
      <c r="F217" s="171">
        <v>0.4</v>
      </c>
      <c r="G217" s="180">
        <v>0</v>
      </c>
      <c r="H217" s="168" t="s">
        <v>1314</v>
      </c>
      <c r="I217" s="168" t="s">
        <v>1314</v>
      </c>
      <c r="J217" s="179">
        <v>0.26114399999999999</v>
      </c>
      <c r="K217" s="165" t="s">
        <v>216</v>
      </c>
      <c r="L217" s="165"/>
      <c r="M217" s="183" t="s">
        <v>772</v>
      </c>
      <c r="N217" s="165" t="s">
        <v>1908</v>
      </c>
      <c r="O217" s="165" t="s">
        <v>1909</v>
      </c>
      <c r="P217" s="165" t="s">
        <v>1910</v>
      </c>
      <c r="Q217" s="165" t="s">
        <v>774</v>
      </c>
      <c r="R217" s="165" t="s">
        <v>1494</v>
      </c>
      <c r="S217" s="164">
        <v>0.1044576</v>
      </c>
      <c r="T217" s="163">
        <v>0.64300000000000002</v>
      </c>
      <c r="U217" s="163">
        <v>0.63300000000000001</v>
      </c>
      <c r="V217" s="163">
        <v>1.0000000000000009E-2</v>
      </c>
      <c r="W217" s="162">
        <v>4918050</v>
      </c>
      <c r="X217" s="162">
        <v>0</v>
      </c>
      <c r="Y217" s="157">
        <v>0.4</v>
      </c>
      <c r="Z217" s="161"/>
    </row>
    <row r="218" spans="1:26">
      <c r="A218" s="185">
        <v>215</v>
      </c>
      <c r="B218" s="183" t="s">
        <v>775</v>
      </c>
      <c r="C218" s="184" t="s">
        <v>777</v>
      </c>
      <c r="D218" s="171" t="s">
        <v>393</v>
      </c>
      <c r="E218" s="171" t="s">
        <v>189</v>
      </c>
      <c r="F218" s="171">
        <v>0.4</v>
      </c>
      <c r="G218" s="180">
        <v>0</v>
      </c>
      <c r="H218" s="168" t="s">
        <v>1314</v>
      </c>
      <c r="I218" s="168" t="s">
        <v>1314</v>
      </c>
      <c r="J218" s="179">
        <v>0.751</v>
      </c>
      <c r="K218" s="165"/>
      <c r="L218" s="165"/>
      <c r="M218" s="183" t="s">
        <v>775</v>
      </c>
      <c r="N218" s="165" t="s">
        <v>96</v>
      </c>
      <c r="O218" s="165" t="s">
        <v>1911</v>
      </c>
      <c r="P218" s="165" t="s">
        <v>1912</v>
      </c>
      <c r="Q218" s="165" t="s">
        <v>777</v>
      </c>
      <c r="R218" s="165" t="s">
        <v>1494</v>
      </c>
      <c r="S218" s="164">
        <v>0.3004</v>
      </c>
      <c r="T218" s="163">
        <v>0.67100000000000004</v>
      </c>
      <c r="U218" s="163">
        <v>0.66200000000000003</v>
      </c>
      <c r="V218" s="163">
        <v>9.000000000000008E-3</v>
      </c>
      <c r="W218" s="162">
        <v>9141651</v>
      </c>
      <c r="X218" s="162">
        <v>0</v>
      </c>
      <c r="Y218" s="157">
        <v>0.4</v>
      </c>
      <c r="Z218" s="161"/>
    </row>
    <row r="219" spans="1:26">
      <c r="A219" s="185">
        <v>216</v>
      </c>
      <c r="B219" s="183" t="s">
        <v>778</v>
      </c>
      <c r="C219" s="184" t="s">
        <v>780</v>
      </c>
      <c r="D219" s="171" t="s">
        <v>43</v>
      </c>
      <c r="E219" s="171" t="s">
        <v>95</v>
      </c>
      <c r="F219" s="171">
        <v>0.49</v>
      </c>
      <c r="G219" s="180">
        <v>0</v>
      </c>
      <c r="H219" s="168" t="s">
        <v>1314</v>
      </c>
      <c r="I219" s="168" t="s">
        <v>1314</v>
      </c>
      <c r="J219" s="179">
        <v>4.8032719999999998</v>
      </c>
      <c r="K219" s="165"/>
      <c r="L219" s="165"/>
      <c r="M219" s="183" t="s">
        <v>778</v>
      </c>
      <c r="N219" s="165" t="s">
        <v>96</v>
      </c>
      <c r="O219" s="165" t="s">
        <v>43</v>
      </c>
      <c r="P219" s="165" t="s">
        <v>1913</v>
      </c>
      <c r="Q219" s="165" t="s">
        <v>780</v>
      </c>
      <c r="R219" s="165" t="s">
        <v>1494</v>
      </c>
      <c r="S219" s="164">
        <v>2.3536032799999997</v>
      </c>
      <c r="T219" s="163">
        <v>0.67400000000000004</v>
      </c>
      <c r="U219" s="163">
        <v>0.66</v>
      </c>
      <c r="V219" s="163">
        <v>1.4000000000000012E-2</v>
      </c>
      <c r="W219" s="162">
        <v>19462200</v>
      </c>
      <c r="X219" s="162">
        <v>609750</v>
      </c>
      <c r="Y219" s="157">
        <v>0.49</v>
      </c>
      <c r="Z219" s="161"/>
    </row>
    <row r="220" spans="1:26">
      <c r="A220" s="185">
        <v>217</v>
      </c>
      <c r="B220" s="183" t="s">
        <v>781</v>
      </c>
      <c r="C220" s="184" t="s">
        <v>783</v>
      </c>
      <c r="D220" s="171" t="s">
        <v>693</v>
      </c>
      <c r="E220" s="171" t="s">
        <v>43</v>
      </c>
      <c r="F220" s="171">
        <v>0.4</v>
      </c>
      <c r="G220" s="180">
        <v>0</v>
      </c>
      <c r="H220" s="168" t="s">
        <v>1314</v>
      </c>
      <c r="I220" s="168" t="s">
        <v>1314</v>
      </c>
      <c r="J220" s="179">
        <v>1.7769489999999999</v>
      </c>
      <c r="K220" s="165" t="s">
        <v>1637</v>
      </c>
      <c r="L220" s="165"/>
      <c r="M220" s="183" t="s">
        <v>781</v>
      </c>
      <c r="N220" s="165" t="s">
        <v>1914</v>
      </c>
      <c r="O220" s="165" t="s">
        <v>1915</v>
      </c>
      <c r="P220" s="165" t="s">
        <v>43</v>
      </c>
      <c r="Q220" s="165" t="s">
        <v>783</v>
      </c>
      <c r="R220" s="165" t="s">
        <v>1494</v>
      </c>
      <c r="S220" s="164">
        <v>0.71077959999999996</v>
      </c>
      <c r="T220" s="163">
        <v>0.72199999999999998</v>
      </c>
      <c r="U220" s="163">
        <v>0.7</v>
      </c>
      <c r="V220" s="163">
        <v>2.200000000000002E-2</v>
      </c>
      <c r="W220" s="162">
        <v>15045600</v>
      </c>
      <c r="X220" s="162">
        <v>0</v>
      </c>
      <c r="Y220" s="157">
        <v>0.4</v>
      </c>
      <c r="Z220" s="161"/>
    </row>
    <row r="221" spans="1:26">
      <c r="A221" s="185">
        <v>218</v>
      </c>
      <c r="B221" s="183" t="s">
        <v>784</v>
      </c>
      <c r="C221" s="184" t="s">
        <v>786</v>
      </c>
      <c r="D221" s="171" t="s">
        <v>404</v>
      </c>
      <c r="E221" s="171" t="s">
        <v>43</v>
      </c>
      <c r="F221" s="171">
        <v>0.4</v>
      </c>
      <c r="G221" s="180">
        <v>0</v>
      </c>
      <c r="H221" s="168" t="s">
        <v>1314</v>
      </c>
      <c r="I221" s="168" t="s">
        <v>1314</v>
      </c>
      <c r="J221" s="179">
        <v>1.6575489999999999</v>
      </c>
      <c r="K221" s="165"/>
      <c r="L221" s="165"/>
      <c r="M221" s="183" t="s">
        <v>784</v>
      </c>
      <c r="N221" s="165" t="s">
        <v>96</v>
      </c>
      <c r="O221" s="165" t="s">
        <v>1916</v>
      </c>
      <c r="P221" s="165" t="s">
        <v>43</v>
      </c>
      <c r="Q221" s="165" t="s">
        <v>786</v>
      </c>
      <c r="R221" s="165" t="s">
        <v>1494</v>
      </c>
      <c r="S221" s="164">
        <v>0.66301960000000004</v>
      </c>
      <c r="T221" s="163">
        <v>0.752</v>
      </c>
      <c r="U221" s="163">
        <v>0.73099999999999998</v>
      </c>
      <c r="V221" s="163">
        <v>2.1000000000000019E-2</v>
      </c>
      <c r="W221" s="162">
        <v>12524550</v>
      </c>
      <c r="X221" s="162">
        <v>176000</v>
      </c>
      <c r="Y221" s="157">
        <v>0.4</v>
      </c>
      <c r="Z221" s="161"/>
    </row>
    <row r="222" spans="1:26">
      <c r="A222" s="185">
        <v>219</v>
      </c>
      <c r="B222" s="183" t="s">
        <v>787</v>
      </c>
      <c r="C222" s="184" t="s">
        <v>789</v>
      </c>
      <c r="D222" s="171" t="s">
        <v>62</v>
      </c>
      <c r="E222" s="171" t="s">
        <v>63</v>
      </c>
      <c r="F222" s="171">
        <v>0.4</v>
      </c>
      <c r="G222" s="180">
        <v>0</v>
      </c>
      <c r="H222" s="168" t="s">
        <v>0</v>
      </c>
      <c r="I222" s="168" t="s">
        <v>1314</v>
      </c>
      <c r="J222" s="179">
        <v>0.94819500000000001</v>
      </c>
      <c r="K222" s="165" t="s">
        <v>1503</v>
      </c>
      <c r="L222" s="165"/>
      <c r="M222" s="183" t="s">
        <v>787</v>
      </c>
      <c r="N222" s="165" t="s">
        <v>1917</v>
      </c>
      <c r="O222" s="165" t="s">
        <v>1918</v>
      </c>
      <c r="P222" s="165" t="s">
        <v>1919</v>
      </c>
      <c r="Q222" s="165" t="s">
        <v>789</v>
      </c>
      <c r="R222" s="165" t="s">
        <v>1494</v>
      </c>
      <c r="S222" s="164">
        <v>0.379278</v>
      </c>
      <c r="T222" s="163">
        <v>0.69699999999999995</v>
      </c>
      <c r="U222" s="163">
        <v>0.68100000000000005</v>
      </c>
      <c r="V222" s="163">
        <v>1.5999999999999903E-2</v>
      </c>
      <c r="W222" s="162">
        <v>10486500</v>
      </c>
      <c r="X222" s="162">
        <v>0</v>
      </c>
      <c r="Y222" s="157">
        <v>0.4</v>
      </c>
      <c r="Z222" s="161"/>
    </row>
    <row r="223" spans="1:26">
      <c r="A223" s="185">
        <v>220</v>
      </c>
      <c r="B223" s="183" t="s">
        <v>790</v>
      </c>
      <c r="C223" s="184" t="s">
        <v>792</v>
      </c>
      <c r="D223" s="171" t="s">
        <v>109</v>
      </c>
      <c r="E223" s="171" t="s">
        <v>110</v>
      </c>
      <c r="F223" s="171">
        <v>0.4</v>
      </c>
      <c r="G223" s="180">
        <v>0</v>
      </c>
      <c r="H223" s="168" t="s">
        <v>1314</v>
      </c>
      <c r="I223" s="168" t="s">
        <v>1314</v>
      </c>
      <c r="J223" s="179">
        <v>7.6635739999999997</v>
      </c>
      <c r="K223" s="165"/>
      <c r="L223" s="165"/>
      <c r="M223" s="183" t="s">
        <v>790</v>
      </c>
      <c r="N223" s="165" t="s">
        <v>96</v>
      </c>
      <c r="O223" s="165" t="s">
        <v>1920</v>
      </c>
      <c r="P223" s="165" t="s">
        <v>1921</v>
      </c>
      <c r="Q223" s="165" t="s">
        <v>792</v>
      </c>
      <c r="R223" s="165" t="s">
        <v>1494</v>
      </c>
      <c r="S223" s="164">
        <v>3.0654295999999999</v>
      </c>
      <c r="T223" s="163">
        <v>0.75900000000000001</v>
      </c>
      <c r="U223" s="163">
        <v>0.73099999999999998</v>
      </c>
      <c r="V223" s="163">
        <v>2.8000000000000025E-2</v>
      </c>
      <c r="W223" s="162">
        <v>12858300</v>
      </c>
      <c r="X223" s="162">
        <v>0</v>
      </c>
      <c r="Y223" s="157">
        <v>0.4</v>
      </c>
      <c r="Z223" s="161"/>
    </row>
    <row r="224" spans="1:26">
      <c r="A224" s="185">
        <v>221</v>
      </c>
      <c r="B224" s="183" t="s">
        <v>793</v>
      </c>
      <c r="C224" s="184" t="s">
        <v>795</v>
      </c>
      <c r="D224" s="171" t="s">
        <v>43</v>
      </c>
      <c r="E224" s="171" t="s">
        <v>136</v>
      </c>
      <c r="F224" s="171">
        <v>0.49</v>
      </c>
      <c r="G224" s="180">
        <v>0</v>
      </c>
      <c r="H224" s="168" t="s">
        <v>1314</v>
      </c>
      <c r="I224" s="168" t="s">
        <v>1314</v>
      </c>
      <c r="J224" s="179">
        <v>0.27974321000000002</v>
      </c>
      <c r="K224" s="165"/>
      <c r="L224" s="165"/>
      <c r="M224" s="183" t="s">
        <v>793</v>
      </c>
      <c r="N224" s="165" t="s">
        <v>96</v>
      </c>
      <c r="O224" s="165" t="s">
        <v>43</v>
      </c>
      <c r="P224" s="165" t="s">
        <v>1922</v>
      </c>
      <c r="Q224" s="165" t="s">
        <v>795</v>
      </c>
      <c r="R224" s="165" t="s">
        <v>1494</v>
      </c>
      <c r="S224" s="164">
        <v>0.13707417290000001</v>
      </c>
      <c r="T224" s="163">
        <v>0.68400000000000005</v>
      </c>
      <c r="U224" s="163">
        <v>0.67200000000000004</v>
      </c>
      <c r="V224" s="163">
        <v>1.2000000000000011E-2</v>
      </c>
      <c r="W224" s="162">
        <v>4192500</v>
      </c>
      <c r="X224" s="162">
        <v>0</v>
      </c>
      <c r="Y224" s="157">
        <v>0.49</v>
      </c>
      <c r="Z224" s="161"/>
    </row>
    <row r="225" spans="1:26">
      <c r="A225" s="185">
        <v>222</v>
      </c>
      <c r="B225" s="183" t="s">
        <v>796</v>
      </c>
      <c r="C225" s="184" t="s">
        <v>798</v>
      </c>
      <c r="D225" s="171" t="s">
        <v>316</v>
      </c>
      <c r="E225" s="171" t="s">
        <v>317</v>
      </c>
      <c r="F225" s="171">
        <v>0.4</v>
      </c>
      <c r="G225" s="180">
        <v>0</v>
      </c>
      <c r="H225" s="168" t="s">
        <v>1314</v>
      </c>
      <c r="I225" s="168" t="s">
        <v>1314</v>
      </c>
      <c r="J225" s="179">
        <v>0.93100000000000005</v>
      </c>
      <c r="K225" s="165" t="s">
        <v>1640</v>
      </c>
      <c r="L225" s="165"/>
      <c r="M225" s="183" t="s">
        <v>796</v>
      </c>
      <c r="N225" s="165" t="s">
        <v>1923</v>
      </c>
      <c r="O225" s="165" t="s">
        <v>1924</v>
      </c>
      <c r="P225" s="165" t="s">
        <v>1925</v>
      </c>
      <c r="Q225" s="165" t="s">
        <v>798</v>
      </c>
      <c r="R225" s="165" t="s">
        <v>1494</v>
      </c>
      <c r="S225" s="164">
        <v>0.37240000000000006</v>
      </c>
      <c r="T225" s="163">
        <v>0.68799999999999994</v>
      </c>
      <c r="U225" s="163">
        <v>0.67500000000000004</v>
      </c>
      <c r="V225" s="163">
        <v>1.2999999999999901E-2</v>
      </c>
      <c r="W225" s="162">
        <v>8704000</v>
      </c>
      <c r="X225" s="162">
        <v>0</v>
      </c>
      <c r="Y225" s="157">
        <v>0.4</v>
      </c>
      <c r="Z225" s="161"/>
    </row>
    <row r="226" spans="1:26">
      <c r="A226" s="185">
        <v>223</v>
      </c>
      <c r="B226" s="183" t="s">
        <v>799</v>
      </c>
      <c r="C226" s="184" t="s">
        <v>801</v>
      </c>
      <c r="D226" s="171" t="s">
        <v>43</v>
      </c>
      <c r="E226" s="171" t="s">
        <v>151</v>
      </c>
      <c r="F226" s="171">
        <v>0.49</v>
      </c>
      <c r="G226" s="180">
        <v>0</v>
      </c>
      <c r="H226" s="168" t="s">
        <v>1314</v>
      </c>
      <c r="I226" s="168" t="s">
        <v>1314</v>
      </c>
      <c r="J226" s="179">
        <v>4.5400910000000003</v>
      </c>
      <c r="K226" s="165" t="s">
        <v>1547</v>
      </c>
      <c r="L226" s="165" t="s">
        <v>24</v>
      </c>
      <c r="M226" s="183" t="s">
        <v>799</v>
      </c>
      <c r="N226" s="165" t="s">
        <v>1926</v>
      </c>
      <c r="O226" s="165" t="s">
        <v>43</v>
      </c>
      <c r="P226" s="165" t="s">
        <v>1927</v>
      </c>
      <c r="Q226" s="165" t="s">
        <v>801</v>
      </c>
      <c r="R226" s="165" t="s">
        <v>1494</v>
      </c>
      <c r="S226" s="164">
        <v>2.22464459</v>
      </c>
      <c r="T226" s="163">
        <v>0.68600000000000005</v>
      </c>
      <c r="U226" s="163">
        <v>0.66800000000000004</v>
      </c>
      <c r="V226" s="163">
        <v>1.8000000000000016E-2</v>
      </c>
      <c r="W226" s="162">
        <v>30310400</v>
      </c>
      <c r="X226" s="162">
        <v>0</v>
      </c>
      <c r="Y226" s="157">
        <v>0.99</v>
      </c>
      <c r="Z226" s="161"/>
    </row>
    <row r="227" spans="1:26">
      <c r="A227" s="185">
        <v>224</v>
      </c>
      <c r="B227" s="183" t="s">
        <v>802</v>
      </c>
      <c r="C227" s="184" t="s">
        <v>804</v>
      </c>
      <c r="D227" s="171" t="s">
        <v>43</v>
      </c>
      <c r="E227" s="171" t="s">
        <v>130</v>
      </c>
      <c r="F227" s="171">
        <v>0.49</v>
      </c>
      <c r="G227" s="180">
        <v>0</v>
      </c>
      <c r="H227" s="168" t="s">
        <v>1314</v>
      </c>
      <c r="I227" s="168" t="s">
        <v>1314</v>
      </c>
      <c r="J227" s="179">
        <v>1</v>
      </c>
      <c r="K227" s="165"/>
      <c r="L227" s="165" t="s">
        <v>24</v>
      </c>
      <c r="M227" s="183" t="s">
        <v>802</v>
      </c>
      <c r="N227" s="165" t="s">
        <v>96</v>
      </c>
      <c r="O227" s="165" t="s">
        <v>43</v>
      </c>
      <c r="P227" s="165" t="s">
        <v>1928</v>
      </c>
      <c r="Q227" s="165" t="s">
        <v>804</v>
      </c>
      <c r="R227" s="165" t="s">
        <v>1494</v>
      </c>
      <c r="S227" s="164">
        <v>0.49</v>
      </c>
      <c r="T227" s="163">
        <v>0.68700000000000006</v>
      </c>
      <c r="U227" s="163">
        <v>0.67300000000000004</v>
      </c>
      <c r="V227" s="163">
        <v>1.4000000000000012E-2</v>
      </c>
      <c r="W227" s="162">
        <v>37380324</v>
      </c>
      <c r="X227" s="162">
        <v>0</v>
      </c>
      <c r="Y227" s="157">
        <v>0.99</v>
      </c>
      <c r="Z227" s="161"/>
    </row>
    <row r="228" spans="1:26">
      <c r="A228" s="185">
        <v>225</v>
      </c>
      <c r="B228" s="183" t="s">
        <v>805</v>
      </c>
      <c r="C228" s="184" t="s">
        <v>807</v>
      </c>
      <c r="D228" s="171" t="s">
        <v>316</v>
      </c>
      <c r="E228" s="171" t="s">
        <v>317</v>
      </c>
      <c r="F228" s="171">
        <v>0.4</v>
      </c>
      <c r="G228" s="180">
        <v>0</v>
      </c>
      <c r="H228" s="168" t="s">
        <v>1314</v>
      </c>
      <c r="I228" s="168" t="s">
        <v>1314</v>
      </c>
      <c r="J228" s="179">
        <v>2.6237789999999999</v>
      </c>
      <c r="K228" s="165" t="s">
        <v>1640</v>
      </c>
      <c r="L228" s="165"/>
      <c r="M228" s="183" t="s">
        <v>805</v>
      </c>
      <c r="N228" s="165" t="s">
        <v>1929</v>
      </c>
      <c r="O228" s="165" t="s">
        <v>1930</v>
      </c>
      <c r="P228" s="165" t="s">
        <v>1931</v>
      </c>
      <c r="Q228" s="165" t="s">
        <v>807</v>
      </c>
      <c r="R228" s="165" t="s">
        <v>1494</v>
      </c>
      <c r="S228" s="164">
        <v>1.0495116</v>
      </c>
      <c r="T228" s="163">
        <v>0.64600000000000002</v>
      </c>
      <c r="U228" s="163">
        <v>0.63600000000000001</v>
      </c>
      <c r="V228" s="163">
        <v>1.0000000000000009E-2</v>
      </c>
      <c r="W228" s="162">
        <v>17534950</v>
      </c>
      <c r="X228" s="162">
        <v>0</v>
      </c>
      <c r="Y228" s="157">
        <v>0.4</v>
      </c>
      <c r="Z228" s="161"/>
    </row>
    <row r="229" spans="1:26">
      <c r="A229" s="185">
        <v>226</v>
      </c>
      <c r="B229" s="183" t="s">
        <v>808</v>
      </c>
      <c r="C229" s="184" t="s">
        <v>810</v>
      </c>
      <c r="D229" s="171" t="s">
        <v>621</v>
      </c>
      <c r="E229" s="171" t="s">
        <v>366</v>
      </c>
      <c r="F229" s="171">
        <v>0.4</v>
      </c>
      <c r="G229" s="180">
        <v>0</v>
      </c>
      <c r="H229" s="168" t="s">
        <v>1314</v>
      </c>
      <c r="I229" s="168" t="s">
        <v>1314</v>
      </c>
      <c r="J229" s="179">
        <v>2.1985939999999999</v>
      </c>
      <c r="K229" s="165" t="s">
        <v>622</v>
      </c>
      <c r="L229" s="165"/>
      <c r="M229" s="183" t="s">
        <v>808</v>
      </c>
      <c r="N229" s="165" t="s">
        <v>1932</v>
      </c>
      <c r="O229" s="165" t="s">
        <v>1933</v>
      </c>
      <c r="P229" s="165" t="s">
        <v>1934</v>
      </c>
      <c r="Q229" s="165" t="s">
        <v>810</v>
      </c>
      <c r="R229" s="165" t="s">
        <v>1494</v>
      </c>
      <c r="S229" s="164">
        <v>0.87943760000000004</v>
      </c>
      <c r="T229" s="163">
        <v>0.68899999999999995</v>
      </c>
      <c r="U229" s="163">
        <v>0.67300000000000004</v>
      </c>
      <c r="V229" s="163">
        <v>1.5999999999999903E-2</v>
      </c>
      <c r="W229" s="162">
        <v>15421890</v>
      </c>
      <c r="X229" s="162">
        <v>0</v>
      </c>
      <c r="Y229" s="157">
        <v>0.4</v>
      </c>
      <c r="Z229" s="161"/>
    </row>
    <row r="230" spans="1:26">
      <c r="A230" s="185">
        <v>227</v>
      </c>
      <c r="B230" s="183" t="s">
        <v>811</v>
      </c>
      <c r="C230" s="184" t="s">
        <v>813</v>
      </c>
      <c r="D230" s="171" t="s">
        <v>43</v>
      </c>
      <c r="E230" s="171" t="s">
        <v>566</v>
      </c>
      <c r="F230" s="171">
        <v>0.49</v>
      </c>
      <c r="G230" s="180">
        <v>0</v>
      </c>
      <c r="H230" s="168" t="s">
        <v>0</v>
      </c>
      <c r="I230" s="168" t="s">
        <v>1314</v>
      </c>
      <c r="J230" s="179">
        <v>3.3079999999999998</v>
      </c>
      <c r="K230" s="165"/>
      <c r="L230" s="165" t="s">
        <v>24</v>
      </c>
      <c r="M230" s="183" t="s">
        <v>811</v>
      </c>
      <c r="N230" s="165" t="s">
        <v>96</v>
      </c>
      <c r="O230" s="165" t="s">
        <v>43</v>
      </c>
      <c r="P230" s="165" t="s">
        <v>1935</v>
      </c>
      <c r="Q230" s="165" t="s">
        <v>813</v>
      </c>
      <c r="R230" s="165" t="s">
        <v>1494</v>
      </c>
      <c r="S230" s="164">
        <v>1.6209199999999999</v>
      </c>
      <c r="T230" s="163">
        <v>0.68799999999999994</v>
      </c>
      <c r="U230" s="163">
        <v>0.67300000000000004</v>
      </c>
      <c r="V230" s="163">
        <v>1.4999999999999902E-2</v>
      </c>
      <c r="W230" s="162">
        <v>24682920</v>
      </c>
      <c r="X230" s="162">
        <v>0</v>
      </c>
      <c r="Y230" s="157">
        <v>0.99</v>
      </c>
      <c r="Z230" s="161"/>
    </row>
    <row r="231" spans="1:26">
      <c r="A231" s="185">
        <v>228</v>
      </c>
      <c r="B231" s="183" t="s">
        <v>814</v>
      </c>
      <c r="C231" s="184" t="s">
        <v>816</v>
      </c>
      <c r="D231" s="171" t="s">
        <v>316</v>
      </c>
      <c r="E231" s="171" t="s">
        <v>317</v>
      </c>
      <c r="F231" s="171">
        <v>0.4</v>
      </c>
      <c r="G231" s="180">
        <v>0</v>
      </c>
      <c r="H231" s="168" t="s">
        <v>1314</v>
      </c>
      <c r="I231" s="168" t="s">
        <v>1314</v>
      </c>
      <c r="J231" s="179">
        <v>0.91691199999999995</v>
      </c>
      <c r="K231" s="165"/>
      <c r="L231" s="165"/>
      <c r="M231" s="183" t="s">
        <v>814</v>
      </c>
      <c r="N231" s="165" t="s">
        <v>96</v>
      </c>
      <c r="O231" s="165" t="s">
        <v>1936</v>
      </c>
      <c r="P231" s="165" t="s">
        <v>1937</v>
      </c>
      <c r="Q231" s="165" t="s">
        <v>816</v>
      </c>
      <c r="R231" s="165" t="s">
        <v>1494</v>
      </c>
      <c r="S231" s="164">
        <v>0.3667648</v>
      </c>
      <c r="T231" s="163">
        <v>0.69899999999999995</v>
      </c>
      <c r="U231" s="163">
        <v>0.68500000000000005</v>
      </c>
      <c r="V231" s="163">
        <v>1.3999999999999901E-2</v>
      </c>
      <c r="W231" s="162">
        <v>9605250</v>
      </c>
      <c r="X231" s="162">
        <v>0</v>
      </c>
      <c r="Y231" s="157">
        <v>0.4</v>
      </c>
      <c r="Z231" s="161"/>
    </row>
    <row r="232" spans="1:26">
      <c r="A232" s="185">
        <v>229</v>
      </c>
      <c r="B232" s="183" t="s">
        <v>817</v>
      </c>
      <c r="C232" s="184" t="s">
        <v>819</v>
      </c>
      <c r="D232" s="171" t="s">
        <v>68</v>
      </c>
      <c r="E232" s="171" t="s">
        <v>69</v>
      </c>
      <c r="F232" s="171">
        <v>0.4</v>
      </c>
      <c r="G232" s="180">
        <v>0</v>
      </c>
      <c r="H232" s="168" t="s">
        <v>1314</v>
      </c>
      <c r="I232" s="168" t="s">
        <v>1314</v>
      </c>
      <c r="J232" s="179">
        <v>1.500475</v>
      </c>
      <c r="K232" s="165"/>
      <c r="L232" s="165"/>
      <c r="M232" s="183" t="s">
        <v>817</v>
      </c>
      <c r="N232" s="165" t="s">
        <v>96</v>
      </c>
      <c r="O232" s="165" t="s">
        <v>1938</v>
      </c>
      <c r="P232" s="165" t="s">
        <v>1939</v>
      </c>
      <c r="Q232" s="165" t="s">
        <v>819</v>
      </c>
      <c r="R232" s="165" t="s">
        <v>1494</v>
      </c>
      <c r="S232" s="164">
        <v>0.60019</v>
      </c>
      <c r="T232" s="163">
        <v>0.72199999999999998</v>
      </c>
      <c r="U232" s="163">
        <v>0.70299999999999996</v>
      </c>
      <c r="V232" s="163">
        <v>1.9000000000000017E-2</v>
      </c>
      <c r="W232" s="162">
        <v>16812500</v>
      </c>
      <c r="X232" s="162">
        <v>0</v>
      </c>
      <c r="Y232" s="157">
        <v>0.4</v>
      </c>
      <c r="Z232" s="161"/>
    </row>
    <row r="233" spans="1:26">
      <c r="A233" s="185">
        <v>230</v>
      </c>
      <c r="B233" s="183" t="s">
        <v>820</v>
      </c>
      <c r="C233" s="184" t="s">
        <v>822</v>
      </c>
      <c r="D233" s="171" t="s">
        <v>43</v>
      </c>
      <c r="E233" s="171" t="s">
        <v>95</v>
      </c>
      <c r="F233" s="171">
        <v>0.49</v>
      </c>
      <c r="G233" s="180">
        <v>0</v>
      </c>
      <c r="H233" s="168" t="s">
        <v>1314</v>
      </c>
      <c r="I233" s="168" t="s">
        <v>1314</v>
      </c>
      <c r="J233" s="179">
        <v>9.0055630000000004</v>
      </c>
      <c r="K233" s="165"/>
      <c r="L233" s="165"/>
      <c r="M233" s="183" t="s">
        <v>820</v>
      </c>
      <c r="N233" s="165" t="s">
        <v>96</v>
      </c>
      <c r="O233" s="165" t="s">
        <v>43</v>
      </c>
      <c r="P233" s="165" t="s">
        <v>1940</v>
      </c>
      <c r="Q233" s="165" t="s">
        <v>822</v>
      </c>
      <c r="R233" s="165" t="s">
        <v>1494</v>
      </c>
      <c r="S233" s="164">
        <v>4.4127258700000001</v>
      </c>
      <c r="T233" s="163">
        <v>0.69199999999999995</v>
      </c>
      <c r="U233" s="163">
        <v>0.67600000000000005</v>
      </c>
      <c r="V233" s="163">
        <v>1.5999999999999903E-2</v>
      </c>
      <c r="W233" s="162">
        <v>59741350</v>
      </c>
      <c r="X233" s="162">
        <v>118500</v>
      </c>
      <c r="Y233" s="157">
        <v>0.49</v>
      </c>
      <c r="Z233" s="161"/>
    </row>
    <row r="234" spans="1:26">
      <c r="A234" s="185">
        <v>231</v>
      </c>
      <c r="B234" s="183" t="s">
        <v>823</v>
      </c>
      <c r="C234" s="184" t="s">
        <v>1941</v>
      </c>
      <c r="D234" s="171" t="s">
        <v>68</v>
      </c>
      <c r="E234" s="171" t="s">
        <v>69</v>
      </c>
      <c r="F234" s="171">
        <v>0.4</v>
      </c>
      <c r="G234" s="180">
        <v>0</v>
      </c>
      <c r="H234" s="168" t="s">
        <v>1314</v>
      </c>
      <c r="I234" s="168" t="s">
        <v>1314</v>
      </c>
      <c r="J234" s="179">
        <v>1.0599369999999999</v>
      </c>
      <c r="K234" s="165" t="s">
        <v>1507</v>
      </c>
      <c r="L234" s="165"/>
      <c r="M234" s="183" t="s">
        <v>823</v>
      </c>
      <c r="N234" s="165" t="s">
        <v>1942</v>
      </c>
      <c r="O234" s="165" t="s">
        <v>1943</v>
      </c>
      <c r="P234" s="165" t="s">
        <v>1944</v>
      </c>
      <c r="Q234" s="165" t="s">
        <v>1941</v>
      </c>
      <c r="R234" s="165" t="s">
        <v>1494</v>
      </c>
      <c r="S234" s="164">
        <v>0.42397479999999999</v>
      </c>
      <c r="T234" s="163">
        <v>0.67500000000000004</v>
      </c>
      <c r="U234" s="163">
        <v>0.66200000000000003</v>
      </c>
      <c r="V234" s="163">
        <v>1.3000000000000012E-2</v>
      </c>
      <c r="W234" s="162">
        <v>9445050</v>
      </c>
      <c r="X234" s="162">
        <v>0</v>
      </c>
      <c r="Y234" s="157">
        <v>0.4</v>
      </c>
      <c r="Z234" s="161"/>
    </row>
    <row r="235" spans="1:26">
      <c r="A235" s="185">
        <v>232</v>
      </c>
      <c r="B235" s="183" t="s">
        <v>826</v>
      </c>
      <c r="C235" s="184" t="s">
        <v>1435</v>
      </c>
      <c r="D235" s="171" t="s">
        <v>43</v>
      </c>
      <c r="E235" s="171" t="s">
        <v>829</v>
      </c>
      <c r="F235" s="171">
        <v>0.49</v>
      </c>
      <c r="G235" s="180">
        <v>0</v>
      </c>
      <c r="H235" s="168" t="s">
        <v>1314</v>
      </c>
      <c r="I235" s="168" t="s">
        <v>1314</v>
      </c>
      <c r="J235" s="179">
        <v>1.2201649999999999</v>
      </c>
      <c r="K235" s="165"/>
      <c r="L235" s="165"/>
      <c r="M235" s="183" t="s">
        <v>826</v>
      </c>
      <c r="N235" s="165" t="s">
        <v>96</v>
      </c>
      <c r="O235" s="165" t="s">
        <v>43</v>
      </c>
      <c r="P235" s="165" t="s">
        <v>1945</v>
      </c>
      <c r="Q235" s="165" t="s">
        <v>1435</v>
      </c>
      <c r="R235" s="165" t="s">
        <v>1494</v>
      </c>
      <c r="S235" s="164">
        <v>0.59788084999999991</v>
      </c>
      <c r="T235" s="163">
        <v>0.69</v>
      </c>
      <c r="U235" s="163">
        <v>0.67600000000000005</v>
      </c>
      <c r="V235" s="163">
        <v>1.3999999999999901E-2</v>
      </c>
      <c r="W235" s="162">
        <v>37956850</v>
      </c>
      <c r="X235" s="162">
        <v>0</v>
      </c>
      <c r="Y235" s="157">
        <v>0.49</v>
      </c>
      <c r="Z235" s="161"/>
    </row>
    <row r="236" spans="1:26">
      <c r="A236" s="185">
        <v>233</v>
      </c>
      <c r="B236" s="183" t="s">
        <v>830</v>
      </c>
      <c r="C236" s="184" t="s">
        <v>832</v>
      </c>
      <c r="D236" s="171" t="s">
        <v>43</v>
      </c>
      <c r="E236" s="171" t="s">
        <v>165</v>
      </c>
      <c r="F236" s="171">
        <v>0.49</v>
      </c>
      <c r="G236" s="180">
        <v>0</v>
      </c>
      <c r="H236" s="168" t="s">
        <v>1314</v>
      </c>
      <c r="I236" s="168" t="s">
        <v>1314</v>
      </c>
      <c r="J236" s="179">
        <v>1.3121229999999999</v>
      </c>
      <c r="K236" s="165"/>
      <c r="L236" s="165"/>
      <c r="M236" s="183" t="s">
        <v>830</v>
      </c>
      <c r="N236" s="165" t="s">
        <v>96</v>
      </c>
      <c r="O236" s="165" t="s">
        <v>43</v>
      </c>
      <c r="P236" s="165" t="s">
        <v>1946</v>
      </c>
      <c r="Q236" s="165" t="s">
        <v>832</v>
      </c>
      <c r="R236" s="165" t="s">
        <v>1494</v>
      </c>
      <c r="S236" s="164">
        <v>0.64294026999999998</v>
      </c>
      <c r="T236" s="163">
        <v>0.79900000000000004</v>
      </c>
      <c r="U236" s="163">
        <v>0.76300000000000001</v>
      </c>
      <c r="V236" s="163">
        <v>3.6000000000000032E-2</v>
      </c>
      <c r="W236" s="162">
        <v>20617650</v>
      </c>
      <c r="X236" s="162">
        <v>0</v>
      </c>
      <c r="Y236" s="157">
        <v>0.49</v>
      </c>
      <c r="Z236" s="161"/>
    </row>
    <row r="237" spans="1:26">
      <c r="A237" s="185">
        <v>234</v>
      </c>
      <c r="B237" s="183" t="s">
        <v>833</v>
      </c>
      <c r="C237" s="184" t="s">
        <v>835</v>
      </c>
      <c r="D237" s="171" t="s">
        <v>43</v>
      </c>
      <c r="E237" s="171" t="s">
        <v>130</v>
      </c>
      <c r="F237" s="171">
        <v>0.49</v>
      </c>
      <c r="G237" s="180">
        <v>0</v>
      </c>
      <c r="H237" s="168" t="s">
        <v>0</v>
      </c>
      <c r="I237" s="168" t="s">
        <v>1314</v>
      </c>
      <c r="J237" s="179">
        <v>2.2350840000000001</v>
      </c>
      <c r="K237" s="165" t="s">
        <v>1536</v>
      </c>
      <c r="L237" s="165" t="s">
        <v>24</v>
      </c>
      <c r="M237" s="183" t="s">
        <v>833</v>
      </c>
      <c r="N237" s="165" t="s">
        <v>1947</v>
      </c>
      <c r="O237" s="165" t="s">
        <v>43</v>
      </c>
      <c r="P237" s="165" t="s">
        <v>1948</v>
      </c>
      <c r="Q237" s="165" t="s">
        <v>835</v>
      </c>
      <c r="R237" s="165" t="s">
        <v>1494</v>
      </c>
      <c r="S237" s="164">
        <v>1.0951911599999999</v>
      </c>
      <c r="T237" s="163">
        <v>0.74099999999999999</v>
      </c>
      <c r="U237" s="163">
        <v>0.71199999999999997</v>
      </c>
      <c r="V237" s="163">
        <v>2.9000000000000026E-2</v>
      </c>
      <c r="W237" s="162">
        <v>25892250</v>
      </c>
      <c r="X237" s="162">
        <v>0</v>
      </c>
      <c r="Y237" s="157">
        <v>0.99</v>
      </c>
      <c r="Z237" s="161"/>
    </row>
    <row r="238" spans="1:26">
      <c r="A238" s="185">
        <v>235</v>
      </c>
      <c r="B238" s="183" t="s">
        <v>836</v>
      </c>
      <c r="C238" s="184" t="s">
        <v>838</v>
      </c>
      <c r="D238" s="171" t="s">
        <v>74</v>
      </c>
      <c r="E238" s="171" t="s">
        <v>75</v>
      </c>
      <c r="F238" s="171">
        <v>0.4</v>
      </c>
      <c r="G238" s="180">
        <v>0</v>
      </c>
      <c r="H238" s="168" t="s">
        <v>1314</v>
      </c>
      <c r="I238" s="168" t="s">
        <v>1314</v>
      </c>
      <c r="J238" s="179">
        <v>1.2749189999999999</v>
      </c>
      <c r="K238" s="165" t="s">
        <v>76</v>
      </c>
      <c r="L238" s="165"/>
      <c r="M238" s="183" t="s">
        <v>836</v>
      </c>
      <c r="N238" s="165" t="s">
        <v>1949</v>
      </c>
      <c r="O238" s="165" t="s">
        <v>1950</v>
      </c>
      <c r="P238" s="165" t="s">
        <v>1951</v>
      </c>
      <c r="Q238" s="165" t="s">
        <v>838</v>
      </c>
      <c r="R238" s="165" t="s">
        <v>1494</v>
      </c>
      <c r="S238" s="164">
        <v>0.50996759999999997</v>
      </c>
      <c r="T238" s="163">
        <v>0.75</v>
      </c>
      <c r="U238" s="163">
        <v>0.71799999999999997</v>
      </c>
      <c r="V238" s="163">
        <v>3.2000000000000028E-2</v>
      </c>
      <c r="W238" s="162">
        <v>12357950</v>
      </c>
      <c r="X238" s="162">
        <v>0</v>
      </c>
      <c r="Y238" s="157">
        <v>0.4</v>
      </c>
      <c r="Z238" s="161"/>
    </row>
    <row r="239" spans="1:26">
      <c r="A239" s="185">
        <v>236</v>
      </c>
      <c r="B239" s="183" t="s">
        <v>839</v>
      </c>
      <c r="C239" s="184" t="s">
        <v>841</v>
      </c>
      <c r="D239" s="171" t="s">
        <v>226</v>
      </c>
      <c r="E239" s="171" t="s">
        <v>227</v>
      </c>
      <c r="F239" s="171">
        <v>0.4</v>
      </c>
      <c r="G239" s="180">
        <v>0</v>
      </c>
      <c r="H239" s="168" t="s">
        <v>1314</v>
      </c>
      <c r="I239" s="168" t="s">
        <v>1314</v>
      </c>
      <c r="J239" s="179">
        <v>2.9951620000000001</v>
      </c>
      <c r="K239" s="165"/>
      <c r="L239" s="165"/>
      <c r="M239" s="183" t="s">
        <v>839</v>
      </c>
      <c r="N239" s="165" t="s">
        <v>96</v>
      </c>
      <c r="O239" s="165" t="s">
        <v>1952</v>
      </c>
      <c r="P239" s="165" t="s">
        <v>1953</v>
      </c>
      <c r="Q239" s="165" t="s">
        <v>841</v>
      </c>
      <c r="R239" s="165" t="s">
        <v>1494</v>
      </c>
      <c r="S239" s="164">
        <v>1.1980648</v>
      </c>
      <c r="T239" s="163">
        <v>0.71599999999999997</v>
      </c>
      <c r="U239" s="163">
        <v>0.69199999999999995</v>
      </c>
      <c r="V239" s="163">
        <v>2.4000000000000021E-2</v>
      </c>
      <c r="W239" s="162">
        <v>25904333</v>
      </c>
      <c r="X239" s="162">
        <v>121250</v>
      </c>
      <c r="Y239" s="157">
        <v>0.4</v>
      </c>
      <c r="Z239" s="161"/>
    </row>
    <row r="240" spans="1:26">
      <c r="A240" s="185">
        <v>237</v>
      </c>
      <c r="B240" s="183" t="s">
        <v>842</v>
      </c>
      <c r="C240" s="184" t="s">
        <v>844</v>
      </c>
      <c r="D240" s="171" t="s">
        <v>53</v>
      </c>
      <c r="E240" s="171" t="s">
        <v>54</v>
      </c>
      <c r="F240" s="171">
        <v>0.4</v>
      </c>
      <c r="G240" s="180">
        <v>0</v>
      </c>
      <c r="H240" s="168" t="s">
        <v>1314</v>
      </c>
      <c r="I240" s="168" t="s">
        <v>1314</v>
      </c>
      <c r="J240" s="179">
        <v>9.2367000000000005E-2</v>
      </c>
      <c r="K240" s="165" t="s">
        <v>1497</v>
      </c>
      <c r="L240" s="165"/>
      <c r="M240" s="183" t="s">
        <v>842</v>
      </c>
      <c r="N240" s="165" t="s">
        <v>1954</v>
      </c>
      <c r="O240" s="165" t="s">
        <v>1955</v>
      </c>
      <c r="P240" s="165" t="s">
        <v>1956</v>
      </c>
      <c r="Q240" s="165" t="s">
        <v>844</v>
      </c>
      <c r="R240" s="165" t="s">
        <v>1494</v>
      </c>
      <c r="S240" s="164">
        <v>3.6946800000000002E-2</v>
      </c>
      <c r="T240" s="163">
        <v>0.70699999999999996</v>
      </c>
      <c r="U240" s="163">
        <v>0.69399999999999995</v>
      </c>
      <c r="V240" s="163">
        <v>1.3000000000000012E-2</v>
      </c>
      <c r="W240" s="162">
        <v>7453250</v>
      </c>
      <c r="X240" s="162">
        <v>0</v>
      </c>
      <c r="Y240" s="157">
        <v>0.4</v>
      </c>
      <c r="Z240" s="161"/>
    </row>
    <row r="241" spans="1:26">
      <c r="A241" s="185">
        <v>238</v>
      </c>
      <c r="B241" s="183" t="s">
        <v>845</v>
      </c>
      <c r="C241" s="184" t="s">
        <v>847</v>
      </c>
      <c r="D241" s="171" t="s">
        <v>43</v>
      </c>
      <c r="E241" s="171" t="s">
        <v>119</v>
      </c>
      <c r="F241" s="171">
        <v>0.49</v>
      </c>
      <c r="G241" s="180">
        <v>0</v>
      </c>
      <c r="H241" s="168" t="s">
        <v>1314</v>
      </c>
      <c r="I241" s="168" t="s">
        <v>1314</v>
      </c>
      <c r="J241" s="179">
        <v>5.8775300000000001</v>
      </c>
      <c r="K241" s="165"/>
      <c r="L241" s="165" t="s">
        <v>24</v>
      </c>
      <c r="M241" s="183" t="s">
        <v>845</v>
      </c>
      <c r="N241" s="165" t="s">
        <v>96</v>
      </c>
      <c r="O241" s="165" t="s">
        <v>43</v>
      </c>
      <c r="P241" s="165" t="s">
        <v>1957</v>
      </c>
      <c r="Q241" s="165" t="s">
        <v>847</v>
      </c>
      <c r="R241" s="165" t="s">
        <v>1494</v>
      </c>
      <c r="S241" s="164">
        <v>2.8799896999999999</v>
      </c>
      <c r="T241" s="163">
        <v>0.70399999999999996</v>
      </c>
      <c r="U241" s="163">
        <v>0.68500000000000005</v>
      </c>
      <c r="V241" s="163">
        <v>1.8999999999999906E-2</v>
      </c>
      <c r="W241" s="162">
        <v>7515250</v>
      </c>
      <c r="X241" s="162">
        <v>126000</v>
      </c>
      <c r="Y241" s="157">
        <v>0.94</v>
      </c>
      <c r="Z241" s="161"/>
    </row>
    <row r="242" spans="1:26">
      <c r="A242" s="185">
        <v>239</v>
      </c>
      <c r="B242" s="183" t="s">
        <v>848</v>
      </c>
      <c r="C242" s="184" t="s">
        <v>850</v>
      </c>
      <c r="D242" s="171" t="s">
        <v>365</v>
      </c>
      <c r="E242" s="171" t="s">
        <v>366</v>
      </c>
      <c r="F242" s="171">
        <v>0.4</v>
      </c>
      <c r="G242" s="180">
        <v>0</v>
      </c>
      <c r="H242" s="168" t="s">
        <v>1314</v>
      </c>
      <c r="I242" s="168" t="s">
        <v>1314</v>
      </c>
      <c r="J242" s="179">
        <v>1.359294</v>
      </c>
      <c r="K242" s="165"/>
      <c r="L242" s="165"/>
      <c r="M242" s="183" t="s">
        <v>848</v>
      </c>
      <c r="N242" s="165" t="s">
        <v>96</v>
      </c>
      <c r="O242" s="165" t="s">
        <v>1958</v>
      </c>
      <c r="P242" s="165" t="s">
        <v>1959</v>
      </c>
      <c r="Q242" s="165" t="s">
        <v>850</v>
      </c>
      <c r="R242" s="165" t="s">
        <v>1494</v>
      </c>
      <c r="S242" s="164">
        <v>0.54371760000000002</v>
      </c>
      <c r="T242" s="163">
        <v>0.65600000000000003</v>
      </c>
      <c r="U242" s="163">
        <v>0.64500000000000002</v>
      </c>
      <c r="V242" s="163">
        <v>1.100000000000001E-2</v>
      </c>
      <c r="W242" s="162">
        <v>16485425</v>
      </c>
      <c r="X242" s="162">
        <v>0</v>
      </c>
      <c r="Y242" s="157">
        <v>0.4</v>
      </c>
      <c r="Z242" s="161"/>
    </row>
    <row r="243" spans="1:26">
      <c r="A243" s="185">
        <v>240</v>
      </c>
      <c r="B243" s="183" t="s">
        <v>851</v>
      </c>
      <c r="C243" s="184" t="s">
        <v>853</v>
      </c>
      <c r="D243" s="171" t="s">
        <v>156</v>
      </c>
      <c r="E243" s="171" t="s">
        <v>43</v>
      </c>
      <c r="F243" s="171">
        <v>0.4</v>
      </c>
      <c r="G243" s="180">
        <v>0</v>
      </c>
      <c r="H243" s="168" t="s">
        <v>1314</v>
      </c>
      <c r="I243" s="168" t="s">
        <v>1314</v>
      </c>
      <c r="J243" s="179">
        <v>2.0718540000000001</v>
      </c>
      <c r="K243" s="165"/>
      <c r="L243" s="165"/>
      <c r="M243" s="183" t="s">
        <v>851</v>
      </c>
      <c r="N243" s="165" t="s">
        <v>96</v>
      </c>
      <c r="O243" s="165" t="s">
        <v>1960</v>
      </c>
      <c r="P243" s="165" t="s">
        <v>43</v>
      </c>
      <c r="Q243" s="165" t="s">
        <v>853</v>
      </c>
      <c r="R243" s="165" t="s">
        <v>1494</v>
      </c>
      <c r="S243" s="164">
        <v>0.82874160000000008</v>
      </c>
      <c r="T243" s="163">
        <v>0.67200000000000004</v>
      </c>
      <c r="U243" s="163">
        <v>0.65800000000000003</v>
      </c>
      <c r="V243" s="163">
        <v>1.4000000000000012E-2</v>
      </c>
      <c r="W243" s="162">
        <v>9372850</v>
      </c>
      <c r="X243" s="162">
        <v>0</v>
      </c>
      <c r="Y243" s="157">
        <v>0.4</v>
      </c>
      <c r="Z243" s="161"/>
    </row>
    <row r="244" spans="1:26">
      <c r="A244" s="185">
        <v>241</v>
      </c>
      <c r="B244" s="183" t="s">
        <v>854</v>
      </c>
      <c r="C244" s="184" t="s">
        <v>856</v>
      </c>
      <c r="D244" s="171" t="s">
        <v>156</v>
      </c>
      <c r="E244" s="171" t="s">
        <v>43</v>
      </c>
      <c r="F244" s="171">
        <v>0.4</v>
      </c>
      <c r="G244" s="180">
        <v>0</v>
      </c>
      <c r="H244" s="168" t="s">
        <v>1314</v>
      </c>
      <c r="I244" s="168" t="s">
        <v>1314</v>
      </c>
      <c r="J244" s="179">
        <v>0.92357999999999996</v>
      </c>
      <c r="K244" s="165" t="s">
        <v>1550</v>
      </c>
      <c r="L244" s="165"/>
      <c r="M244" s="183" t="s">
        <v>854</v>
      </c>
      <c r="N244" s="165" t="s">
        <v>1961</v>
      </c>
      <c r="O244" s="165" t="s">
        <v>1962</v>
      </c>
      <c r="P244" s="165" t="s">
        <v>43</v>
      </c>
      <c r="Q244" s="165" t="s">
        <v>856</v>
      </c>
      <c r="R244" s="165" t="s">
        <v>1494</v>
      </c>
      <c r="S244" s="164">
        <v>0.36943199999999998</v>
      </c>
      <c r="T244" s="163">
        <v>0.72099999999999997</v>
      </c>
      <c r="U244" s="163">
        <v>0.70099999999999996</v>
      </c>
      <c r="V244" s="163">
        <v>2.0000000000000018E-2</v>
      </c>
      <c r="W244" s="162">
        <v>19705400</v>
      </c>
      <c r="X244" s="162">
        <v>0</v>
      </c>
      <c r="Y244" s="157">
        <v>0.4</v>
      </c>
      <c r="Z244" s="161"/>
    </row>
    <row r="245" spans="1:26">
      <c r="A245" s="185">
        <v>242</v>
      </c>
      <c r="B245" s="183" t="s">
        <v>857</v>
      </c>
      <c r="C245" s="184" t="s">
        <v>859</v>
      </c>
      <c r="D245" s="171" t="s">
        <v>48</v>
      </c>
      <c r="E245" s="171" t="s">
        <v>43</v>
      </c>
      <c r="F245" s="171">
        <v>0.4</v>
      </c>
      <c r="G245" s="180">
        <v>0</v>
      </c>
      <c r="H245" s="168" t="s">
        <v>1314</v>
      </c>
      <c r="I245" s="168" t="s">
        <v>1314</v>
      </c>
      <c r="J245" s="179">
        <v>1.258</v>
      </c>
      <c r="K245" s="165" t="s">
        <v>49</v>
      </c>
      <c r="L245" s="165"/>
      <c r="M245" s="183" t="s">
        <v>857</v>
      </c>
      <c r="N245" s="165" t="s">
        <v>1963</v>
      </c>
      <c r="O245" s="165" t="s">
        <v>1964</v>
      </c>
      <c r="P245" s="165" t="s">
        <v>43</v>
      </c>
      <c r="Q245" s="165" t="s">
        <v>859</v>
      </c>
      <c r="R245" s="165" t="s">
        <v>1494</v>
      </c>
      <c r="S245" s="164">
        <v>0.50319999999999998</v>
      </c>
      <c r="T245" s="163">
        <v>0.65</v>
      </c>
      <c r="U245" s="163">
        <v>0.63900000000000001</v>
      </c>
      <c r="V245" s="163">
        <v>1.100000000000001E-2</v>
      </c>
      <c r="W245" s="162">
        <v>24143475</v>
      </c>
      <c r="X245" s="162">
        <v>0</v>
      </c>
      <c r="Y245" s="157">
        <v>0.4</v>
      </c>
      <c r="Z245" s="161"/>
    </row>
    <row r="246" spans="1:26">
      <c r="A246" s="185">
        <v>243</v>
      </c>
      <c r="B246" s="183" t="s">
        <v>860</v>
      </c>
      <c r="C246" s="184" t="s">
        <v>862</v>
      </c>
      <c r="D246" s="171" t="s">
        <v>178</v>
      </c>
      <c r="E246" s="171" t="s">
        <v>43</v>
      </c>
      <c r="F246" s="171">
        <v>0.4</v>
      </c>
      <c r="G246" s="180">
        <v>0</v>
      </c>
      <c r="H246" s="168" t="s">
        <v>1314</v>
      </c>
      <c r="I246" s="168" t="s">
        <v>1314</v>
      </c>
      <c r="J246" s="179">
        <v>0.71328499999999995</v>
      </c>
      <c r="K246" s="165" t="s">
        <v>179</v>
      </c>
      <c r="L246" s="165"/>
      <c r="M246" s="183" t="s">
        <v>860</v>
      </c>
      <c r="N246" s="165" t="s">
        <v>1965</v>
      </c>
      <c r="O246" s="165" t="s">
        <v>1966</v>
      </c>
      <c r="P246" s="165" t="s">
        <v>43</v>
      </c>
      <c r="Q246" s="165" t="s">
        <v>862</v>
      </c>
      <c r="R246" s="165" t="s">
        <v>1494</v>
      </c>
      <c r="S246" s="164">
        <v>0.28531400000000001</v>
      </c>
      <c r="T246" s="163">
        <v>0.68500000000000005</v>
      </c>
      <c r="U246" s="163">
        <v>0.67200000000000004</v>
      </c>
      <c r="V246" s="163">
        <v>1.3000000000000012E-2</v>
      </c>
      <c r="W246" s="162">
        <v>13091850</v>
      </c>
      <c r="X246" s="162">
        <v>70000</v>
      </c>
      <c r="Y246" s="157">
        <v>0.4</v>
      </c>
      <c r="Z246" s="161"/>
    </row>
    <row r="247" spans="1:26">
      <c r="A247" s="185">
        <v>244</v>
      </c>
      <c r="B247" s="183" t="s">
        <v>863</v>
      </c>
      <c r="C247" s="184" t="s">
        <v>865</v>
      </c>
      <c r="D247" s="171" t="s">
        <v>300</v>
      </c>
      <c r="E247" s="171" t="s">
        <v>43</v>
      </c>
      <c r="F247" s="171">
        <v>0.4</v>
      </c>
      <c r="G247" s="180">
        <v>0</v>
      </c>
      <c r="H247" s="168" t="s">
        <v>1314</v>
      </c>
      <c r="I247" s="168" t="s">
        <v>0</v>
      </c>
      <c r="J247" s="179">
        <v>0.62665599999999999</v>
      </c>
      <c r="K247" s="165" t="s">
        <v>301</v>
      </c>
      <c r="L247" s="165"/>
      <c r="M247" s="183" t="s">
        <v>863</v>
      </c>
      <c r="N247" s="165" t="s">
        <v>1967</v>
      </c>
      <c r="O247" s="165" t="s">
        <v>1968</v>
      </c>
      <c r="P247" s="165" t="s">
        <v>43</v>
      </c>
      <c r="Q247" s="165" t="s">
        <v>865</v>
      </c>
      <c r="R247" s="165" t="s">
        <v>1494</v>
      </c>
      <c r="S247" s="164">
        <v>0.25066240000000001</v>
      </c>
      <c r="T247" s="163">
        <v>0.69499999999999995</v>
      </c>
      <c r="U247" s="163">
        <v>0.68200000000000005</v>
      </c>
      <c r="V247" s="163">
        <v>1.2999999999999901E-2</v>
      </c>
      <c r="W247" s="162">
        <v>9611450</v>
      </c>
      <c r="X247" s="162">
        <v>0</v>
      </c>
      <c r="Y247" s="157">
        <v>0.4</v>
      </c>
      <c r="Z247" s="161"/>
    </row>
    <row r="248" spans="1:26">
      <c r="A248" s="185">
        <v>245</v>
      </c>
      <c r="B248" s="183" t="s">
        <v>866</v>
      </c>
      <c r="C248" s="184" t="s">
        <v>868</v>
      </c>
      <c r="D248" s="171" t="s">
        <v>263</v>
      </c>
      <c r="E248" s="171" t="s">
        <v>43</v>
      </c>
      <c r="F248" s="171">
        <v>0.4</v>
      </c>
      <c r="G248" s="180">
        <v>0</v>
      </c>
      <c r="H248" s="168" t="s">
        <v>1314</v>
      </c>
      <c r="I248" s="168" t="s">
        <v>1314</v>
      </c>
      <c r="J248" s="179">
        <v>1.3515250000000001</v>
      </c>
      <c r="K248" s="165"/>
      <c r="L248" s="165"/>
      <c r="M248" s="183" t="s">
        <v>866</v>
      </c>
      <c r="N248" s="165" t="s">
        <v>96</v>
      </c>
      <c r="O248" s="165" t="s">
        <v>1969</v>
      </c>
      <c r="P248" s="165" t="s">
        <v>43</v>
      </c>
      <c r="Q248" s="165" t="s">
        <v>868</v>
      </c>
      <c r="R248" s="165" t="s">
        <v>1494</v>
      </c>
      <c r="S248" s="164">
        <v>0.54061000000000003</v>
      </c>
      <c r="T248" s="163">
        <v>0.72699999999999998</v>
      </c>
      <c r="U248" s="163">
        <v>0.70599999999999996</v>
      </c>
      <c r="V248" s="163">
        <v>2.1000000000000019E-2</v>
      </c>
      <c r="W248" s="162">
        <v>20031900</v>
      </c>
      <c r="X248" s="162">
        <v>0</v>
      </c>
      <c r="Y248" s="157">
        <v>0.4</v>
      </c>
      <c r="Z248" s="161"/>
    </row>
    <row r="249" spans="1:26">
      <c r="A249" s="185">
        <v>246</v>
      </c>
      <c r="B249" s="183" t="s">
        <v>869</v>
      </c>
      <c r="C249" s="184" t="s">
        <v>871</v>
      </c>
      <c r="D249" s="171" t="s">
        <v>215</v>
      </c>
      <c r="E249" s="171" t="s">
        <v>141</v>
      </c>
      <c r="F249" s="171">
        <v>0.4</v>
      </c>
      <c r="G249" s="180">
        <v>0</v>
      </c>
      <c r="H249" s="168" t="s">
        <v>1314</v>
      </c>
      <c r="I249" s="168" t="s">
        <v>1314</v>
      </c>
      <c r="J249" s="179">
        <v>1.9</v>
      </c>
      <c r="K249" s="165" t="s">
        <v>216</v>
      </c>
      <c r="L249" s="165"/>
      <c r="M249" s="183" t="s">
        <v>869</v>
      </c>
      <c r="N249" s="165" t="s">
        <v>1970</v>
      </c>
      <c r="O249" s="165" t="s">
        <v>1971</v>
      </c>
      <c r="P249" s="165" t="s">
        <v>1972</v>
      </c>
      <c r="Q249" s="165" t="s">
        <v>871</v>
      </c>
      <c r="R249" s="165" t="s">
        <v>1494</v>
      </c>
      <c r="S249" s="164">
        <v>0.76</v>
      </c>
      <c r="T249" s="163">
        <v>0.68799999999999994</v>
      </c>
      <c r="U249" s="163">
        <v>0.67200000000000004</v>
      </c>
      <c r="V249" s="163">
        <v>1.5999999999999903E-2</v>
      </c>
      <c r="W249" s="162">
        <v>12826100</v>
      </c>
      <c r="X249" s="162">
        <v>0</v>
      </c>
      <c r="Y249" s="157">
        <v>0.4</v>
      </c>
      <c r="Z249" s="161"/>
    </row>
    <row r="250" spans="1:26">
      <c r="A250" s="185">
        <v>247</v>
      </c>
      <c r="B250" s="183" t="s">
        <v>872</v>
      </c>
      <c r="C250" s="184" t="s">
        <v>874</v>
      </c>
      <c r="D250" s="171" t="s">
        <v>621</v>
      </c>
      <c r="E250" s="171" t="s">
        <v>366</v>
      </c>
      <c r="F250" s="171">
        <v>0.4</v>
      </c>
      <c r="G250" s="180">
        <v>0</v>
      </c>
      <c r="H250" s="168" t="s">
        <v>1314</v>
      </c>
      <c r="I250" s="168" t="s">
        <v>1314</v>
      </c>
      <c r="J250" s="179">
        <v>1.8855489999999999</v>
      </c>
      <c r="K250" s="165"/>
      <c r="L250" s="165"/>
      <c r="M250" s="183" t="s">
        <v>872</v>
      </c>
      <c r="N250" s="165" t="s">
        <v>96</v>
      </c>
      <c r="O250" s="165" t="s">
        <v>1973</v>
      </c>
      <c r="P250" s="165" t="s">
        <v>1974</v>
      </c>
      <c r="Q250" s="165" t="s">
        <v>874</v>
      </c>
      <c r="R250" s="165" t="s">
        <v>1494</v>
      </c>
      <c r="S250" s="164">
        <v>0.75421959999999999</v>
      </c>
      <c r="T250" s="163">
        <v>0.68500000000000005</v>
      </c>
      <c r="U250" s="163">
        <v>0.67</v>
      </c>
      <c r="V250" s="163">
        <v>1.5000000000000013E-2</v>
      </c>
      <c r="W250" s="162">
        <v>20141200</v>
      </c>
      <c r="X250" s="162">
        <v>0</v>
      </c>
      <c r="Y250" s="157">
        <v>0.4</v>
      </c>
      <c r="Z250" s="161"/>
    </row>
    <row r="251" spans="1:26">
      <c r="A251" s="185">
        <v>248</v>
      </c>
      <c r="B251" s="183" t="s">
        <v>875</v>
      </c>
      <c r="C251" s="184" t="s">
        <v>877</v>
      </c>
      <c r="D251" s="171" t="s">
        <v>235</v>
      </c>
      <c r="E251" s="171" t="s">
        <v>236</v>
      </c>
      <c r="F251" s="171">
        <v>0.4</v>
      </c>
      <c r="G251" s="180">
        <v>0</v>
      </c>
      <c r="H251" s="168" t="s">
        <v>1314</v>
      </c>
      <c r="I251" s="168" t="s">
        <v>1314</v>
      </c>
      <c r="J251" s="179">
        <v>0.95543999999999996</v>
      </c>
      <c r="K251" s="165" t="s">
        <v>656</v>
      </c>
      <c r="L251" s="165"/>
      <c r="M251" s="183" t="s">
        <v>875</v>
      </c>
      <c r="N251" s="165" t="s">
        <v>1975</v>
      </c>
      <c r="O251" s="165" t="s">
        <v>1976</v>
      </c>
      <c r="P251" s="165" t="s">
        <v>1977</v>
      </c>
      <c r="Q251" s="165" t="s">
        <v>877</v>
      </c>
      <c r="R251" s="165" t="s">
        <v>1494</v>
      </c>
      <c r="S251" s="164">
        <v>0.38217600000000002</v>
      </c>
      <c r="T251" s="163">
        <v>0.68300000000000005</v>
      </c>
      <c r="U251" s="163">
        <v>0.67200000000000004</v>
      </c>
      <c r="V251" s="163">
        <v>1.100000000000001E-2</v>
      </c>
      <c r="W251" s="162">
        <v>8057525</v>
      </c>
      <c r="X251" s="162">
        <v>0</v>
      </c>
      <c r="Y251" s="157">
        <v>0.4</v>
      </c>
      <c r="Z251" s="161"/>
    </row>
    <row r="252" spans="1:26">
      <c r="A252" s="185">
        <v>249</v>
      </c>
      <c r="B252" s="183" t="s">
        <v>878</v>
      </c>
      <c r="C252" s="184" t="s">
        <v>880</v>
      </c>
      <c r="D252" s="171" t="s">
        <v>43</v>
      </c>
      <c r="E252" s="171" t="s">
        <v>439</v>
      </c>
      <c r="F252" s="171">
        <v>0.49</v>
      </c>
      <c r="G252" s="180">
        <v>0</v>
      </c>
      <c r="H252" s="168" t="s">
        <v>0</v>
      </c>
      <c r="I252" s="168" t="s">
        <v>1314</v>
      </c>
      <c r="J252" s="179">
        <v>0.48547400000000002</v>
      </c>
      <c r="K252" s="165"/>
      <c r="L252" s="165"/>
      <c r="M252" s="183" t="s">
        <v>878</v>
      </c>
      <c r="N252" s="165" t="s">
        <v>96</v>
      </c>
      <c r="O252" s="165" t="s">
        <v>43</v>
      </c>
      <c r="P252" s="165" t="s">
        <v>1978</v>
      </c>
      <c r="Q252" s="165" t="s">
        <v>880</v>
      </c>
      <c r="R252" s="165" t="s">
        <v>1494</v>
      </c>
      <c r="S252" s="164">
        <v>0.23788226000000001</v>
      </c>
      <c r="T252" s="163">
        <v>0.67700000000000005</v>
      </c>
      <c r="U252" s="163">
        <v>0.66200000000000003</v>
      </c>
      <c r="V252" s="163">
        <v>1.5000000000000013E-2</v>
      </c>
      <c r="W252" s="162">
        <v>12208800</v>
      </c>
      <c r="X252" s="162">
        <v>0</v>
      </c>
      <c r="Y252" s="157">
        <v>0.49</v>
      </c>
      <c r="Z252" s="161"/>
    </row>
    <row r="253" spans="1:26">
      <c r="A253" s="185">
        <v>250</v>
      </c>
      <c r="B253" s="183" t="s">
        <v>881</v>
      </c>
      <c r="C253" s="184" t="s">
        <v>883</v>
      </c>
      <c r="D253" s="171" t="s">
        <v>43</v>
      </c>
      <c r="E253" s="171" t="s">
        <v>110</v>
      </c>
      <c r="F253" s="171">
        <v>0.49</v>
      </c>
      <c r="G253" s="180">
        <v>0</v>
      </c>
      <c r="H253" s="168" t="s">
        <v>1314</v>
      </c>
      <c r="I253" s="168" t="s">
        <v>1314</v>
      </c>
      <c r="J253" s="179">
        <v>9.4862680000000008</v>
      </c>
      <c r="K253" s="165"/>
      <c r="L253" s="165"/>
      <c r="M253" s="183" t="s">
        <v>881</v>
      </c>
      <c r="N253" s="165" t="s">
        <v>96</v>
      </c>
      <c r="O253" s="165" t="s">
        <v>43</v>
      </c>
      <c r="P253" s="165" t="s">
        <v>1979</v>
      </c>
      <c r="Q253" s="165" t="s">
        <v>883</v>
      </c>
      <c r="R253" s="165" t="s">
        <v>1494</v>
      </c>
      <c r="S253" s="164">
        <v>4.6482713200000001</v>
      </c>
      <c r="T253" s="163">
        <v>0.72799999999999998</v>
      </c>
      <c r="U253" s="163">
        <v>0.70399999999999996</v>
      </c>
      <c r="V253" s="163">
        <v>2.4000000000000021E-2</v>
      </c>
      <c r="W253" s="162">
        <v>30107600</v>
      </c>
      <c r="X253" s="162">
        <v>0</v>
      </c>
      <c r="Y253" s="157">
        <v>0.49</v>
      </c>
      <c r="Z253" s="161"/>
    </row>
    <row r="254" spans="1:26">
      <c r="A254" s="185">
        <v>251</v>
      </c>
      <c r="B254" s="183" t="s">
        <v>884</v>
      </c>
      <c r="C254" s="184" t="s">
        <v>886</v>
      </c>
      <c r="D254" s="171" t="s">
        <v>43</v>
      </c>
      <c r="E254" s="171" t="s">
        <v>104</v>
      </c>
      <c r="F254" s="171">
        <v>0.49</v>
      </c>
      <c r="G254" s="180">
        <v>0</v>
      </c>
      <c r="H254" s="168" t="s">
        <v>1314</v>
      </c>
      <c r="I254" s="168" t="s">
        <v>1314</v>
      </c>
      <c r="J254" s="179">
        <v>1.1830953899999999</v>
      </c>
      <c r="K254" s="165"/>
      <c r="L254" s="165"/>
      <c r="M254" s="183" t="s">
        <v>884</v>
      </c>
      <c r="N254" s="165" t="s">
        <v>96</v>
      </c>
      <c r="O254" s="165" t="s">
        <v>43</v>
      </c>
      <c r="P254" s="165" t="s">
        <v>1980</v>
      </c>
      <c r="Q254" s="165" t="s">
        <v>886</v>
      </c>
      <c r="R254" s="165" t="s">
        <v>1494</v>
      </c>
      <c r="S254" s="164">
        <v>0.57971674109999993</v>
      </c>
      <c r="T254" s="163">
        <v>0.69699999999999995</v>
      </c>
      <c r="U254" s="163">
        <v>0.68400000000000005</v>
      </c>
      <c r="V254" s="163">
        <v>1.2999999999999901E-2</v>
      </c>
      <c r="W254" s="162">
        <v>18847650</v>
      </c>
      <c r="X254" s="162">
        <v>0</v>
      </c>
      <c r="Y254" s="157">
        <v>0.49</v>
      </c>
      <c r="Z254" s="161"/>
    </row>
    <row r="255" spans="1:26">
      <c r="A255" s="185">
        <v>252</v>
      </c>
      <c r="B255" s="183" t="s">
        <v>887</v>
      </c>
      <c r="C255" s="184" t="s">
        <v>889</v>
      </c>
      <c r="D255" s="171" t="s">
        <v>86</v>
      </c>
      <c r="E255" s="171" t="s">
        <v>43</v>
      </c>
      <c r="F255" s="171">
        <v>0.3</v>
      </c>
      <c r="G255" s="180">
        <v>0</v>
      </c>
      <c r="H255" s="168" t="s">
        <v>0</v>
      </c>
      <c r="I255" s="168" t="s">
        <v>1314</v>
      </c>
      <c r="J255" s="179">
        <v>31.417141999999998</v>
      </c>
      <c r="K255" s="165"/>
      <c r="L255" s="165"/>
      <c r="M255" s="183" t="s">
        <v>887</v>
      </c>
      <c r="N255" s="165" t="s">
        <v>96</v>
      </c>
      <c r="O255" s="165" t="s">
        <v>1981</v>
      </c>
      <c r="P255" s="165" t="s">
        <v>43</v>
      </c>
      <c r="Q255" s="165" t="s">
        <v>889</v>
      </c>
      <c r="R255" s="165" t="s">
        <v>1494</v>
      </c>
      <c r="S255" s="164">
        <v>9.4251425999999991</v>
      </c>
      <c r="T255" s="163">
        <v>0.78200000000000003</v>
      </c>
      <c r="U255" s="163">
        <v>0.75900000000000001</v>
      </c>
      <c r="V255" s="163">
        <v>2.300000000000002E-2</v>
      </c>
      <c r="W255" s="162">
        <v>47714900</v>
      </c>
      <c r="X255" s="162">
        <v>0</v>
      </c>
      <c r="Y255" s="157">
        <v>0.3</v>
      </c>
      <c r="Z255" s="161"/>
    </row>
    <row r="256" spans="1:26">
      <c r="A256" s="185">
        <v>253</v>
      </c>
      <c r="B256" s="183" t="s">
        <v>890</v>
      </c>
      <c r="C256" s="184" t="s">
        <v>892</v>
      </c>
      <c r="D256" s="171" t="s">
        <v>404</v>
      </c>
      <c r="E256" s="171" t="s">
        <v>43</v>
      </c>
      <c r="F256" s="171">
        <v>0.4</v>
      </c>
      <c r="G256" s="180">
        <v>0</v>
      </c>
      <c r="H256" s="168" t="s">
        <v>1314</v>
      </c>
      <c r="I256" s="168" t="s">
        <v>1314</v>
      </c>
      <c r="J256" s="179">
        <v>1.983762</v>
      </c>
      <c r="K256" s="165" t="s">
        <v>1645</v>
      </c>
      <c r="L256" s="165"/>
      <c r="M256" s="183" t="s">
        <v>890</v>
      </c>
      <c r="N256" s="165" t="s">
        <v>1982</v>
      </c>
      <c r="O256" s="165" t="s">
        <v>1983</v>
      </c>
      <c r="P256" s="165" t="s">
        <v>43</v>
      </c>
      <c r="Q256" s="165" t="s">
        <v>892</v>
      </c>
      <c r="R256" s="165" t="s">
        <v>1494</v>
      </c>
      <c r="S256" s="164">
        <v>0.79350480000000001</v>
      </c>
      <c r="T256" s="163">
        <v>0.748</v>
      </c>
      <c r="U256" s="163">
        <v>0.72399999999999998</v>
      </c>
      <c r="V256" s="163">
        <v>2.4000000000000021E-2</v>
      </c>
      <c r="W256" s="162">
        <v>12844400</v>
      </c>
      <c r="X256" s="162">
        <v>0</v>
      </c>
      <c r="Y256" s="157">
        <v>0.4</v>
      </c>
      <c r="Z256" s="161"/>
    </row>
    <row r="257" spans="1:26">
      <c r="A257" s="185">
        <v>254</v>
      </c>
      <c r="B257" s="183" t="s">
        <v>893</v>
      </c>
      <c r="C257" s="184" t="s">
        <v>895</v>
      </c>
      <c r="D257" s="171" t="s">
        <v>207</v>
      </c>
      <c r="E257" s="171" t="s">
        <v>43</v>
      </c>
      <c r="F257" s="171">
        <v>0.4</v>
      </c>
      <c r="G257" s="180">
        <v>0</v>
      </c>
      <c r="H257" s="168" t="s">
        <v>1314</v>
      </c>
      <c r="I257" s="168" t="s">
        <v>1314</v>
      </c>
      <c r="J257" s="179">
        <v>0.92489500000000002</v>
      </c>
      <c r="K257" s="165"/>
      <c r="L257" s="165"/>
      <c r="M257" s="183" t="s">
        <v>893</v>
      </c>
      <c r="N257" s="165" t="s">
        <v>96</v>
      </c>
      <c r="O257" s="165" t="s">
        <v>1984</v>
      </c>
      <c r="P257" s="165" t="s">
        <v>43</v>
      </c>
      <c r="Q257" s="165" t="s">
        <v>895</v>
      </c>
      <c r="R257" s="165" t="s">
        <v>1494</v>
      </c>
      <c r="S257" s="164">
        <v>0.36995800000000001</v>
      </c>
      <c r="T257" s="163">
        <v>0.76900000000000002</v>
      </c>
      <c r="U257" s="163">
        <v>0.73599999999999999</v>
      </c>
      <c r="V257" s="163">
        <v>3.3000000000000029E-2</v>
      </c>
      <c r="W257" s="187">
        <v>0</v>
      </c>
      <c r="X257" s="187">
        <v>0</v>
      </c>
      <c r="Y257" s="157">
        <v>0.4</v>
      </c>
      <c r="Z257" s="161" t="s">
        <v>1520</v>
      </c>
    </row>
    <row r="258" spans="1:26">
      <c r="A258" s="185">
        <v>255</v>
      </c>
      <c r="B258" s="183" t="s">
        <v>896</v>
      </c>
      <c r="C258" s="184" t="s">
        <v>898</v>
      </c>
      <c r="D258" s="171" t="s">
        <v>80</v>
      </c>
      <c r="E258" s="171" t="s">
        <v>43</v>
      </c>
      <c r="F258" s="171">
        <v>0.4</v>
      </c>
      <c r="G258" s="180">
        <v>0</v>
      </c>
      <c r="H258" s="168" t="s">
        <v>1314</v>
      </c>
      <c r="I258" s="168" t="s">
        <v>1314</v>
      </c>
      <c r="J258" s="179">
        <v>1.055717</v>
      </c>
      <c r="K258" s="165" t="s">
        <v>1514</v>
      </c>
      <c r="L258" s="165"/>
      <c r="M258" s="183" t="s">
        <v>896</v>
      </c>
      <c r="N258" s="165" t="s">
        <v>1985</v>
      </c>
      <c r="O258" s="165" t="s">
        <v>1986</v>
      </c>
      <c r="P258" s="165" t="s">
        <v>43</v>
      </c>
      <c r="Q258" s="165" t="s">
        <v>898</v>
      </c>
      <c r="R258" s="165" t="s">
        <v>1494</v>
      </c>
      <c r="S258" s="164">
        <v>0.42228680000000002</v>
      </c>
      <c r="T258" s="163">
        <v>0.73699999999999999</v>
      </c>
      <c r="U258" s="163">
        <v>0.71399999999999997</v>
      </c>
      <c r="V258" s="163">
        <v>2.300000000000002E-2</v>
      </c>
      <c r="W258" s="162">
        <v>19338850</v>
      </c>
      <c r="X258" s="162">
        <v>0</v>
      </c>
      <c r="Y258" s="157">
        <v>0.4</v>
      </c>
      <c r="Z258" s="161"/>
    </row>
    <row r="259" spans="1:26">
      <c r="A259" s="185">
        <v>256</v>
      </c>
      <c r="B259" s="183" t="s">
        <v>899</v>
      </c>
      <c r="C259" s="184" t="s">
        <v>901</v>
      </c>
      <c r="D259" s="171" t="s">
        <v>43</v>
      </c>
      <c r="E259" s="171" t="s">
        <v>566</v>
      </c>
      <c r="F259" s="171">
        <v>0.49</v>
      </c>
      <c r="G259" s="180">
        <v>0</v>
      </c>
      <c r="H259" s="168" t="s">
        <v>1314</v>
      </c>
      <c r="I259" s="168" t="s">
        <v>1314</v>
      </c>
      <c r="J259" s="179">
        <v>2.3497180000000002</v>
      </c>
      <c r="K259" s="165" t="s">
        <v>467</v>
      </c>
      <c r="L259" s="165" t="s">
        <v>24</v>
      </c>
      <c r="M259" s="183" t="s">
        <v>899</v>
      </c>
      <c r="N259" s="165" t="s">
        <v>1987</v>
      </c>
      <c r="O259" s="165" t="s">
        <v>43</v>
      </c>
      <c r="P259" s="165" t="s">
        <v>1988</v>
      </c>
      <c r="Q259" s="165" t="s">
        <v>901</v>
      </c>
      <c r="R259" s="165" t="s">
        <v>1494</v>
      </c>
      <c r="S259" s="164">
        <v>1.15136182</v>
      </c>
      <c r="T259" s="163">
        <v>0.69099999999999995</v>
      </c>
      <c r="U259" s="163">
        <v>0.67400000000000004</v>
      </c>
      <c r="V259" s="163">
        <v>1.6999999999999904E-2</v>
      </c>
      <c r="W259" s="162">
        <v>17404500</v>
      </c>
      <c r="X259" s="162">
        <v>0</v>
      </c>
      <c r="Y259" s="157">
        <v>0.99</v>
      </c>
      <c r="Z259" s="161"/>
    </row>
    <row r="260" spans="1:26">
      <c r="A260" s="185">
        <v>257</v>
      </c>
      <c r="B260" s="183" t="s">
        <v>902</v>
      </c>
      <c r="C260" s="184" t="s">
        <v>904</v>
      </c>
      <c r="D260" s="171" t="s">
        <v>235</v>
      </c>
      <c r="E260" s="171" t="s">
        <v>236</v>
      </c>
      <c r="F260" s="171">
        <v>0.4</v>
      </c>
      <c r="G260" s="180">
        <v>0</v>
      </c>
      <c r="H260" s="168" t="s">
        <v>1314</v>
      </c>
      <c r="I260" s="168" t="s">
        <v>1314</v>
      </c>
      <c r="J260" s="179">
        <v>1.336846</v>
      </c>
      <c r="K260" s="165" t="s">
        <v>656</v>
      </c>
      <c r="L260" s="165"/>
      <c r="M260" s="183" t="s">
        <v>902</v>
      </c>
      <c r="N260" s="165" t="s">
        <v>1989</v>
      </c>
      <c r="O260" s="165" t="s">
        <v>1990</v>
      </c>
      <c r="P260" s="165" t="s">
        <v>1991</v>
      </c>
      <c r="Q260" s="165" t="s">
        <v>904</v>
      </c>
      <c r="R260" s="165" t="s">
        <v>1494</v>
      </c>
      <c r="S260" s="164">
        <v>0.53473840000000006</v>
      </c>
      <c r="T260" s="163">
        <v>0.72099999999999997</v>
      </c>
      <c r="U260" s="163">
        <v>0.70199999999999996</v>
      </c>
      <c r="V260" s="163">
        <v>1.9000000000000017E-2</v>
      </c>
      <c r="W260" s="162">
        <v>17542000</v>
      </c>
      <c r="X260" s="162">
        <v>0</v>
      </c>
      <c r="Y260" s="157">
        <v>0.4</v>
      </c>
      <c r="Z260" s="161"/>
    </row>
    <row r="261" spans="1:26">
      <c r="A261" s="185">
        <v>258</v>
      </c>
      <c r="B261" s="183" t="s">
        <v>905</v>
      </c>
      <c r="C261" s="184" t="s">
        <v>907</v>
      </c>
      <c r="D261" s="171" t="s">
        <v>235</v>
      </c>
      <c r="E261" s="171" t="s">
        <v>236</v>
      </c>
      <c r="F261" s="171">
        <v>0.4</v>
      </c>
      <c r="G261" s="180">
        <v>0</v>
      </c>
      <c r="H261" s="168" t="s">
        <v>1314</v>
      </c>
      <c r="I261" s="168" t="s">
        <v>1314</v>
      </c>
      <c r="J261" s="179">
        <v>0.26749499999999998</v>
      </c>
      <c r="K261" s="165" t="s">
        <v>656</v>
      </c>
      <c r="L261" s="165"/>
      <c r="M261" s="183" t="s">
        <v>905</v>
      </c>
      <c r="N261" s="165" t="s">
        <v>1992</v>
      </c>
      <c r="O261" s="165" t="s">
        <v>1993</v>
      </c>
      <c r="P261" s="165" t="s">
        <v>1994</v>
      </c>
      <c r="Q261" s="165" t="s">
        <v>907</v>
      </c>
      <c r="R261" s="165" t="s">
        <v>1494</v>
      </c>
      <c r="S261" s="164">
        <v>0.106998</v>
      </c>
      <c r="T261" s="163">
        <v>0.67300000000000004</v>
      </c>
      <c r="U261" s="163">
        <v>0.66400000000000003</v>
      </c>
      <c r="V261" s="163">
        <v>9.000000000000008E-3</v>
      </c>
      <c r="W261" s="162">
        <v>7411650</v>
      </c>
      <c r="X261" s="162">
        <v>0</v>
      </c>
      <c r="Y261" s="157">
        <v>0.4</v>
      </c>
      <c r="Z261" s="161"/>
    </row>
    <row r="262" spans="1:26">
      <c r="A262" s="185">
        <v>259</v>
      </c>
      <c r="B262" s="183" t="s">
        <v>908</v>
      </c>
      <c r="C262" s="184" t="s">
        <v>910</v>
      </c>
      <c r="D262" s="171" t="s">
        <v>207</v>
      </c>
      <c r="E262" s="171" t="s">
        <v>43</v>
      </c>
      <c r="F262" s="171">
        <v>0.4</v>
      </c>
      <c r="G262" s="180">
        <v>0</v>
      </c>
      <c r="H262" s="168" t="s">
        <v>1314</v>
      </c>
      <c r="I262" s="168" t="s">
        <v>1314</v>
      </c>
      <c r="J262" s="179">
        <v>2.76946</v>
      </c>
      <c r="K262" s="165"/>
      <c r="L262" s="165"/>
      <c r="M262" s="183" t="s">
        <v>908</v>
      </c>
      <c r="N262" s="165" t="s">
        <v>96</v>
      </c>
      <c r="O262" s="165" t="s">
        <v>1995</v>
      </c>
      <c r="P262" s="165" t="s">
        <v>43</v>
      </c>
      <c r="Q262" s="165" t="s">
        <v>910</v>
      </c>
      <c r="R262" s="165" t="s">
        <v>1494</v>
      </c>
      <c r="S262" s="164">
        <v>1.1077840000000001</v>
      </c>
      <c r="T262" s="163">
        <v>0.75800000000000001</v>
      </c>
      <c r="U262" s="163">
        <v>0.73299999999999998</v>
      </c>
      <c r="V262" s="163">
        <v>2.5000000000000022E-2</v>
      </c>
      <c r="W262" s="162">
        <v>11475500</v>
      </c>
      <c r="X262" s="162">
        <v>0</v>
      </c>
      <c r="Y262" s="157">
        <v>0.4</v>
      </c>
      <c r="Z262" s="161"/>
    </row>
    <row r="263" spans="1:26">
      <c r="A263" s="185">
        <v>260</v>
      </c>
      <c r="B263" s="183" t="s">
        <v>911</v>
      </c>
      <c r="C263" s="184" t="s">
        <v>913</v>
      </c>
      <c r="D263" s="171" t="s">
        <v>43</v>
      </c>
      <c r="E263" s="171" t="s">
        <v>151</v>
      </c>
      <c r="F263" s="171">
        <v>0.49</v>
      </c>
      <c r="G263" s="180">
        <v>0</v>
      </c>
      <c r="H263" s="168" t="s">
        <v>1314</v>
      </c>
      <c r="I263" s="168" t="s">
        <v>1314</v>
      </c>
      <c r="J263" s="179">
        <v>2.9293170000000002</v>
      </c>
      <c r="K263" s="165" t="s">
        <v>1547</v>
      </c>
      <c r="L263" s="165" t="s">
        <v>24</v>
      </c>
      <c r="M263" s="183" t="s">
        <v>911</v>
      </c>
      <c r="N263" s="165" t="s">
        <v>1996</v>
      </c>
      <c r="O263" s="165" t="s">
        <v>43</v>
      </c>
      <c r="P263" s="165" t="s">
        <v>1997</v>
      </c>
      <c r="Q263" s="165" t="s">
        <v>913</v>
      </c>
      <c r="R263" s="165" t="s">
        <v>1494</v>
      </c>
      <c r="S263" s="164">
        <v>1.43536533</v>
      </c>
      <c r="T263" s="163">
        <v>0.68200000000000005</v>
      </c>
      <c r="U263" s="163">
        <v>0.66800000000000004</v>
      </c>
      <c r="V263" s="163">
        <v>1.4000000000000012E-2</v>
      </c>
      <c r="W263" s="162">
        <v>34944275</v>
      </c>
      <c r="X263" s="162">
        <v>0</v>
      </c>
      <c r="Y263" s="157">
        <v>0.99</v>
      </c>
      <c r="Z263" s="161"/>
    </row>
    <row r="264" spans="1:26">
      <c r="A264" s="185">
        <v>261</v>
      </c>
      <c r="B264" s="183" t="s">
        <v>914</v>
      </c>
      <c r="C264" s="184" t="s">
        <v>916</v>
      </c>
      <c r="D264" s="171" t="s">
        <v>43</v>
      </c>
      <c r="E264" s="171" t="s">
        <v>495</v>
      </c>
      <c r="F264" s="171">
        <v>0.49</v>
      </c>
      <c r="G264" s="180">
        <v>0</v>
      </c>
      <c r="H264" s="168" t="s">
        <v>1314</v>
      </c>
      <c r="I264" s="168" t="s">
        <v>1314</v>
      </c>
      <c r="J264" s="179">
        <v>1.8353029999999999</v>
      </c>
      <c r="K264" s="165"/>
      <c r="L264" s="165"/>
      <c r="M264" s="183" t="s">
        <v>914</v>
      </c>
      <c r="N264" s="165" t="s">
        <v>96</v>
      </c>
      <c r="O264" s="165" t="s">
        <v>43</v>
      </c>
      <c r="P264" s="165" t="s">
        <v>1998</v>
      </c>
      <c r="Q264" s="165" t="s">
        <v>916</v>
      </c>
      <c r="R264" s="165" t="s">
        <v>1494</v>
      </c>
      <c r="S264" s="164">
        <v>0.89929846999999996</v>
      </c>
      <c r="T264" s="163">
        <v>0.69</v>
      </c>
      <c r="U264" s="163">
        <v>0.66900000000000004</v>
      </c>
      <c r="V264" s="163">
        <v>2.0999999999999908E-2</v>
      </c>
      <c r="W264" s="162">
        <v>22250100</v>
      </c>
      <c r="X264" s="162">
        <v>116250</v>
      </c>
      <c r="Y264" s="157">
        <v>0.49</v>
      </c>
      <c r="Z264" s="161"/>
    </row>
    <row r="265" spans="1:26">
      <c r="A265" s="185">
        <v>262</v>
      </c>
      <c r="B265" s="183" t="s">
        <v>917</v>
      </c>
      <c r="C265" s="184" t="s">
        <v>919</v>
      </c>
      <c r="D265" s="171" t="s">
        <v>43</v>
      </c>
      <c r="E265" s="171" t="s">
        <v>236</v>
      </c>
      <c r="F265" s="171">
        <v>0.49</v>
      </c>
      <c r="G265" s="180">
        <v>0</v>
      </c>
      <c r="H265" s="168" t="s">
        <v>1314</v>
      </c>
      <c r="I265" s="168" t="s">
        <v>1314</v>
      </c>
      <c r="J265" s="179">
        <v>6</v>
      </c>
      <c r="K265" s="165" t="s">
        <v>656</v>
      </c>
      <c r="L265" s="165"/>
      <c r="M265" s="183" t="s">
        <v>917</v>
      </c>
      <c r="N265" s="165" t="s">
        <v>1999</v>
      </c>
      <c r="O265" s="165" t="s">
        <v>43</v>
      </c>
      <c r="P265" s="165" t="s">
        <v>2000</v>
      </c>
      <c r="Q265" s="165" t="s">
        <v>919</v>
      </c>
      <c r="R265" s="165" t="s">
        <v>1494</v>
      </c>
      <c r="S265" s="164">
        <v>2.94</v>
      </c>
      <c r="T265" s="163">
        <v>0.68300000000000005</v>
      </c>
      <c r="U265" s="163">
        <v>0.67</v>
      </c>
      <c r="V265" s="163">
        <v>1.3000000000000012E-2</v>
      </c>
      <c r="W265" s="162">
        <v>25814350</v>
      </c>
      <c r="X265" s="162">
        <v>0</v>
      </c>
      <c r="Y265" s="157">
        <v>0.49</v>
      </c>
      <c r="Z265" s="161"/>
    </row>
    <row r="266" spans="1:26">
      <c r="A266" s="185">
        <v>263</v>
      </c>
      <c r="B266" s="183" t="s">
        <v>920</v>
      </c>
      <c r="C266" s="184" t="s">
        <v>922</v>
      </c>
      <c r="D266" s="171" t="s">
        <v>693</v>
      </c>
      <c r="E266" s="171" t="s">
        <v>43</v>
      </c>
      <c r="F266" s="171">
        <v>0.4</v>
      </c>
      <c r="G266" s="180">
        <v>0</v>
      </c>
      <c r="H266" s="168" t="s">
        <v>1314</v>
      </c>
      <c r="I266" s="168" t="s">
        <v>1314</v>
      </c>
      <c r="J266" s="179">
        <v>2.053998</v>
      </c>
      <c r="K266" s="165" t="s">
        <v>1637</v>
      </c>
      <c r="L266" s="165"/>
      <c r="M266" s="183" t="s">
        <v>920</v>
      </c>
      <c r="N266" s="165" t="s">
        <v>2001</v>
      </c>
      <c r="O266" s="165" t="s">
        <v>2002</v>
      </c>
      <c r="P266" s="165" t="s">
        <v>43</v>
      </c>
      <c r="Q266" s="165" t="s">
        <v>922</v>
      </c>
      <c r="R266" s="165" t="s">
        <v>1494</v>
      </c>
      <c r="S266" s="164">
        <v>0.82159920000000008</v>
      </c>
      <c r="T266" s="163">
        <v>0.70099999999999996</v>
      </c>
      <c r="U266" s="163">
        <v>0.68300000000000005</v>
      </c>
      <c r="V266" s="163">
        <v>1.7999999999999905E-2</v>
      </c>
      <c r="W266" s="162">
        <v>23896450</v>
      </c>
      <c r="X266" s="162">
        <v>0</v>
      </c>
      <c r="Y266" s="157">
        <v>0.4</v>
      </c>
      <c r="Z266" s="161"/>
    </row>
    <row r="267" spans="1:26">
      <c r="A267" s="185">
        <v>264</v>
      </c>
      <c r="B267" s="183" t="s">
        <v>923</v>
      </c>
      <c r="C267" s="184" t="s">
        <v>925</v>
      </c>
      <c r="D267" s="186" t="s">
        <v>258</v>
      </c>
      <c r="E267" s="186" t="s">
        <v>43</v>
      </c>
      <c r="F267" s="171">
        <v>0.4</v>
      </c>
      <c r="G267" s="180">
        <v>0</v>
      </c>
      <c r="H267" s="168" t="s">
        <v>1314</v>
      </c>
      <c r="I267" s="168" t="s">
        <v>1314</v>
      </c>
      <c r="J267" s="179">
        <v>0.47533199999999998</v>
      </c>
      <c r="K267" s="165" t="s">
        <v>1605</v>
      </c>
      <c r="L267" s="165"/>
      <c r="M267" s="183" t="s">
        <v>923</v>
      </c>
      <c r="N267" s="165" t="s">
        <v>2003</v>
      </c>
      <c r="O267" s="165" t="s">
        <v>2004</v>
      </c>
      <c r="P267" s="165" t="s">
        <v>43</v>
      </c>
      <c r="Q267" s="165" t="s">
        <v>925</v>
      </c>
      <c r="R267" s="165" t="s">
        <v>1494</v>
      </c>
      <c r="S267" s="164">
        <v>0.19013279999999999</v>
      </c>
      <c r="T267" s="163">
        <v>0.68</v>
      </c>
      <c r="U267" s="163">
        <v>0.66700000000000004</v>
      </c>
      <c r="V267" s="163">
        <v>1.3000000000000012E-2</v>
      </c>
      <c r="W267" s="162">
        <v>8984000</v>
      </c>
      <c r="X267" s="162">
        <v>0</v>
      </c>
      <c r="Y267" s="157">
        <v>0.4</v>
      </c>
      <c r="Z267" s="161"/>
    </row>
    <row r="268" spans="1:26">
      <c r="A268" s="185">
        <v>265</v>
      </c>
      <c r="B268" s="183" t="s">
        <v>926</v>
      </c>
      <c r="C268" s="184" t="s">
        <v>928</v>
      </c>
      <c r="D268" s="171" t="s">
        <v>80</v>
      </c>
      <c r="E268" s="171" t="s">
        <v>43</v>
      </c>
      <c r="F268" s="171">
        <v>0.4</v>
      </c>
      <c r="G268" s="180">
        <v>0</v>
      </c>
      <c r="H268" s="168" t="s">
        <v>1314</v>
      </c>
      <c r="I268" s="168" t="s">
        <v>1314</v>
      </c>
      <c r="J268" s="179">
        <v>13.609683</v>
      </c>
      <c r="K268" s="165" t="s">
        <v>1514</v>
      </c>
      <c r="L268" s="165"/>
      <c r="M268" s="183" t="s">
        <v>926</v>
      </c>
      <c r="N268" s="165" t="s">
        <v>2005</v>
      </c>
      <c r="O268" s="165" t="s">
        <v>2006</v>
      </c>
      <c r="P268" s="165" t="s">
        <v>43</v>
      </c>
      <c r="Q268" s="165" t="s">
        <v>928</v>
      </c>
      <c r="R268" s="165" t="s">
        <v>1494</v>
      </c>
      <c r="S268" s="164">
        <v>5.4438732000000005</v>
      </c>
      <c r="T268" s="163">
        <v>0.65700000000000003</v>
      </c>
      <c r="U268" s="163">
        <v>0.64700000000000002</v>
      </c>
      <c r="V268" s="163">
        <v>1.0000000000000009E-2</v>
      </c>
      <c r="W268" s="162">
        <v>14573725</v>
      </c>
      <c r="X268" s="162">
        <v>0</v>
      </c>
      <c r="Y268" s="157">
        <v>0.4</v>
      </c>
      <c r="Z268" s="161"/>
    </row>
    <row r="269" spans="1:26">
      <c r="A269" s="185">
        <v>266</v>
      </c>
      <c r="B269" s="183" t="s">
        <v>929</v>
      </c>
      <c r="C269" s="184" t="s">
        <v>931</v>
      </c>
      <c r="D269" s="171" t="s">
        <v>43</v>
      </c>
      <c r="E269" s="171" t="s">
        <v>439</v>
      </c>
      <c r="F269" s="171">
        <v>0.49</v>
      </c>
      <c r="G269" s="180">
        <v>0</v>
      </c>
      <c r="H269" s="168" t="s">
        <v>1314</v>
      </c>
      <c r="I269" s="168" t="s">
        <v>1314</v>
      </c>
      <c r="J269" s="179">
        <v>5.9113610000000003</v>
      </c>
      <c r="K269" s="165"/>
      <c r="L269" s="165"/>
      <c r="M269" s="183" t="s">
        <v>929</v>
      </c>
      <c r="N269" s="165" t="s">
        <v>96</v>
      </c>
      <c r="O269" s="165" t="s">
        <v>43</v>
      </c>
      <c r="P269" s="165" t="s">
        <v>2007</v>
      </c>
      <c r="Q269" s="165" t="s">
        <v>931</v>
      </c>
      <c r="R269" s="165" t="s">
        <v>1494</v>
      </c>
      <c r="S269" s="164">
        <v>2.8965668899999999</v>
      </c>
      <c r="T269" s="163">
        <v>0.69</v>
      </c>
      <c r="U269" s="163">
        <v>0.67600000000000005</v>
      </c>
      <c r="V269" s="163">
        <v>1.3999999999999901E-2</v>
      </c>
      <c r="W269" s="162">
        <v>23386950</v>
      </c>
      <c r="X269" s="162">
        <v>54750</v>
      </c>
      <c r="Y269" s="157">
        <v>0.49</v>
      </c>
      <c r="Z269" s="161"/>
    </row>
    <row r="270" spans="1:26">
      <c r="A270" s="185">
        <v>267</v>
      </c>
      <c r="B270" s="183" t="s">
        <v>932</v>
      </c>
      <c r="C270" s="184" t="s">
        <v>934</v>
      </c>
      <c r="D270" s="171" t="s">
        <v>404</v>
      </c>
      <c r="E270" s="171" t="s">
        <v>43</v>
      </c>
      <c r="F270" s="171">
        <v>0.4</v>
      </c>
      <c r="G270" s="180">
        <v>0</v>
      </c>
      <c r="H270" s="168" t="s">
        <v>1314</v>
      </c>
      <c r="I270" s="168" t="s">
        <v>1314</v>
      </c>
      <c r="J270" s="179">
        <v>1.04</v>
      </c>
      <c r="K270" s="165" t="s">
        <v>1645</v>
      </c>
      <c r="L270" s="165"/>
      <c r="M270" s="183" t="s">
        <v>932</v>
      </c>
      <c r="N270" s="165" t="s">
        <v>2008</v>
      </c>
      <c r="O270" s="165" t="s">
        <v>2009</v>
      </c>
      <c r="P270" s="165" t="s">
        <v>43</v>
      </c>
      <c r="Q270" s="165" t="s">
        <v>934</v>
      </c>
      <c r="R270" s="165" t="s">
        <v>1494</v>
      </c>
      <c r="S270" s="164">
        <v>0.41600000000000004</v>
      </c>
      <c r="T270" s="163">
        <v>0.749</v>
      </c>
      <c r="U270" s="163">
        <v>0.72699999999999998</v>
      </c>
      <c r="V270" s="163">
        <v>2.200000000000002E-2</v>
      </c>
      <c r="W270" s="187">
        <v>0</v>
      </c>
      <c r="X270" s="187">
        <v>0</v>
      </c>
      <c r="Y270" s="157">
        <v>0.4</v>
      </c>
      <c r="Z270" s="161" t="s">
        <v>1520</v>
      </c>
    </row>
    <row r="271" spans="1:26">
      <c r="A271" s="185">
        <v>268</v>
      </c>
      <c r="B271" s="183" t="s">
        <v>935</v>
      </c>
      <c r="C271" s="184" t="s">
        <v>937</v>
      </c>
      <c r="D271" s="171" t="s">
        <v>86</v>
      </c>
      <c r="E271" s="171" t="s">
        <v>43</v>
      </c>
      <c r="F271" s="171">
        <v>0.3</v>
      </c>
      <c r="G271" s="180">
        <v>0</v>
      </c>
      <c r="H271" s="168" t="s">
        <v>1314</v>
      </c>
      <c r="I271" s="168" t="s">
        <v>1314</v>
      </c>
      <c r="J271" s="179">
        <v>0.01</v>
      </c>
      <c r="K271" s="165"/>
      <c r="L271" s="165"/>
      <c r="M271" s="183" t="s">
        <v>935</v>
      </c>
      <c r="N271" s="165" t="s">
        <v>96</v>
      </c>
      <c r="O271" s="165" t="s">
        <v>2010</v>
      </c>
      <c r="P271" s="165" t="s">
        <v>43</v>
      </c>
      <c r="Q271" s="165" t="s">
        <v>937</v>
      </c>
      <c r="R271" s="165" t="s">
        <v>1494</v>
      </c>
      <c r="S271" s="164">
        <v>3.0000000000000001E-3</v>
      </c>
      <c r="T271" s="163">
        <v>0.751</v>
      </c>
      <c r="U271" s="163">
        <v>0.73599999999999999</v>
      </c>
      <c r="V271" s="163">
        <v>1.5000000000000013E-2</v>
      </c>
      <c r="W271" s="162">
        <v>13066000</v>
      </c>
      <c r="X271" s="162">
        <v>0</v>
      </c>
      <c r="Y271" s="157">
        <v>0.3</v>
      </c>
      <c r="Z271" s="161"/>
    </row>
    <row r="272" spans="1:26">
      <c r="A272" s="185">
        <v>269</v>
      </c>
      <c r="B272" s="183" t="s">
        <v>938</v>
      </c>
      <c r="C272" s="184" t="s">
        <v>940</v>
      </c>
      <c r="D272" s="171" t="s">
        <v>68</v>
      </c>
      <c r="E272" s="171" t="s">
        <v>69</v>
      </c>
      <c r="F272" s="171">
        <v>0.4</v>
      </c>
      <c r="G272" s="180">
        <v>0</v>
      </c>
      <c r="H272" s="168" t="s">
        <v>1314</v>
      </c>
      <c r="I272" s="168" t="s">
        <v>1314</v>
      </c>
      <c r="J272" s="179">
        <v>2.0544169999999999</v>
      </c>
      <c r="K272" s="165" t="s">
        <v>1507</v>
      </c>
      <c r="L272" s="165"/>
      <c r="M272" s="183" t="s">
        <v>938</v>
      </c>
      <c r="N272" s="165" t="s">
        <v>2011</v>
      </c>
      <c r="O272" s="165" t="s">
        <v>2012</v>
      </c>
      <c r="P272" s="165" t="s">
        <v>2013</v>
      </c>
      <c r="Q272" s="165" t="s">
        <v>940</v>
      </c>
      <c r="R272" s="165" t="s">
        <v>1494</v>
      </c>
      <c r="S272" s="164">
        <v>0.82176680000000002</v>
      </c>
      <c r="T272" s="163">
        <v>0.70699999999999996</v>
      </c>
      <c r="U272" s="163">
        <v>0.69199999999999995</v>
      </c>
      <c r="V272" s="163">
        <v>1.5000000000000013E-2</v>
      </c>
      <c r="W272" s="162">
        <v>16425000</v>
      </c>
      <c r="X272" s="162">
        <v>0</v>
      </c>
      <c r="Y272" s="157">
        <v>0.4</v>
      </c>
      <c r="Z272" s="161"/>
    </row>
    <row r="273" spans="1:26">
      <c r="A273" s="185">
        <v>270</v>
      </c>
      <c r="B273" s="183" t="s">
        <v>941</v>
      </c>
      <c r="C273" s="184" t="s">
        <v>943</v>
      </c>
      <c r="D273" s="171" t="s">
        <v>43</v>
      </c>
      <c r="E273" s="171" t="s">
        <v>161</v>
      </c>
      <c r="F273" s="171">
        <v>0.49</v>
      </c>
      <c r="G273" s="180">
        <v>0</v>
      </c>
      <c r="H273" s="168" t="s">
        <v>1314</v>
      </c>
      <c r="I273" s="168" t="s">
        <v>1314</v>
      </c>
      <c r="J273" s="179">
        <v>2.5695700000000001</v>
      </c>
      <c r="K273" s="165"/>
      <c r="L273" s="165"/>
      <c r="M273" s="183" t="s">
        <v>941</v>
      </c>
      <c r="N273" s="165" t="s">
        <v>96</v>
      </c>
      <c r="O273" s="165" t="s">
        <v>43</v>
      </c>
      <c r="P273" s="165" t="s">
        <v>2014</v>
      </c>
      <c r="Q273" s="165" t="s">
        <v>943</v>
      </c>
      <c r="R273" s="165" t="s">
        <v>1494</v>
      </c>
      <c r="S273" s="164">
        <v>1.2590893000000001</v>
      </c>
      <c r="T273" s="163">
        <v>0.73499999999999999</v>
      </c>
      <c r="U273" s="163">
        <v>0.71099999999999997</v>
      </c>
      <c r="V273" s="163">
        <v>2.4000000000000021E-2</v>
      </c>
      <c r="W273" s="162">
        <v>25084850</v>
      </c>
      <c r="X273" s="162">
        <v>0</v>
      </c>
      <c r="Y273" s="157">
        <v>0.49</v>
      </c>
      <c r="Z273" s="161"/>
    </row>
    <row r="274" spans="1:26">
      <c r="A274" s="185">
        <v>271</v>
      </c>
      <c r="B274" s="183" t="s">
        <v>944</v>
      </c>
      <c r="C274" s="184" t="s">
        <v>946</v>
      </c>
      <c r="D274" s="171" t="s">
        <v>43</v>
      </c>
      <c r="E274" s="171" t="s">
        <v>151</v>
      </c>
      <c r="F274" s="171">
        <v>0.49</v>
      </c>
      <c r="G274" s="180">
        <v>0</v>
      </c>
      <c r="H274" s="168" t="s">
        <v>1314</v>
      </c>
      <c r="I274" s="168" t="s">
        <v>1314</v>
      </c>
      <c r="J274" s="179">
        <v>2.452226</v>
      </c>
      <c r="K274" s="165" t="s">
        <v>1547</v>
      </c>
      <c r="L274" s="165" t="s">
        <v>24</v>
      </c>
      <c r="M274" s="183" t="s">
        <v>944</v>
      </c>
      <c r="N274" s="165" t="s">
        <v>2015</v>
      </c>
      <c r="O274" s="165" t="s">
        <v>43</v>
      </c>
      <c r="P274" s="165" t="s">
        <v>2016</v>
      </c>
      <c r="Q274" s="165" t="s">
        <v>946</v>
      </c>
      <c r="R274" s="165" t="s">
        <v>1494</v>
      </c>
      <c r="S274" s="164">
        <v>1.2015907399999999</v>
      </c>
      <c r="T274" s="163">
        <v>0.65800000000000003</v>
      </c>
      <c r="U274" s="163">
        <v>0.64600000000000002</v>
      </c>
      <c r="V274" s="163">
        <v>1.2000000000000011E-2</v>
      </c>
      <c r="W274" s="162">
        <v>20699065</v>
      </c>
      <c r="X274" s="162">
        <v>0</v>
      </c>
      <c r="Y274" s="157">
        <v>0.99</v>
      </c>
      <c r="Z274" s="161"/>
    </row>
    <row r="275" spans="1:26">
      <c r="A275" s="185">
        <v>272</v>
      </c>
      <c r="B275" s="183" t="s">
        <v>947</v>
      </c>
      <c r="C275" s="184" t="s">
        <v>949</v>
      </c>
      <c r="D275" s="171" t="s">
        <v>235</v>
      </c>
      <c r="E275" s="171" t="s">
        <v>236</v>
      </c>
      <c r="F275" s="171">
        <v>0.4</v>
      </c>
      <c r="G275" s="180">
        <v>0</v>
      </c>
      <c r="H275" s="168" t="s">
        <v>1314</v>
      </c>
      <c r="I275" s="168" t="s">
        <v>1314</v>
      </c>
      <c r="J275" s="179">
        <v>0.70819399999999999</v>
      </c>
      <c r="K275" s="165" t="s">
        <v>1536</v>
      </c>
      <c r="L275" s="165"/>
      <c r="M275" s="183" t="s">
        <v>947</v>
      </c>
      <c r="N275" s="165" t="s">
        <v>2017</v>
      </c>
      <c r="O275" s="165" t="s">
        <v>2018</v>
      </c>
      <c r="P275" s="165" t="s">
        <v>2019</v>
      </c>
      <c r="Q275" s="165" t="s">
        <v>949</v>
      </c>
      <c r="R275" s="165" t="s">
        <v>1494</v>
      </c>
      <c r="S275" s="164">
        <v>0.28327760000000002</v>
      </c>
      <c r="T275" s="163">
        <v>0.73099999999999998</v>
      </c>
      <c r="U275" s="163">
        <v>0.70899999999999996</v>
      </c>
      <c r="V275" s="163">
        <v>2.200000000000002E-2</v>
      </c>
      <c r="W275" s="162">
        <v>9934250</v>
      </c>
      <c r="X275" s="162">
        <v>0</v>
      </c>
      <c r="Y275" s="157">
        <v>0.4</v>
      </c>
      <c r="Z275" s="161"/>
    </row>
    <row r="276" spans="1:26">
      <c r="A276" s="185">
        <v>273</v>
      </c>
      <c r="B276" s="183" t="s">
        <v>950</v>
      </c>
      <c r="C276" s="184" t="s">
        <v>952</v>
      </c>
      <c r="D276" s="171" t="s">
        <v>404</v>
      </c>
      <c r="E276" s="171" t="s">
        <v>43</v>
      </c>
      <c r="F276" s="171">
        <v>0.4</v>
      </c>
      <c r="G276" s="180">
        <v>0</v>
      </c>
      <c r="H276" s="168" t="s">
        <v>1314</v>
      </c>
      <c r="I276" s="168" t="s">
        <v>1314</v>
      </c>
      <c r="J276" s="179">
        <v>0.59</v>
      </c>
      <c r="K276" s="165"/>
      <c r="L276" s="165"/>
      <c r="M276" s="183" t="s">
        <v>950</v>
      </c>
      <c r="N276" s="165" t="s">
        <v>96</v>
      </c>
      <c r="O276" s="165" t="s">
        <v>2020</v>
      </c>
      <c r="P276" s="165" t="s">
        <v>43</v>
      </c>
      <c r="Q276" s="165" t="s">
        <v>952</v>
      </c>
      <c r="R276" s="165" t="s">
        <v>1494</v>
      </c>
      <c r="S276" s="164">
        <v>0.23599999999999999</v>
      </c>
      <c r="T276" s="163">
        <v>0.70799999999999996</v>
      </c>
      <c r="U276" s="163">
        <v>0.69199999999999995</v>
      </c>
      <c r="V276" s="163">
        <v>1.6000000000000014E-2</v>
      </c>
      <c r="W276" s="162">
        <v>11198350</v>
      </c>
      <c r="X276" s="162">
        <v>0</v>
      </c>
      <c r="Y276" s="157">
        <v>0.4</v>
      </c>
      <c r="Z276" s="161"/>
    </row>
    <row r="277" spans="1:26">
      <c r="A277" s="185">
        <v>274</v>
      </c>
      <c r="B277" s="183" t="s">
        <v>953</v>
      </c>
      <c r="C277" s="184" t="s">
        <v>955</v>
      </c>
      <c r="D277" s="171" t="s">
        <v>621</v>
      </c>
      <c r="E277" s="171" t="s">
        <v>366</v>
      </c>
      <c r="F277" s="171">
        <v>0.4</v>
      </c>
      <c r="G277" s="180">
        <v>0</v>
      </c>
      <c r="H277" s="168" t="s">
        <v>1314</v>
      </c>
      <c r="I277" s="168" t="s">
        <v>1314</v>
      </c>
      <c r="J277" s="179">
        <v>1.9797309999999999</v>
      </c>
      <c r="K277" s="165"/>
      <c r="L277" s="165"/>
      <c r="M277" s="183" t="s">
        <v>953</v>
      </c>
      <c r="N277" s="165" t="s">
        <v>96</v>
      </c>
      <c r="O277" s="165" t="s">
        <v>2021</v>
      </c>
      <c r="P277" s="165" t="s">
        <v>2022</v>
      </c>
      <c r="Q277" s="165" t="s">
        <v>955</v>
      </c>
      <c r="R277" s="165" t="s">
        <v>1494</v>
      </c>
      <c r="S277" s="164">
        <v>0.79189240000000005</v>
      </c>
      <c r="T277" s="163">
        <v>0.69699999999999995</v>
      </c>
      <c r="U277" s="163">
        <v>0.68</v>
      </c>
      <c r="V277" s="163">
        <v>1.6999999999999904E-2</v>
      </c>
      <c r="W277" s="162">
        <v>16490066.470000001</v>
      </c>
      <c r="X277" s="162">
        <v>0</v>
      </c>
      <c r="Y277" s="157">
        <v>0.4</v>
      </c>
      <c r="Z277" s="161"/>
    </row>
    <row r="278" spans="1:26">
      <c r="A278" s="185">
        <v>275</v>
      </c>
      <c r="B278" s="183" t="s">
        <v>956</v>
      </c>
      <c r="C278" s="184" t="s">
        <v>958</v>
      </c>
      <c r="D278" s="171" t="s">
        <v>365</v>
      </c>
      <c r="E278" s="171" t="s">
        <v>366</v>
      </c>
      <c r="F278" s="171">
        <v>0.4</v>
      </c>
      <c r="G278" s="180">
        <v>0</v>
      </c>
      <c r="H278" s="168" t="s">
        <v>0</v>
      </c>
      <c r="I278" s="168" t="s">
        <v>1314</v>
      </c>
      <c r="J278" s="179">
        <v>0.23532500000000001</v>
      </c>
      <c r="K278" s="165" t="s">
        <v>1668</v>
      </c>
      <c r="L278" s="165"/>
      <c r="M278" s="183" t="s">
        <v>956</v>
      </c>
      <c r="N278" s="165" t="s">
        <v>2023</v>
      </c>
      <c r="O278" s="165" t="s">
        <v>2024</v>
      </c>
      <c r="P278" s="165" t="s">
        <v>2025</v>
      </c>
      <c r="Q278" s="165" t="s">
        <v>958</v>
      </c>
      <c r="R278" s="165" t="s">
        <v>1494</v>
      </c>
      <c r="S278" s="164">
        <v>9.4130000000000005E-2</v>
      </c>
      <c r="T278" s="163">
        <v>0.67200000000000004</v>
      </c>
      <c r="U278" s="163">
        <v>0.65800000000000003</v>
      </c>
      <c r="V278" s="163">
        <v>1.4000000000000012E-2</v>
      </c>
      <c r="W278" s="162">
        <v>16763875</v>
      </c>
      <c r="X278" s="162">
        <v>67750</v>
      </c>
      <c r="Y278" s="157">
        <v>0.4</v>
      </c>
      <c r="Z278" s="161"/>
    </row>
    <row r="279" spans="1:26">
      <c r="A279" s="185">
        <v>276</v>
      </c>
      <c r="B279" s="183" t="s">
        <v>959</v>
      </c>
      <c r="C279" s="184" t="s">
        <v>961</v>
      </c>
      <c r="D279" s="171" t="s">
        <v>43</v>
      </c>
      <c r="E279" s="171" t="s">
        <v>829</v>
      </c>
      <c r="F279" s="171">
        <v>0.49</v>
      </c>
      <c r="G279" s="180">
        <v>0</v>
      </c>
      <c r="H279" s="168" t="s">
        <v>1314</v>
      </c>
      <c r="I279" s="168" t="s">
        <v>1314</v>
      </c>
      <c r="J279" s="179">
        <v>2.38</v>
      </c>
      <c r="K279" s="165"/>
      <c r="L279" s="165"/>
      <c r="M279" s="183" t="s">
        <v>959</v>
      </c>
      <c r="N279" s="165" t="s">
        <v>96</v>
      </c>
      <c r="O279" s="165" t="s">
        <v>43</v>
      </c>
      <c r="P279" s="165" t="s">
        <v>2026</v>
      </c>
      <c r="Q279" s="165" t="s">
        <v>961</v>
      </c>
      <c r="R279" s="165" t="s">
        <v>1494</v>
      </c>
      <c r="S279" s="164">
        <v>1.1661999999999999</v>
      </c>
      <c r="T279" s="163">
        <v>0.71399999999999997</v>
      </c>
      <c r="U279" s="163">
        <v>0.69499999999999995</v>
      </c>
      <c r="V279" s="163">
        <v>1.9000000000000017E-2</v>
      </c>
      <c r="W279" s="162">
        <v>22310750</v>
      </c>
      <c r="X279" s="162">
        <v>0</v>
      </c>
      <c r="Y279" s="157">
        <v>0.49</v>
      </c>
      <c r="Z279" s="161"/>
    </row>
    <row r="280" spans="1:26">
      <c r="A280" s="185">
        <v>277</v>
      </c>
      <c r="B280" s="183" t="s">
        <v>962</v>
      </c>
      <c r="C280" s="184" t="s">
        <v>964</v>
      </c>
      <c r="D280" s="171" t="s">
        <v>103</v>
      </c>
      <c r="E280" s="171" t="s">
        <v>104</v>
      </c>
      <c r="F280" s="171">
        <v>0.4</v>
      </c>
      <c r="G280" s="180">
        <v>0</v>
      </c>
      <c r="H280" s="168" t="s">
        <v>1314</v>
      </c>
      <c r="I280" s="168" t="s">
        <v>1314</v>
      </c>
      <c r="J280" s="179">
        <v>1.105</v>
      </c>
      <c r="K280" s="165" t="s">
        <v>105</v>
      </c>
      <c r="L280" s="165"/>
      <c r="M280" s="183" t="s">
        <v>962</v>
      </c>
      <c r="N280" s="165" t="s">
        <v>2027</v>
      </c>
      <c r="O280" s="165" t="s">
        <v>2028</v>
      </c>
      <c r="P280" s="165" t="s">
        <v>2029</v>
      </c>
      <c r="Q280" s="165" t="s">
        <v>964</v>
      </c>
      <c r="R280" s="165" t="s">
        <v>1494</v>
      </c>
      <c r="S280" s="164">
        <v>0.442</v>
      </c>
      <c r="T280" s="163">
        <v>0.66300000000000003</v>
      </c>
      <c r="U280" s="163">
        <v>0.65300000000000002</v>
      </c>
      <c r="V280" s="163">
        <v>1.0000000000000009E-2</v>
      </c>
      <c r="W280" s="162">
        <v>2520175</v>
      </c>
      <c r="X280" s="162">
        <v>0</v>
      </c>
      <c r="Y280" s="157">
        <v>0.4</v>
      </c>
      <c r="Z280" s="161"/>
    </row>
    <row r="281" spans="1:26">
      <c r="A281" s="185">
        <v>278</v>
      </c>
      <c r="B281" s="183" t="s">
        <v>965</v>
      </c>
      <c r="C281" s="184" t="s">
        <v>967</v>
      </c>
      <c r="D281" s="171" t="s">
        <v>109</v>
      </c>
      <c r="E281" s="171" t="s">
        <v>110</v>
      </c>
      <c r="F281" s="171">
        <v>0.4</v>
      </c>
      <c r="G281" s="180">
        <v>0</v>
      </c>
      <c r="H281" s="168" t="s">
        <v>1314</v>
      </c>
      <c r="I281" s="168" t="s">
        <v>1314</v>
      </c>
      <c r="J281" s="179">
        <v>2.73529</v>
      </c>
      <c r="K281" s="165"/>
      <c r="L281" s="165"/>
      <c r="M281" s="183" t="s">
        <v>965</v>
      </c>
      <c r="N281" s="165" t="s">
        <v>96</v>
      </c>
      <c r="O281" s="165" t="s">
        <v>2030</v>
      </c>
      <c r="P281" s="165" t="s">
        <v>2031</v>
      </c>
      <c r="Q281" s="165" t="s">
        <v>967</v>
      </c>
      <c r="R281" s="165" t="s">
        <v>1494</v>
      </c>
      <c r="S281" s="164">
        <v>1.0941160000000001</v>
      </c>
      <c r="T281" s="163">
        <v>0.72</v>
      </c>
      <c r="U281" s="163">
        <v>0.69699999999999995</v>
      </c>
      <c r="V281" s="163">
        <v>2.300000000000002E-2</v>
      </c>
      <c r="W281" s="162">
        <v>21920450</v>
      </c>
      <c r="X281" s="162">
        <v>0</v>
      </c>
      <c r="Y281" s="157">
        <v>0.4</v>
      </c>
      <c r="Z281" s="161"/>
    </row>
    <row r="282" spans="1:26">
      <c r="A282" s="185">
        <v>279</v>
      </c>
      <c r="B282" s="183" t="s">
        <v>968</v>
      </c>
      <c r="C282" s="184" t="s">
        <v>970</v>
      </c>
      <c r="D282" s="186" t="s">
        <v>258</v>
      </c>
      <c r="E282" s="186" t="s">
        <v>43</v>
      </c>
      <c r="F282" s="171">
        <v>0.4</v>
      </c>
      <c r="G282" s="180">
        <v>0</v>
      </c>
      <c r="H282" s="168" t="s">
        <v>0</v>
      </c>
      <c r="I282" s="168" t="s">
        <v>1314</v>
      </c>
      <c r="J282" s="179">
        <v>2.5660660000000002</v>
      </c>
      <c r="K282" s="165"/>
      <c r="L282" s="165"/>
      <c r="M282" s="183" t="s">
        <v>968</v>
      </c>
      <c r="N282" s="165" t="s">
        <v>96</v>
      </c>
      <c r="O282" s="165" t="s">
        <v>2032</v>
      </c>
      <c r="P282" s="165" t="s">
        <v>43</v>
      </c>
      <c r="Q282" s="165" t="s">
        <v>970</v>
      </c>
      <c r="R282" s="165" t="s">
        <v>1494</v>
      </c>
      <c r="S282" s="164">
        <v>1.0264264000000001</v>
      </c>
      <c r="T282" s="163">
        <v>0.71199999999999997</v>
      </c>
      <c r="U282" s="163">
        <v>0.69399999999999995</v>
      </c>
      <c r="V282" s="163">
        <v>1.8000000000000016E-2</v>
      </c>
      <c r="W282" s="162">
        <v>11717925</v>
      </c>
      <c r="X282" s="162">
        <v>0</v>
      </c>
      <c r="Y282" s="157">
        <v>0.4</v>
      </c>
      <c r="Z282" s="161"/>
    </row>
    <row r="283" spans="1:26">
      <c r="A283" s="185">
        <v>280</v>
      </c>
      <c r="B283" s="183" t="s">
        <v>971</v>
      </c>
      <c r="C283" s="184" t="s">
        <v>973</v>
      </c>
      <c r="D283" s="171" t="s">
        <v>68</v>
      </c>
      <c r="E283" s="171" t="s">
        <v>69</v>
      </c>
      <c r="F283" s="171">
        <v>0.4</v>
      </c>
      <c r="G283" s="180">
        <v>0</v>
      </c>
      <c r="H283" s="168" t="s">
        <v>1314</v>
      </c>
      <c r="I283" s="168" t="s">
        <v>1314</v>
      </c>
      <c r="J283" s="179">
        <v>0.13441800000000001</v>
      </c>
      <c r="K283" s="165" t="s">
        <v>1507</v>
      </c>
      <c r="L283" s="165"/>
      <c r="M283" s="183" t="s">
        <v>971</v>
      </c>
      <c r="N283" s="165" t="s">
        <v>2033</v>
      </c>
      <c r="O283" s="165" t="s">
        <v>2034</v>
      </c>
      <c r="P283" s="165" t="s">
        <v>2035</v>
      </c>
      <c r="Q283" s="165" t="s">
        <v>973</v>
      </c>
      <c r="R283" s="165" t="s">
        <v>1494</v>
      </c>
      <c r="S283" s="164">
        <v>5.3767200000000008E-2</v>
      </c>
      <c r="T283" s="163">
        <v>0.66300000000000003</v>
      </c>
      <c r="U283" s="163">
        <v>0.65300000000000002</v>
      </c>
      <c r="V283" s="163">
        <v>1.0000000000000009E-2</v>
      </c>
      <c r="W283" s="162">
        <v>11569925</v>
      </c>
      <c r="X283" s="162">
        <v>0</v>
      </c>
      <c r="Y283" s="157">
        <v>0.4</v>
      </c>
      <c r="Z283" s="161"/>
    </row>
    <row r="284" spans="1:26">
      <c r="A284" s="185">
        <v>281</v>
      </c>
      <c r="B284" s="183" t="s">
        <v>974</v>
      </c>
      <c r="C284" s="184" t="s">
        <v>976</v>
      </c>
      <c r="D284" s="171" t="s">
        <v>207</v>
      </c>
      <c r="E284" s="171" t="s">
        <v>43</v>
      </c>
      <c r="F284" s="171">
        <v>0.4</v>
      </c>
      <c r="G284" s="180">
        <v>0</v>
      </c>
      <c r="H284" s="168" t="s">
        <v>1314</v>
      </c>
      <c r="I284" s="168" t="s">
        <v>1314</v>
      </c>
      <c r="J284" s="179">
        <v>0.93186599999999997</v>
      </c>
      <c r="K284" s="165"/>
      <c r="L284" s="165"/>
      <c r="M284" s="183" t="s">
        <v>974</v>
      </c>
      <c r="N284" s="165" t="s">
        <v>96</v>
      </c>
      <c r="O284" s="165" t="s">
        <v>2036</v>
      </c>
      <c r="P284" s="165" t="s">
        <v>43</v>
      </c>
      <c r="Q284" s="165" t="s">
        <v>976</v>
      </c>
      <c r="R284" s="165" t="s">
        <v>1494</v>
      </c>
      <c r="S284" s="164">
        <v>0.37274640000000003</v>
      </c>
      <c r="T284" s="163">
        <v>0.79300000000000004</v>
      </c>
      <c r="U284" s="163">
        <v>0.76500000000000001</v>
      </c>
      <c r="V284" s="163">
        <v>2.8000000000000025E-2</v>
      </c>
      <c r="W284" s="162">
        <v>12082750</v>
      </c>
      <c r="X284" s="162">
        <v>0</v>
      </c>
      <c r="Y284" s="157">
        <v>0.4</v>
      </c>
      <c r="Z284" s="161"/>
    </row>
    <row r="285" spans="1:26">
      <c r="A285" s="185">
        <v>282</v>
      </c>
      <c r="B285" s="183" t="s">
        <v>977</v>
      </c>
      <c r="C285" s="184" t="s">
        <v>979</v>
      </c>
      <c r="D285" s="171" t="s">
        <v>43</v>
      </c>
      <c r="E285" s="171" t="s">
        <v>104</v>
      </c>
      <c r="F285" s="171">
        <v>0.49</v>
      </c>
      <c r="G285" s="180">
        <v>0</v>
      </c>
      <c r="H285" s="168" t="s">
        <v>1314</v>
      </c>
      <c r="I285" s="168" t="s">
        <v>1314</v>
      </c>
      <c r="J285" s="179">
        <v>9.1759780000000006</v>
      </c>
      <c r="K285" s="165" t="s">
        <v>1517</v>
      </c>
      <c r="L285" s="165"/>
      <c r="M285" s="183" t="s">
        <v>977</v>
      </c>
      <c r="N285" s="165" t="s">
        <v>2037</v>
      </c>
      <c r="O285" s="165" t="s">
        <v>43</v>
      </c>
      <c r="P285" s="165" t="s">
        <v>2038</v>
      </c>
      <c r="Q285" s="165" t="s">
        <v>979</v>
      </c>
      <c r="R285" s="165" t="s">
        <v>1494</v>
      </c>
      <c r="S285" s="164">
        <v>4.49622922</v>
      </c>
      <c r="T285" s="163">
        <v>0.72899999999999998</v>
      </c>
      <c r="U285" s="163">
        <v>0.70699999999999996</v>
      </c>
      <c r="V285" s="163">
        <v>2.200000000000002E-2</v>
      </c>
      <c r="W285" s="162">
        <v>18675650</v>
      </c>
      <c r="X285" s="162">
        <v>0</v>
      </c>
      <c r="Y285" s="157">
        <v>0.49</v>
      </c>
      <c r="Z285" s="161"/>
    </row>
    <row r="286" spans="1:26">
      <c r="A286" s="185">
        <v>283</v>
      </c>
      <c r="B286" s="183" t="s">
        <v>980</v>
      </c>
      <c r="C286" s="184" t="s">
        <v>982</v>
      </c>
      <c r="D286" s="171" t="s">
        <v>68</v>
      </c>
      <c r="E286" s="171" t="s">
        <v>69</v>
      </c>
      <c r="F286" s="171">
        <v>0.4</v>
      </c>
      <c r="G286" s="180">
        <v>0</v>
      </c>
      <c r="H286" s="168" t="s">
        <v>0</v>
      </c>
      <c r="I286" s="168" t="s">
        <v>1314</v>
      </c>
      <c r="J286" s="179">
        <v>1.605</v>
      </c>
      <c r="K286" s="165" t="s">
        <v>1507</v>
      </c>
      <c r="L286" s="165"/>
      <c r="M286" s="183" t="s">
        <v>980</v>
      </c>
      <c r="N286" s="165" t="s">
        <v>2039</v>
      </c>
      <c r="O286" s="165" t="s">
        <v>2040</v>
      </c>
      <c r="P286" s="165" t="s">
        <v>2041</v>
      </c>
      <c r="Q286" s="165" t="s">
        <v>982</v>
      </c>
      <c r="R286" s="165" t="s">
        <v>1494</v>
      </c>
      <c r="S286" s="164">
        <v>0.64200000000000002</v>
      </c>
      <c r="T286" s="163">
        <v>0.73299999999999998</v>
      </c>
      <c r="U286" s="163">
        <v>0.70599999999999996</v>
      </c>
      <c r="V286" s="163">
        <v>2.7000000000000024E-2</v>
      </c>
      <c r="W286" s="162">
        <v>18636750</v>
      </c>
      <c r="X286" s="162">
        <v>0</v>
      </c>
      <c r="Y286" s="157">
        <v>0.4</v>
      </c>
      <c r="Z286" s="161"/>
    </row>
    <row r="287" spans="1:26">
      <c r="A287" s="185">
        <v>284</v>
      </c>
      <c r="B287" s="183" t="s">
        <v>983</v>
      </c>
      <c r="C287" s="184" t="s">
        <v>985</v>
      </c>
      <c r="D287" s="171" t="s">
        <v>43</v>
      </c>
      <c r="E287" s="171" t="s">
        <v>366</v>
      </c>
      <c r="F287" s="171">
        <v>0.49</v>
      </c>
      <c r="G287" s="180">
        <v>0</v>
      </c>
      <c r="H287" s="168" t="s">
        <v>1314</v>
      </c>
      <c r="I287" s="168" t="s">
        <v>1314</v>
      </c>
      <c r="J287" s="179">
        <v>1.806403</v>
      </c>
      <c r="K287" s="165" t="s">
        <v>1668</v>
      </c>
      <c r="L287" s="165"/>
      <c r="M287" s="183" t="s">
        <v>983</v>
      </c>
      <c r="N287" s="165" t="s">
        <v>2042</v>
      </c>
      <c r="O287" s="165" t="s">
        <v>43</v>
      </c>
      <c r="P287" s="165" t="s">
        <v>2043</v>
      </c>
      <c r="Q287" s="165" t="s">
        <v>985</v>
      </c>
      <c r="R287" s="165" t="s">
        <v>1494</v>
      </c>
      <c r="S287" s="164">
        <v>0.88513746999999998</v>
      </c>
      <c r="T287" s="163">
        <v>0.67100000000000004</v>
      </c>
      <c r="U287" s="163">
        <v>0.66</v>
      </c>
      <c r="V287" s="163">
        <v>1.100000000000001E-2</v>
      </c>
      <c r="W287" s="162">
        <v>15386800</v>
      </c>
      <c r="X287" s="162">
        <v>0</v>
      </c>
      <c r="Y287" s="157">
        <v>0.49</v>
      </c>
      <c r="Z287" s="161"/>
    </row>
    <row r="288" spans="1:26">
      <c r="A288" s="185">
        <v>285</v>
      </c>
      <c r="B288" s="183" t="s">
        <v>986</v>
      </c>
      <c r="C288" s="184" t="s">
        <v>988</v>
      </c>
      <c r="D288" s="171" t="s">
        <v>365</v>
      </c>
      <c r="E288" s="171" t="s">
        <v>366</v>
      </c>
      <c r="F288" s="171">
        <v>0.4</v>
      </c>
      <c r="G288" s="180">
        <v>0</v>
      </c>
      <c r="H288" s="168" t="s">
        <v>1314</v>
      </c>
      <c r="I288" s="168" t="s">
        <v>0</v>
      </c>
      <c r="J288" s="179">
        <v>0.46599800000000002</v>
      </c>
      <c r="K288" s="165" t="s">
        <v>1668</v>
      </c>
      <c r="L288" s="165"/>
      <c r="M288" s="183" t="s">
        <v>986</v>
      </c>
      <c r="N288" s="165" t="s">
        <v>2044</v>
      </c>
      <c r="O288" s="165" t="s">
        <v>2045</v>
      </c>
      <c r="P288" s="165" t="s">
        <v>2046</v>
      </c>
      <c r="Q288" s="165" t="s">
        <v>988</v>
      </c>
      <c r="R288" s="165" t="s">
        <v>1494</v>
      </c>
      <c r="S288" s="164">
        <v>0.18639920000000001</v>
      </c>
      <c r="T288" s="163">
        <v>0.63300000000000001</v>
      </c>
      <c r="U288" s="163">
        <v>0.625</v>
      </c>
      <c r="V288" s="163">
        <v>8.0000000000000071E-3</v>
      </c>
      <c r="W288" s="162">
        <v>6937100</v>
      </c>
      <c r="X288" s="162">
        <v>0</v>
      </c>
      <c r="Y288" s="157">
        <v>0.4</v>
      </c>
      <c r="Z288" s="161"/>
    </row>
    <row r="289" spans="1:26">
      <c r="A289" s="185">
        <v>286</v>
      </c>
      <c r="B289" s="183" t="s">
        <v>989</v>
      </c>
      <c r="C289" s="184" t="s">
        <v>991</v>
      </c>
      <c r="D289" s="171" t="s">
        <v>86</v>
      </c>
      <c r="E289" s="171" t="s">
        <v>43</v>
      </c>
      <c r="F289" s="171">
        <v>0.3</v>
      </c>
      <c r="G289" s="180">
        <v>0</v>
      </c>
      <c r="H289" s="168" t="s">
        <v>1314</v>
      </c>
      <c r="I289" s="168" t="s">
        <v>1314</v>
      </c>
      <c r="J289" s="179">
        <v>20</v>
      </c>
      <c r="K289" s="165"/>
      <c r="L289" s="165"/>
      <c r="M289" s="183" t="s">
        <v>989</v>
      </c>
      <c r="N289" s="165" t="s">
        <v>96</v>
      </c>
      <c r="O289" s="165" t="s">
        <v>2047</v>
      </c>
      <c r="P289" s="165" t="s">
        <v>43</v>
      </c>
      <c r="Q289" s="165" t="s">
        <v>991</v>
      </c>
      <c r="R289" s="165" t="s">
        <v>1494</v>
      </c>
      <c r="S289" s="164">
        <v>6</v>
      </c>
      <c r="T289" s="163">
        <v>0.73799999999999999</v>
      </c>
      <c r="U289" s="163">
        <v>0.71899999999999997</v>
      </c>
      <c r="V289" s="163">
        <v>1.9000000000000017E-2</v>
      </c>
      <c r="W289" s="162">
        <v>54127525</v>
      </c>
      <c r="X289" s="162">
        <v>0</v>
      </c>
      <c r="Y289" s="157">
        <v>0.3</v>
      </c>
      <c r="Z289" s="161"/>
    </row>
    <row r="290" spans="1:26">
      <c r="A290" s="185">
        <v>287</v>
      </c>
      <c r="B290" s="183" t="s">
        <v>992</v>
      </c>
      <c r="C290" s="184" t="s">
        <v>994</v>
      </c>
      <c r="D290" s="171" t="s">
        <v>43</v>
      </c>
      <c r="E290" s="171" t="s">
        <v>151</v>
      </c>
      <c r="F290" s="171">
        <v>0.49</v>
      </c>
      <c r="G290" s="180">
        <v>0</v>
      </c>
      <c r="H290" s="168" t="s">
        <v>1314</v>
      </c>
      <c r="I290" s="168" t="s">
        <v>1314</v>
      </c>
      <c r="J290" s="179">
        <v>27.412099999999999</v>
      </c>
      <c r="K290" s="165" t="s">
        <v>1547</v>
      </c>
      <c r="L290" s="165" t="s">
        <v>24</v>
      </c>
      <c r="M290" s="183" t="s">
        <v>992</v>
      </c>
      <c r="N290" s="165" t="s">
        <v>2048</v>
      </c>
      <c r="O290" s="165" t="s">
        <v>43</v>
      </c>
      <c r="P290" s="165" t="s">
        <v>2049</v>
      </c>
      <c r="Q290" s="165" t="s">
        <v>994</v>
      </c>
      <c r="R290" s="165" t="s">
        <v>1494</v>
      </c>
      <c r="S290" s="164">
        <v>13.431928999999998</v>
      </c>
      <c r="T290" s="163">
        <v>0.71899999999999997</v>
      </c>
      <c r="U290" s="163">
        <v>0.69699999999999995</v>
      </c>
      <c r="V290" s="163">
        <v>2.200000000000002E-2</v>
      </c>
      <c r="W290" s="162">
        <v>39155250</v>
      </c>
      <c r="X290" s="162">
        <v>0</v>
      </c>
      <c r="Y290" s="157">
        <v>0.99</v>
      </c>
      <c r="Z290" s="161"/>
    </row>
    <row r="291" spans="1:26">
      <c r="A291" s="185">
        <v>288</v>
      </c>
      <c r="B291" s="183" t="s">
        <v>995</v>
      </c>
      <c r="C291" s="184" t="s">
        <v>997</v>
      </c>
      <c r="D291" s="171" t="s">
        <v>68</v>
      </c>
      <c r="E291" s="171" t="s">
        <v>69</v>
      </c>
      <c r="F291" s="171">
        <v>0.4</v>
      </c>
      <c r="G291" s="180">
        <v>0</v>
      </c>
      <c r="H291" s="168" t="s">
        <v>1314</v>
      </c>
      <c r="I291" s="168" t="s">
        <v>1314</v>
      </c>
      <c r="J291" s="179">
        <v>1.195746</v>
      </c>
      <c r="K291" s="165" t="s">
        <v>1507</v>
      </c>
      <c r="L291" s="165"/>
      <c r="M291" s="183" t="s">
        <v>995</v>
      </c>
      <c r="N291" s="165" t="s">
        <v>2050</v>
      </c>
      <c r="O291" s="165" t="s">
        <v>2051</v>
      </c>
      <c r="P291" s="165" t="s">
        <v>2052</v>
      </c>
      <c r="Q291" s="165" t="s">
        <v>997</v>
      </c>
      <c r="R291" s="165" t="s">
        <v>1494</v>
      </c>
      <c r="S291" s="164">
        <v>0.47829840000000001</v>
      </c>
      <c r="T291" s="163">
        <v>0.73</v>
      </c>
      <c r="U291" s="163">
        <v>0.70399999999999996</v>
      </c>
      <c r="V291" s="163">
        <v>2.6000000000000023E-2</v>
      </c>
      <c r="W291" s="162">
        <v>21503550</v>
      </c>
      <c r="X291" s="162">
        <v>0</v>
      </c>
      <c r="Y291" s="157">
        <v>0.4</v>
      </c>
      <c r="Z291" s="161"/>
    </row>
    <row r="292" spans="1:26">
      <c r="A292" s="185">
        <v>289</v>
      </c>
      <c r="B292" s="183" t="s">
        <v>998</v>
      </c>
      <c r="C292" s="184" t="s">
        <v>1000</v>
      </c>
      <c r="D292" s="171" t="s">
        <v>103</v>
      </c>
      <c r="E292" s="171" t="s">
        <v>104</v>
      </c>
      <c r="F292" s="171">
        <v>0.4</v>
      </c>
      <c r="G292" s="180">
        <v>0</v>
      </c>
      <c r="H292" s="168" t="s">
        <v>1314</v>
      </c>
      <c r="I292" s="168" t="s">
        <v>1314</v>
      </c>
      <c r="J292" s="179">
        <v>8.3266869999999997</v>
      </c>
      <c r="K292" s="165" t="s">
        <v>105</v>
      </c>
      <c r="L292" s="165"/>
      <c r="M292" s="183" t="s">
        <v>998</v>
      </c>
      <c r="N292" s="165" t="s">
        <v>2053</v>
      </c>
      <c r="O292" s="165" t="s">
        <v>2054</v>
      </c>
      <c r="P292" s="165" t="s">
        <v>2055</v>
      </c>
      <c r="Q292" s="165" t="s">
        <v>1000</v>
      </c>
      <c r="R292" s="165" t="s">
        <v>1494</v>
      </c>
      <c r="S292" s="164">
        <v>3.3306748000000002</v>
      </c>
      <c r="T292" s="163">
        <v>0.72499999999999998</v>
      </c>
      <c r="U292" s="163">
        <v>0.70699999999999996</v>
      </c>
      <c r="V292" s="163">
        <v>1.8000000000000016E-2</v>
      </c>
      <c r="W292" s="162">
        <v>14024100</v>
      </c>
      <c r="X292" s="162">
        <v>0</v>
      </c>
      <c r="Y292" s="157">
        <v>0.4</v>
      </c>
      <c r="Z292" s="161"/>
    </row>
    <row r="293" spans="1:26">
      <c r="A293" s="185">
        <v>290</v>
      </c>
      <c r="B293" s="183" t="s">
        <v>1001</v>
      </c>
      <c r="C293" s="184" t="s">
        <v>1003</v>
      </c>
      <c r="D293" s="171" t="s">
        <v>263</v>
      </c>
      <c r="E293" s="171" t="s">
        <v>43</v>
      </c>
      <c r="F293" s="171">
        <v>0.4</v>
      </c>
      <c r="G293" s="180">
        <v>0</v>
      </c>
      <c r="H293" s="168" t="s">
        <v>1314</v>
      </c>
      <c r="I293" s="168" t="s">
        <v>1314</v>
      </c>
      <c r="J293" s="179">
        <v>4.7808299999999999</v>
      </c>
      <c r="K293" s="165"/>
      <c r="L293" s="165"/>
      <c r="M293" s="183" t="s">
        <v>1001</v>
      </c>
      <c r="N293" s="165" t="s">
        <v>96</v>
      </c>
      <c r="O293" s="165" t="s">
        <v>2056</v>
      </c>
      <c r="P293" s="165" t="s">
        <v>43</v>
      </c>
      <c r="Q293" s="165" t="s">
        <v>1003</v>
      </c>
      <c r="R293" s="165" t="s">
        <v>1494</v>
      </c>
      <c r="S293" s="164">
        <v>1.9123320000000001</v>
      </c>
      <c r="T293" s="163">
        <v>0.71099999999999997</v>
      </c>
      <c r="U293" s="163">
        <v>0.68799999999999994</v>
      </c>
      <c r="V293" s="163">
        <v>2.300000000000002E-2</v>
      </c>
      <c r="W293" s="162">
        <v>17062750</v>
      </c>
      <c r="X293" s="162">
        <v>639000</v>
      </c>
      <c r="Y293" s="157">
        <v>0.4</v>
      </c>
      <c r="Z293" s="161"/>
    </row>
    <row r="294" spans="1:26">
      <c r="A294" s="185">
        <v>291</v>
      </c>
      <c r="B294" s="183" t="s">
        <v>1004</v>
      </c>
      <c r="C294" s="184" t="s">
        <v>1006</v>
      </c>
      <c r="D294" s="171" t="s">
        <v>43</v>
      </c>
      <c r="E294" s="171" t="s">
        <v>170</v>
      </c>
      <c r="F294" s="171">
        <v>0.49</v>
      </c>
      <c r="G294" s="180">
        <v>0</v>
      </c>
      <c r="H294" s="168" t="s">
        <v>1314</v>
      </c>
      <c r="I294" s="168" t="s">
        <v>1314</v>
      </c>
      <c r="J294" s="179">
        <v>3.2048709999999998</v>
      </c>
      <c r="K294" s="165" t="s">
        <v>1555</v>
      </c>
      <c r="L294" s="165"/>
      <c r="M294" s="183" t="s">
        <v>1004</v>
      </c>
      <c r="N294" s="165" t="s">
        <v>2057</v>
      </c>
      <c r="O294" s="165" t="s">
        <v>43</v>
      </c>
      <c r="P294" s="165" t="s">
        <v>2058</v>
      </c>
      <c r="Q294" s="165" t="s">
        <v>1006</v>
      </c>
      <c r="R294" s="165" t="s">
        <v>1494</v>
      </c>
      <c r="S294" s="164">
        <v>1.5703867899999999</v>
      </c>
      <c r="T294" s="163">
        <v>0.69899999999999995</v>
      </c>
      <c r="U294" s="163">
        <v>0.68200000000000005</v>
      </c>
      <c r="V294" s="163">
        <v>1.6999999999999904E-2</v>
      </c>
      <c r="W294" s="162">
        <v>46938450</v>
      </c>
      <c r="X294" s="162">
        <v>33250</v>
      </c>
      <c r="Y294" s="157">
        <v>0.49</v>
      </c>
      <c r="Z294" s="161"/>
    </row>
    <row r="295" spans="1:26">
      <c r="A295" s="185">
        <v>292</v>
      </c>
      <c r="B295" s="183" t="s">
        <v>1007</v>
      </c>
      <c r="C295" s="184" t="s">
        <v>1009</v>
      </c>
      <c r="D295" s="171" t="s">
        <v>43</v>
      </c>
      <c r="E295" s="171" t="s">
        <v>130</v>
      </c>
      <c r="F295" s="171">
        <v>0.49</v>
      </c>
      <c r="G295" s="180">
        <v>0</v>
      </c>
      <c r="H295" s="168" t="s">
        <v>0</v>
      </c>
      <c r="I295" s="168" t="s">
        <v>1314</v>
      </c>
      <c r="J295" s="179">
        <v>2.8124690000000001</v>
      </c>
      <c r="K295" s="165"/>
      <c r="L295" s="165" t="s">
        <v>24</v>
      </c>
      <c r="M295" s="183" t="s">
        <v>1007</v>
      </c>
      <c r="N295" s="165" t="s">
        <v>96</v>
      </c>
      <c r="O295" s="165" t="s">
        <v>43</v>
      </c>
      <c r="P295" s="165" t="s">
        <v>2059</v>
      </c>
      <c r="Q295" s="165" t="s">
        <v>1009</v>
      </c>
      <c r="R295" s="165" t="s">
        <v>1494</v>
      </c>
      <c r="S295" s="164">
        <v>1.37810981</v>
      </c>
      <c r="T295" s="163">
        <v>0.68600000000000005</v>
      </c>
      <c r="U295" s="163">
        <v>0.67200000000000004</v>
      </c>
      <c r="V295" s="163">
        <v>1.4000000000000012E-2</v>
      </c>
      <c r="W295" s="162">
        <v>25592750</v>
      </c>
      <c r="X295" s="162">
        <v>78750</v>
      </c>
      <c r="Y295" s="157">
        <v>0.99</v>
      </c>
      <c r="Z295" s="161"/>
    </row>
    <row r="296" spans="1:26">
      <c r="A296" s="185">
        <v>293</v>
      </c>
      <c r="B296" s="183" t="s">
        <v>1010</v>
      </c>
      <c r="C296" s="184" t="s">
        <v>1012</v>
      </c>
      <c r="D296" s="171" t="s">
        <v>86</v>
      </c>
      <c r="E296" s="171" t="s">
        <v>43</v>
      </c>
      <c r="F296" s="171">
        <v>0.3</v>
      </c>
      <c r="G296" s="180">
        <v>0</v>
      </c>
      <c r="H296" s="168" t="s">
        <v>1314</v>
      </c>
      <c r="I296" s="168" t="s">
        <v>1314</v>
      </c>
      <c r="J296" s="179">
        <v>0.47281400000000001</v>
      </c>
      <c r="K296" s="165"/>
      <c r="L296" s="165"/>
      <c r="M296" s="183" t="s">
        <v>1010</v>
      </c>
      <c r="N296" s="165" t="s">
        <v>96</v>
      </c>
      <c r="O296" s="165" t="s">
        <v>2060</v>
      </c>
      <c r="P296" s="165" t="s">
        <v>43</v>
      </c>
      <c r="Q296" s="165" t="s">
        <v>1012</v>
      </c>
      <c r="R296" s="165" t="s">
        <v>1494</v>
      </c>
      <c r="S296" s="164">
        <v>0.1418442</v>
      </c>
      <c r="T296" s="163">
        <v>0.76900000000000002</v>
      </c>
      <c r="U296" s="163">
        <v>0.76900000000000002</v>
      </c>
      <c r="V296" s="163">
        <v>0</v>
      </c>
      <c r="W296" s="162">
        <v>19409750</v>
      </c>
      <c r="X296" s="162">
        <v>0</v>
      </c>
      <c r="Y296" s="157">
        <v>0.3</v>
      </c>
      <c r="Z296" s="161"/>
    </row>
    <row r="297" spans="1:26">
      <c r="A297" s="185">
        <v>294</v>
      </c>
      <c r="B297" s="183" t="s">
        <v>1013</v>
      </c>
      <c r="C297" s="184" t="s">
        <v>1015</v>
      </c>
      <c r="D297" s="171" t="s">
        <v>86</v>
      </c>
      <c r="E297" s="171" t="s">
        <v>43</v>
      </c>
      <c r="F297" s="171">
        <v>0.3</v>
      </c>
      <c r="G297" s="180">
        <v>0</v>
      </c>
      <c r="H297" s="168" t="s">
        <v>0</v>
      </c>
      <c r="I297" s="168" t="s">
        <v>1314</v>
      </c>
      <c r="J297" s="179">
        <v>4.4426119999999996</v>
      </c>
      <c r="K297" s="165"/>
      <c r="L297" s="165"/>
      <c r="M297" s="183" t="s">
        <v>1013</v>
      </c>
      <c r="N297" s="165" t="s">
        <v>96</v>
      </c>
      <c r="O297" s="165" t="s">
        <v>2061</v>
      </c>
      <c r="P297" s="165" t="s">
        <v>43</v>
      </c>
      <c r="Q297" s="165" t="s">
        <v>1015</v>
      </c>
      <c r="R297" s="165" t="s">
        <v>1494</v>
      </c>
      <c r="S297" s="164">
        <v>1.3327835999999997</v>
      </c>
      <c r="T297" s="163">
        <v>0.78300000000000003</v>
      </c>
      <c r="U297" s="163">
        <v>0.76100000000000001</v>
      </c>
      <c r="V297" s="163">
        <v>2.200000000000002E-2</v>
      </c>
      <c r="W297" s="162">
        <v>35833750</v>
      </c>
      <c r="X297" s="162">
        <v>1331350</v>
      </c>
      <c r="Y297" s="157">
        <v>0.3</v>
      </c>
      <c r="Z297" s="161"/>
    </row>
    <row r="298" spans="1:26">
      <c r="A298" s="185">
        <v>295</v>
      </c>
      <c r="B298" s="183" t="s">
        <v>1016</v>
      </c>
      <c r="C298" s="184" t="s">
        <v>1018</v>
      </c>
      <c r="D298" s="171" t="s">
        <v>43</v>
      </c>
      <c r="E298" s="171" t="s">
        <v>268</v>
      </c>
      <c r="F298" s="171">
        <v>0.49</v>
      </c>
      <c r="G298" s="180">
        <v>0</v>
      </c>
      <c r="H298" s="168" t="s">
        <v>0</v>
      </c>
      <c r="I298" s="168" t="s">
        <v>1314</v>
      </c>
      <c r="J298" s="179">
        <v>4.130185</v>
      </c>
      <c r="K298" s="165" t="s">
        <v>467</v>
      </c>
      <c r="L298" s="165"/>
      <c r="M298" s="183" t="s">
        <v>1016</v>
      </c>
      <c r="N298" s="165" t="s">
        <v>2062</v>
      </c>
      <c r="O298" s="165" t="s">
        <v>43</v>
      </c>
      <c r="P298" s="165" t="s">
        <v>2063</v>
      </c>
      <c r="Q298" s="165" t="s">
        <v>1018</v>
      </c>
      <c r="R298" s="165" t="s">
        <v>1494</v>
      </c>
      <c r="S298" s="164">
        <v>2.02379065</v>
      </c>
      <c r="T298" s="163">
        <v>0.71799999999999997</v>
      </c>
      <c r="U298" s="163">
        <v>0.69499999999999995</v>
      </c>
      <c r="V298" s="163">
        <v>2.300000000000002E-2</v>
      </c>
      <c r="W298" s="162">
        <v>30718150</v>
      </c>
      <c r="X298" s="162">
        <v>275500</v>
      </c>
      <c r="Y298" s="157">
        <v>0.49</v>
      </c>
      <c r="Z298" s="161"/>
    </row>
    <row r="299" spans="1:26">
      <c r="A299" s="185">
        <v>296</v>
      </c>
      <c r="B299" s="183" t="s">
        <v>1019</v>
      </c>
      <c r="C299" s="184" t="s">
        <v>1021</v>
      </c>
      <c r="D299" s="171" t="s">
        <v>693</v>
      </c>
      <c r="E299" s="171" t="s">
        <v>43</v>
      </c>
      <c r="F299" s="171">
        <v>0.4</v>
      </c>
      <c r="G299" s="180">
        <v>0</v>
      </c>
      <c r="H299" s="168" t="s">
        <v>1314</v>
      </c>
      <c r="I299" s="168" t="s">
        <v>1314</v>
      </c>
      <c r="J299" s="179">
        <v>4.6242830000000001</v>
      </c>
      <c r="K299" s="165" t="s">
        <v>1637</v>
      </c>
      <c r="L299" s="165"/>
      <c r="M299" s="183" t="s">
        <v>1019</v>
      </c>
      <c r="N299" s="165" t="s">
        <v>2064</v>
      </c>
      <c r="O299" s="165" t="s">
        <v>2065</v>
      </c>
      <c r="P299" s="165" t="s">
        <v>43</v>
      </c>
      <c r="Q299" s="165" t="s">
        <v>1021</v>
      </c>
      <c r="R299" s="165" t="s">
        <v>1494</v>
      </c>
      <c r="S299" s="164">
        <v>1.8497132000000001</v>
      </c>
      <c r="T299" s="163">
        <v>0.72299999999999998</v>
      </c>
      <c r="U299" s="163">
        <v>0.7</v>
      </c>
      <c r="V299" s="163">
        <v>2.300000000000002E-2</v>
      </c>
      <c r="W299" s="162">
        <v>24068167</v>
      </c>
      <c r="X299" s="162">
        <v>0</v>
      </c>
      <c r="Y299" s="157">
        <v>0.4</v>
      </c>
      <c r="Z299" s="161"/>
    </row>
    <row r="300" spans="1:26">
      <c r="A300" s="185">
        <v>297</v>
      </c>
      <c r="B300" s="183" t="s">
        <v>1022</v>
      </c>
      <c r="C300" s="184" t="s">
        <v>1024</v>
      </c>
      <c r="D300" s="171" t="s">
        <v>207</v>
      </c>
      <c r="E300" s="171" t="s">
        <v>43</v>
      </c>
      <c r="F300" s="171">
        <v>0.4</v>
      </c>
      <c r="G300" s="180">
        <v>0</v>
      </c>
      <c r="H300" s="168" t="s">
        <v>1314</v>
      </c>
      <c r="I300" s="168" t="s">
        <v>1314</v>
      </c>
      <c r="J300" s="179">
        <v>4.4338980000000001</v>
      </c>
      <c r="K300" s="165"/>
      <c r="L300" s="165"/>
      <c r="M300" s="183" t="s">
        <v>1022</v>
      </c>
      <c r="N300" s="165" t="s">
        <v>96</v>
      </c>
      <c r="O300" s="165" t="s">
        <v>2066</v>
      </c>
      <c r="P300" s="165" t="s">
        <v>43</v>
      </c>
      <c r="Q300" s="165" t="s">
        <v>1024</v>
      </c>
      <c r="R300" s="165" t="s">
        <v>1494</v>
      </c>
      <c r="S300" s="164">
        <v>1.7735592000000002</v>
      </c>
      <c r="T300" s="163">
        <v>0.755</v>
      </c>
      <c r="U300" s="163">
        <v>0.72699999999999998</v>
      </c>
      <c r="V300" s="163">
        <v>2.8000000000000025E-2</v>
      </c>
      <c r="W300" s="162">
        <v>16830500</v>
      </c>
      <c r="X300" s="162">
        <v>0</v>
      </c>
      <c r="Y300" s="157">
        <v>0.4</v>
      </c>
      <c r="Z300" s="161"/>
    </row>
    <row r="301" spans="1:26">
      <c r="A301" s="185">
        <v>298</v>
      </c>
      <c r="B301" s="183" t="s">
        <v>1025</v>
      </c>
      <c r="C301" s="184" t="s">
        <v>1027</v>
      </c>
      <c r="D301" s="171" t="s">
        <v>80</v>
      </c>
      <c r="E301" s="171" t="s">
        <v>43</v>
      </c>
      <c r="F301" s="171">
        <v>0.4</v>
      </c>
      <c r="G301" s="180">
        <v>0</v>
      </c>
      <c r="H301" s="168" t="s">
        <v>1314</v>
      </c>
      <c r="I301" s="168" t="s">
        <v>1314</v>
      </c>
      <c r="J301" s="179">
        <v>1.1212960000000001</v>
      </c>
      <c r="K301" s="165" t="s">
        <v>1514</v>
      </c>
      <c r="L301" s="165"/>
      <c r="M301" s="183" t="s">
        <v>1025</v>
      </c>
      <c r="N301" s="165" t="s">
        <v>2067</v>
      </c>
      <c r="O301" s="165" t="s">
        <v>2068</v>
      </c>
      <c r="P301" s="165" t="s">
        <v>43</v>
      </c>
      <c r="Q301" s="165" t="s">
        <v>1027</v>
      </c>
      <c r="R301" s="165" t="s">
        <v>1494</v>
      </c>
      <c r="S301" s="164">
        <v>0.44851840000000004</v>
      </c>
      <c r="T301" s="163">
        <v>0.64600000000000002</v>
      </c>
      <c r="U301" s="163">
        <v>0.63500000000000001</v>
      </c>
      <c r="V301" s="163">
        <v>1.100000000000001E-2</v>
      </c>
      <c r="W301" s="162">
        <v>11482395</v>
      </c>
      <c r="X301" s="162">
        <v>108750</v>
      </c>
      <c r="Y301" s="157">
        <v>0.4</v>
      </c>
      <c r="Z301" s="161"/>
    </row>
    <row r="302" spans="1:26">
      <c r="A302" s="185">
        <v>299</v>
      </c>
      <c r="B302" s="183" t="s">
        <v>1028</v>
      </c>
      <c r="C302" s="184" t="s">
        <v>1030</v>
      </c>
      <c r="D302" s="171" t="s">
        <v>404</v>
      </c>
      <c r="E302" s="171" t="s">
        <v>43</v>
      </c>
      <c r="F302" s="171">
        <v>0.4</v>
      </c>
      <c r="G302" s="180">
        <v>0</v>
      </c>
      <c r="H302" s="168" t="s">
        <v>1314</v>
      </c>
      <c r="I302" s="168" t="s">
        <v>1314</v>
      </c>
      <c r="J302" s="179">
        <v>0.53837999999999997</v>
      </c>
      <c r="K302" s="165"/>
      <c r="L302" s="165"/>
      <c r="M302" s="183" t="s">
        <v>1028</v>
      </c>
      <c r="N302" s="165" t="s">
        <v>96</v>
      </c>
      <c r="O302" s="165" t="s">
        <v>2069</v>
      </c>
      <c r="P302" s="165" t="s">
        <v>43</v>
      </c>
      <c r="Q302" s="165" t="s">
        <v>1030</v>
      </c>
      <c r="R302" s="165" t="s">
        <v>1494</v>
      </c>
      <c r="S302" s="164">
        <v>0.21535199999999999</v>
      </c>
      <c r="T302" s="163">
        <v>0.748</v>
      </c>
      <c r="U302" s="163">
        <v>0.72399999999999998</v>
      </c>
      <c r="V302" s="163">
        <v>2.4000000000000021E-2</v>
      </c>
      <c r="W302" s="162">
        <v>20690800</v>
      </c>
      <c r="X302" s="162">
        <v>0</v>
      </c>
      <c r="Y302" s="157">
        <v>0.4</v>
      </c>
      <c r="Z302" s="161"/>
    </row>
    <row r="303" spans="1:26">
      <c r="A303" s="185">
        <v>300</v>
      </c>
      <c r="B303" s="183" t="s">
        <v>1031</v>
      </c>
      <c r="C303" s="184" t="s">
        <v>1033</v>
      </c>
      <c r="D303" s="171" t="s">
        <v>393</v>
      </c>
      <c r="E303" s="171" t="s">
        <v>189</v>
      </c>
      <c r="F303" s="171">
        <v>0.4</v>
      </c>
      <c r="G303" s="180">
        <v>0</v>
      </c>
      <c r="H303" s="168" t="s">
        <v>1314</v>
      </c>
      <c r="I303" s="168" t="s">
        <v>1314</v>
      </c>
      <c r="J303" s="179">
        <v>0.62292800000000004</v>
      </c>
      <c r="K303" s="165"/>
      <c r="L303" s="165"/>
      <c r="M303" s="183" t="s">
        <v>1031</v>
      </c>
      <c r="N303" s="165" t="s">
        <v>96</v>
      </c>
      <c r="O303" s="165" t="s">
        <v>2070</v>
      </c>
      <c r="P303" s="165" t="s">
        <v>2071</v>
      </c>
      <c r="Q303" s="165" t="s">
        <v>1033</v>
      </c>
      <c r="R303" s="165" t="s">
        <v>1494</v>
      </c>
      <c r="S303" s="164">
        <v>0.24917120000000004</v>
      </c>
      <c r="T303" s="163">
        <v>0.69399999999999995</v>
      </c>
      <c r="U303" s="163">
        <v>0.68200000000000005</v>
      </c>
      <c r="V303" s="163">
        <v>1.19999999999999E-2</v>
      </c>
      <c r="W303" s="162">
        <v>19636250</v>
      </c>
      <c r="X303" s="162">
        <v>0</v>
      </c>
      <c r="Y303" s="157">
        <v>0.4</v>
      </c>
      <c r="Z303" s="161"/>
    </row>
    <row r="304" spans="1:26">
      <c r="A304" s="185">
        <v>301</v>
      </c>
      <c r="B304" s="183" t="s">
        <v>1034</v>
      </c>
      <c r="C304" s="184" t="s">
        <v>1036</v>
      </c>
      <c r="D304" s="171" t="s">
        <v>300</v>
      </c>
      <c r="E304" s="171" t="s">
        <v>43</v>
      </c>
      <c r="F304" s="171">
        <v>0.4</v>
      </c>
      <c r="G304" s="180">
        <v>0</v>
      </c>
      <c r="H304" s="168" t="s">
        <v>1314</v>
      </c>
      <c r="I304" s="168" t="s">
        <v>0</v>
      </c>
      <c r="J304" s="179">
        <v>0.19925817999999998</v>
      </c>
      <c r="K304" s="165" t="s">
        <v>301</v>
      </c>
      <c r="L304" s="165"/>
      <c r="M304" s="183" t="s">
        <v>1034</v>
      </c>
      <c r="N304" s="165" t="s">
        <v>2072</v>
      </c>
      <c r="O304" s="165" t="s">
        <v>2073</v>
      </c>
      <c r="P304" s="165" t="s">
        <v>43</v>
      </c>
      <c r="Q304" s="165" t="s">
        <v>1036</v>
      </c>
      <c r="R304" s="165" t="s">
        <v>1494</v>
      </c>
      <c r="S304" s="164">
        <v>7.9703271999999992E-2</v>
      </c>
      <c r="T304" s="163">
        <v>0.69699999999999995</v>
      </c>
      <c r="U304" s="163">
        <v>0.67900000000000005</v>
      </c>
      <c r="V304" s="163">
        <v>1.7999999999999905E-2</v>
      </c>
      <c r="W304" s="162">
        <v>10635950</v>
      </c>
      <c r="X304" s="162">
        <v>0</v>
      </c>
      <c r="Y304" s="157">
        <v>0.4</v>
      </c>
      <c r="Z304" s="161"/>
    </row>
    <row r="305" spans="1:26">
      <c r="A305" s="185">
        <v>302</v>
      </c>
      <c r="B305" s="183" t="s">
        <v>1037</v>
      </c>
      <c r="C305" s="184" t="s">
        <v>1039</v>
      </c>
      <c r="D305" s="171" t="s">
        <v>207</v>
      </c>
      <c r="E305" s="171" t="s">
        <v>43</v>
      </c>
      <c r="F305" s="171">
        <v>0.4</v>
      </c>
      <c r="G305" s="180">
        <v>0</v>
      </c>
      <c r="H305" s="168" t="s">
        <v>1314</v>
      </c>
      <c r="I305" s="168" t="s">
        <v>1314</v>
      </c>
      <c r="J305" s="179">
        <v>1.0392592</v>
      </c>
      <c r="K305" s="165"/>
      <c r="L305" s="165"/>
      <c r="M305" s="183" t="s">
        <v>1037</v>
      </c>
      <c r="N305" s="165" t="s">
        <v>96</v>
      </c>
      <c r="O305" s="165" t="s">
        <v>2074</v>
      </c>
      <c r="P305" s="165" t="s">
        <v>43</v>
      </c>
      <c r="Q305" s="165" t="s">
        <v>1039</v>
      </c>
      <c r="R305" s="165" t="s">
        <v>1494</v>
      </c>
      <c r="S305" s="164">
        <v>0.41570368000000002</v>
      </c>
      <c r="T305" s="163">
        <v>0.752</v>
      </c>
      <c r="U305" s="163">
        <v>0.72299999999999998</v>
      </c>
      <c r="V305" s="163">
        <v>2.9000000000000026E-2</v>
      </c>
      <c r="W305" s="162">
        <v>15936450</v>
      </c>
      <c r="X305" s="162">
        <v>0</v>
      </c>
      <c r="Y305" s="157">
        <v>0.4</v>
      </c>
      <c r="Z305" s="161"/>
    </row>
    <row r="306" spans="1:26">
      <c r="A306" s="185">
        <v>303</v>
      </c>
      <c r="B306" s="183" t="s">
        <v>1040</v>
      </c>
      <c r="C306" s="184" t="s">
        <v>1042</v>
      </c>
      <c r="D306" s="171" t="s">
        <v>43</v>
      </c>
      <c r="E306" s="171" t="s">
        <v>165</v>
      </c>
      <c r="F306" s="171">
        <v>0.49</v>
      </c>
      <c r="G306" s="180">
        <v>0</v>
      </c>
      <c r="H306" s="168" t="s">
        <v>1314</v>
      </c>
      <c r="I306" s="168" t="s">
        <v>1314</v>
      </c>
      <c r="J306" s="179">
        <v>0.39</v>
      </c>
      <c r="K306" s="165"/>
      <c r="L306" s="165"/>
      <c r="M306" s="183" t="s">
        <v>1040</v>
      </c>
      <c r="N306" s="165" t="s">
        <v>96</v>
      </c>
      <c r="O306" s="165" t="s">
        <v>43</v>
      </c>
      <c r="P306" s="165" t="s">
        <v>2075</v>
      </c>
      <c r="Q306" s="165" t="s">
        <v>1042</v>
      </c>
      <c r="R306" s="165" t="s">
        <v>1494</v>
      </c>
      <c r="S306" s="164">
        <v>0.19109999999999999</v>
      </c>
      <c r="T306" s="163">
        <v>0.751</v>
      </c>
      <c r="U306" s="163">
        <v>0.72499999999999998</v>
      </c>
      <c r="V306" s="163">
        <v>2.6000000000000023E-2</v>
      </c>
      <c r="W306" s="162">
        <v>29136100</v>
      </c>
      <c r="X306" s="162">
        <v>0</v>
      </c>
      <c r="Y306" s="157">
        <v>0.49</v>
      </c>
      <c r="Z306" s="161"/>
    </row>
    <row r="307" spans="1:26">
      <c r="A307" s="185">
        <v>304</v>
      </c>
      <c r="B307" s="183" t="s">
        <v>1043</v>
      </c>
      <c r="C307" s="184" t="s">
        <v>1045</v>
      </c>
      <c r="D307" s="171" t="s">
        <v>365</v>
      </c>
      <c r="E307" s="171" t="s">
        <v>366</v>
      </c>
      <c r="F307" s="171">
        <v>0.4</v>
      </c>
      <c r="G307" s="180">
        <v>0</v>
      </c>
      <c r="H307" s="168" t="s">
        <v>1314</v>
      </c>
      <c r="I307" s="168" t="s">
        <v>1314</v>
      </c>
      <c r="J307" s="179">
        <v>0.27890500000000001</v>
      </c>
      <c r="K307" s="165" t="s">
        <v>1668</v>
      </c>
      <c r="L307" s="165"/>
      <c r="M307" s="183" t="s">
        <v>1043</v>
      </c>
      <c r="N307" s="165" t="s">
        <v>2076</v>
      </c>
      <c r="O307" s="165" t="s">
        <v>2077</v>
      </c>
      <c r="P307" s="165" t="s">
        <v>2078</v>
      </c>
      <c r="Q307" s="165" t="s">
        <v>1045</v>
      </c>
      <c r="R307" s="165" t="s">
        <v>1494</v>
      </c>
      <c r="S307" s="164">
        <v>0.11156200000000001</v>
      </c>
      <c r="T307" s="163">
        <v>0.67900000000000005</v>
      </c>
      <c r="U307" s="163">
        <v>0.66800000000000004</v>
      </c>
      <c r="V307" s="163">
        <v>1.100000000000001E-2</v>
      </c>
      <c r="W307" s="162">
        <v>6228950</v>
      </c>
      <c r="X307" s="162">
        <v>0</v>
      </c>
      <c r="Y307" s="157">
        <v>0.4</v>
      </c>
      <c r="Z307" s="161"/>
    </row>
    <row r="308" spans="1:26">
      <c r="A308" s="185">
        <v>305</v>
      </c>
      <c r="B308" s="183" t="s">
        <v>1046</v>
      </c>
      <c r="C308" s="184" t="s">
        <v>1048</v>
      </c>
      <c r="D308" s="171" t="s">
        <v>287</v>
      </c>
      <c r="E308" s="171" t="s">
        <v>161</v>
      </c>
      <c r="F308" s="171">
        <v>0.4</v>
      </c>
      <c r="G308" s="180">
        <v>0</v>
      </c>
      <c r="H308" s="168" t="s">
        <v>1314</v>
      </c>
      <c r="I308" s="168" t="s">
        <v>1314</v>
      </c>
      <c r="J308" s="179">
        <v>1.1564399999999999</v>
      </c>
      <c r="K308" s="165"/>
      <c r="L308" s="165"/>
      <c r="M308" s="183" t="s">
        <v>1046</v>
      </c>
      <c r="N308" s="165" t="s">
        <v>96</v>
      </c>
      <c r="O308" s="165" t="s">
        <v>2079</v>
      </c>
      <c r="P308" s="165" t="s">
        <v>2080</v>
      </c>
      <c r="Q308" s="165" t="s">
        <v>1048</v>
      </c>
      <c r="R308" s="165" t="s">
        <v>1494</v>
      </c>
      <c r="S308" s="164">
        <v>0.46257599999999999</v>
      </c>
      <c r="T308" s="163">
        <v>0.68899999999999995</v>
      </c>
      <c r="U308" s="163">
        <v>0.67500000000000004</v>
      </c>
      <c r="V308" s="163">
        <v>1.3999999999999901E-2</v>
      </c>
      <c r="W308" s="162">
        <v>19818900</v>
      </c>
      <c r="X308" s="162">
        <v>0</v>
      </c>
      <c r="Y308" s="157">
        <v>0.4</v>
      </c>
      <c r="Z308" s="161"/>
    </row>
    <row r="309" spans="1:26">
      <c r="A309" s="185">
        <v>306</v>
      </c>
      <c r="B309" s="183" t="s">
        <v>1049</v>
      </c>
      <c r="C309" s="184" t="s">
        <v>1051</v>
      </c>
      <c r="D309" s="171" t="s">
        <v>215</v>
      </c>
      <c r="E309" s="171" t="s">
        <v>141</v>
      </c>
      <c r="F309" s="171">
        <v>0.4</v>
      </c>
      <c r="G309" s="180">
        <v>0</v>
      </c>
      <c r="H309" s="168" t="s">
        <v>1314</v>
      </c>
      <c r="I309" s="168" t="s">
        <v>1314</v>
      </c>
      <c r="J309" s="179">
        <v>1.589839</v>
      </c>
      <c r="K309" s="165" t="s">
        <v>216</v>
      </c>
      <c r="L309" s="165"/>
      <c r="M309" s="183" t="s">
        <v>1049</v>
      </c>
      <c r="N309" s="165" t="s">
        <v>2081</v>
      </c>
      <c r="O309" s="165" t="s">
        <v>2082</v>
      </c>
      <c r="P309" s="165" t="s">
        <v>2083</v>
      </c>
      <c r="Q309" s="165" t="s">
        <v>1051</v>
      </c>
      <c r="R309" s="165" t="s">
        <v>1494</v>
      </c>
      <c r="S309" s="164">
        <v>0.63593560000000005</v>
      </c>
      <c r="T309" s="163">
        <v>0.70099999999999996</v>
      </c>
      <c r="U309" s="163">
        <v>0.68300000000000005</v>
      </c>
      <c r="V309" s="163">
        <v>1.7999999999999905E-2</v>
      </c>
      <c r="W309" s="162">
        <v>12725350</v>
      </c>
      <c r="X309" s="162">
        <v>0</v>
      </c>
      <c r="Y309" s="157">
        <v>0.4</v>
      </c>
      <c r="Z309" s="161"/>
    </row>
    <row r="310" spans="1:26">
      <c r="A310" s="185">
        <v>307</v>
      </c>
      <c r="B310" s="183" t="s">
        <v>1052</v>
      </c>
      <c r="C310" s="184" t="s">
        <v>1054</v>
      </c>
      <c r="D310" s="171" t="s">
        <v>156</v>
      </c>
      <c r="E310" s="171" t="s">
        <v>43</v>
      </c>
      <c r="F310" s="171">
        <v>0.4</v>
      </c>
      <c r="G310" s="180">
        <v>0</v>
      </c>
      <c r="H310" s="168" t="s">
        <v>1314</v>
      </c>
      <c r="I310" s="168" t="s">
        <v>1314</v>
      </c>
      <c r="J310" s="179">
        <v>0.37384299999999998</v>
      </c>
      <c r="K310" s="165" t="s">
        <v>1550</v>
      </c>
      <c r="L310" s="165"/>
      <c r="M310" s="183" t="s">
        <v>1052</v>
      </c>
      <c r="N310" s="165" t="s">
        <v>2084</v>
      </c>
      <c r="O310" s="165" t="s">
        <v>2085</v>
      </c>
      <c r="P310" s="165" t="s">
        <v>43</v>
      </c>
      <c r="Q310" s="165" t="s">
        <v>1054</v>
      </c>
      <c r="R310" s="165" t="s">
        <v>1494</v>
      </c>
      <c r="S310" s="164">
        <v>0.14953720000000001</v>
      </c>
      <c r="T310" s="163">
        <v>0.66100000000000003</v>
      </c>
      <c r="U310" s="163">
        <v>0.64800000000000002</v>
      </c>
      <c r="V310" s="163">
        <v>1.3000000000000012E-2</v>
      </c>
      <c r="W310" s="162">
        <v>8189500</v>
      </c>
      <c r="X310" s="162">
        <v>0</v>
      </c>
      <c r="Y310" s="157">
        <v>0.4</v>
      </c>
      <c r="Z310" s="161"/>
    </row>
    <row r="311" spans="1:26">
      <c r="A311" s="185">
        <v>308</v>
      </c>
      <c r="B311" s="183" t="s">
        <v>1055</v>
      </c>
      <c r="C311" s="184" t="s">
        <v>1057</v>
      </c>
      <c r="D311" s="171" t="s">
        <v>263</v>
      </c>
      <c r="E311" s="171" t="s">
        <v>43</v>
      </c>
      <c r="F311" s="171">
        <v>0.4</v>
      </c>
      <c r="G311" s="180">
        <v>0</v>
      </c>
      <c r="H311" s="168" t="s">
        <v>1314</v>
      </c>
      <c r="I311" s="168" t="s">
        <v>1314</v>
      </c>
      <c r="J311" s="179">
        <v>1.869939</v>
      </c>
      <c r="K311" s="165" t="s">
        <v>1608</v>
      </c>
      <c r="L311" s="165"/>
      <c r="M311" s="183" t="s">
        <v>1055</v>
      </c>
      <c r="N311" s="165" t="s">
        <v>2086</v>
      </c>
      <c r="O311" s="165" t="s">
        <v>2087</v>
      </c>
      <c r="P311" s="165" t="s">
        <v>43</v>
      </c>
      <c r="Q311" s="165" t="s">
        <v>1057</v>
      </c>
      <c r="R311" s="165" t="s">
        <v>1494</v>
      </c>
      <c r="S311" s="164">
        <v>0.74797560000000007</v>
      </c>
      <c r="T311" s="163">
        <v>0.72299999999999998</v>
      </c>
      <c r="U311" s="163">
        <v>0.7</v>
      </c>
      <c r="V311" s="163">
        <v>2.300000000000002E-2</v>
      </c>
      <c r="W311" s="162">
        <v>19476141</v>
      </c>
      <c r="X311" s="162">
        <v>0</v>
      </c>
      <c r="Y311" s="157">
        <v>0.4</v>
      </c>
      <c r="Z311" s="161"/>
    </row>
    <row r="312" spans="1:26">
      <c r="A312" s="185">
        <v>309</v>
      </c>
      <c r="B312" s="183" t="s">
        <v>1058</v>
      </c>
      <c r="C312" s="184" t="s">
        <v>1060</v>
      </c>
      <c r="D312" s="171" t="s">
        <v>621</v>
      </c>
      <c r="E312" s="171" t="s">
        <v>366</v>
      </c>
      <c r="F312" s="171">
        <v>0.4</v>
      </c>
      <c r="G312" s="180">
        <v>0</v>
      </c>
      <c r="H312" s="168" t="s">
        <v>1314</v>
      </c>
      <c r="I312" s="168" t="s">
        <v>1314</v>
      </c>
      <c r="J312" s="179">
        <v>1.3854</v>
      </c>
      <c r="K312" s="165"/>
      <c r="L312" s="165"/>
      <c r="M312" s="183" t="s">
        <v>1058</v>
      </c>
      <c r="N312" s="165" t="s">
        <v>96</v>
      </c>
      <c r="O312" s="165" t="s">
        <v>2088</v>
      </c>
      <c r="P312" s="165" t="s">
        <v>2089</v>
      </c>
      <c r="Q312" s="165" t="s">
        <v>1060</v>
      </c>
      <c r="R312" s="165" t="s">
        <v>1494</v>
      </c>
      <c r="S312" s="164">
        <v>0.55415999999999999</v>
      </c>
      <c r="T312" s="163">
        <v>0.65200000000000002</v>
      </c>
      <c r="U312" s="163">
        <v>0.64200000000000002</v>
      </c>
      <c r="V312" s="163">
        <v>1.0000000000000009E-2</v>
      </c>
      <c r="W312" s="162">
        <v>4611083</v>
      </c>
      <c r="X312" s="162">
        <v>0</v>
      </c>
      <c r="Y312" s="157">
        <v>0.4</v>
      </c>
      <c r="Z312" s="161"/>
    </row>
    <row r="313" spans="1:26">
      <c r="A313" s="185">
        <v>310</v>
      </c>
      <c r="B313" s="183" t="s">
        <v>1061</v>
      </c>
      <c r="C313" s="184" t="s">
        <v>1063</v>
      </c>
      <c r="D313" s="171" t="s">
        <v>86</v>
      </c>
      <c r="E313" s="171" t="s">
        <v>43</v>
      </c>
      <c r="F313" s="171">
        <v>0.3</v>
      </c>
      <c r="G313" s="180">
        <v>0</v>
      </c>
      <c r="H313" s="168" t="s">
        <v>1314</v>
      </c>
      <c r="I313" s="168" t="s">
        <v>1314</v>
      </c>
      <c r="J313" s="179">
        <v>124.88949700000001</v>
      </c>
      <c r="K313" s="165"/>
      <c r="L313" s="165"/>
      <c r="M313" s="183" t="s">
        <v>1061</v>
      </c>
      <c r="N313" s="165" t="s">
        <v>96</v>
      </c>
      <c r="O313" s="165" t="s">
        <v>2090</v>
      </c>
      <c r="P313" s="165" t="s">
        <v>43</v>
      </c>
      <c r="Q313" s="165" t="s">
        <v>1063</v>
      </c>
      <c r="R313" s="165" t="s">
        <v>1494</v>
      </c>
      <c r="S313" s="164">
        <v>37.466849099999997</v>
      </c>
      <c r="T313" s="163">
        <v>0.78200000000000003</v>
      </c>
      <c r="U313" s="163">
        <v>0.73599999999999999</v>
      </c>
      <c r="V313" s="163">
        <v>4.6000000000000041E-2</v>
      </c>
      <c r="W313" s="162">
        <v>160446750</v>
      </c>
      <c r="X313" s="162">
        <v>0</v>
      </c>
      <c r="Y313" s="157">
        <v>0.3</v>
      </c>
      <c r="Z313" s="161"/>
    </row>
    <row r="314" spans="1:26">
      <c r="A314" s="185">
        <v>311</v>
      </c>
      <c r="B314" s="183" t="s">
        <v>1064</v>
      </c>
      <c r="C314" s="184" t="s">
        <v>1066</v>
      </c>
      <c r="D314" s="171" t="s">
        <v>287</v>
      </c>
      <c r="E314" s="171" t="s">
        <v>161</v>
      </c>
      <c r="F314" s="171">
        <v>0.4</v>
      </c>
      <c r="G314" s="180">
        <v>0</v>
      </c>
      <c r="H314" s="168" t="s">
        <v>1314</v>
      </c>
      <c r="I314" s="168" t="s">
        <v>1314</v>
      </c>
      <c r="J314" s="179">
        <v>0.56217600000000001</v>
      </c>
      <c r="K314" s="165"/>
      <c r="L314" s="165"/>
      <c r="M314" s="183" t="s">
        <v>1064</v>
      </c>
      <c r="N314" s="165" t="s">
        <v>96</v>
      </c>
      <c r="O314" s="165" t="s">
        <v>2091</v>
      </c>
      <c r="P314" s="165" t="s">
        <v>2092</v>
      </c>
      <c r="Q314" s="165" t="s">
        <v>1066</v>
      </c>
      <c r="R314" s="165" t="s">
        <v>1494</v>
      </c>
      <c r="S314" s="164">
        <v>0.22487040000000003</v>
      </c>
      <c r="T314" s="163">
        <v>0.67400000000000004</v>
      </c>
      <c r="U314" s="163">
        <v>0.66200000000000003</v>
      </c>
      <c r="V314" s="163">
        <v>1.2000000000000011E-2</v>
      </c>
      <c r="W314" s="162">
        <v>6694851</v>
      </c>
      <c r="X314" s="162">
        <v>0</v>
      </c>
      <c r="Y314" s="157">
        <v>0.4</v>
      </c>
      <c r="Z314" s="161"/>
    </row>
    <row r="315" spans="1:26">
      <c r="A315" s="185">
        <v>312</v>
      </c>
      <c r="B315" s="183" t="s">
        <v>1067</v>
      </c>
      <c r="C315" s="184" t="s">
        <v>1069</v>
      </c>
      <c r="D315" s="171" t="s">
        <v>43</v>
      </c>
      <c r="E315" s="171" t="s">
        <v>151</v>
      </c>
      <c r="F315" s="171">
        <v>0.49</v>
      </c>
      <c r="G315" s="180">
        <v>0</v>
      </c>
      <c r="H315" s="168" t="s">
        <v>1314</v>
      </c>
      <c r="I315" s="168" t="s">
        <v>1314</v>
      </c>
      <c r="J315" s="179">
        <v>1.6723460000000001</v>
      </c>
      <c r="K315" s="165" t="s">
        <v>1547</v>
      </c>
      <c r="L315" s="165" t="s">
        <v>24</v>
      </c>
      <c r="M315" s="183" t="s">
        <v>1067</v>
      </c>
      <c r="N315" s="165" t="s">
        <v>2093</v>
      </c>
      <c r="O315" s="165" t="s">
        <v>43</v>
      </c>
      <c r="P315" s="165" t="s">
        <v>2094</v>
      </c>
      <c r="Q315" s="165" t="s">
        <v>1069</v>
      </c>
      <c r="R315" s="165" t="s">
        <v>1494</v>
      </c>
      <c r="S315" s="164">
        <v>0.81944954000000003</v>
      </c>
      <c r="T315" s="163">
        <v>0.68</v>
      </c>
      <c r="U315" s="163">
        <v>0.66500000000000004</v>
      </c>
      <c r="V315" s="163">
        <v>1.5000000000000013E-2</v>
      </c>
      <c r="W315" s="162">
        <v>30397200</v>
      </c>
      <c r="X315" s="162">
        <v>0</v>
      </c>
      <c r="Y315" s="157">
        <v>0.99</v>
      </c>
      <c r="Z315" s="161"/>
    </row>
    <row r="316" spans="1:26">
      <c r="A316" s="185">
        <v>313</v>
      </c>
      <c r="B316" s="183" t="s">
        <v>1070</v>
      </c>
      <c r="C316" s="184" t="s">
        <v>1458</v>
      </c>
      <c r="D316" s="171" t="s">
        <v>43</v>
      </c>
      <c r="E316" s="171" t="s">
        <v>161</v>
      </c>
      <c r="F316" s="171">
        <v>0.49</v>
      </c>
      <c r="G316" s="180">
        <v>0</v>
      </c>
      <c r="H316" s="168" t="s">
        <v>1314</v>
      </c>
      <c r="I316" s="168" t="s">
        <v>1314</v>
      </c>
      <c r="J316" s="179">
        <v>2.0018410000000002</v>
      </c>
      <c r="K316" s="165"/>
      <c r="L316" s="165"/>
      <c r="M316" s="183" t="s">
        <v>1070</v>
      </c>
      <c r="N316" s="165" t="s">
        <v>96</v>
      </c>
      <c r="O316" s="165" t="s">
        <v>43</v>
      </c>
      <c r="P316" s="165" t="s">
        <v>2095</v>
      </c>
      <c r="Q316" s="165" t="s">
        <v>1458</v>
      </c>
      <c r="R316" s="165" t="s">
        <v>1494</v>
      </c>
      <c r="S316" s="164">
        <v>0.98090209000000006</v>
      </c>
      <c r="T316" s="163">
        <v>0.70199999999999996</v>
      </c>
      <c r="U316" s="163">
        <v>0.68500000000000005</v>
      </c>
      <c r="V316" s="163">
        <v>1.6999999999999904E-2</v>
      </c>
      <c r="W316" s="162">
        <v>52849025</v>
      </c>
      <c r="X316" s="162">
        <v>0</v>
      </c>
      <c r="Y316" s="157">
        <v>0.49</v>
      </c>
      <c r="Z316" s="161"/>
    </row>
    <row r="317" spans="1:26">
      <c r="A317" s="185">
        <v>314</v>
      </c>
      <c r="B317" s="183" t="s">
        <v>1073</v>
      </c>
      <c r="C317" s="184" t="s">
        <v>1075</v>
      </c>
      <c r="D317" s="171" t="s">
        <v>109</v>
      </c>
      <c r="E317" s="171" t="s">
        <v>110</v>
      </c>
      <c r="F317" s="171">
        <v>0.4</v>
      </c>
      <c r="G317" s="180">
        <v>0</v>
      </c>
      <c r="H317" s="168" t="s">
        <v>1314</v>
      </c>
      <c r="I317" s="168" t="s">
        <v>1314</v>
      </c>
      <c r="J317" s="179">
        <v>0</v>
      </c>
      <c r="K317" s="165"/>
      <c r="L317" s="165"/>
      <c r="M317" s="183" t="s">
        <v>1073</v>
      </c>
      <c r="N317" s="165" t="s">
        <v>96</v>
      </c>
      <c r="O317" s="165" t="s">
        <v>2096</v>
      </c>
      <c r="P317" s="165" t="s">
        <v>2097</v>
      </c>
      <c r="Q317" s="165" t="s">
        <v>1075</v>
      </c>
      <c r="R317" s="165" t="s">
        <v>1494</v>
      </c>
      <c r="S317" s="164">
        <v>0</v>
      </c>
      <c r="T317" s="163">
        <v>0.73199999999999998</v>
      </c>
      <c r="U317" s="163">
        <v>0.70699999999999996</v>
      </c>
      <c r="V317" s="163">
        <v>2.5000000000000022E-2</v>
      </c>
      <c r="W317" s="162">
        <v>22255300</v>
      </c>
      <c r="X317" s="162">
        <v>0</v>
      </c>
      <c r="Y317" s="157">
        <v>0.4</v>
      </c>
      <c r="Z317" s="161"/>
    </row>
    <row r="318" spans="1:26">
      <c r="A318" s="185">
        <v>315</v>
      </c>
      <c r="B318" s="183" t="s">
        <v>1076</v>
      </c>
      <c r="C318" s="184" t="s">
        <v>1078</v>
      </c>
      <c r="D318" s="171" t="s">
        <v>43</v>
      </c>
      <c r="E318" s="171" t="s">
        <v>165</v>
      </c>
      <c r="F318" s="171">
        <v>0.49</v>
      </c>
      <c r="G318" s="180">
        <v>0</v>
      </c>
      <c r="H318" s="168" t="s">
        <v>0</v>
      </c>
      <c r="I318" s="168" t="s">
        <v>1314</v>
      </c>
      <c r="J318" s="179">
        <v>3.6723270000000001</v>
      </c>
      <c r="K318" s="165"/>
      <c r="L318" s="165"/>
      <c r="M318" s="183" t="s">
        <v>1076</v>
      </c>
      <c r="N318" s="165" t="s">
        <v>96</v>
      </c>
      <c r="O318" s="165" t="s">
        <v>43</v>
      </c>
      <c r="P318" s="165" t="s">
        <v>2098</v>
      </c>
      <c r="Q318" s="165" t="s">
        <v>1078</v>
      </c>
      <c r="R318" s="165" t="s">
        <v>1494</v>
      </c>
      <c r="S318" s="164">
        <v>1.7994402300000001</v>
      </c>
      <c r="T318" s="163">
        <v>0.77</v>
      </c>
      <c r="U318" s="163">
        <v>0.73899999999999999</v>
      </c>
      <c r="V318" s="163">
        <v>3.1000000000000028E-2</v>
      </c>
      <c r="W318" s="162">
        <v>28458600</v>
      </c>
      <c r="X318" s="162">
        <v>0</v>
      </c>
      <c r="Y318" s="157">
        <v>0.49</v>
      </c>
      <c r="Z318" s="161"/>
    </row>
    <row r="319" spans="1:26">
      <c r="A319" s="185">
        <v>316</v>
      </c>
      <c r="B319" s="183" t="s">
        <v>1079</v>
      </c>
      <c r="C319" s="184" t="s">
        <v>1081</v>
      </c>
      <c r="D319" s="171" t="s">
        <v>43</v>
      </c>
      <c r="E319" s="171" t="s">
        <v>566</v>
      </c>
      <c r="F319" s="171">
        <v>0.49</v>
      </c>
      <c r="G319" s="180">
        <v>0</v>
      </c>
      <c r="H319" s="168" t="s">
        <v>1314</v>
      </c>
      <c r="I319" s="168" t="s">
        <v>1314</v>
      </c>
      <c r="J319" s="179">
        <v>2.3638050000000002</v>
      </c>
      <c r="K319" s="165"/>
      <c r="L319" s="165" t="s">
        <v>24</v>
      </c>
      <c r="M319" s="183" t="s">
        <v>1079</v>
      </c>
      <c r="N319" s="165" t="s">
        <v>96</v>
      </c>
      <c r="O319" s="165" t="s">
        <v>43</v>
      </c>
      <c r="P319" s="165" t="s">
        <v>2099</v>
      </c>
      <c r="Q319" s="165" t="s">
        <v>1081</v>
      </c>
      <c r="R319" s="165" t="s">
        <v>1494</v>
      </c>
      <c r="S319" s="164">
        <v>1.1582644500000001</v>
      </c>
      <c r="T319" s="163">
        <v>0.68</v>
      </c>
      <c r="U319" s="163">
        <v>0.66600000000000004</v>
      </c>
      <c r="V319" s="163">
        <v>1.4000000000000012E-2</v>
      </c>
      <c r="W319" s="162">
        <v>26663600</v>
      </c>
      <c r="X319" s="162">
        <v>107500</v>
      </c>
      <c r="Y319" s="157">
        <v>0.99</v>
      </c>
      <c r="Z319" s="161"/>
    </row>
    <row r="320" spans="1:26">
      <c r="A320" s="185">
        <v>317</v>
      </c>
      <c r="B320" s="183" t="s">
        <v>1082</v>
      </c>
      <c r="C320" s="184" t="s">
        <v>1084</v>
      </c>
      <c r="D320" s="171" t="s">
        <v>404</v>
      </c>
      <c r="E320" s="171" t="s">
        <v>43</v>
      </c>
      <c r="F320" s="171">
        <v>0.4</v>
      </c>
      <c r="G320" s="180">
        <v>0</v>
      </c>
      <c r="H320" s="168" t="s">
        <v>1314</v>
      </c>
      <c r="I320" s="168" t="s">
        <v>1314</v>
      </c>
      <c r="J320" s="179">
        <v>3.3530000000000002</v>
      </c>
      <c r="K320" s="165"/>
      <c r="L320" s="165"/>
      <c r="M320" s="183" t="s">
        <v>1082</v>
      </c>
      <c r="N320" s="165" t="s">
        <v>96</v>
      </c>
      <c r="O320" s="165" t="s">
        <v>2100</v>
      </c>
      <c r="P320" s="165" t="s">
        <v>43</v>
      </c>
      <c r="Q320" s="165" t="s">
        <v>1084</v>
      </c>
      <c r="R320" s="165" t="s">
        <v>1494</v>
      </c>
      <c r="S320" s="164">
        <v>1.3412000000000002</v>
      </c>
      <c r="T320" s="163">
        <v>0.77500000000000002</v>
      </c>
      <c r="U320" s="163">
        <v>0.73799999999999999</v>
      </c>
      <c r="V320" s="163">
        <v>3.7000000000000033E-2</v>
      </c>
      <c r="W320" s="162">
        <v>16190700</v>
      </c>
      <c r="X320" s="162">
        <v>0</v>
      </c>
      <c r="Y320" s="157">
        <v>0.4</v>
      </c>
      <c r="Z320" s="161"/>
    </row>
    <row r="321" spans="1:26">
      <c r="A321" s="185">
        <v>318</v>
      </c>
      <c r="B321" s="183" t="s">
        <v>1085</v>
      </c>
      <c r="C321" s="184" t="s">
        <v>1087</v>
      </c>
      <c r="D321" s="171" t="s">
        <v>43</v>
      </c>
      <c r="E321" s="171" t="s">
        <v>165</v>
      </c>
      <c r="F321" s="171">
        <v>0.49</v>
      </c>
      <c r="G321" s="180">
        <v>0</v>
      </c>
      <c r="H321" s="168" t="s">
        <v>1314</v>
      </c>
      <c r="I321" s="168" t="s">
        <v>1314</v>
      </c>
      <c r="J321" s="179">
        <v>0</v>
      </c>
      <c r="K321" s="165"/>
      <c r="L321" s="165"/>
      <c r="M321" s="183" t="s">
        <v>1085</v>
      </c>
      <c r="N321" s="165" t="s">
        <v>96</v>
      </c>
      <c r="O321" s="165" t="s">
        <v>43</v>
      </c>
      <c r="P321" s="165" t="s">
        <v>2101</v>
      </c>
      <c r="Q321" s="165" t="s">
        <v>1087</v>
      </c>
      <c r="R321" s="165" t="s">
        <v>1494</v>
      </c>
      <c r="S321" s="164">
        <v>0</v>
      </c>
      <c r="T321" s="163">
        <v>0.73899999999999999</v>
      </c>
      <c r="U321" s="163">
        <v>0.70799999999999996</v>
      </c>
      <c r="V321" s="163">
        <v>3.1000000000000028E-2</v>
      </c>
      <c r="W321" s="162">
        <v>21183250</v>
      </c>
      <c r="X321" s="162">
        <v>0</v>
      </c>
      <c r="Y321" s="157">
        <v>0.49</v>
      </c>
      <c r="Z321" s="161"/>
    </row>
    <row r="322" spans="1:26">
      <c r="A322" s="185">
        <v>319</v>
      </c>
      <c r="B322" s="183" t="s">
        <v>1088</v>
      </c>
      <c r="C322" s="184" t="s">
        <v>1090</v>
      </c>
      <c r="D322" s="171" t="s">
        <v>43</v>
      </c>
      <c r="E322" s="171" t="s">
        <v>130</v>
      </c>
      <c r="F322" s="171">
        <v>0.49</v>
      </c>
      <c r="G322" s="180">
        <v>0</v>
      </c>
      <c r="H322" s="168" t="s">
        <v>1314</v>
      </c>
      <c r="I322" s="168" t="s">
        <v>0</v>
      </c>
      <c r="J322" s="179">
        <v>0.66348399999999996</v>
      </c>
      <c r="K322" s="165"/>
      <c r="L322" s="165" t="s">
        <v>24</v>
      </c>
      <c r="M322" s="183" t="s">
        <v>1088</v>
      </c>
      <c r="N322" s="165" t="s">
        <v>96</v>
      </c>
      <c r="O322" s="165" t="s">
        <v>43</v>
      </c>
      <c r="P322" s="165" t="s">
        <v>2102</v>
      </c>
      <c r="Q322" s="165" t="s">
        <v>1090</v>
      </c>
      <c r="R322" s="165" t="s">
        <v>1494</v>
      </c>
      <c r="S322" s="164">
        <v>0.32510715999999995</v>
      </c>
      <c r="T322" s="163">
        <v>0.69299999999999995</v>
      </c>
      <c r="U322" s="163">
        <v>0.67800000000000005</v>
      </c>
      <c r="V322" s="163">
        <v>1.4999999999999902E-2</v>
      </c>
      <c r="W322" s="162">
        <v>27158750</v>
      </c>
      <c r="X322" s="162">
        <v>0</v>
      </c>
      <c r="Y322" s="157">
        <v>0.99</v>
      </c>
      <c r="Z322" s="161"/>
    </row>
    <row r="323" spans="1:26">
      <c r="A323" s="185">
        <v>320</v>
      </c>
      <c r="B323" s="183" t="s">
        <v>1091</v>
      </c>
      <c r="C323" s="184" t="s">
        <v>1093</v>
      </c>
      <c r="D323" s="171" t="s">
        <v>202</v>
      </c>
      <c r="E323" s="171" t="s">
        <v>203</v>
      </c>
      <c r="F323" s="171">
        <v>0.4</v>
      </c>
      <c r="G323" s="180">
        <v>0</v>
      </c>
      <c r="H323" s="168" t="s">
        <v>0</v>
      </c>
      <c r="I323" s="168" t="s">
        <v>1314</v>
      </c>
      <c r="J323" s="179">
        <v>1.584497</v>
      </c>
      <c r="K323" s="165" t="s">
        <v>1094</v>
      </c>
      <c r="L323" s="165"/>
      <c r="M323" s="183" t="s">
        <v>1091</v>
      </c>
      <c r="N323" s="165" t="s">
        <v>2103</v>
      </c>
      <c r="O323" s="165" t="s">
        <v>2104</v>
      </c>
      <c r="P323" s="165" t="s">
        <v>2105</v>
      </c>
      <c r="Q323" s="165" t="s">
        <v>1093</v>
      </c>
      <c r="R323" s="165" t="s">
        <v>1494</v>
      </c>
      <c r="S323" s="164">
        <v>0.63379880000000011</v>
      </c>
      <c r="T323" s="163">
        <v>0.72699999999999998</v>
      </c>
      <c r="U323" s="163">
        <v>0.70599999999999996</v>
      </c>
      <c r="V323" s="163">
        <v>2.1000000000000019E-2</v>
      </c>
      <c r="W323" s="162">
        <v>13929150</v>
      </c>
      <c r="X323" s="162">
        <v>0</v>
      </c>
      <c r="Y323" s="157">
        <v>0.4</v>
      </c>
      <c r="Z323" s="161"/>
    </row>
    <row r="324" spans="1:26">
      <c r="A324" s="185">
        <v>321</v>
      </c>
      <c r="B324" s="183" t="s">
        <v>1095</v>
      </c>
      <c r="C324" s="184" t="s">
        <v>1097</v>
      </c>
      <c r="D324" s="171" t="s">
        <v>42</v>
      </c>
      <c r="E324" s="171" t="s">
        <v>43</v>
      </c>
      <c r="F324" s="171">
        <v>0.4</v>
      </c>
      <c r="G324" s="180">
        <v>0</v>
      </c>
      <c r="H324" s="168" t="s">
        <v>1314</v>
      </c>
      <c r="I324" s="168" t="s">
        <v>1314</v>
      </c>
      <c r="J324" s="179">
        <v>1.09276</v>
      </c>
      <c r="K324" s="165" t="s">
        <v>44</v>
      </c>
      <c r="L324" s="165"/>
      <c r="M324" s="183" t="s">
        <v>1095</v>
      </c>
      <c r="N324" s="165" t="s">
        <v>2106</v>
      </c>
      <c r="O324" s="165" t="s">
        <v>2107</v>
      </c>
      <c r="P324" s="165" t="s">
        <v>43</v>
      </c>
      <c r="Q324" s="165" t="s">
        <v>1097</v>
      </c>
      <c r="R324" s="165" t="s">
        <v>1494</v>
      </c>
      <c r="S324" s="164">
        <v>0.43710399999999999</v>
      </c>
      <c r="T324" s="163">
        <v>0.70499999999999996</v>
      </c>
      <c r="U324" s="163">
        <v>0.68899999999999995</v>
      </c>
      <c r="V324" s="163">
        <v>1.6000000000000014E-2</v>
      </c>
      <c r="W324" s="162">
        <v>11667100</v>
      </c>
      <c r="X324" s="162">
        <v>0</v>
      </c>
      <c r="Y324" s="157">
        <v>0.4</v>
      </c>
      <c r="Z324" s="161"/>
    </row>
    <row r="325" spans="1:26">
      <c r="A325" s="185">
        <v>322</v>
      </c>
      <c r="B325" s="183" t="s">
        <v>1098</v>
      </c>
      <c r="C325" s="184" t="s">
        <v>1100</v>
      </c>
      <c r="D325" s="171" t="s">
        <v>202</v>
      </c>
      <c r="E325" s="171" t="s">
        <v>203</v>
      </c>
      <c r="F325" s="171">
        <v>0.4</v>
      </c>
      <c r="G325" s="180">
        <v>0</v>
      </c>
      <c r="H325" s="168" t="s">
        <v>0</v>
      </c>
      <c r="I325" s="168" t="s">
        <v>1314</v>
      </c>
      <c r="J325" s="179">
        <v>1.178893</v>
      </c>
      <c r="K325" s="165" t="s">
        <v>1094</v>
      </c>
      <c r="L325" s="165"/>
      <c r="M325" s="183" t="s">
        <v>1098</v>
      </c>
      <c r="N325" s="165" t="s">
        <v>2108</v>
      </c>
      <c r="O325" s="165" t="s">
        <v>2109</v>
      </c>
      <c r="P325" s="165" t="s">
        <v>2110</v>
      </c>
      <c r="Q325" s="165" t="s">
        <v>1100</v>
      </c>
      <c r="R325" s="165" t="s">
        <v>1494</v>
      </c>
      <c r="S325" s="164">
        <v>0.47155720000000001</v>
      </c>
      <c r="T325" s="163">
        <v>0.67900000000000005</v>
      </c>
      <c r="U325" s="163">
        <v>0.66500000000000004</v>
      </c>
      <c r="V325" s="163">
        <v>1.4000000000000012E-2</v>
      </c>
      <c r="W325" s="162">
        <v>15913775</v>
      </c>
      <c r="X325" s="162">
        <v>0</v>
      </c>
      <c r="Y325" s="157">
        <v>0.4</v>
      </c>
      <c r="Z325" s="161"/>
    </row>
    <row r="326" spans="1:26">
      <c r="A326" s="185">
        <v>323</v>
      </c>
      <c r="B326" s="183" t="s">
        <v>1101</v>
      </c>
      <c r="C326" s="184" t="s">
        <v>1103</v>
      </c>
      <c r="D326" s="171" t="s">
        <v>74</v>
      </c>
      <c r="E326" s="171" t="s">
        <v>75</v>
      </c>
      <c r="F326" s="171">
        <v>0.4</v>
      </c>
      <c r="G326" s="180">
        <v>0</v>
      </c>
      <c r="H326" s="168" t="s">
        <v>1314</v>
      </c>
      <c r="I326" s="168" t="s">
        <v>1314</v>
      </c>
      <c r="J326" s="179">
        <v>0</v>
      </c>
      <c r="K326" s="165"/>
      <c r="L326" s="165"/>
      <c r="M326" s="183" t="s">
        <v>1101</v>
      </c>
      <c r="N326" s="165" t="s">
        <v>96</v>
      </c>
      <c r="O326" s="165" t="s">
        <v>2111</v>
      </c>
      <c r="P326" s="165" t="s">
        <v>2112</v>
      </c>
      <c r="Q326" s="165" t="s">
        <v>1103</v>
      </c>
      <c r="R326" s="165" t="s">
        <v>1494</v>
      </c>
      <c r="S326" s="164">
        <v>0</v>
      </c>
      <c r="T326" s="163">
        <v>0.75</v>
      </c>
      <c r="U326" s="163">
        <v>0.72099999999999997</v>
      </c>
      <c r="V326" s="163">
        <v>2.9000000000000026E-2</v>
      </c>
      <c r="W326" s="162">
        <v>27734550</v>
      </c>
      <c r="X326" s="162">
        <v>0</v>
      </c>
      <c r="Y326" s="157">
        <v>0.4</v>
      </c>
      <c r="Z326" s="161"/>
    </row>
    <row r="327" spans="1:26">
      <c r="A327" s="185">
        <v>324</v>
      </c>
      <c r="B327" s="183" t="s">
        <v>1104</v>
      </c>
      <c r="C327" s="184" t="s">
        <v>1106</v>
      </c>
      <c r="D327" s="171" t="s">
        <v>215</v>
      </c>
      <c r="E327" s="171" t="s">
        <v>141</v>
      </c>
      <c r="F327" s="171">
        <v>0.4</v>
      </c>
      <c r="G327" s="180">
        <v>0</v>
      </c>
      <c r="H327" s="168" t="s">
        <v>1314</v>
      </c>
      <c r="I327" s="168" t="s">
        <v>1314</v>
      </c>
      <c r="J327" s="179">
        <v>0.80907317000000001</v>
      </c>
      <c r="K327" s="165" t="s">
        <v>216</v>
      </c>
      <c r="L327" s="165"/>
      <c r="M327" s="183" t="s">
        <v>1104</v>
      </c>
      <c r="N327" s="165" t="s">
        <v>2113</v>
      </c>
      <c r="O327" s="165" t="s">
        <v>2114</v>
      </c>
      <c r="P327" s="165" t="s">
        <v>2115</v>
      </c>
      <c r="Q327" s="165" t="s">
        <v>1106</v>
      </c>
      <c r="R327" s="165" t="s">
        <v>1494</v>
      </c>
      <c r="S327" s="164">
        <v>0.32362926800000003</v>
      </c>
      <c r="T327" s="163">
        <v>0.67200000000000004</v>
      </c>
      <c r="U327" s="163">
        <v>0.66</v>
      </c>
      <c r="V327" s="163">
        <v>1.2000000000000011E-2</v>
      </c>
      <c r="W327" s="162">
        <v>11630325</v>
      </c>
      <c r="X327" s="162">
        <v>147000</v>
      </c>
      <c r="Y327" s="157">
        <v>0.4</v>
      </c>
      <c r="Z327" s="161"/>
    </row>
    <row r="328" spans="1:26">
      <c r="A328" s="185">
        <v>325</v>
      </c>
      <c r="B328" s="183" t="s">
        <v>1107</v>
      </c>
      <c r="C328" s="184" t="s">
        <v>1109</v>
      </c>
      <c r="D328" s="171" t="s">
        <v>202</v>
      </c>
      <c r="E328" s="171" t="s">
        <v>203</v>
      </c>
      <c r="F328" s="171">
        <v>0.4</v>
      </c>
      <c r="G328" s="180">
        <v>0</v>
      </c>
      <c r="H328" s="168" t="s">
        <v>1314</v>
      </c>
      <c r="I328" s="168" t="s">
        <v>1314</v>
      </c>
      <c r="J328" s="179">
        <v>0.90289200000000003</v>
      </c>
      <c r="K328" s="165" t="s">
        <v>1094</v>
      </c>
      <c r="L328" s="165"/>
      <c r="M328" s="183" t="s">
        <v>1107</v>
      </c>
      <c r="N328" s="165" t="s">
        <v>2116</v>
      </c>
      <c r="O328" s="165" t="s">
        <v>2117</v>
      </c>
      <c r="P328" s="165" t="s">
        <v>2118</v>
      </c>
      <c r="Q328" s="165" t="s">
        <v>1109</v>
      </c>
      <c r="R328" s="165" t="s">
        <v>1494</v>
      </c>
      <c r="S328" s="164">
        <v>0.36115680000000006</v>
      </c>
      <c r="T328" s="163">
        <v>0.68400000000000005</v>
      </c>
      <c r="U328" s="163">
        <v>0.66800000000000004</v>
      </c>
      <c r="V328" s="163">
        <v>1.6000000000000014E-2</v>
      </c>
      <c r="W328" s="162">
        <v>11690650</v>
      </c>
      <c r="X328" s="162">
        <v>0</v>
      </c>
      <c r="Y328" s="157">
        <v>0.4</v>
      </c>
      <c r="Z328" s="161"/>
    </row>
    <row r="329" spans="1:26" ht="14.65" thickBot="1">
      <c r="A329" s="182">
        <v>326</v>
      </c>
      <c r="B329" s="178" t="s">
        <v>1110</v>
      </c>
      <c r="C329" s="181" t="s">
        <v>1112</v>
      </c>
      <c r="D329" s="171" t="s">
        <v>43</v>
      </c>
      <c r="E329" s="171" t="s">
        <v>317</v>
      </c>
      <c r="F329" s="171">
        <v>0.49</v>
      </c>
      <c r="G329" s="180">
        <v>0</v>
      </c>
      <c r="H329" s="168" t="s">
        <v>0</v>
      </c>
      <c r="I329" s="168" t="s">
        <v>1314</v>
      </c>
      <c r="J329" s="179">
        <v>8.908455</v>
      </c>
      <c r="K329" s="165" t="s">
        <v>1555</v>
      </c>
      <c r="L329" s="165"/>
      <c r="M329" s="178" t="s">
        <v>1110</v>
      </c>
      <c r="N329" s="165" t="s">
        <v>2119</v>
      </c>
      <c r="O329" s="165" t="s">
        <v>43</v>
      </c>
      <c r="P329" s="165" t="s">
        <v>2120</v>
      </c>
      <c r="Q329" s="165" t="s">
        <v>1112</v>
      </c>
      <c r="R329" s="165" t="s">
        <v>1494</v>
      </c>
      <c r="S329" s="164">
        <v>4.3651429500000001</v>
      </c>
      <c r="T329" s="163">
        <v>0.74</v>
      </c>
      <c r="U329" s="163">
        <v>0.71699999999999997</v>
      </c>
      <c r="V329" s="163">
        <v>2.300000000000002E-2</v>
      </c>
      <c r="W329" s="162">
        <v>28568180</v>
      </c>
      <c r="X329" s="162">
        <v>168000</v>
      </c>
      <c r="Y329" s="157">
        <v>0.49</v>
      </c>
      <c r="Z329" s="161"/>
    </row>
    <row r="330" spans="1:26">
      <c r="A330" s="176"/>
      <c r="B330" s="176"/>
      <c r="C330" s="176"/>
      <c r="D330" s="168"/>
      <c r="E330" s="168"/>
      <c r="F330" s="168"/>
      <c r="G330" s="168"/>
      <c r="H330" s="168"/>
      <c r="I330" s="168"/>
      <c r="J330" s="177"/>
      <c r="K330" s="165"/>
      <c r="L330" s="165"/>
      <c r="M330" s="176"/>
      <c r="N330" s="165" t="s">
        <v>96</v>
      </c>
      <c r="O330" s="165"/>
      <c r="P330" s="165"/>
      <c r="Q330" s="165"/>
      <c r="R330" s="165"/>
      <c r="S330" s="164"/>
      <c r="T330" s="163"/>
      <c r="U330" s="163"/>
      <c r="V330" s="163"/>
      <c r="W330" s="162" t="s">
        <v>96</v>
      </c>
      <c r="X330" s="162" t="s">
        <v>96</v>
      </c>
      <c r="Y330" s="157"/>
      <c r="Z330" s="161"/>
    </row>
    <row r="331" spans="1:26">
      <c r="A331" s="168"/>
      <c r="B331" s="174" t="s">
        <v>119</v>
      </c>
      <c r="C331" s="174" t="s">
        <v>2121</v>
      </c>
      <c r="D331" s="168" t="s">
        <v>43</v>
      </c>
      <c r="E331" s="168" t="s">
        <v>43</v>
      </c>
      <c r="F331" s="174">
        <v>0.01</v>
      </c>
      <c r="G331" s="175" t="s">
        <v>1116</v>
      </c>
      <c r="H331" s="168" t="s">
        <v>1314</v>
      </c>
      <c r="I331" s="168" t="s">
        <v>1314</v>
      </c>
      <c r="J331" s="167">
        <v>0</v>
      </c>
      <c r="K331" s="165"/>
      <c r="L331" s="165"/>
      <c r="M331" s="174" t="s">
        <v>119</v>
      </c>
      <c r="N331" s="165" t="s">
        <v>96</v>
      </c>
      <c r="O331" s="165"/>
      <c r="P331" s="165"/>
      <c r="Q331" s="165" t="s">
        <v>2121</v>
      </c>
      <c r="R331" s="165" t="s">
        <v>2122</v>
      </c>
      <c r="S331" s="164">
        <v>0</v>
      </c>
      <c r="T331" s="163"/>
      <c r="U331" s="163"/>
      <c r="V331" s="163"/>
      <c r="W331" s="162" t="s">
        <v>96</v>
      </c>
      <c r="X331" s="162" t="s">
        <v>96</v>
      </c>
      <c r="Y331" s="157">
        <v>0.01</v>
      </c>
      <c r="Z331" s="161"/>
    </row>
    <row r="332" spans="1:26">
      <c r="A332" s="168"/>
      <c r="B332" s="174" t="s">
        <v>123</v>
      </c>
      <c r="C332" s="174" t="s">
        <v>2123</v>
      </c>
      <c r="D332" s="168" t="s">
        <v>43</v>
      </c>
      <c r="E332" s="168" t="s">
        <v>43</v>
      </c>
      <c r="F332" s="174">
        <v>0.01</v>
      </c>
      <c r="G332" s="175" t="s">
        <v>1116</v>
      </c>
      <c r="H332" s="168" t="s">
        <v>1314</v>
      </c>
      <c r="I332" s="168" t="s">
        <v>1314</v>
      </c>
      <c r="J332" s="167">
        <v>0</v>
      </c>
      <c r="K332" s="165"/>
      <c r="L332" s="165"/>
      <c r="M332" s="174" t="s">
        <v>123</v>
      </c>
      <c r="N332" s="165" t="s">
        <v>96</v>
      </c>
      <c r="O332" s="165"/>
      <c r="P332" s="165"/>
      <c r="Q332" s="165" t="s">
        <v>2123</v>
      </c>
      <c r="R332" s="165" t="s">
        <v>2122</v>
      </c>
      <c r="S332" s="164">
        <v>0</v>
      </c>
      <c r="T332" s="163"/>
      <c r="U332" s="163"/>
      <c r="V332" s="163"/>
      <c r="W332" s="162" t="s">
        <v>96</v>
      </c>
      <c r="X332" s="162" t="s">
        <v>96</v>
      </c>
      <c r="Y332" s="157">
        <v>0.01</v>
      </c>
      <c r="Z332" s="161"/>
    </row>
    <row r="333" spans="1:26">
      <c r="A333" s="168"/>
      <c r="B333" s="174" t="s">
        <v>165</v>
      </c>
      <c r="C333" s="174" t="s">
        <v>1120</v>
      </c>
      <c r="D333" s="168" t="s">
        <v>43</v>
      </c>
      <c r="E333" s="168" t="s">
        <v>43</v>
      </c>
      <c r="F333" s="174">
        <v>0.01</v>
      </c>
      <c r="G333" s="175" t="s">
        <v>1116</v>
      </c>
      <c r="H333" s="168" t="s">
        <v>1314</v>
      </c>
      <c r="I333" s="168" t="s">
        <v>1314</v>
      </c>
      <c r="J333" s="167">
        <v>15.672326999999999</v>
      </c>
      <c r="K333" s="165"/>
      <c r="L333" s="165"/>
      <c r="M333" s="174" t="s">
        <v>165</v>
      </c>
      <c r="N333" s="165" t="s">
        <v>96</v>
      </c>
      <c r="O333" s="165"/>
      <c r="P333" s="165"/>
      <c r="Q333" s="165" t="s">
        <v>1120</v>
      </c>
      <c r="R333" s="165" t="s">
        <v>2122</v>
      </c>
      <c r="S333" s="164">
        <v>0.15672327</v>
      </c>
      <c r="T333" s="163"/>
      <c r="U333" s="163"/>
      <c r="V333" s="163"/>
      <c r="W333" s="162" t="s">
        <v>96</v>
      </c>
      <c r="X333" s="162" t="s">
        <v>96</v>
      </c>
      <c r="Y333" s="157">
        <v>0.01</v>
      </c>
      <c r="Z333" s="161"/>
    </row>
    <row r="334" spans="1:26">
      <c r="A334" s="168"/>
      <c r="B334" s="174" t="s">
        <v>75</v>
      </c>
      <c r="C334" s="174" t="s">
        <v>2124</v>
      </c>
      <c r="D334" s="168" t="s">
        <v>43</v>
      </c>
      <c r="E334" s="168" t="s">
        <v>43</v>
      </c>
      <c r="F334" s="174">
        <v>0.01</v>
      </c>
      <c r="G334" s="175" t="s">
        <v>1116</v>
      </c>
      <c r="H334" s="168" t="s">
        <v>1314</v>
      </c>
      <c r="I334" s="168" t="s">
        <v>1314</v>
      </c>
      <c r="J334" s="167">
        <v>0</v>
      </c>
      <c r="K334" s="165" t="s">
        <v>76</v>
      </c>
      <c r="L334" s="165"/>
      <c r="M334" s="174" t="s">
        <v>75</v>
      </c>
      <c r="N334" s="165" t="s">
        <v>2125</v>
      </c>
      <c r="O334" s="165"/>
      <c r="P334" s="165"/>
      <c r="Q334" s="165" t="s">
        <v>2124</v>
      </c>
      <c r="R334" s="165" t="s">
        <v>2122</v>
      </c>
      <c r="S334" s="164">
        <v>0</v>
      </c>
      <c r="T334" s="163"/>
      <c r="U334" s="163"/>
      <c r="V334" s="163"/>
      <c r="W334" s="162" t="s">
        <v>96</v>
      </c>
      <c r="X334" s="162" t="s">
        <v>96</v>
      </c>
      <c r="Y334" s="157">
        <v>0.01</v>
      </c>
      <c r="Z334" s="161"/>
    </row>
    <row r="335" spans="1:26">
      <c r="A335" s="168"/>
      <c r="B335" s="174" t="s">
        <v>227</v>
      </c>
      <c r="C335" s="174" t="s">
        <v>2126</v>
      </c>
      <c r="D335" s="168" t="s">
        <v>43</v>
      </c>
      <c r="E335" s="168" t="s">
        <v>43</v>
      </c>
      <c r="F335" s="174">
        <v>0.01</v>
      </c>
      <c r="G335" s="175" t="s">
        <v>1116</v>
      </c>
      <c r="H335" s="168" t="s">
        <v>1314</v>
      </c>
      <c r="I335" s="168" t="s">
        <v>1314</v>
      </c>
      <c r="J335" s="167">
        <v>9.7670110000000001</v>
      </c>
      <c r="K335" s="165"/>
      <c r="L335" s="165"/>
      <c r="M335" s="174" t="s">
        <v>227</v>
      </c>
      <c r="N335" s="165" t="s">
        <v>96</v>
      </c>
      <c r="O335" s="165"/>
      <c r="P335" s="165"/>
      <c r="Q335" s="165" t="s">
        <v>2126</v>
      </c>
      <c r="R335" s="165" t="s">
        <v>2122</v>
      </c>
      <c r="S335" s="164">
        <v>9.7670110000000004E-2</v>
      </c>
      <c r="T335" s="163"/>
      <c r="U335" s="163"/>
      <c r="V335" s="163"/>
      <c r="W335" s="162" t="s">
        <v>96</v>
      </c>
      <c r="X335" s="162" t="s">
        <v>96</v>
      </c>
      <c r="Y335" s="157">
        <v>0.01</v>
      </c>
      <c r="Z335" s="161"/>
    </row>
    <row r="336" spans="1:26">
      <c r="A336" s="168"/>
      <c r="B336" s="174" t="s">
        <v>268</v>
      </c>
      <c r="C336" s="174" t="s">
        <v>2127</v>
      </c>
      <c r="D336" s="168" t="s">
        <v>43</v>
      </c>
      <c r="E336" s="168" t="s">
        <v>43</v>
      </c>
      <c r="F336" s="174">
        <v>0.01</v>
      </c>
      <c r="G336" s="175" t="s">
        <v>1116</v>
      </c>
      <c r="H336" s="168" t="s">
        <v>1314</v>
      </c>
      <c r="I336" s="168" t="s">
        <v>1314</v>
      </c>
      <c r="J336" s="167">
        <v>10.618979</v>
      </c>
      <c r="K336" s="165"/>
      <c r="L336" s="165"/>
      <c r="M336" s="174" t="s">
        <v>268</v>
      </c>
      <c r="N336" s="165" t="s">
        <v>96</v>
      </c>
      <c r="O336" s="165"/>
      <c r="P336" s="165"/>
      <c r="Q336" s="165" t="s">
        <v>2127</v>
      </c>
      <c r="R336" s="165" t="s">
        <v>2122</v>
      </c>
      <c r="S336" s="164">
        <v>0.10618978999999999</v>
      </c>
      <c r="T336" s="163"/>
      <c r="U336" s="163"/>
      <c r="V336" s="163"/>
      <c r="W336" s="162" t="s">
        <v>96</v>
      </c>
      <c r="X336" s="162" t="s">
        <v>96</v>
      </c>
      <c r="Y336" s="157">
        <v>0.01</v>
      </c>
      <c r="Z336" s="161"/>
    </row>
    <row r="337" spans="1:26">
      <c r="A337" s="168"/>
      <c r="B337" s="174" t="s">
        <v>495</v>
      </c>
      <c r="C337" s="174" t="s">
        <v>2128</v>
      </c>
      <c r="D337" s="168" t="s">
        <v>43</v>
      </c>
      <c r="E337" s="168" t="s">
        <v>43</v>
      </c>
      <c r="F337" s="174">
        <v>0.01</v>
      </c>
      <c r="G337" s="175" t="s">
        <v>1116</v>
      </c>
      <c r="H337" s="168" t="s">
        <v>1314</v>
      </c>
      <c r="I337" s="168" t="s">
        <v>1314</v>
      </c>
      <c r="J337" s="167">
        <v>3.4684789999999999</v>
      </c>
      <c r="K337" s="165"/>
      <c r="L337" s="165"/>
      <c r="M337" s="174" t="s">
        <v>495</v>
      </c>
      <c r="N337" s="165" t="s">
        <v>96</v>
      </c>
      <c r="O337" s="165"/>
      <c r="P337" s="165"/>
      <c r="Q337" s="165" t="s">
        <v>2128</v>
      </c>
      <c r="R337" s="165" t="s">
        <v>2122</v>
      </c>
      <c r="S337" s="164">
        <v>3.468479E-2</v>
      </c>
      <c r="T337" s="163"/>
      <c r="U337" s="163"/>
      <c r="V337" s="163"/>
      <c r="W337" s="162" t="s">
        <v>96</v>
      </c>
      <c r="X337" s="162" t="s">
        <v>96</v>
      </c>
      <c r="Y337" s="157">
        <v>0.01</v>
      </c>
      <c r="Z337" s="161"/>
    </row>
    <row r="338" spans="1:26">
      <c r="A338" s="168"/>
      <c r="B338" s="174" t="s">
        <v>54</v>
      </c>
      <c r="C338" s="174" t="s">
        <v>2129</v>
      </c>
      <c r="D338" s="168" t="s">
        <v>43</v>
      </c>
      <c r="E338" s="168" t="s">
        <v>43</v>
      </c>
      <c r="F338" s="174">
        <v>0.01</v>
      </c>
      <c r="G338" s="175" t="s">
        <v>1116</v>
      </c>
      <c r="H338" s="168" t="s">
        <v>1314</v>
      </c>
      <c r="I338" s="168" t="s">
        <v>1314</v>
      </c>
      <c r="J338" s="167">
        <v>0</v>
      </c>
      <c r="K338" s="165" t="s">
        <v>1497</v>
      </c>
      <c r="L338" s="165"/>
      <c r="M338" s="174" t="s">
        <v>54</v>
      </c>
      <c r="N338" s="165" t="s">
        <v>2130</v>
      </c>
      <c r="O338" s="165"/>
      <c r="P338" s="165"/>
      <c r="Q338" s="165" t="s">
        <v>2129</v>
      </c>
      <c r="R338" s="165" t="s">
        <v>2122</v>
      </c>
      <c r="S338" s="164">
        <v>0</v>
      </c>
      <c r="T338" s="163"/>
      <c r="U338" s="163"/>
      <c r="V338" s="163"/>
      <c r="W338" s="162" t="s">
        <v>96</v>
      </c>
      <c r="X338" s="162" t="s">
        <v>96</v>
      </c>
      <c r="Y338" s="157">
        <v>0.01</v>
      </c>
      <c r="Z338" s="161"/>
    </row>
    <row r="339" spans="1:26">
      <c r="A339" s="168"/>
      <c r="B339" s="174" t="s">
        <v>366</v>
      </c>
      <c r="C339" s="174" t="s">
        <v>2131</v>
      </c>
      <c r="D339" s="168" t="s">
        <v>43</v>
      </c>
      <c r="E339" s="168" t="s">
        <v>43</v>
      </c>
      <c r="F339" s="174">
        <v>0.01</v>
      </c>
      <c r="G339" s="175" t="s">
        <v>1116</v>
      </c>
      <c r="H339" s="168" t="s">
        <v>1314</v>
      </c>
      <c r="I339" s="168" t="s">
        <v>1314</v>
      </c>
      <c r="J339" s="167">
        <v>1.4138329999999999</v>
      </c>
      <c r="K339" s="165"/>
      <c r="L339" s="165"/>
      <c r="M339" s="174" t="s">
        <v>366</v>
      </c>
      <c r="N339" s="165" t="s">
        <v>96</v>
      </c>
      <c r="O339" s="165"/>
      <c r="P339" s="165"/>
      <c r="Q339" s="165" t="s">
        <v>2131</v>
      </c>
      <c r="R339" s="165" t="s">
        <v>2122</v>
      </c>
      <c r="S339" s="164">
        <v>1.4138329999999999E-2</v>
      </c>
      <c r="T339" s="163"/>
      <c r="U339" s="163"/>
      <c r="V339" s="163"/>
      <c r="W339" s="162" t="s">
        <v>96</v>
      </c>
      <c r="X339" s="162" t="s">
        <v>96</v>
      </c>
      <c r="Y339" s="157">
        <v>0.01</v>
      </c>
      <c r="Z339" s="161"/>
    </row>
    <row r="340" spans="1:26">
      <c r="A340" s="168"/>
      <c r="B340" s="174" t="s">
        <v>161</v>
      </c>
      <c r="C340" s="174" t="s">
        <v>2132</v>
      </c>
      <c r="D340" s="168" t="s">
        <v>43</v>
      </c>
      <c r="E340" s="168" t="s">
        <v>43</v>
      </c>
      <c r="F340" s="174">
        <v>0.01</v>
      </c>
      <c r="G340" s="175" t="s">
        <v>1116</v>
      </c>
      <c r="H340" s="168" t="s">
        <v>1314</v>
      </c>
      <c r="I340" s="168" t="s">
        <v>1314</v>
      </c>
      <c r="J340" s="167">
        <v>4.2165110000000006</v>
      </c>
      <c r="K340" s="165"/>
      <c r="L340" s="165"/>
      <c r="M340" s="174" t="s">
        <v>161</v>
      </c>
      <c r="N340" s="165" t="s">
        <v>96</v>
      </c>
      <c r="O340" s="165"/>
      <c r="P340" s="165"/>
      <c r="Q340" s="165" t="s">
        <v>2132</v>
      </c>
      <c r="R340" s="165" t="s">
        <v>2122</v>
      </c>
      <c r="S340" s="164">
        <v>4.2165110000000006E-2</v>
      </c>
      <c r="T340" s="163"/>
      <c r="U340" s="163"/>
      <c r="V340" s="163"/>
      <c r="W340" s="162" t="s">
        <v>96</v>
      </c>
      <c r="X340" s="162" t="s">
        <v>96</v>
      </c>
      <c r="Y340" s="157">
        <v>0.01</v>
      </c>
      <c r="Z340" s="161"/>
    </row>
    <row r="341" spans="1:26">
      <c r="A341" s="168"/>
      <c r="B341" s="174" t="s">
        <v>331</v>
      </c>
      <c r="C341" s="174" t="s">
        <v>2133</v>
      </c>
      <c r="D341" s="168" t="s">
        <v>43</v>
      </c>
      <c r="E341" s="168" t="s">
        <v>43</v>
      </c>
      <c r="F341" s="174">
        <v>0.01</v>
      </c>
      <c r="G341" s="175" t="s">
        <v>1116</v>
      </c>
      <c r="H341" s="168" t="s">
        <v>1314</v>
      </c>
      <c r="I341" s="168" t="s">
        <v>1314</v>
      </c>
      <c r="J341" s="167">
        <v>0</v>
      </c>
      <c r="K341" s="165"/>
      <c r="L341" s="165"/>
      <c r="M341" s="174" t="s">
        <v>331</v>
      </c>
      <c r="N341" s="165" t="s">
        <v>96</v>
      </c>
      <c r="O341" s="165"/>
      <c r="P341" s="165"/>
      <c r="Q341" s="165" t="s">
        <v>2133</v>
      </c>
      <c r="R341" s="165" t="s">
        <v>2122</v>
      </c>
      <c r="S341" s="164">
        <v>0</v>
      </c>
      <c r="T341" s="163"/>
      <c r="U341" s="163"/>
      <c r="V341" s="163"/>
      <c r="W341" s="162" t="s">
        <v>96</v>
      </c>
      <c r="X341" s="162" t="s">
        <v>96</v>
      </c>
      <c r="Y341" s="157">
        <v>0.01</v>
      </c>
      <c r="Z341" s="161"/>
    </row>
    <row r="342" spans="1:26">
      <c r="A342" s="168"/>
      <c r="B342" s="174" t="s">
        <v>189</v>
      </c>
      <c r="C342" s="174" t="s">
        <v>2134</v>
      </c>
      <c r="D342" s="168" t="s">
        <v>43</v>
      </c>
      <c r="E342" s="168" t="s">
        <v>43</v>
      </c>
      <c r="F342" s="174">
        <v>0.01</v>
      </c>
      <c r="G342" s="175" t="s">
        <v>1116</v>
      </c>
      <c r="H342" s="168" t="s">
        <v>1314</v>
      </c>
      <c r="I342" s="168" t="s">
        <v>1314</v>
      </c>
      <c r="J342" s="167">
        <v>0</v>
      </c>
      <c r="K342" s="165"/>
      <c r="L342" s="165"/>
      <c r="M342" s="174" t="s">
        <v>189</v>
      </c>
      <c r="N342" s="165" t="s">
        <v>96</v>
      </c>
      <c r="O342" s="165"/>
      <c r="P342" s="165"/>
      <c r="Q342" s="165" t="s">
        <v>2134</v>
      </c>
      <c r="R342" s="165" t="s">
        <v>2122</v>
      </c>
      <c r="S342" s="164">
        <v>0</v>
      </c>
      <c r="T342" s="163"/>
      <c r="U342" s="163"/>
      <c r="V342" s="163"/>
      <c r="W342" s="162" t="s">
        <v>96</v>
      </c>
      <c r="X342" s="162" t="s">
        <v>96</v>
      </c>
      <c r="Y342" s="157">
        <v>0.01</v>
      </c>
      <c r="Z342" s="161"/>
    </row>
    <row r="343" spans="1:26">
      <c r="A343" s="168"/>
      <c r="B343" s="174" t="s">
        <v>104</v>
      </c>
      <c r="C343" s="174" t="s">
        <v>1140</v>
      </c>
      <c r="D343" s="168" t="s">
        <v>43</v>
      </c>
      <c r="E343" s="168" t="s">
        <v>43</v>
      </c>
      <c r="F343" s="174">
        <v>0.01</v>
      </c>
      <c r="G343" s="175" t="s">
        <v>1116</v>
      </c>
      <c r="H343" s="168" t="s">
        <v>1314</v>
      </c>
      <c r="I343" s="168" t="s">
        <v>1314</v>
      </c>
      <c r="J343" s="167">
        <v>0.27439799999999998</v>
      </c>
      <c r="K343" s="165" t="s">
        <v>105</v>
      </c>
      <c r="L343" s="165"/>
      <c r="M343" s="174" t="s">
        <v>104</v>
      </c>
      <c r="N343" s="165" t="s">
        <v>2135</v>
      </c>
      <c r="O343" s="165"/>
      <c r="P343" s="165"/>
      <c r="Q343" s="165" t="s">
        <v>1140</v>
      </c>
      <c r="R343" s="165" t="s">
        <v>2122</v>
      </c>
      <c r="S343" s="164">
        <v>2.7439799999999996E-3</v>
      </c>
      <c r="T343" s="163"/>
      <c r="U343" s="163"/>
      <c r="V343" s="163"/>
      <c r="W343" s="162" t="s">
        <v>96</v>
      </c>
      <c r="X343" s="162" t="s">
        <v>96</v>
      </c>
      <c r="Y343" s="157">
        <v>0.01</v>
      </c>
      <c r="Z343" s="161"/>
    </row>
    <row r="344" spans="1:26">
      <c r="A344" s="168"/>
      <c r="B344" s="174" t="s">
        <v>110</v>
      </c>
      <c r="C344" s="174" t="s">
        <v>2136</v>
      </c>
      <c r="D344" s="168" t="s">
        <v>43</v>
      </c>
      <c r="E344" s="168" t="s">
        <v>43</v>
      </c>
      <c r="F344" s="174">
        <v>0.01</v>
      </c>
      <c r="G344" s="175" t="s">
        <v>1116</v>
      </c>
      <c r="H344" s="168" t="s">
        <v>1314</v>
      </c>
      <c r="I344" s="168" t="s">
        <v>1314</v>
      </c>
      <c r="J344" s="167">
        <v>0</v>
      </c>
      <c r="K344" s="165"/>
      <c r="L344" s="165"/>
      <c r="M344" s="174" t="s">
        <v>110</v>
      </c>
      <c r="N344" s="165" t="s">
        <v>96</v>
      </c>
      <c r="O344" s="165"/>
      <c r="P344" s="165"/>
      <c r="Q344" s="165" t="s">
        <v>2136</v>
      </c>
      <c r="R344" s="165" t="s">
        <v>2122</v>
      </c>
      <c r="S344" s="164">
        <v>0</v>
      </c>
      <c r="T344" s="163"/>
      <c r="U344" s="163"/>
      <c r="V344" s="163"/>
      <c r="W344" s="162" t="s">
        <v>96</v>
      </c>
      <c r="X344" s="162" t="s">
        <v>96</v>
      </c>
      <c r="Y344" s="157">
        <v>0.01</v>
      </c>
      <c r="Z344" s="161"/>
    </row>
    <row r="345" spans="1:26">
      <c r="A345" s="168"/>
      <c r="B345" s="174" t="s">
        <v>203</v>
      </c>
      <c r="C345" s="174" t="s">
        <v>2137</v>
      </c>
      <c r="D345" s="168" t="s">
        <v>43</v>
      </c>
      <c r="E345" s="168" t="s">
        <v>43</v>
      </c>
      <c r="F345" s="174">
        <v>0.01</v>
      </c>
      <c r="G345" s="175" t="s">
        <v>1116</v>
      </c>
      <c r="H345" s="168" t="s">
        <v>1314</v>
      </c>
      <c r="I345" s="168" t="s">
        <v>1314</v>
      </c>
      <c r="J345" s="167">
        <v>6.3039729999999992</v>
      </c>
      <c r="K345" s="165"/>
      <c r="L345" s="165"/>
      <c r="M345" s="174" t="s">
        <v>203</v>
      </c>
      <c r="N345" s="165" t="s">
        <v>96</v>
      </c>
      <c r="O345" s="165"/>
      <c r="P345" s="165"/>
      <c r="Q345" s="165" t="s">
        <v>2137</v>
      </c>
      <c r="R345" s="165" t="s">
        <v>2122</v>
      </c>
      <c r="S345" s="164">
        <v>6.3039729999999988E-2</v>
      </c>
      <c r="T345" s="163"/>
      <c r="U345" s="163"/>
      <c r="V345" s="163"/>
      <c r="W345" s="162" t="s">
        <v>96</v>
      </c>
      <c r="X345" s="162" t="s">
        <v>96</v>
      </c>
      <c r="Y345" s="157">
        <v>0.01</v>
      </c>
      <c r="Z345" s="161"/>
    </row>
    <row r="346" spans="1:26">
      <c r="A346" s="168"/>
      <c r="B346" s="174" t="s">
        <v>386</v>
      </c>
      <c r="C346" s="174" t="s">
        <v>2138</v>
      </c>
      <c r="D346" s="168" t="s">
        <v>43</v>
      </c>
      <c r="E346" s="168" t="s">
        <v>43</v>
      </c>
      <c r="F346" s="174">
        <v>0.01</v>
      </c>
      <c r="G346" s="175" t="s">
        <v>1116</v>
      </c>
      <c r="H346" s="168" t="s">
        <v>1314</v>
      </c>
      <c r="I346" s="168" t="s">
        <v>1314</v>
      </c>
      <c r="J346" s="167">
        <v>4.7522169999999999</v>
      </c>
      <c r="K346" s="165"/>
      <c r="L346" s="165"/>
      <c r="M346" s="174" t="s">
        <v>386</v>
      </c>
      <c r="N346" s="165" t="s">
        <v>96</v>
      </c>
      <c r="O346" s="165"/>
      <c r="P346" s="165"/>
      <c r="Q346" s="165" t="s">
        <v>2138</v>
      </c>
      <c r="R346" s="165" t="s">
        <v>2122</v>
      </c>
      <c r="S346" s="164">
        <v>4.7522170000000002E-2</v>
      </c>
      <c r="T346" s="163"/>
      <c r="U346" s="163"/>
      <c r="V346" s="163"/>
      <c r="W346" s="162" t="s">
        <v>96</v>
      </c>
      <c r="X346" s="162" t="s">
        <v>96</v>
      </c>
      <c r="Y346" s="157">
        <v>0.01</v>
      </c>
      <c r="Z346" s="161"/>
    </row>
    <row r="347" spans="1:26">
      <c r="A347" s="168"/>
      <c r="B347" s="174" t="s">
        <v>69</v>
      </c>
      <c r="C347" s="174" t="s">
        <v>2139</v>
      </c>
      <c r="D347" s="168" t="s">
        <v>43</v>
      </c>
      <c r="E347" s="168" t="s">
        <v>43</v>
      </c>
      <c r="F347" s="174">
        <v>0.01</v>
      </c>
      <c r="G347" s="175" t="s">
        <v>1116</v>
      </c>
      <c r="H347" s="168" t="s">
        <v>1314</v>
      </c>
      <c r="I347" s="168" t="s">
        <v>1314</v>
      </c>
      <c r="J347" s="167">
        <v>12.979707000000001</v>
      </c>
      <c r="K347" s="165" t="s">
        <v>1507</v>
      </c>
      <c r="L347" s="165"/>
      <c r="M347" s="174" t="s">
        <v>69</v>
      </c>
      <c r="N347" s="165" t="s">
        <v>2140</v>
      </c>
      <c r="O347" s="165"/>
      <c r="P347" s="165"/>
      <c r="Q347" s="165" t="s">
        <v>2139</v>
      </c>
      <c r="R347" s="165" t="s">
        <v>2122</v>
      </c>
      <c r="S347" s="164">
        <v>0.12979707000000001</v>
      </c>
      <c r="T347" s="163"/>
      <c r="U347" s="163"/>
      <c r="V347" s="163"/>
      <c r="W347" s="162" t="s">
        <v>96</v>
      </c>
      <c r="X347" s="162" t="s">
        <v>96</v>
      </c>
      <c r="Y347" s="157">
        <v>0.01</v>
      </c>
      <c r="Z347" s="161"/>
    </row>
    <row r="348" spans="1:26">
      <c r="A348" s="168"/>
      <c r="B348" s="174" t="s">
        <v>141</v>
      </c>
      <c r="C348" s="174" t="s">
        <v>2141</v>
      </c>
      <c r="D348" s="168" t="s">
        <v>43</v>
      </c>
      <c r="E348" s="168" t="s">
        <v>43</v>
      </c>
      <c r="F348" s="174">
        <v>0.01</v>
      </c>
      <c r="G348" s="175" t="s">
        <v>1116</v>
      </c>
      <c r="H348" s="168" t="s">
        <v>1314</v>
      </c>
      <c r="I348" s="168" t="s">
        <v>1314</v>
      </c>
      <c r="J348" s="167">
        <v>0</v>
      </c>
      <c r="K348" s="165"/>
      <c r="L348" s="165"/>
      <c r="M348" s="174" t="s">
        <v>141</v>
      </c>
      <c r="N348" s="165" t="s">
        <v>96</v>
      </c>
      <c r="O348" s="165"/>
      <c r="P348" s="165"/>
      <c r="Q348" s="165" t="s">
        <v>2141</v>
      </c>
      <c r="R348" s="165" t="s">
        <v>2122</v>
      </c>
      <c r="S348" s="164">
        <v>0</v>
      </c>
      <c r="T348" s="163"/>
      <c r="U348" s="163"/>
      <c r="V348" s="163"/>
      <c r="W348" s="162" t="s">
        <v>96</v>
      </c>
      <c r="X348" s="162" t="s">
        <v>96</v>
      </c>
      <c r="Y348" s="157">
        <v>0.01</v>
      </c>
      <c r="Z348" s="161"/>
    </row>
    <row r="349" spans="1:26">
      <c r="A349" s="168"/>
      <c r="B349" s="174" t="s">
        <v>136</v>
      </c>
      <c r="C349" s="174" t="s">
        <v>2142</v>
      </c>
      <c r="D349" s="168" t="s">
        <v>43</v>
      </c>
      <c r="E349" s="168" t="s">
        <v>43</v>
      </c>
      <c r="F349" s="174">
        <v>0.01</v>
      </c>
      <c r="G349" s="175" t="s">
        <v>1116</v>
      </c>
      <c r="H349" s="168" t="s">
        <v>1314</v>
      </c>
      <c r="I349" s="168" t="s">
        <v>1314</v>
      </c>
      <c r="J349" s="167">
        <v>0</v>
      </c>
      <c r="K349" s="165" t="s">
        <v>137</v>
      </c>
      <c r="L349" s="165"/>
      <c r="M349" s="174" t="s">
        <v>136</v>
      </c>
      <c r="N349" s="165" t="s">
        <v>2143</v>
      </c>
      <c r="O349" s="165"/>
      <c r="P349" s="165"/>
      <c r="Q349" s="165" t="s">
        <v>2142</v>
      </c>
      <c r="R349" s="165" t="s">
        <v>2122</v>
      </c>
      <c r="S349" s="164">
        <v>0</v>
      </c>
      <c r="T349" s="163"/>
      <c r="U349" s="163"/>
      <c r="V349" s="163"/>
      <c r="W349" s="162" t="s">
        <v>96</v>
      </c>
      <c r="X349" s="162" t="s">
        <v>96</v>
      </c>
      <c r="Y349" s="157">
        <v>0.01</v>
      </c>
      <c r="Z349" s="161"/>
    </row>
    <row r="350" spans="1:26">
      <c r="A350" s="168"/>
      <c r="B350" s="174" t="s">
        <v>317</v>
      </c>
      <c r="C350" s="174" t="s">
        <v>2144</v>
      </c>
      <c r="D350" s="168" t="s">
        <v>43</v>
      </c>
      <c r="E350" s="168" t="s">
        <v>43</v>
      </c>
      <c r="F350" s="174">
        <v>0.01</v>
      </c>
      <c r="G350" s="175" t="s">
        <v>1116</v>
      </c>
      <c r="H350" s="168" t="s">
        <v>1314</v>
      </c>
      <c r="I350" s="168" t="s">
        <v>1314</v>
      </c>
      <c r="J350" s="167">
        <v>8.908455</v>
      </c>
      <c r="K350" s="165"/>
      <c r="L350" s="165"/>
      <c r="M350" s="174" t="s">
        <v>317</v>
      </c>
      <c r="N350" s="165" t="s">
        <v>96</v>
      </c>
      <c r="O350" s="165"/>
      <c r="P350" s="165"/>
      <c r="Q350" s="165" t="s">
        <v>2144</v>
      </c>
      <c r="R350" s="165" t="s">
        <v>2122</v>
      </c>
      <c r="S350" s="164">
        <v>8.9084549999999998E-2</v>
      </c>
      <c r="T350" s="163"/>
      <c r="U350" s="163"/>
      <c r="V350" s="163"/>
      <c r="W350" s="162" t="s">
        <v>96</v>
      </c>
      <c r="X350" s="162" t="s">
        <v>96</v>
      </c>
      <c r="Y350" s="157">
        <v>0.01</v>
      </c>
      <c r="Z350" s="161"/>
    </row>
    <row r="351" spans="1:26">
      <c r="A351" s="168"/>
      <c r="B351" s="174" t="s">
        <v>63</v>
      </c>
      <c r="C351" s="174" t="s">
        <v>2145</v>
      </c>
      <c r="D351" s="168" t="s">
        <v>43</v>
      </c>
      <c r="E351" s="168" t="s">
        <v>43</v>
      </c>
      <c r="F351" s="174">
        <v>0.01</v>
      </c>
      <c r="G351" s="175" t="s">
        <v>1116</v>
      </c>
      <c r="H351" s="168" t="s">
        <v>1314</v>
      </c>
      <c r="I351" s="168" t="s">
        <v>1314</v>
      </c>
      <c r="J351" s="167">
        <v>4.4281829999999998</v>
      </c>
      <c r="K351" s="165"/>
      <c r="L351" s="165"/>
      <c r="M351" s="174" t="s">
        <v>63</v>
      </c>
      <c r="N351" s="165" t="s">
        <v>96</v>
      </c>
      <c r="O351" s="165"/>
      <c r="P351" s="165"/>
      <c r="Q351" s="165" t="s">
        <v>2145</v>
      </c>
      <c r="R351" s="165" t="s">
        <v>2122</v>
      </c>
      <c r="S351" s="164">
        <v>4.4281830000000001E-2</v>
      </c>
      <c r="T351" s="163"/>
      <c r="U351" s="163"/>
      <c r="V351" s="163"/>
      <c r="W351" s="162" t="s">
        <v>96</v>
      </c>
      <c r="X351" s="162" t="s">
        <v>96</v>
      </c>
      <c r="Y351" s="157">
        <v>0.01</v>
      </c>
      <c r="Z351" s="161"/>
    </row>
    <row r="352" spans="1:26">
      <c r="A352" s="168"/>
      <c r="B352" s="174" t="s">
        <v>829</v>
      </c>
      <c r="C352" s="174" t="s">
        <v>2146</v>
      </c>
      <c r="D352" s="168" t="s">
        <v>43</v>
      </c>
      <c r="E352" s="168" t="s">
        <v>43</v>
      </c>
      <c r="F352" s="174">
        <v>0.01</v>
      </c>
      <c r="G352" s="175" t="s">
        <v>1116</v>
      </c>
      <c r="H352" s="168" t="s">
        <v>1314</v>
      </c>
      <c r="I352" s="168" t="s">
        <v>1314</v>
      </c>
      <c r="J352" s="167">
        <v>0</v>
      </c>
      <c r="K352" s="165"/>
      <c r="L352" s="165"/>
      <c r="M352" s="174" t="s">
        <v>829</v>
      </c>
      <c r="N352" s="165" t="s">
        <v>96</v>
      </c>
      <c r="O352" s="165"/>
      <c r="P352" s="165"/>
      <c r="Q352" s="165" t="s">
        <v>2146</v>
      </c>
      <c r="R352" s="165" t="s">
        <v>2122</v>
      </c>
      <c r="S352" s="164">
        <v>0</v>
      </c>
      <c r="T352" s="163"/>
      <c r="U352" s="163"/>
      <c r="V352" s="163"/>
      <c r="W352" s="162" t="s">
        <v>96</v>
      </c>
      <c r="X352" s="162" t="s">
        <v>96</v>
      </c>
      <c r="Y352" s="157">
        <v>0.01</v>
      </c>
      <c r="Z352" s="161"/>
    </row>
    <row r="353" spans="1:26">
      <c r="A353" s="168"/>
      <c r="B353" s="174" t="s">
        <v>236</v>
      </c>
      <c r="C353" s="174" t="s">
        <v>2147</v>
      </c>
      <c r="D353" s="168" t="s">
        <v>43</v>
      </c>
      <c r="E353" s="168" t="s">
        <v>43</v>
      </c>
      <c r="F353" s="174">
        <v>0.01</v>
      </c>
      <c r="G353" s="175" t="s">
        <v>1116</v>
      </c>
      <c r="H353" s="168" t="s">
        <v>1314</v>
      </c>
      <c r="I353" s="168" t="s">
        <v>1314</v>
      </c>
      <c r="J353" s="167">
        <v>0</v>
      </c>
      <c r="K353" s="165" t="s">
        <v>656</v>
      </c>
      <c r="L353" s="165"/>
      <c r="M353" s="174" t="s">
        <v>236</v>
      </c>
      <c r="N353" s="165" t="s">
        <v>2148</v>
      </c>
      <c r="O353" s="165"/>
      <c r="P353" s="165"/>
      <c r="Q353" s="165" t="s">
        <v>2147</v>
      </c>
      <c r="R353" s="165" t="s">
        <v>2122</v>
      </c>
      <c r="S353" s="164">
        <v>0</v>
      </c>
      <c r="T353" s="163"/>
      <c r="U353" s="163"/>
      <c r="V353" s="163"/>
      <c r="W353" s="162" t="s">
        <v>96</v>
      </c>
      <c r="X353" s="162" t="s">
        <v>96</v>
      </c>
      <c r="Y353" s="157">
        <v>0.01</v>
      </c>
      <c r="Z353" s="161"/>
    </row>
    <row r="354" spans="1:26">
      <c r="A354" s="168"/>
      <c r="B354" s="174" t="s">
        <v>151</v>
      </c>
      <c r="C354" s="174" t="s">
        <v>1163</v>
      </c>
      <c r="D354" s="168" t="s">
        <v>43</v>
      </c>
      <c r="E354" s="168" t="s">
        <v>43</v>
      </c>
      <c r="F354" s="174">
        <v>0.01</v>
      </c>
      <c r="G354" s="175" t="s">
        <v>1116</v>
      </c>
      <c r="H354" s="168" t="s">
        <v>1314</v>
      </c>
      <c r="I354" s="168" t="s">
        <v>1314</v>
      </c>
      <c r="J354" s="167">
        <v>0</v>
      </c>
      <c r="K354" s="165"/>
      <c r="L354" s="165"/>
      <c r="M354" s="174" t="s">
        <v>151</v>
      </c>
      <c r="N354" s="165" t="s">
        <v>96</v>
      </c>
      <c r="O354" s="165"/>
      <c r="P354" s="165"/>
      <c r="Q354" s="165" t="s">
        <v>1163</v>
      </c>
      <c r="R354" s="165" t="s">
        <v>2122</v>
      </c>
      <c r="S354" s="164">
        <v>0</v>
      </c>
      <c r="T354" s="163"/>
      <c r="U354" s="163"/>
      <c r="V354" s="163"/>
      <c r="W354" s="162" t="s">
        <v>96</v>
      </c>
      <c r="X354" s="162" t="s">
        <v>96</v>
      </c>
      <c r="Y354" s="157">
        <v>0.01</v>
      </c>
      <c r="Z354" s="161"/>
    </row>
    <row r="355" spans="1:26">
      <c r="A355" s="168"/>
      <c r="B355" s="174" t="s">
        <v>566</v>
      </c>
      <c r="C355" s="174" t="s">
        <v>1165</v>
      </c>
      <c r="D355" s="168" t="s">
        <v>43</v>
      </c>
      <c r="E355" s="168" t="s">
        <v>43</v>
      </c>
      <c r="F355" s="174">
        <v>0.01</v>
      </c>
      <c r="G355" s="175" t="s">
        <v>1116</v>
      </c>
      <c r="H355" s="168" t="s">
        <v>1314</v>
      </c>
      <c r="I355" s="168" t="s">
        <v>1314</v>
      </c>
      <c r="J355" s="167">
        <v>15.185007000000001</v>
      </c>
      <c r="K355" s="165"/>
      <c r="L355" s="165"/>
      <c r="M355" s="174" t="s">
        <v>566</v>
      </c>
      <c r="N355" s="165" t="s">
        <v>96</v>
      </c>
      <c r="O355" s="165"/>
      <c r="P355" s="165"/>
      <c r="Q355" s="165" t="s">
        <v>1165</v>
      </c>
      <c r="R355" s="165" t="s">
        <v>2122</v>
      </c>
      <c r="S355" s="164">
        <v>0.15185007</v>
      </c>
      <c r="T355" s="163"/>
      <c r="U355" s="163"/>
      <c r="V355" s="163"/>
      <c r="W355" s="162" t="s">
        <v>96</v>
      </c>
      <c r="X355" s="162" t="s">
        <v>96</v>
      </c>
      <c r="Y355" s="157">
        <v>0.01</v>
      </c>
      <c r="Z355" s="161"/>
    </row>
    <row r="356" spans="1:26">
      <c r="A356" s="168"/>
      <c r="B356" s="174" t="s">
        <v>95</v>
      </c>
      <c r="C356" s="174" t="s">
        <v>1167</v>
      </c>
      <c r="D356" s="168" t="s">
        <v>43</v>
      </c>
      <c r="E356" s="168" t="s">
        <v>43</v>
      </c>
      <c r="F356" s="174">
        <v>0.01</v>
      </c>
      <c r="G356" s="175" t="s">
        <v>1116</v>
      </c>
      <c r="H356" s="168" t="s">
        <v>1314</v>
      </c>
      <c r="I356" s="168" t="s">
        <v>1314</v>
      </c>
      <c r="J356" s="167">
        <v>0</v>
      </c>
      <c r="K356" s="165"/>
      <c r="L356" s="165"/>
      <c r="M356" s="174" t="s">
        <v>95</v>
      </c>
      <c r="N356" s="165" t="s">
        <v>96</v>
      </c>
      <c r="O356" s="165"/>
      <c r="P356" s="165"/>
      <c r="Q356" s="165" t="s">
        <v>1167</v>
      </c>
      <c r="R356" s="165" t="s">
        <v>2122</v>
      </c>
      <c r="S356" s="164">
        <v>0</v>
      </c>
      <c r="T356" s="163"/>
      <c r="U356" s="163"/>
      <c r="V356" s="163"/>
      <c r="W356" s="162" t="s">
        <v>96</v>
      </c>
      <c r="X356" s="162" t="s">
        <v>96</v>
      </c>
      <c r="Y356" s="157">
        <v>0.01</v>
      </c>
      <c r="Z356" s="161"/>
    </row>
    <row r="357" spans="1:26">
      <c r="A357" s="168"/>
      <c r="B357" s="174" t="s">
        <v>439</v>
      </c>
      <c r="C357" s="174" t="s">
        <v>1169</v>
      </c>
      <c r="D357" s="168" t="s">
        <v>43</v>
      </c>
      <c r="E357" s="168" t="s">
        <v>43</v>
      </c>
      <c r="F357" s="174">
        <v>0.01</v>
      </c>
      <c r="G357" s="175" t="s">
        <v>1116</v>
      </c>
      <c r="H357" s="168" t="s">
        <v>1314</v>
      </c>
      <c r="I357" s="168" t="s">
        <v>1314</v>
      </c>
      <c r="J357" s="167">
        <v>14.260590000000001</v>
      </c>
      <c r="K357" s="165"/>
      <c r="L357" s="165"/>
      <c r="M357" s="174" t="s">
        <v>439</v>
      </c>
      <c r="N357" s="165" t="s">
        <v>96</v>
      </c>
      <c r="O357" s="165"/>
      <c r="P357" s="165"/>
      <c r="Q357" s="165" t="s">
        <v>1169</v>
      </c>
      <c r="R357" s="165" t="s">
        <v>2122</v>
      </c>
      <c r="S357" s="164">
        <v>0.14260590000000001</v>
      </c>
      <c r="T357" s="163"/>
      <c r="U357" s="163"/>
      <c r="V357" s="163"/>
      <c r="W357" s="162" t="s">
        <v>96</v>
      </c>
      <c r="X357" s="162" t="s">
        <v>96</v>
      </c>
      <c r="Y357" s="157">
        <v>0.01</v>
      </c>
      <c r="Z357" s="161"/>
    </row>
    <row r="358" spans="1:26">
      <c r="A358" s="168"/>
      <c r="B358" s="174" t="s">
        <v>130</v>
      </c>
      <c r="C358" s="174" t="s">
        <v>1171</v>
      </c>
      <c r="D358" s="168" t="s">
        <v>43</v>
      </c>
      <c r="E358" s="168" t="s">
        <v>43</v>
      </c>
      <c r="F358" s="174">
        <v>0.01</v>
      </c>
      <c r="G358" s="175" t="s">
        <v>1116</v>
      </c>
      <c r="H358" s="168" t="s">
        <v>1314</v>
      </c>
      <c r="I358" s="168" t="s">
        <v>1314</v>
      </c>
      <c r="J358" s="167">
        <v>46.073736000000004</v>
      </c>
      <c r="K358" s="165"/>
      <c r="L358" s="165"/>
      <c r="M358" s="174" t="s">
        <v>130</v>
      </c>
      <c r="N358" s="165" t="s">
        <v>96</v>
      </c>
      <c r="O358" s="165"/>
      <c r="P358" s="165"/>
      <c r="Q358" s="165" t="s">
        <v>1171</v>
      </c>
      <c r="R358" s="165" t="s">
        <v>2122</v>
      </c>
      <c r="S358" s="164">
        <v>0.46073736000000004</v>
      </c>
      <c r="T358" s="163"/>
      <c r="U358" s="163"/>
      <c r="V358" s="163"/>
      <c r="W358" s="162" t="s">
        <v>96</v>
      </c>
      <c r="X358" s="162" t="s">
        <v>96</v>
      </c>
      <c r="Y358" s="157">
        <v>0.01</v>
      </c>
      <c r="Z358" s="161"/>
    </row>
    <row r="359" spans="1:26">
      <c r="A359" s="168"/>
      <c r="B359" s="174" t="s">
        <v>170</v>
      </c>
      <c r="C359" s="174" t="s">
        <v>1173</v>
      </c>
      <c r="D359" s="168" t="s">
        <v>43</v>
      </c>
      <c r="E359" s="168" t="s">
        <v>43</v>
      </c>
      <c r="F359" s="174">
        <v>0.01</v>
      </c>
      <c r="G359" s="175" t="s">
        <v>1116</v>
      </c>
      <c r="H359" s="168" t="s">
        <v>1314</v>
      </c>
      <c r="I359" s="168" t="s">
        <v>1314</v>
      </c>
      <c r="J359" s="167">
        <v>26.097453000000002</v>
      </c>
      <c r="K359" s="165"/>
      <c r="L359" s="165"/>
      <c r="M359" s="174" t="s">
        <v>170</v>
      </c>
      <c r="N359" s="165" t="s">
        <v>96</v>
      </c>
      <c r="O359" s="165"/>
      <c r="P359" s="165"/>
      <c r="Q359" s="165" t="s">
        <v>1173</v>
      </c>
      <c r="R359" s="165" t="s">
        <v>2122</v>
      </c>
      <c r="S359" s="164">
        <v>0.26097453000000004</v>
      </c>
      <c r="T359" s="163"/>
      <c r="U359" s="163"/>
      <c r="V359" s="163"/>
      <c r="W359" s="162" t="s">
        <v>96</v>
      </c>
      <c r="X359" s="162" t="s">
        <v>96</v>
      </c>
      <c r="Y359" s="157">
        <v>0.01</v>
      </c>
      <c r="Z359" s="161"/>
    </row>
    <row r="360" spans="1:26">
      <c r="A360" s="168"/>
      <c r="B360" s="171"/>
      <c r="C360" s="171"/>
      <c r="D360" s="168"/>
      <c r="E360" s="168"/>
      <c r="F360" s="171"/>
      <c r="G360" s="172"/>
      <c r="H360" s="168"/>
      <c r="I360" s="168"/>
      <c r="J360" s="167"/>
      <c r="K360" s="165"/>
      <c r="L360" s="165"/>
      <c r="M360" s="171"/>
      <c r="N360" s="165" t="s">
        <v>96</v>
      </c>
      <c r="O360" s="165"/>
      <c r="P360" s="165"/>
      <c r="Q360" s="165"/>
      <c r="R360" s="165"/>
      <c r="S360" s="164"/>
      <c r="T360" s="163"/>
      <c r="U360" s="163"/>
      <c r="V360" s="163"/>
      <c r="W360" s="162" t="s">
        <v>96</v>
      </c>
      <c r="X360" s="162" t="s">
        <v>96</v>
      </c>
      <c r="Y360" s="157"/>
      <c r="Z360" s="161"/>
    </row>
    <row r="361" spans="1:26">
      <c r="A361" s="168"/>
      <c r="B361" s="171" t="s">
        <v>86</v>
      </c>
      <c r="C361" s="171" t="s">
        <v>2149</v>
      </c>
      <c r="D361" s="168" t="s">
        <v>43</v>
      </c>
      <c r="E361" s="168" t="s">
        <v>43</v>
      </c>
      <c r="F361" s="173">
        <v>0.2</v>
      </c>
      <c r="G361" s="172" t="s">
        <v>1177</v>
      </c>
      <c r="H361" s="168" t="s">
        <v>1314</v>
      </c>
      <c r="I361" s="168" t="s">
        <v>0</v>
      </c>
      <c r="J361" s="167">
        <v>418.27979361000001</v>
      </c>
      <c r="K361" s="165"/>
      <c r="L361" s="165" t="s">
        <v>24</v>
      </c>
      <c r="M361" s="171" t="s">
        <v>86</v>
      </c>
      <c r="N361" s="165" t="s">
        <v>96</v>
      </c>
      <c r="O361" s="165"/>
      <c r="P361" s="165"/>
      <c r="Q361" s="165" t="s">
        <v>2149</v>
      </c>
      <c r="R361" s="165" t="s">
        <v>1175</v>
      </c>
      <c r="S361" s="164">
        <v>83.655958722000008</v>
      </c>
      <c r="T361" s="163"/>
      <c r="U361" s="163"/>
      <c r="V361" s="163"/>
      <c r="W361" s="162" t="s">
        <v>96</v>
      </c>
      <c r="X361" s="162" t="s">
        <v>96</v>
      </c>
      <c r="Y361" s="157">
        <v>0.37</v>
      </c>
      <c r="Z361" s="161"/>
    </row>
    <row r="362" spans="1:26">
      <c r="A362" s="168"/>
      <c r="B362" s="171"/>
      <c r="C362" s="171"/>
      <c r="D362" s="168"/>
      <c r="E362" s="168"/>
      <c r="F362" s="171"/>
      <c r="G362" s="172"/>
      <c r="H362" s="168"/>
      <c r="I362" s="168"/>
      <c r="J362" s="167"/>
      <c r="K362" s="165"/>
      <c r="L362" s="165"/>
      <c r="M362" s="171"/>
      <c r="N362" s="165" t="s">
        <v>96</v>
      </c>
      <c r="O362" s="165"/>
      <c r="P362" s="165"/>
      <c r="Q362" s="165"/>
      <c r="R362" s="165"/>
      <c r="S362" s="164"/>
      <c r="T362" s="163"/>
      <c r="U362" s="163"/>
      <c r="V362" s="163"/>
      <c r="W362" s="162" t="s">
        <v>96</v>
      </c>
      <c r="X362" s="162" t="s">
        <v>96</v>
      </c>
      <c r="Y362" s="157"/>
      <c r="Z362" s="161"/>
    </row>
    <row r="363" spans="1:26">
      <c r="A363" s="168"/>
      <c r="B363" s="166" t="s">
        <v>74</v>
      </c>
      <c r="C363" s="166" t="s">
        <v>1180</v>
      </c>
      <c r="D363" s="168" t="s">
        <v>43</v>
      </c>
      <c r="E363" s="168" t="s">
        <v>43</v>
      </c>
      <c r="F363" s="166">
        <v>0.09</v>
      </c>
      <c r="G363" s="169" t="s">
        <v>1177</v>
      </c>
      <c r="H363" s="168" t="s">
        <v>1314</v>
      </c>
      <c r="I363" s="168" t="s">
        <v>1314</v>
      </c>
      <c r="J363" s="167">
        <v>0</v>
      </c>
      <c r="K363" s="165" t="s">
        <v>76</v>
      </c>
      <c r="L363" s="165"/>
      <c r="M363" s="166" t="s">
        <v>74</v>
      </c>
      <c r="N363" s="165" t="s">
        <v>2150</v>
      </c>
      <c r="O363" s="165"/>
      <c r="P363" s="165"/>
      <c r="Q363" s="165" t="s">
        <v>1180</v>
      </c>
      <c r="R363" s="165" t="s">
        <v>1313</v>
      </c>
      <c r="S363" s="164">
        <v>0</v>
      </c>
      <c r="T363" s="163"/>
      <c r="U363" s="163"/>
      <c r="V363" s="163"/>
      <c r="W363" s="162" t="s">
        <v>96</v>
      </c>
      <c r="X363" s="162" t="s">
        <v>96</v>
      </c>
      <c r="Y363" s="157">
        <v>0.09</v>
      </c>
      <c r="Z363" s="161"/>
    </row>
    <row r="364" spans="1:26">
      <c r="A364" s="168"/>
      <c r="B364" s="166" t="s">
        <v>226</v>
      </c>
      <c r="C364" s="166" t="s">
        <v>1182</v>
      </c>
      <c r="D364" s="168" t="s">
        <v>43</v>
      </c>
      <c r="E364" s="168" t="s">
        <v>43</v>
      </c>
      <c r="F364" s="166">
        <v>0.09</v>
      </c>
      <c r="G364" s="169" t="s">
        <v>1177</v>
      </c>
      <c r="H364" s="168" t="s">
        <v>1314</v>
      </c>
      <c r="I364" s="168" t="s">
        <v>1314</v>
      </c>
      <c r="J364" s="167">
        <v>3.552</v>
      </c>
      <c r="K364" s="165"/>
      <c r="L364" s="165"/>
      <c r="M364" s="166" t="s">
        <v>226</v>
      </c>
      <c r="N364" s="165" t="s">
        <v>96</v>
      </c>
      <c r="O364" s="165"/>
      <c r="P364" s="165"/>
      <c r="Q364" s="165" t="s">
        <v>1182</v>
      </c>
      <c r="R364" s="165" t="s">
        <v>1313</v>
      </c>
      <c r="S364" s="164">
        <v>0.31968000000000002</v>
      </c>
      <c r="T364" s="163"/>
      <c r="U364" s="163"/>
      <c r="V364" s="163"/>
      <c r="W364" s="162" t="s">
        <v>96</v>
      </c>
      <c r="X364" s="162" t="s">
        <v>96</v>
      </c>
      <c r="Y364" s="157">
        <v>0.09</v>
      </c>
      <c r="Z364" s="161"/>
    </row>
    <row r="365" spans="1:26">
      <c r="A365" s="168"/>
      <c r="B365" s="166" t="s">
        <v>48</v>
      </c>
      <c r="C365" s="166" t="s">
        <v>1185</v>
      </c>
      <c r="D365" s="168" t="s">
        <v>43</v>
      </c>
      <c r="E365" s="168" t="s">
        <v>43</v>
      </c>
      <c r="F365" s="166">
        <v>0.1</v>
      </c>
      <c r="G365" s="169" t="s">
        <v>1177</v>
      </c>
      <c r="H365" s="168" t="s">
        <v>1314</v>
      </c>
      <c r="I365" s="168" t="s">
        <v>1314</v>
      </c>
      <c r="J365" s="167">
        <v>0</v>
      </c>
      <c r="K365" s="165" t="s">
        <v>49</v>
      </c>
      <c r="L365" s="165"/>
      <c r="M365" s="166" t="s">
        <v>48</v>
      </c>
      <c r="N365" s="165" t="s">
        <v>2151</v>
      </c>
      <c r="O365" s="165"/>
      <c r="P365" s="165"/>
      <c r="Q365" s="165" t="s">
        <v>1185</v>
      </c>
      <c r="R365" s="165" t="s">
        <v>1313</v>
      </c>
      <c r="S365" s="164">
        <v>0</v>
      </c>
      <c r="T365" s="163"/>
      <c r="U365" s="163"/>
      <c r="V365" s="163"/>
      <c r="W365" s="162" t="s">
        <v>96</v>
      </c>
      <c r="X365" s="162" t="s">
        <v>96</v>
      </c>
      <c r="Y365" s="157">
        <v>0.1</v>
      </c>
      <c r="Z365" s="161"/>
    </row>
    <row r="366" spans="1:26">
      <c r="A366" s="168"/>
      <c r="B366" s="166" t="s">
        <v>53</v>
      </c>
      <c r="C366" s="166" t="s">
        <v>1187</v>
      </c>
      <c r="D366" s="168" t="s">
        <v>43</v>
      </c>
      <c r="E366" s="168" t="s">
        <v>43</v>
      </c>
      <c r="F366" s="166">
        <v>0.09</v>
      </c>
      <c r="G366" s="169" t="s">
        <v>1177</v>
      </c>
      <c r="H366" s="168" t="s">
        <v>1314</v>
      </c>
      <c r="I366" s="168" t="s">
        <v>1314</v>
      </c>
      <c r="J366" s="167">
        <v>0</v>
      </c>
      <c r="K366" s="165" t="s">
        <v>1497</v>
      </c>
      <c r="L366" s="165"/>
      <c r="M366" s="166" t="s">
        <v>53</v>
      </c>
      <c r="N366" s="165" t="s">
        <v>2152</v>
      </c>
      <c r="O366" s="165"/>
      <c r="P366" s="165"/>
      <c r="Q366" s="165" t="s">
        <v>1187</v>
      </c>
      <c r="R366" s="165" t="s">
        <v>1313</v>
      </c>
      <c r="S366" s="164">
        <v>0</v>
      </c>
      <c r="T366" s="163"/>
      <c r="U366" s="163"/>
      <c r="V366" s="163"/>
      <c r="W366" s="162" t="s">
        <v>96</v>
      </c>
      <c r="X366" s="162" t="s">
        <v>96</v>
      </c>
      <c r="Y366" s="157">
        <v>0.09</v>
      </c>
      <c r="Z366" s="161"/>
    </row>
    <row r="367" spans="1:26">
      <c r="A367" s="168"/>
      <c r="B367" s="166" t="s">
        <v>365</v>
      </c>
      <c r="C367" s="166" t="s">
        <v>1189</v>
      </c>
      <c r="D367" s="168" t="s">
        <v>43</v>
      </c>
      <c r="E367" s="168" t="s">
        <v>43</v>
      </c>
      <c r="F367" s="166">
        <v>0.09</v>
      </c>
      <c r="G367" s="169" t="s">
        <v>1177</v>
      </c>
      <c r="H367" s="168" t="s">
        <v>1314</v>
      </c>
      <c r="I367" s="168" t="s">
        <v>1314</v>
      </c>
      <c r="J367" s="167">
        <v>1.4138329999999999</v>
      </c>
      <c r="K367" s="165" t="s">
        <v>1668</v>
      </c>
      <c r="L367" s="165"/>
      <c r="M367" s="166" t="s">
        <v>365</v>
      </c>
      <c r="N367" s="165" t="s">
        <v>2153</v>
      </c>
      <c r="O367" s="165"/>
      <c r="P367" s="165"/>
      <c r="Q367" s="165" t="s">
        <v>1189</v>
      </c>
      <c r="R367" s="165" t="s">
        <v>1313</v>
      </c>
      <c r="S367" s="164">
        <v>0.12724496999999999</v>
      </c>
      <c r="T367" s="163"/>
      <c r="U367" s="163"/>
      <c r="V367" s="163"/>
      <c r="W367" s="162" t="s">
        <v>96</v>
      </c>
      <c r="X367" s="162" t="s">
        <v>96</v>
      </c>
      <c r="Y367" s="157">
        <v>0.09</v>
      </c>
      <c r="Z367" s="161"/>
    </row>
    <row r="368" spans="1:26">
      <c r="A368" s="168"/>
      <c r="B368" s="166" t="s">
        <v>287</v>
      </c>
      <c r="C368" s="166" t="s">
        <v>1191</v>
      </c>
      <c r="D368" s="168" t="s">
        <v>43</v>
      </c>
      <c r="E368" s="168" t="s">
        <v>43</v>
      </c>
      <c r="F368" s="166">
        <v>0.09</v>
      </c>
      <c r="G368" s="169" t="s">
        <v>1177</v>
      </c>
      <c r="H368" s="168" t="s">
        <v>1314</v>
      </c>
      <c r="I368" s="168" t="s">
        <v>1314</v>
      </c>
      <c r="J368" s="167">
        <v>0</v>
      </c>
      <c r="K368" s="165"/>
      <c r="L368" s="165"/>
      <c r="M368" s="166" t="s">
        <v>287</v>
      </c>
      <c r="N368" s="165" t="s">
        <v>96</v>
      </c>
      <c r="O368" s="165"/>
      <c r="P368" s="165"/>
      <c r="Q368" s="165" t="s">
        <v>1191</v>
      </c>
      <c r="R368" s="165" t="s">
        <v>1313</v>
      </c>
      <c r="S368" s="164">
        <v>0</v>
      </c>
      <c r="T368" s="163"/>
      <c r="U368" s="163"/>
      <c r="V368" s="163"/>
      <c r="W368" s="162" t="s">
        <v>96</v>
      </c>
      <c r="X368" s="162" t="s">
        <v>96</v>
      </c>
      <c r="Y368" s="157">
        <v>0.09</v>
      </c>
      <c r="Z368" s="161"/>
    </row>
    <row r="369" spans="1:26">
      <c r="A369" s="168"/>
      <c r="B369" s="166" t="s">
        <v>393</v>
      </c>
      <c r="C369" s="166" t="s">
        <v>1193</v>
      </c>
      <c r="D369" s="168" t="s">
        <v>43</v>
      </c>
      <c r="E369" s="168" t="s">
        <v>43</v>
      </c>
      <c r="F369" s="166">
        <v>0.09</v>
      </c>
      <c r="G369" s="169" t="s">
        <v>1177</v>
      </c>
      <c r="H369" s="168" t="s">
        <v>1314</v>
      </c>
      <c r="I369" s="168" t="s">
        <v>1314</v>
      </c>
      <c r="J369" s="167">
        <v>0</v>
      </c>
      <c r="K369" s="165"/>
      <c r="L369" s="165"/>
      <c r="M369" s="166" t="s">
        <v>393</v>
      </c>
      <c r="N369" s="165" t="s">
        <v>96</v>
      </c>
      <c r="O369" s="165"/>
      <c r="P369" s="165"/>
      <c r="Q369" s="165" t="s">
        <v>1193</v>
      </c>
      <c r="R369" s="165" t="s">
        <v>1313</v>
      </c>
      <c r="S369" s="164">
        <v>0</v>
      </c>
      <c r="T369" s="163"/>
      <c r="U369" s="163"/>
      <c r="V369" s="163"/>
      <c r="W369" s="162" t="s">
        <v>96</v>
      </c>
      <c r="X369" s="162" t="s">
        <v>96</v>
      </c>
      <c r="Y369" s="157">
        <v>0.09</v>
      </c>
      <c r="Z369" s="161"/>
    </row>
    <row r="370" spans="1:26">
      <c r="A370" s="168"/>
      <c r="B370" s="166" t="s">
        <v>103</v>
      </c>
      <c r="C370" s="166" t="s">
        <v>1195</v>
      </c>
      <c r="D370" s="168" t="s">
        <v>43</v>
      </c>
      <c r="E370" s="168" t="s">
        <v>43</v>
      </c>
      <c r="F370" s="166">
        <v>0.09</v>
      </c>
      <c r="G370" s="169" t="s">
        <v>1177</v>
      </c>
      <c r="H370" s="168" t="s">
        <v>1314</v>
      </c>
      <c r="I370" s="168" t="s">
        <v>1314</v>
      </c>
      <c r="J370" s="167">
        <v>0.27439799999999998</v>
      </c>
      <c r="K370" s="165" t="s">
        <v>105</v>
      </c>
      <c r="L370" s="165"/>
      <c r="M370" s="166" t="s">
        <v>103</v>
      </c>
      <c r="N370" s="165" t="s">
        <v>2154</v>
      </c>
      <c r="O370" s="165"/>
      <c r="P370" s="165"/>
      <c r="Q370" s="165" t="s">
        <v>1195</v>
      </c>
      <c r="R370" s="165" t="s">
        <v>1313</v>
      </c>
      <c r="S370" s="164">
        <v>2.4695819999999997E-2</v>
      </c>
      <c r="T370" s="163"/>
      <c r="U370" s="163"/>
      <c r="V370" s="163"/>
      <c r="W370" s="162" t="s">
        <v>96</v>
      </c>
      <c r="X370" s="162" t="s">
        <v>96</v>
      </c>
      <c r="Y370" s="157">
        <v>0.09</v>
      </c>
      <c r="Z370" s="161"/>
    </row>
    <row r="371" spans="1:26">
      <c r="A371" s="168"/>
      <c r="B371" s="170" t="s">
        <v>258</v>
      </c>
      <c r="C371" s="170" t="s">
        <v>1197</v>
      </c>
      <c r="D371" s="168" t="s">
        <v>43</v>
      </c>
      <c r="E371" s="168" t="s">
        <v>43</v>
      </c>
      <c r="F371" s="170">
        <v>0.1</v>
      </c>
      <c r="G371" s="169" t="s">
        <v>1177</v>
      </c>
      <c r="H371" s="168" t="s">
        <v>1314</v>
      </c>
      <c r="I371" s="168" t="s">
        <v>1314</v>
      </c>
      <c r="J371" s="167">
        <v>2.5660660000000002</v>
      </c>
      <c r="K371" s="165" t="s">
        <v>1605</v>
      </c>
      <c r="L371" s="165"/>
      <c r="M371" s="170" t="s">
        <v>258</v>
      </c>
      <c r="N371" s="165" t="s">
        <v>2155</v>
      </c>
      <c r="O371" s="165"/>
      <c r="P371" s="165"/>
      <c r="Q371" s="165" t="s">
        <v>1197</v>
      </c>
      <c r="R371" s="165" t="s">
        <v>1313</v>
      </c>
      <c r="S371" s="164">
        <v>0.25660660000000002</v>
      </c>
      <c r="T371" s="163"/>
      <c r="U371" s="163"/>
      <c r="V371" s="163"/>
      <c r="W371" s="162" t="s">
        <v>96</v>
      </c>
      <c r="X371" s="162" t="s">
        <v>96</v>
      </c>
      <c r="Y371" s="157">
        <v>0.1</v>
      </c>
      <c r="Z371" s="161"/>
    </row>
    <row r="372" spans="1:26">
      <c r="A372" s="168"/>
      <c r="B372" s="166" t="s">
        <v>109</v>
      </c>
      <c r="C372" s="166" t="s">
        <v>1199</v>
      </c>
      <c r="D372" s="168" t="s">
        <v>43</v>
      </c>
      <c r="E372" s="168" t="s">
        <v>43</v>
      </c>
      <c r="F372" s="166">
        <v>0.09</v>
      </c>
      <c r="G372" s="169" t="s">
        <v>1177</v>
      </c>
      <c r="H372" s="168" t="s">
        <v>1314</v>
      </c>
      <c r="I372" s="168" t="s">
        <v>1314</v>
      </c>
      <c r="J372" s="167">
        <v>0</v>
      </c>
      <c r="K372" s="165"/>
      <c r="L372" s="165"/>
      <c r="M372" s="166" t="s">
        <v>109</v>
      </c>
      <c r="N372" s="165" t="s">
        <v>96</v>
      </c>
      <c r="O372" s="165"/>
      <c r="P372" s="165"/>
      <c r="Q372" s="165" t="s">
        <v>1199</v>
      </c>
      <c r="R372" s="165" t="s">
        <v>1313</v>
      </c>
      <c r="S372" s="164">
        <v>0</v>
      </c>
      <c r="T372" s="163"/>
      <c r="U372" s="163"/>
      <c r="V372" s="163"/>
      <c r="W372" s="162" t="s">
        <v>96</v>
      </c>
      <c r="X372" s="162" t="s">
        <v>96</v>
      </c>
      <c r="Y372" s="157">
        <v>0.09</v>
      </c>
      <c r="Z372" s="161"/>
    </row>
    <row r="373" spans="1:26">
      <c r="A373" s="168"/>
      <c r="B373" s="166" t="s">
        <v>207</v>
      </c>
      <c r="C373" s="166" t="s">
        <v>1201</v>
      </c>
      <c r="D373" s="168" t="s">
        <v>43</v>
      </c>
      <c r="E373" s="168" t="s">
        <v>43</v>
      </c>
      <c r="F373" s="166">
        <v>0.1</v>
      </c>
      <c r="G373" s="169" t="s">
        <v>1177</v>
      </c>
      <c r="H373" s="168" t="s">
        <v>1314</v>
      </c>
      <c r="I373" s="168" t="s">
        <v>1314</v>
      </c>
      <c r="J373" s="167">
        <v>1.859264</v>
      </c>
      <c r="K373" s="165"/>
      <c r="L373" s="165"/>
      <c r="M373" s="166" t="s">
        <v>207</v>
      </c>
      <c r="N373" s="165" t="s">
        <v>96</v>
      </c>
      <c r="O373" s="165"/>
      <c r="P373" s="165"/>
      <c r="Q373" s="165" t="s">
        <v>1201</v>
      </c>
      <c r="R373" s="165" t="s">
        <v>1313</v>
      </c>
      <c r="S373" s="164">
        <v>0.18592640000000002</v>
      </c>
      <c r="T373" s="163"/>
      <c r="U373" s="163"/>
      <c r="V373" s="163"/>
      <c r="W373" s="162" t="s">
        <v>96</v>
      </c>
      <c r="X373" s="162" t="s">
        <v>96</v>
      </c>
      <c r="Y373" s="157">
        <v>0.1</v>
      </c>
      <c r="Z373" s="161"/>
    </row>
    <row r="374" spans="1:26">
      <c r="A374" s="168"/>
      <c r="B374" s="166" t="s">
        <v>68</v>
      </c>
      <c r="C374" s="166" t="s">
        <v>1203</v>
      </c>
      <c r="D374" s="168" t="s">
        <v>43</v>
      </c>
      <c r="E374" s="168" t="s">
        <v>43</v>
      </c>
      <c r="F374" s="166">
        <v>0.09</v>
      </c>
      <c r="G374" s="169" t="s">
        <v>1177</v>
      </c>
      <c r="H374" s="168" t="s">
        <v>1314</v>
      </c>
      <c r="I374" s="168" t="s">
        <v>1314</v>
      </c>
      <c r="J374" s="167">
        <v>6.1516570000000002</v>
      </c>
      <c r="K374" s="165" t="s">
        <v>1507</v>
      </c>
      <c r="L374" s="165"/>
      <c r="M374" s="166" t="s">
        <v>68</v>
      </c>
      <c r="N374" s="165" t="s">
        <v>2156</v>
      </c>
      <c r="O374" s="165"/>
      <c r="P374" s="165"/>
      <c r="Q374" s="165" t="s">
        <v>1203</v>
      </c>
      <c r="R374" s="165" t="s">
        <v>1313</v>
      </c>
      <c r="S374" s="164">
        <v>0.55364913000000004</v>
      </c>
      <c r="T374" s="163"/>
      <c r="U374" s="163"/>
      <c r="V374" s="163"/>
      <c r="W374" s="162" t="s">
        <v>96</v>
      </c>
      <c r="X374" s="162" t="s">
        <v>96</v>
      </c>
      <c r="Y374" s="157">
        <v>0.09</v>
      </c>
      <c r="Z374" s="161"/>
    </row>
    <row r="375" spans="1:26">
      <c r="A375" s="168"/>
      <c r="B375" s="166" t="s">
        <v>215</v>
      </c>
      <c r="C375" s="166" t="s">
        <v>1205</v>
      </c>
      <c r="D375" s="168" t="s">
        <v>43</v>
      </c>
      <c r="E375" s="168" t="s">
        <v>43</v>
      </c>
      <c r="F375" s="166">
        <v>0.09</v>
      </c>
      <c r="G375" s="169" t="s">
        <v>1177</v>
      </c>
      <c r="H375" s="168" t="s">
        <v>1314</v>
      </c>
      <c r="I375" s="168" t="s">
        <v>1314</v>
      </c>
      <c r="J375" s="167">
        <v>0</v>
      </c>
      <c r="K375" s="165" t="s">
        <v>216</v>
      </c>
      <c r="L375" s="165"/>
      <c r="M375" s="166" t="s">
        <v>215</v>
      </c>
      <c r="N375" s="165" t="s">
        <v>2157</v>
      </c>
      <c r="O375" s="165"/>
      <c r="P375" s="165"/>
      <c r="Q375" s="165" t="s">
        <v>1205</v>
      </c>
      <c r="R375" s="165" t="s">
        <v>1313</v>
      </c>
      <c r="S375" s="164">
        <v>0</v>
      </c>
      <c r="T375" s="163"/>
      <c r="U375" s="163"/>
      <c r="V375" s="163"/>
      <c r="W375" s="162" t="s">
        <v>96</v>
      </c>
      <c r="X375" s="162" t="s">
        <v>96</v>
      </c>
      <c r="Y375" s="157">
        <v>0.09</v>
      </c>
      <c r="Z375" s="161"/>
    </row>
    <row r="376" spans="1:26">
      <c r="A376" s="168"/>
      <c r="B376" s="166" t="s">
        <v>135</v>
      </c>
      <c r="C376" s="166" t="s">
        <v>1207</v>
      </c>
      <c r="D376" s="168" t="s">
        <v>43</v>
      </c>
      <c r="E376" s="168" t="s">
        <v>43</v>
      </c>
      <c r="F376" s="166">
        <v>0.09</v>
      </c>
      <c r="G376" s="169" t="s">
        <v>1177</v>
      </c>
      <c r="H376" s="168" t="s">
        <v>1314</v>
      </c>
      <c r="I376" s="168" t="s">
        <v>1314</v>
      </c>
      <c r="J376" s="167">
        <v>0</v>
      </c>
      <c r="K376" s="165" t="s">
        <v>137</v>
      </c>
      <c r="L376" s="165"/>
      <c r="M376" s="166" t="s">
        <v>135</v>
      </c>
      <c r="N376" s="165" t="s">
        <v>2158</v>
      </c>
      <c r="O376" s="165"/>
      <c r="P376" s="165"/>
      <c r="Q376" s="165" t="s">
        <v>1207</v>
      </c>
      <c r="R376" s="165" t="s">
        <v>1313</v>
      </c>
      <c r="S376" s="164">
        <v>0</v>
      </c>
      <c r="T376" s="163"/>
      <c r="U376" s="163"/>
      <c r="V376" s="163"/>
      <c r="W376" s="162" t="s">
        <v>96</v>
      </c>
      <c r="X376" s="162" t="s">
        <v>96</v>
      </c>
      <c r="Y376" s="157">
        <v>0.09</v>
      </c>
      <c r="Z376" s="161"/>
    </row>
    <row r="377" spans="1:26">
      <c r="A377" s="168"/>
      <c r="B377" s="166" t="s">
        <v>156</v>
      </c>
      <c r="C377" s="166" t="s">
        <v>1209</v>
      </c>
      <c r="D377" s="168" t="s">
        <v>43</v>
      </c>
      <c r="E377" s="168" t="s">
        <v>43</v>
      </c>
      <c r="F377" s="166">
        <v>0.1</v>
      </c>
      <c r="G377" s="169" t="s">
        <v>1177</v>
      </c>
      <c r="H377" s="168" t="s">
        <v>1314</v>
      </c>
      <c r="I377" s="168" t="s">
        <v>1314</v>
      </c>
      <c r="J377" s="167">
        <v>1.736273</v>
      </c>
      <c r="K377" s="165" t="s">
        <v>1550</v>
      </c>
      <c r="L377" s="165"/>
      <c r="M377" s="166" t="s">
        <v>156</v>
      </c>
      <c r="N377" s="165" t="s">
        <v>2159</v>
      </c>
      <c r="O377" s="165"/>
      <c r="P377" s="165"/>
      <c r="Q377" s="165" t="s">
        <v>1209</v>
      </c>
      <c r="R377" s="165" t="s">
        <v>1313</v>
      </c>
      <c r="S377" s="164">
        <v>0.17362730000000001</v>
      </c>
      <c r="T377" s="163"/>
      <c r="U377" s="163"/>
      <c r="V377" s="163"/>
      <c r="W377" s="162" t="s">
        <v>96</v>
      </c>
      <c r="X377" s="162" t="s">
        <v>96</v>
      </c>
      <c r="Y377" s="157">
        <v>0.1</v>
      </c>
      <c r="Z377" s="161"/>
    </row>
    <row r="378" spans="1:26">
      <c r="A378" s="168"/>
      <c r="B378" s="166" t="s">
        <v>178</v>
      </c>
      <c r="C378" s="166" t="s">
        <v>1211</v>
      </c>
      <c r="D378" s="168" t="s">
        <v>43</v>
      </c>
      <c r="E378" s="168" t="s">
        <v>43</v>
      </c>
      <c r="F378" s="166">
        <v>0.1</v>
      </c>
      <c r="G378" s="169" t="s">
        <v>1177</v>
      </c>
      <c r="H378" s="168" t="s">
        <v>1314</v>
      </c>
      <c r="I378" s="168" t="s">
        <v>1314</v>
      </c>
      <c r="J378" s="167">
        <v>0</v>
      </c>
      <c r="K378" s="165" t="s">
        <v>179</v>
      </c>
      <c r="L378" s="165"/>
      <c r="M378" s="166" t="s">
        <v>178</v>
      </c>
      <c r="N378" s="165" t="s">
        <v>2160</v>
      </c>
      <c r="O378" s="165"/>
      <c r="P378" s="165"/>
      <c r="Q378" s="165" t="s">
        <v>1211</v>
      </c>
      <c r="R378" s="165" t="s">
        <v>1313</v>
      </c>
      <c r="S378" s="164">
        <v>0</v>
      </c>
      <c r="T378" s="163"/>
      <c r="U378" s="163"/>
      <c r="V378" s="163"/>
      <c r="W378" s="162" t="s">
        <v>96</v>
      </c>
      <c r="X378" s="162" t="s">
        <v>96</v>
      </c>
      <c r="Y378" s="157">
        <v>0.1</v>
      </c>
      <c r="Z378" s="161"/>
    </row>
    <row r="379" spans="1:26">
      <c r="A379" s="168"/>
      <c r="B379" s="166" t="s">
        <v>316</v>
      </c>
      <c r="C379" s="166" t="s">
        <v>318</v>
      </c>
      <c r="D379" s="168" t="s">
        <v>43</v>
      </c>
      <c r="E379" s="168" t="s">
        <v>43</v>
      </c>
      <c r="F379" s="166">
        <v>0.09</v>
      </c>
      <c r="G379" s="169" t="s">
        <v>1177</v>
      </c>
      <c r="H379" s="168" t="s">
        <v>1314</v>
      </c>
      <c r="I379" s="168" t="s">
        <v>1314</v>
      </c>
      <c r="J379" s="167">
        <v>0</v>
      </c>
      <c r="K379" s="165" t="s">
        <v>1640</v>
      </c>
      <c r="L379" s="165"/>
      <c r="M379" s="166" t="s">
        <v>316</v>
      </c>
      <c r="N379" s="165" t="s">
        <v>2161</v>
      </c>
      <c r="O379" s="165"/>
      <c r="P379" s="165"/>
      <c r="Q379" s="165" t="s">
        <v>318</v>
      </c>
      <c r="R379" s="165" t="s">
        <v>1313</v>
      </c>
      <c r="S379" s="164">
        <v>0</v>
      </c>
      <c r="T379" s="163"/>
      <c r="U379" s="163"/>
      <c r="V379" s="163"/>
      <c r="W379" s="162" t="s">
        <v>96</v>
      </c>
      <c r="X379" s="162" t="s">
        <v>96</v>
      </c>
      <c r="Y379" s="157">
        <v>0.09</v>
      </c>
      <c r="Z379" s="161"/>
    </row>
    <row r="380" spans="1:26">
      <c r="A380" s="168"/>
      <c r="B380" s="166" t="s">
        <v>300</v>
      </c>
      <c r="C380" s="166" t="s">
        <v>1214</v>
      </c>
      <c r="D380" s="168" t="s">
        <v>43</v>
      </c>
      <c r="E380" s="168" t="s">
        <v>43</v>
      </c>
      <c r="F380" s="166">
        <v>0.1</v>
      </c>
      <c r="G380" s="169" t="s">
        <v>1177</v>
      </c>
      <c r="H380" s="168" t="s">
        <v>1314</v>
      </c>
      <c r="I380" s="168" t="s">
        <v>0</v>
      </c>
      <c r="J380" s="167">
        <v>7.5601971999999993</v>
      </c>
      <c r="K380" s="165" t="s">
        <v>301</v>
      </c>
      <c r="L380" s="165"/>
      <c r="M380" s="166" t="s">
        <v>300</v>
      </c>
      <c r="N380" s="165" t="s">
        <v>2162</v>
      </c>
      <c r="O380" s="165"/>
      <c r="P380" s="165"/>
      <c r="Q380" s="165" t="s">
        <v>1214</v>
      </c>
      <c r="R380" s="165" t="s">
        <v>1313</v>
      </c>
      <c r="S380" s="164">
        <v>0.75601971999999995</v>
      </c>
      <c r="T380" s="163"/>
      <c r="U380" s="163"/>
      <c r="V380" s="163"/>
      <c r="W380" s="162" t="s">
        <v>96</v>
      </c>
      <c r="X380" s="162" t="s">
        <v>96</v>
      </c>
      <c r="Y380" s="157">
        <v>0.1</v>
      </c>
      <c r="Z380" s="161"/>
    </row>
    <row r="381" spans="1:26">
      <c r="A381" s="168"/>
      <c r="B381" s="166" t="s">
        <v>62</v>
      </c>
      <c r="C381" s="166" t="s">
        <v>1216</v>
      </c>
      <c r="D381" s="168" t="s">
        <v>43</v>
      </c>
      <c r="E381" s="168" t="s">
        <v>43</v>
      </c>
      <c r="F381" s="166">
        <v>0.09</v>
      </c>
      <c r="G381" s="169" t="s">
        <v>1177</v>
      </c>
      <c r="H381" s="168" t="s">
        <v>1314</v>
      </c>
      <c r="I381" s="168" t="s">
        <v>1314</v>
      </c>
      <c r="J381" s="167">
        <v>4.4281829999999998</v>
      </c>
      <c r="K381" s="165" t="s">
        <v>1503</v>
      </c>
      <c r="L381" s="165"/>
      <c r="M381" s="166" t="s">
        <v>62</v>
      </c>
      <c r="N381" s="165" t="s">
        <v>2163</v>
      </c>
      <c r="O381" s="165"/>
      <c r="P381" s="165"/>
      <c r="Q381" s="165" t="s">
        <v>1216</v>
      </c>
      <c r="R381" s="165" t="s">
        <v>1313</v>
      </c>
      <c r="S381" s="164">
        <v>0.39853646999999998</v>
      </c>
      <c r="T381" s="163"/>
      <c r="U381" s="163"/>
      <c r="V381" s="163"/>
      <c r="W381" s="162" t="s">
        <v>96</v>
      </c>
      <c r="X381" s="162" t="s">
        <v>96</v>
      </c>
      <c r="Y381" s="157">
        <v>0.09</v>
      </c>
      <c r="Z381" s="161"/>
    </row>
    <row r="382" spans="1:26">
      <c r="A382" s="168"/>
      <c r="B382" s="166" t="s">
        <v>263</v>
      </c>
      <c r="C382" s="166" t="s">
        <v>1218</v>
      </c>
      <c r="D382" s="168" t="s">
        <v>43</v>
      </c>
      <c r="E382" s="168" t="s">
        <v>43</v>
      </c>
      <c r="F382" s="166">
        <v>0.1</v>
      </c>
      <c r="G382" s="169" t="s">
        <v>1177</v>
      </c>
      <c r="H382" s="168" t="s">
        <v>1314</v>
      </c>
      <c r="I382" s="168" t="s">
        <v>1314</v>
      </c>
      <c r="J382" s="167">
        <v>0</v>
      </c>
      <c r="K382" s="165" t="s">
        <v>1608</v>
      </c>
      <c r="L382" s="165"/>
      <c r="M382" s="166" t="s">
        <v>263</v>
      </c>
      <c r="N382" s="165" t="s">
        <v>2164</v>
      </c>
      <c r="O382" s="165"/>
      <c r="P382" s="165"/>
      <c r="Q382" s="165" t="s">
        <v>1218</v>
      </c>
      <c r="R382" s="165" t="s">
        <v>1313</v>
      </c>
      <c r="S382" s="164">
        <v>0</v>
      </c>
      <c r="T382" s="163"/>
      <c r="U382" s="163"/>
      <c r="V382" s="163"/>
      <c r="W382" s="162" t="s">
        <v>96</v>
      </c>
      <c r="X382" s="162" t="s">
        <v>96</v>
      </c>
      <c r="Y382" s="157">
        <v>0.1</v>
      </c>
      <c r="Z382" s="161"/>
    </row>
    <row r="383" spans="1:26">
      <c r="A383" s="168"/>
      <c r="B383" s="166" t="s">
        <v>621</v>
      </c>
      <c r="C383" s="166" t="s">
        <v>1220</v>
      </c>
      <c r="D383" s="168" t="s">
        <v>43</v>
      </c>
      <c r="E383" s="168" t="s">
        <v>43</v>
      </c>
      <c r="F383" s="166">
        <v>0.09</v>
      </c>
      <c r="G383" s="169" t="s">
        <v>1177</v>
      </c>
      <c r="H383" s="168" t="s">
        <v>1314</v>
      </c>
      <c r="I383" s="168" t="s">
        <v>1314</v>
      </c>
      <c r="J383" s="167">
        <v>0</v>
      </c>
      <c r="K383" s="165" t="s">
        <v>622</v>
      </c>
      <c r="L383" s="165"/>
      <c r="M383" s="166" t="s">
        <v>621</v>
      </c>
      <c r="N383" s="165" t="s">
        <v>2165</v>
      </c>
      <c r="O383" s="165"/>
      <c r="P383" s="165"/>
      <c r="Q383" s="165" t="s">
        <v>1220</v>
      </c>
      <c r="R383" s="165" t="s">
        <v>1313</v>
      </c>
      <c r="S383" s="164">
        <v>0</v>
      </c>
      <c r="T383" s="163"/>
      <c r="U383" s="163"/>
      <c r="V383" s="163"/>
      <c r="W383" s="162" t="s">
        <v>96</v>
      </c>
      <c r="X383" s="162" t="s">
        <v>96</v>
      </c>
      <c r="Y383" s="157">
        <v>0.09</v>
      </c>
      <c r="Z383" s="161"/>
    </row>
    <row r="384" spans="1:26">
      <c r="A384" s="168"/>
      <c r="B384" s="166" t="s">
        <v>235</v>
      </c>
      <c r="C384" s="166" t="s">
        <v>1222</v>
      </c>
      <c r="D384" s="168" t="s">
        <v>43</v>
      </c>
      <c r="E384" s="168" t="s">
        <v>43</v>
      </c>
      <c r="F384" s="166">
        <v>0.09</v>
      </c>
      <c r="G384" s="169" t="s">
        <v>1177</v>
      </c>
      <c r="H384" s="168" t="s">
        <v>1314</v>
      </c>
      <c r="I384" s="168" t="s">
        <v>1314</v>
      </c>
      <c r="J384" s="167">
        <v>0</v>
      </c>
      <c r="K384" s="165" t="s">
        <v>656</v>
      </c>
      <c r="L384" s="165"/>
      <c r="M384" s="166" t="s">
        <v>235</v>
      </c>
      <c r="N384" s="165" t="s">
        <v>2166</v>
      </c>
      <c r="O384" s="165"/>
      <c r="P384" s="165"/>
      <c r="Q384" s="165" t="s">
        <v>1222</v>
      </c>
      <c r="R384" s="165" t="s">
        <v>1313</v>
      </c>
      <c r="S384" s="164">
        <v>0</v>
      </c>
      <c r="T384" s="163"/>
      <c r="U384" s="163"/>
      <c r="V384" s="163"/>
      <c r="W384" s="162" t="s">
        <v>96</v>
      </c>
      <c r="X384" s="162" t="s">
        <v>96</v>
      </c>
      <c r="Y384" s="157">
        <v>0.09</v>
      </c>
      <c r="Z384" s="161"/>
    </row>
    <row r="385" spans="1:26">
      <c r="A385" s="168"/>
      <c r="B385" s="166" t="s">
        <v>80</v>
      </c>
      <c r="C385" s="166" t="s">
        <v>1224</v>
      </c>
      <c r="D385" s="168" t="s">
        <v>43</v>
      </c>
      <c r="E385" s="168" t="s">
        <v>43</v>
      </c>
      <c r="F385" s="166">
        <v>0.1</v>
      </c>
      <c r="G385" s="169" t="s">
        <v>1177</v>
      </c>
      <c r="H385" s="168" t="s">
        <v>1314</v>
      </c>
      <c r="I385" s="168" t="s">
        <v>1314</v>
      </c>
      <c r="J385" s="167">
        <v>0</v>
      </c>
      <c r="K385" s="165" t="s">
        <v>1514</v>
      </c>
      <c r="L385" s="165"/>
      <c r="M385" s="166" t="s">
        <v>80</v>
      </c>
      <c r="N385" s="165" t="s">
        <v>2167</v>
      </c>
      <c r="O385" s="165"/>
      <c r="P385" s="165"/>
      <c r="Q385" s="165" t="s">
        <v>1224</v>
      </c>
      <c r="R385" s="165" t="s">
        <v>1313</v>
      </c>
      <c r="S385" s="164">
        <v>0</v>
      </c>
      <c r="T385" s="163"/>
      <c r="U385" s="163"/>
      <c r="V385" s="163"/>
      <c r="W385" s="162" t="s">
        <v>96</v>
      </c>
      <c r="X385" s="162" t="s">
        <v>96</v>
      </c>
      <c r="Y385" s="157">
        <v>0.1</v>
      </c>
      <c r="Z385" s="161"/>
    </row>
    <row r="386" spans="1:26">
      <c r="A386" s="168"/>
      <c r="B386" s="166" t="s">
        <v>404</v>
      </c>
      <c r="C386" s="166" t="s">
        <v>1226</v>
      </c>
      <c r="D386" s="168" t="s">
        <v>43</v>
      </c>
      <c r="E386" s="168" t="s">
        <v>43</v>
      </c>
      <c r="F386" s="166">
        <v>0.1</v>
      </c>
      <c r="G386" s="169" t="s">
        <v>1177</v>
      </c>
      <c r="H386" s="168" t="s">
        <v>1314</v>
      </c>
      <c r="I386" s="168" t="s">
        <v>1314</v>
      </c>
      <c r="J386" s="167">
        <v>2.8</v>
      </c>
      <c r="K386" s="165" t="s">
        <v>1645</v>
      </c>
      <c r="L386" s="165"/>
      <c r="M386" s="166" t="s">
        <v>404</v>
      </c>
      <c r="N386" s="165" t="s">
        <v>2168</v>
      </c>
      <c r="O386" s="165"/>
      <c r="P386" s="165"/>
      <c r="Q386" s="165" t="s">
        <v>1226</v>
      </c>
      <c r="R386" s="165" t="s">
        <v>1313</v>
      </c>
      <c r="S386" s="164">
        <v>0.27999999999999997</v>
      </c>
      <c r="T386" s="163"/>
      <c r="U386" s="163"/>
      <c r="V386" s="163"/>
      <c r="W386" s="162" t="s">
        <v>96</v>
      </c>
      <c r="X386" s="162" t="s">
        <v>96</v>
      </c>
      <c r="Y386" s="157">
        <v>0.1</v>
      </c>
      <c r="Z386" s="161"/>
    </row>
    <row r="387" spans="1:26">
      <c r="A387" s="168"/>
      <c r="B387" s="166" t="s">
        <v>693</v>
      </c>
      <c r="C387" s="166" t="s">
        <v>1228</v>
      </c>
      <c r="D387" s="168" t="s">
        <v>43</v>
      </c>
      <c r="E387" s="168" t="s">
        <v>43</v>
      </c>
      <c r="F387" s="166">
        <v>0.1</v>
      </c>
      <c r="G387" s="169" t="s">
        <v>1177</v>
      </c>
      <c r="H387" s="168" t="s">
        <v>1314</v>
      </c>
      <c r="I387" s="168" t="s">
        <v>1314</v>
      </c>
      <c r="J387" s="167">
        <v>0</v>
      </c>
      <c r="K387" s="165" t="s">
        <v>1637</v>
      </c>
      <c r="L387" s="165"/>
      <c r="M387" s="166" t="s">
        <v>693</v>
      </c>
      <c r="N387" s="165" t="s">
        <v>2169</v>
      </c>
      <c r="O387" s="165"/>
      <c r="P387" s="165"/>
      <c r="Q387" s="165" t="s">
        <v>1228</v>
      </c>
      <c r="R387" s="165" t="s">
        <v>1313</v>
      </c>
      <c r="S387" s="164">
        <v>0</v>
      </c>
      <c r="T387" s="163"/>
      <c r="U387" s="163"/>
      <c r="V387" s="163"/>
      <c r="W387" s="162" t="s">
        <v>96</v>
      </c>
      <c r="X387" s="162" t="s">
        <v>96</v>
      </c>
      <c r="Y387" s="157">
        <v>0.1</v>
      </c>
      <c r="Z387" s="161"/>
    </row>
    <row r="388" spans="1:26">
      <c r="A388" s="168"/>
      <c r="B388" s="166" t="s">
        <v>42</v>
      </c>
      <c r="C388" s="166" t="s">
        <v>1230</v>
      </c>
      <c r="D388" s="168" t="s">
        <v>43</v>
      </c>
      <c r="E388" s="168" t="s">
        <v>43</v>
      </c>
      <c r="F388" s="166">
        <v>0.1</v>
      </c>
      <c r="G388" s="169" t="s">
        <v>1177</v>
      </c>
      <c r="H388" s="168" t="s">
        <v>1314</v>
      </c>
      <c r="I388" s="168" t="s">
        <v>1314</v>
      </c>
      <c r="J388" s="167">
        <v>0</v>
      </c>
      <c r="K388" s="165" t="s">
        <v>44</v>
      </c>
      <c r="L388" s="165"/>
      <c r="M388" s="166" t="s">
        <v>42</v>
      </c>
      <c r="N388" s="165" t="s">
        <v>2170</v>
      </c>
      <c r="O388" s="165"/>
      <c r="P388" s="165"/>
      <c r="Q388" s="165" t="s">
        <v>1230</v>
      </c>
      <c r="R388" s="165" t="s">
        <v>1313</v>
      </c>
      <c r="S388" s="164">
        <v>0</v>
      </c>
      <c r="T388" s="163"/>
      <c r="U388" s="163"/>
      <c r="V388" s="163"/>
      <c r="W388" s="162" t="s">
        <v>96</v>
      </c>
      <c r="X388" s="162" t="s">
        <v>96</v>
      </c>
      <c r="Y388" s="157">
        <v>0.1</v>
      </c>
      <c r="Z388" s="161"/>
    </row>
    <row r="389" spans="1:26">
      <c r="A389" s="168"/>
      <c r="B389" s="166" t="s">
        <v>202</v>
      </c>
      <c r="C389" s="166" t="s">
        <v>1232</v>
      </c>
      <c r="D389" s="168" t="s">
        <v>43</v>
      </c>
      <c r="E389" s="168" t="s">
        <v>43</v>
      </c>
      <c r="F389" s="166">
        <v>0.09</v>
      </c>
      <c r="G389" s="169" t="s">
        <v>1177</v>
      </c>
      <c r="H389" s="168" t="s">
        <v>1314</v>
      </c>
      <c r="I389" s="168" t="s">
        <v>1314</v>
      </c>
      <c r="J389" s="167">
        <v>4.7007779999999997</v>
      </c>
      <c r="K389" s="165" t="s">
        <v>1094</v>
      </c>
      <c r="L389" s="165"/>
      <c r="M389" s="166" t="s">
        <v>202</v>
      </c>
      <c r="N389" s="165" t="s">
        <v>2171</v>
      </c>
      <c r="O389" s="165"/>
      <c r="P389" s="165"/>
      <c r="Q389" s="165" t="s">
        <v>1232</v>
      </c>
      <c r="R389" s="165" t="s">
        <v>1313</v>
      </c>
      <c r="S389" s="164">
        <v>0.42307001999999994</v>
      </c>
      <c r="T389" s="163"/>
      <c r="U389" s="163"/>
      <c r="V389" s="163"/>
      <c r="W389" s="162" t="s">
        <v>96</v>
      </c>
      <c r="X389" s="162" t="s">
        <v>96</v>
      </c>
      <c r="Y389" s="157">
        <v>0.09</v>
      </c>
      <c r="Z389" s="161"/>
    </row>
    <row r="390" spans="1:26">
      <c r="Z390" s="161"/>
    </row>
    <row r="391" spans="1:26">
      <c r="B391" s="160" t="s">
        <v>1249</v>
      </c>
      <c r="C391" s="159" t="s">
        <v>1536</v>
      </c>
      <c r="F391" s="25">
        <v>1</v>
      </c>
      <c r="G391" s="25" t="s">
        <v>1242</v>
      </c>
      <c r="H391" s="158" t="s">
        <v>43</v>
      </c>
      <c r="I391" s="158" t="s">
        <v>43</v>
      </c>
      <c r="J391" s="157">
        <v>18.122729629999998</v>
      </c>
    </row>
    <row r="392" spans="1:26">
      <c r="B392" s="160" t="s">
        <v>1269</v>
      </c>
      <c r="C392" s="159" t="s">
        <v>1637</v>
      </c>
      <c r="F392" s="25">
        <v>1</v>
      </c>
      <c r="G392" s="25" t="s">
        <v>1242</v>
      </c>
      <c r="H392" s="158" t="s">
        <v>43</v>
      </c>
      <c r="I392" s="158" t="s">
        <v>43</v>
      </c>
      <c r="J392" s="157">
        <v>2.8295576000000002</v>
      </c>
    </row>
    <row r="393" spans="1:26">
      <c r="B393" s="160" t="s">
        <v>2172</v>
      </c>
      <c r="C393" s="159" t="s">
        <v>1668</v>
      </c>
      <c r="F393" s="25">
        <v>1</v>
      </c>
      <c r="G393" s="25" t="s">
        <v>1242</v>
      </c>
      <c r="H393" s="158" t="s">
        <v>43</v>
      </c>
      <c r="I393" s="158" t="s">
        <v>43</v>
      </c>
      <c r="J393" s="157">
        <v>1.1431617699999999</v>
      </c>
    </row>
    <row r="394" spans="1:26">
      <c r="B394" s="160" t="s">
        <v>2173</v>
      </c>
      <c r="C394" s="159" t="s">
        <v>1605</v>
      </c>
      <c r="F394" s="25">
        <v>1</v>
      </c>
      <c r="G394" s="25" t="s">
        <v>1242</v>
      </c>
      <c r="H394" s="158" t="s">
        <v>43</v>
      </c>
      <c r="I394" s="158" t="s">
        <v>43</v>
      </c>
      <c r="J394" s="157">
        <v>0.25660660000000002</v>
      </c>
    </row>
    <row r="395" spans="1:26">
      <c r="B395" s="160" t="s">
        <v>2174</v>
      </c>
      <c r="C395" s="159" t="s">
        <v>1555</v>
      </c>
      <c r="F395" s="25">
        <v>1</v>
      </c>
      <c r="G395" s="25" t="s">
        <v>1242</v>
      </c>
      <c r="H395" s="158" t="s">
        <v>43</v>
      </c>
      <c r="I395" s="158" t="s">
        <v>43</v>
      </c>
      <c r="J395" s="157">
        <v>17.152894920000001</v>
      </c>
    </row>
    <row r="396" spans="1:26">
      <c r="B396" s="160" t="s">
        <v>1262</v>
      </c>
      <c r="C396" s="159" t="s">
        <v>301</v>
      </c>
      <c r="F396" s="25">
        <v>1</v>
      </c>
      <c r="G396" s="25" t="s">
        <v>1242</v>
      </c>
      <c r="H396" s="158" t="s">
        <v>43</v>
      </c>
      <c r="I396" s="158" t="s">
        <v>43</v>
      </c>
      <c r="J396" s="157">
        <v>2.597938992</v>
      </c>
    </row>
    <row r="397" spans="1:26">
      <c r="B397" s="160" t="s">
        <v>1263</v>
      </c>
      <c r="C397" s="159" t="s">
        <v>1503</v>
      </c>
      <c r="F397" s="25">
        <v>1</v>
      </c>
      <c r="G397" s="25" t="s">
        <v>1242</v>
      </c>
      <c r="H397" s="158" t="s">
        <v>43</v>
      </c>
      <c r="I397" s="158" t="s">
        <v>43</v>
      </c>
      <c r="J397" s="157">
        <v>2.1698096700000002</v>
      </c>
    </row>
    <row r="398" spans="1:26">
      <c r="B398" s="160" t="s">
        <v>1266</v>
      </c>
      <c r="C398" s="159" t="s">
        <v>656</v>
      </c>
      <c r="F398" s="25">
        <v>1</v>
      </c>
      <c r="G398" s="25" t="s">
        <v>1242</v>
      </c>
      <c r="H398" s="158" t="s">
        <v>43</v>
      </c>
      <c r="I398" s="158" t="s">
        <v>43</v>
      </c>
      <c r="J398" s="157">
        <v>0</v>
      </c>
    </row>
    <row r="399" spans="1:26">
      <c r="B399" s="160" t="s">
        <v>2175</v>
      </c>
      <c r="C399" s="159" t="s">
        <v>1514</v>
      </c>
      <c r="F399" s="25">
        <v>1</v>
      </c>
      <c r="G399" s="25" t="s">
        <v>1242</v>
      </c>
      <c r="H399" s="158" t="s">
        <v>43</v>
      </c>
      <c r="I399" s="158" t="s">
        <v>43</v>
      </c>
      <c r="J399" s="157">
        <v>0</v>
      </c>
    </row>
    <row r="400" spans="1:26">
      <c r="B400" s="160" t="s">
        <v>1271</v>
      </c>
      <c r="C400" s="159" t="s">
        <v>1094</v>
      </c>
      <c r="F400" s="25">
        <v>1</v>
      </c>
      <c r="G400" s="25" t="s">
        <v>1242</v>
      </c>
      <c r="H400" s="158" t="s">
        <v>43</v>
      </c>
      <c r="I400" s="158" t="s">
        <v>43</v>
      </c>
      <c r="J400" s="157">
        <v>1.5284260199999999</v>
      </c>
    </row>
    <row r="401" spans="2:10">
      <c r="B401" s="160" t="s">
        <v>1243</v>
      </c>
      <c r="C401" s="159" t="s">
        <v>49</v>
      </c>
      <c r="F401" s="25">
        <v>1</v>
      </c>
      <c r="G401" s="25" t="s">
        <v>1242</v>
      </c>
      <c r="H401" s="158" t="s">
        <v>43</v>
      </c>
      <c r="I401" s="158" t="s">
        <v>43</v>
      </c>
      <c r="J401" s="157">
        <v>0</v>
      </c>
    </row>
    <row r="402" spans="2:10">
      <c r="B402" s="160" t="s">
        <v>2176</v>
      </c>
      <c r="C402" s="159" t="s">
        <v>1517</v>
      </c>
      <c r="F402" s="25">
        <v>1</v>
      </c>
      <c r="G402" s="25" t="s">
        <v>1242</v>
      </c>
      <c r="H402" s="158" t="s">
        <v>43</v>
      </c>
      <c r="I402" s="158" t="s">
        <v>43</v>
      </c>
      <c r="J402" s="157">
        <v>2.2671852000000001</v>
      </c>
    </row>
    <row r="403" spans="2:10">
      <c r="B403" s="160" t="s">
        <v>2177</v>
      </c>
      <c r="C403" s="159" t="s">
        <v>1550</v>
      </c>
      <c r="F403" s="25">
        <v>1</v>
      </c>
      <c r="G403" s="25" t="s">
        <v>1242</v>
      </c>
      <c r="H403" s="158" t="s">
        <v>43</v>
      </c>
      <c r="I403" s="158" t="s">
        <v>43</v>
      </c>
      <c r="J403" s="157">
        <v>0.86813650000000009</v>
      </c>
    </row>
    <row r="404" spans="2:10">
      <c r="B404" s="160" t="s">
        <v>1260</v>
      </c>
      <c r="C404" s="159" t="s">
        <v>1608</v>
      </c>
      <c r="F404" s="25">
        <v>1</v>
      </c>
      <c r="G404" s="25" t="s">
        <v>1242</v>
      </c>
      <c r="H404" s="158" t="s">
        <v>43</v>
      </c>
      <c r="I404" s="158" t="s">
        <v>43</v>
      </c>
      <c r="J404" s="157">
        <v>0</v>
      </c>
    </row>
    <row r="405" spans="2:10">
      <c r="B405" s="160" t="s">
        <v>1259</v>
      </c>
      <c r="C405" s="159" t="s">
        <v>179</v>
      </c>
      <c r="F405" s="25">
        <v>1</v>
      </c>
      <c r="G405" s="25" t="s">
        <v>1242</v>
      </c>
      <c r="H405" s="158" t="s">
        <v>43</v>
      </c>
      <c r="I405" s="158" t="s">
        <v>43</v>
      </c>
      <c r="J405" s="157">
        <v>0</v>
      </c>
    </row>
    <row r="406" spans="2:10">
      <c r="B406" s="160" t="s">
        <v>1261</v>
      </c>
      <c r="C406" s="159" t="s">
        <v>1640</v>
      </c>
      <c r="F406" s="25">
        <v>1</v>
      </c>
      <c r="G406" s="25" t="s">
        <v>1242</v>
      </c>
      <c r="H406" s="158" t="s">
        <v>43</v>
      </c>
      <c r="I406" s="158" t="s">
        <v>43</v>
      </c>
      <c r="J406" s="157">
        <v>0</v>
      </c>
    </row>
    <row r="407" spans="2:10">
      <c r="B407" s="160" t="s">
        <v>2178</v>
      </c>
      <c r="C407" s="159" t="s">
        <v>1507</v>
      </c>
      <c r="F407" s="25">
        <v>1</v>
      </c>
      <c r="G407" s="25" t="s">
        <v>1242</v>
      </c>
      <c r="H407" s="158" t="s">
        <v>43</v>
      </c>
      <c r="I407" s="158" t="s">
        <v>43</v>
      </c>
      <c r="J407" s="157">
        <v>3.1441089999999998</v>
      </c>
    </row>
    <row r="408" spans="2:10">
      <c r="B408" s="160" t="s">
        <v>2179</v>
      </c>
      <c r="C408" s="159" t="s">
        <v>1497</v>
      </c>
      <c r="F408" s="25">
        <v>1</v>
      </c>
      <c r="G408" s="25" t="s">
        <v>1242</v>
      </c>
      <c r="H408" s="158" t="s">
        <v>43</v>
      </c>
      <c r="I408" s="158" t="s">
        <v>43</v>
      </c>
      <c r="J408" s="157">
        <v>0</v>
      </c>
    </row>
    <row r="409" spans="2:10">
      <c r="B409" s="160" t="s">
        <v>1247</v>
      </c>
      <c r="C409" s="159" t="s">
        <v>105</v>
      </c>
      <c r="F409" s="25">
        <v>1</v>
      </c>
      <c r="G409" s="25" t="s">
        <v>1242</v>
      </c>
      <c r="H409" s="158" t="s">
        <v>43</v>
      </c>
      <c r="I409" s="158" t="s">
        <v>43</v>
      </c>
      <c r="J409" s="157">
        <v>0.13719899999999999</v>
      </c>
    </row>
    <row r="410" spans="2:10">
      <c r="B410" s="160" t="s">
        <v>1250</v>
      </c>
      <c r="C410" s="159" t="s">
        <v>1547</v>
      </c>
      <c r="F410" s="25">
        <v>1</v>
      </c>
      <c r="G410" s="25" t="s">
        <v>1242</v>
      </c>
      <c r="H410" s="158" t="s">
        <v>43</v>
      </c>
      <c r="I410" s="158" t="s">
        <v>43</v>
      </c>
      <c r="J410" s="157">
        <v>3.17950906</v>
      </c>
    </row>
    <row r="411" spans="2:10">
      <c r="B411" s="160" t="s">
        <v>1255</v>
      </c>
      <c r="C411" s="159" t="s">
        <v>137</v>
      </c>
      <c r="F411" s="25">
        <v>1</v>
      </c>
      <c r="G411" s="25" t="s">
        <v>1242</v>
      </c>
      <c r="H411" s="158" t="s">
        <v>43</v>
      </c>
      <c r="I411" s="158" t="s">
        <v>43</v>
      </c>
      <c r="J411" s="157">
        <v>0</v>
      </c>
    </row>
    <row r="412" spans="2:10">
      <c r="B412" s="160" t="s">
        <v>1265</v>
      </c>
      <c r="C412" s="159" t="s">
        <v>622</v>
      </c>
      <c r="F412" s="25">
        <v>1</v>
      </c>
      <c r="G412" s="25" t="s">
        <v>1242</v>
      </c>
      <c r="H412" s="158" t="s">
        <v>43</v>
      </c>
      <c r="I412" s="158" t="s">
        <v>43</v>
      </c>
      <c r="J412" s="157">
        <v>0</v>
      </c>
    </row>
    <row r="413" spans="2:10">
      <c r="B413" s="160" t="s">
        <v>1270</v>
      </c>
      <c r="C413" s="159" t="s">
        <v>44</v>
      </c>
      <c r="F413" s="25">
        <v>1</v>
      </c>
      <c r="G413" s="25" t="s">
        <v>1242</v>
      </c>
      <c r="H413" s="158" t="s">
        <v>43</v>
      </c>
      <c r="I413" s="158" t="s">
        <v>43</v>
      </c>
      <c r="J413" s="157">
        <v>0</v>
      </c>
    </row>
    <row r="414" spans="2:10">
      <c r="B414" s="160" t="s">
        <v>1241</v>
      </c>
      <c r="C414" s="159" t="s">
        <v>76</v>
      </c>
      <c r="F414" s="25">
        <v>1</v>
      </c>
      <c r="G414" s="25" t="s">
        <v>1242</v>
      </c>
      <c r="H414" s="158" t="s">
        <v>43</v>
      </c>
      <c r="I414" s="158" t="s">
        <v>43</v>
      </c>
      <c r="J414" s="157">
        <v>0</v>
      </c>
    </row>
    <row r="415" spans="2:10">
      <c r="B415" s="160" t="s">
        <v>1253</v>
      </c>
      <c r="C415" s="159" t="s">
        <v>216</v>
      </c>
      <c r="F415" s="25">
        <v>1</v>
      </c>
      <c r="G415" s="25" t="s">
        <v>1242</v>
      </c>
      <c r="H415" s="158" t="s">
        <v>43</v>
      </c>
      <c r="I415" s="158" t="s">
        <v>43</v>
      </c>
      <c r="J415" s="157">
        <v>0</v>
      </c>
    </row>
    <row r="416" spans="2:10">
      <c r="B416" s="160" t="s">
        <v>1258</v>
      </c>
      <c r="C416" s="159" t="s">
        <v>467</v>
      </c>
      <c r="F416" s="25">
        <v>1</v>
      </c>
      <c r="G416" s="25" t="s">
        <v>1242</v>
      </c>
      <c r="H416" s="158" t="s">
        <v>43</v>
      </c>
      <c r="I416" s="158" t="s">
        <v>43</v>
      </c>
      <c r="J416" s="157">
        <v>2.02379065</v>
      </c>
    </row>
    <row r="417" spans="2:10">
      <c r="B417" s="160" t="s">
        <v>2180</v>
      </c>
      <c r="C417" s="159" t="s">
        <v>1645</v>
      </c>
      <c r="F417" s="25">
        <v>1</v>
      </c>
      <c r="G417" s="25" t="s">
        <v>1242</v>
      </c>
      <c r="H417" s="158" t="s">
        <v>43</v>
      </c>
      <c r="I417" s="158" t="s">
        <v>43</v>
      </c>
      <c r="J417" s="157">
        <v>1.4</v>
      </c>
    </row>
  </sheetData>
  <autoFilter ref="A3:Y389" xr:uid="{00000000-0009-0000-0000-000015000000}"/>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44518CFE38F4645BB20D4A757CA3631" ma:contentTypeVersion="13" ma:contentTypeDescription="Create a new document." ma:contentTypeScope="" ma:versionID="617898f938409da5f6c9f17e56c4f7e0">
  <xsd:schema xmlns:xsd="http://www.w3.org/2001/XMLSchema" xmlns:xs="http://www.w3.org/2001/XMLSchema" xmlns:p="http://schemas.microsoft.com/office/2006/metadata/properties" xmlns:ns3="abf251d6-0dd3-4883-8903-9035b8cd49f3" xmlns:ns4="7a92c86b-74dc-4318-b46e-d9de6f6a661f" targetNamespace="http://schemas.microsoft.com/office/2006/metadata/properties" ma:root="true" ma:fieldsID="eb30dc4ec051b63d70534bd09ab55852" ns3:_="" ns4:_="">
    <xsd:import namespace="abf251d6-0dd3-4883-8903-9035b8cd49f3"/>
    <xsd:import namespace="7a92c86b-74dc-4318-b46e-d9de6f6a661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251d6-0dd3-4883-8903-9035b8cd49f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92c86b-74dc-4318-b46e-d9de6f6a66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8F04A1-CC14-43C7-8CD5-3C3ED1D3AD5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A6346B9E-AFA4-4D32-8C66-E6381443E845}">
  <ds:schemaRefs>
    <ds:schemaRef ds:uri="http://schemas.microsoft.com/sharepoint/v3/contenttype/forms"/>
  </ds:schemaRefs>
</ds:datastoreItem>
</file>

<file path=customXml/itemProps3.xml><?xml version="1.0" encoding="utf-8"?>
<ds:datastoreItem xmlns:ds="http://schemas.openxmlformats.org/officeDocument/2006/customXml" ds:itemID="{C96CADCD-CCB4-476E-9105-B2DFC456C3A8}">
  <ds:schemaRefs>
    <ds:schemaRef ds:uri="http://purl.org/dc/terms/"/>
    <ds:schemaRef ds:uri="http://schemas.openxmlformats.org/package/2006/metadata/core-properties"/>
    <ds:schemaRef ds:uri="7a92c86b-74dc-4318-b46e-d9de6f6a661f"/>
    <ds:schemaRef ds:uri="http://schemas.microsoft.com/office/2006/documentManagement/types"/>
    <ds:schemaRef ds:uri="http://schemas.microsoft.com/office/infopath/2007/PartnerControls"/>
    <ds:schemaRef ds:uri="abf251d6-0dd3-4883-8903-9035b8cd49f3"/>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CAFD72E9-9F06-4469-8801-432B15B76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251d6-0dd3-4883-8903-9035b8cd49f3"/>
    <ds:schemaRef ds:uri="7a92c86b-74dc-4318-b46e-d9de6f6a66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Calculator</vt:lpstr>
      <vt:lpstr>1819 Calculator 50%</vt:lpstr>
      <vt:lpstr>TierSplit</vt:lpstr>
      <vt:lpstr>SBRR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2020-02-25T13:52:06Z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5eb4f6ee-482c-491a-bf67-0cdfeff6f91b</vt:lpwstr>
  </property>
  <property fmtid="{D5CDD505-2E9C-101B-9397-08002B2CF9AE}" pid="3" name="bjDocumentSecurityLabel">
    <vt:lpwstr>No Marking</vt:lpwstr>
  </property>
  <property fmtid="{D5CDD505-2E9C-101B-9397-08002B2CF9AE}" pid="4" name="bjSaver">
    <vt:lpwstr>RG8nPcOZQtm0hsOwuqaloM4CLwEpeMaN</vt:lpwstr>
  </property>
  <property fmtid="{D5CDD505-2E9C-101B-9397-08002B2CF9AE}" pid="5" name="ContentTypeId">
    <vt:lpwstr>0x010100944518CFE38F4645BB20D4A757CA3631</vt:lpwstr>
  </property>
</Properties>
</file>