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https://mhclg.sharepoint.com/sites/AnalysisandData/Shared Documents/Local Policy Analysis Division (LPA)/LG System/Adult Social Care/iBCF reporting/19-20 Q2/For Publication/"/>
    </mc:Choice>
  </mc:AlternateContent>
  <xr:revisionPtr revIDLastSave="0" documentId="8_{2D54174A-B2DE-422D-9012-687AFB9C70E8}" xr6:coauthVersionLast="44" xr6:coauthVersionMax="44" xr10:uidLastSave="{00000000-0000-0000-0000-000000000000}"/>
  <workbookProtection workbookAlgorithmName="SHA-512" workbookHashValue="cr04QFeQOnLShZ6TFNVG1IJaxje/jfl1XIgmjDaON2kpjN0dE3ZAAwXsrC/0NgW8AvyLtgm/o+uAeTEW6sMd4Q==" workbookSaltValue="jxriE9BCB8lOYGUdUtyk2Q==" workbookSpinCount="100000" lockStructure="1"/>
  <bookViews>
    <workbookView xWindow="-108" yWindow="-108" windowWidth="30936" windowHeight="16896" xr2:uid="{00000000-000D-0000-FFFF-FFFF00000000}"/>
  </bookViews>
  <sheets>
    <sheet name="1. Guidance" sheetId="4" r:id="rId1"/>
    <sheet name="2. Cover" sheetId="3" r:id="rId2"/>
    <sheet name="3. iBCF" sheetId="14" r:id="rId3"/>
    <sheet name="iBCF Backsheet" sheetId="16" state="hidden" r:id="rId4"/>
    <sheet name="Table A from fees Q2 2018-19" sheetId="17" r:id="rId5"/>
    <sheet name="Backsheet for muncher" sheetId="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_123Graph_A" hidden="1">'[1]Model inputs'!#REF!</definedName>
    <definedName name="__123Graph_ACHGSPD1" hidden="1">'[2]CHGSPD19.FIN'!$B$10:$B$20</definedName>
    <definedName name="__123Graph_ACHGSPD2" hidden="1">'[2]CHGSPD19.FIN'!$E$11:$E$20</definedName>
    <definedName name="__123Graph_AEFF" hidden="1">'[3]T3 Page 1'!#REF!</definedName>
    <definedName name="__123Graph_AGR14PBF1" hidden="1">'[4]HIS19FIN(A)'!$AF$70:$AF$81</definedName>
    <definedName name="__123Graph_ALBFFIN" hidden="1">'[3]FC Page 1'!#REF!</definedName>
    <definedName name="__123Graph_ALBFFIN2" hidden="1">'[4]HIS19FIN(A)'!$K$59:$Q$59</definedName>
    <definedName name="__123Graph_ALBFHIC2" hidden="1">'[4]HIS19FIN(A)'!$D$59:$J$59</definedName>
    <definedName name="__123Graph_ALCB" hidden="1">'[4]HIS19FIN(A)'!$D$83:$I$83</definedName>
    <definedName name="__123Graph_ANACFIN" hidden="1">'[4]HIS19FIN(A)'!$K$97:$Q$97</definedName>
    <definedName name="__123Graph_ANACHIC" hidden="1">'[4]HIS19FIN(A)'!$D$97:$J$97</definedName>
    <definedName name="__123Graph_APIC" hidden="1">'[3]T3 Page 1'!#REF!</definedName>
    <definedName name="__123Graph_B" hidden="1">'[1]Model inputs'!#REF!</definedName>
    <definedName name="__123Graph_BCHGSPD1" hidden="1">'[2]CHGSPD19.FIN'!$H$10:$H$25</definedName>
    <definedName name="__123Graph_BCHGSPD2" hidden="1">'[2]CHGSPD19.FIN'!$I$11:$I$25</definedName>
    <definedName name="__123Graph_BEFF" hidden="1">'[3]T3 Page 1'!#REF!</definedName>
    <definedName name="__123Graph_BLBF" hidden="1">'[3]T3 Page 1'!#REF!</definedName>
    <definedName name="__123Graph_BLBFFIN" hidden="1">'[3]FC Page 1'!#REF!</definedName>
    <definedName name="__123Graph_BLCB" hidden="1">'[4]HIS19FIN(A)'!$D$79:$I$79</definedName>
    <definedName name="__123Graph_BPIC" hidden="1">'[3]T3 Page 1'!#REF!</definedName>
    <definedName name="__123Graph_CACT13BUD" hidden="1">'[3]FC Page 1'!#REF!</definedName>
    <definedName name="__123Graph_CEFF" hidden="1">'[3]T3 Page 1'!#REF!</definedName>
    <definedName name="__123Graph_CGR14PBF1" hidden="1">'[4]HIS19FIN(A)'!$AK$70:$AK$81</definedName>
    <definedName name="__123Graph_CLBF" hidden="1">'[3]T3 Page 1'!#REF!</definedName>
    <definedName name="__123Graph_CPIC" hidden="1">'[3]T3 Page 1'!#REF!</definedName>
    <definedName name="__123Graph_DACT13BUD" hidden="1">'[3]FC Page 1'!#REF!</definedName>
    <definedName name="__123Graph_DEFF" hidden="1">'[3]T3 Page 1'!#REF!</definedName>
    <definedName name="__123Graph_DGR14PBF1" hidden="1">'[4]HIS19FIN(A)'!$AH$70:$AH$81</definedName>
    <definedName name="__123Graph_DLBF" hidden="1">'[3]T3 Page 1'!#REF!</definedName>
    <definedName name="__123Graph_DPIC" hidden="1">'[3]T3 Page 1'!#REF!</definedName>
    <definedName name="__123Graph_EACT13BUD" hidden="1">'[3]FC Page 1'!#REF!</definedName>
    <definedName name="__123Graph_EEFF" hidden="1">'[3]T3 Page 1'!#REF!</definedName>
    <definedName name="__123Graph_EEFFHIC" hidden="1">'[3]FC Page 1'!#REF!</definedName>
    <definedName name="__123Graph_EGR14PBF1" hidden="1">'[4]HIS19FIN(A)'!$AG$67:$AG$67</definedName>
    <definedName name="__123Graph_ELBF" hidden="1">'[3]T3 Page 1'!#REF!</definedName>
    <definedName name="__123Graph_EPIC" hidden="1">'[3]T3 Page 1'!#REF!</definedName>
    <definedName name="__123Graph_FACT13BUD" hidden="1">'[3]FC Page 1'!#REF!</definedName>
    <definedName name="__123Graph_FEFF" hidden="1">'[3]T3 Page 1'!#REF!</definedName>
    <definedName name="__123Graph_FEFFHIC" hidden="1">'[3]FC Page 1'!#REF!</definedName>
    <definedName name="__123Graph_FGR14PBF1" hidden="1">'[4]HIS19FIN(A)'!$AH$67:$AH$67</definedName>
    <definedName name="__123Graph_FLBF" hidden="1">'[3]T3 Page 1'!#REF!</definedName>
    <definedName name="__123Graph_FPIC" hidden="1">'[3]T3 Page 1'!#REF!</definedName>
    <definedName name="__123Graph_LBL_ARESID" hidden="1">'[4]HIS19FIN(A)'!$R$3:$W$3</definedName>
    <definedName name="__123Graph_LBL_BRESID" hidden="1">'[4]HIS19FIN(A)'!$R$3:$W$3</definedName>
    <definedName name="__123Graph_XACTHIC" hidden="1">'[3]FC Page 1'!#REF!</definedName>
    <definedName name="__123Graph_XCHGSPD1" hidden="1">'[2]CHGSPD19.FIN'!$A$10:$A$25</definedName>
    <definedName name="__123Graph_XCHGSPD2" hidden="1">'[2]CHGSPD19.FIN'!$A$11:$A$25</definedName>
    <definedName name="__123Graph_XEFF" hidden="1">'[3]T3 Page 1'!#REF!</definedName>
    <definedName name="__123Graph_XGR14PBF1" hidden="1">'[4]HIS19FIN(A)'!$AL$70:$AL$81</definedName>
    <definedName name="__123Graph_XLBF" hidden="1">'[3]T3 Page 1'!#REF!</definedName>
    <definedName name="__123Graph_XLBFFIN2" hidden="1">'[4]HIS19FIN(A)'!$K$61:$Q$61</definedName>
    <definedName name="__123Graph_XLBFHIC" hidden="1">'[4]HIS19FIN(A)'!$D$61:$J$61</definedName>
    <definedName name="__123Graph_XLBFHIC2" hidden="1">'[4]HIS19FIN(A)'!$D$61:$J$61</definedName>
    <definedName name="__123Graph_XLCB" hidden="1">'[4]HIS19FIN(A)'!$D$79:$I$79</definedName>
    <definedName name="__123Graph_XNACFIN" hidden="1">'[4]HIS19FIN(A)'!$K$95:$Q$95</definedName>
    <definedName name="__123Graph_XNACHIC" hidden="1">'[4]HIS19FIN(A)'!$D$95:$J$95</definedName>
    <definedName name="__123Graph_XPIC" hidden="1">'[3]T3 Page 1'!#REF!</definedName>
    <definedName name="_xlnm._FilterDatabase" localSheetId="2" hidden="1">'3. iBCF'!$B$1:$B$2</definedName>
    <definedName name="_xlnm._FilterDatabase" localSheetId="3" hidden="1">'iBCF Backsheet'!$A$6:$F$156</definedName>
    <definedName name="_xlnm._FilterDatabase" localSheetId="4" hidden="1">'Table A from fees Q2 2018-19'!$B$6:$M$156</definedName>
    <definedName name="_xlnm._FilterDatabase" hidden="1">#REF!</definedName>
    <definedName name="_Order1" hidden="1">255</definedName>
    <definedName name="_Order2" hidden="1">0</definedName>
    <definedName name="_Regression_Out" hidden="1">#REF!</definedName>
    <definedName name="_Regression_X" hidden="1">#REF!</definedName>
    <definedName name="_Regression_Y" hidden="1">#REF!</definedName>
    <definedName name="asdas" hidden="1">{#N/A,#N/A,FALSE,"TMCOMP96";#N/A,#N/A,FALSE,"MAT96";#N/A,#N/A,FALSE,"FANDA96";#N/A,#N/A,FALSE,"INTRAN96";#N/A,#N/A,FALSE,"NAA9697";#N/A,#N/A,FALSE,"ECWEBB";#N/A,#N/A,FALSE,"MFT96";#N/A,#N/A,FALSE,"CTrecon"}</definedName>
    <definedName name="b" hidden="1">{#N/A,#N/A,FALSE,"TMCOMP96";#N/A,#N/A,FALSE,"MAT96";#N/A,#N/A,FALSE,"FANDA96";#N/A,#N/A,FALSE,"INTRAN96";#N/A,#N/A,FALSE,"NAA9697";#N/A,#N/A,FALSE,"ECWEBB";#N/A,#N/A,FALSE,"MFT96";#N/A,#N/A,FALSE,"CTrecon"}</definedName>
    <definedName name="BLPH1" hidden="1">'[5]4.6 ten year bonds'!$A$4</definedName>
    <definedName name="BLPH2" hidden="1">'[5]4.6 ten year bonds'!$D$4</definedName>
    <definedName name="BLPH3" hidden="1">'[5]4.6 ten year bonds'!$G$4</definedName>
    <definedName name="BLPH4" hidden="1">'[5]4.6 ten year bonds'!$J$4</definedName>
    <definedName name="BLPH5" hidden="1">'[5]4.6 ten year bonds'!$M$4</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NewClass1" hidden="1">#REF!</definedName>
    <definedName name="Option2" hidden="1">{#N/A,#N/A,FALSE,"TMCOMP96";#N/A,#N/A,FALSE,"MAT96";#N/A,#N/A,FALSE,"FANDA96";#N/A,#N/A,FALSE,"INTRAN96";#N/A,#N/A,FALSE,"NAA9697";#N/A,#N/A,FALSE,"ECWEBB";#N/A,#N/A,FALSE,"MFT96";#N/A,#N/A,FALSE,"CTrecon"}</definedName>
    <definedName name="Pop" hidden="1">[6]Population!#REF!</definedName>
    <definedName name="Population" hidden="1">#REF!</definedName>
    <definedName name="Profiles" hidden="1">#REF!</definedName>
    <definedName name="Projections" hidden="1">#REF!</definedName>
    <definedName name="Results" hidden="1">[7]UK99!$A$1:$A$1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6" i="14" l="1"/>
  <c r="I27" i="14"/>
  <c r="I25" i="14"/>
  <c r="T10" i="1" l="1"/>
  <c r="R10" i="1"/>
  <c r="S10" i="1"/>
  <c r="Q10" i="1"/>
  <c r="O10" i="1"/>
  <c r="P10" i="1"/>
  <c r="N10" i="1"/>
  <c r="L10" i="1"/>
  <c r="M10" i="1"/>
  <c r="K10" i="1"/>
  <c r="J22" i="14" l="1"/>
  <c r="J23" i="14"/>
  <c r="J21" i="14"/>
  <c r="I22" i="14"/>
  <c r="I23" i="14"/>
  <c r="I21" i="14"/>
  <c r="G59" i="3" l="1"/>
  <c r="K23" i="14"/>
  <c r="G60" i="3" s="1"/>
  <c r="G56" i="3"/>
  <c r="K22" i="14"/>
  <c r="G57" i="3" s="1"/>
  <c r="G53" i="3"/>
  <c r="K21" i="14"/>
  <c r="G58" i="3"/>
  <c r="G55" i="3"/>
  <c r="G52" i="3"/>
  <c r="G23" i="14" l="1"/>
  <c r="I4" i="14"/>
  <c r="G22" i="14"/>
  <c r="I3" i="14"/>
  <c r="G21" i="14"/>
  <c r="G54" i="3"/>
  <c r="E60" i="3"/>
  <c r="E59" i="3"/>
  <c r="E57" i="3"/>
  <c r="E58" i="3"/>
  <c r="E56" i="3"/>
  <c r="E52" i="3"/>
  <c r="E53" i="3" l="1"/>
  <c r="E55" i="3"/>
  <c r="B1" i="14"/>
  <c r="H10" i="1" l="1"/>
  <c r="U10" i="1" l="1"/>
  <c r="G10" i="1" l="1"/>
  <c r="F10" i="1"/>
  <c r="E10" i="1"/>
  <c r="D10" i="1"/>
  <c r="C4" i="14" l="1"/>
  <c r="B28" i="14" s="1"/>
  <c r="C10" i="1"/>
  <c r="C22" i="14" l="1"/>
  <c r="C21" i="14"/>
  <c r="C23" i="14"/>
  <c r="D6" i="14"/>
  <c r="B2" i="4" l="1"/>
  <c r="G19" i="3" l="1"/>
  <c r="G42" i="3" s="1"/>
  <c r="G27" i="3"/>
  <c r="G25" i="3"/>
  <c r="G23" i="3"/>
  <c r="G21" i="3"/>
  <c r="G45" i="3" l="1"/>
  <c r="E45" i="3" s="1"/>
  <c r="G46" i="3"/>
  <c r="E46" i="3" s="1"/>
  <c r="G44" i="3"/>
  <c r="E44" i="3" s="1"/>
  <c r="G43" i="3"/>
  <c r="E43" i="3" s="1"/>
  <c r="E42" i="3"/>
  <c r="G12" i="3"/>
  <c r="G11" i="3"/>
  <c r="G35" i="3" l="1"/>
  <c r="G48" i="3"/>
  <c r="G10" i="3"/>
  <c r="C34" i="3" s="1"/>
  <c r="I10" i="1" s="1"/>
  <c r="E48" i="3" l="1"/>
  <c r="E54" i="3" l="1"/>
  <c r="I2" i="14" l="1"/>
  <c r="C35" i="3" s="1"/>
  <c r="J10" i="1" s="1"/>
  <c r="G62" i="3"/>
  <c r="G36" i="3" s="1"/>
  <c r="G33" i="3" s="1"/>
  <c r="B31" i="3" s="1"/>
  <c r="E62" i="3" l="1"/>
</calcChain>
</file>

<file path=xl/sharedStrings.xml><?xml version="1.0" encoding="utf-8"?>
<sst xmlns="http://schemas.openxmlformats.org/spreadsheetml/2006/main" count="2235" uniqueCount="616">
  <si>
    <t>1. Cover</t>
  </si>
  <si>
    <t>C12</t>
  </si>
  <si>
    <t>C14</t>
  </si>
  <si>
    <t>C16</t>
  </si>
  <si>
    <t>B4</t>
  </si>
  <si>
    <t>code</t>
  </si>
  <si>
    <t>Health &amp; Wellbeing Board</t>
  </si>
  <si>
    <t>Completed by:</t>
  </si>
  <si>
    <t>E-mail:</t>
  </si>
  <si>
    <t>Contact number:</t>
  </si>
  <si>
    <t>Who signed off the report on behalf of the Health and Wellbeing Board:</t>
  </si>
  <si>
    <t>Template Version</t>
  </si>
  <si>
    <t>HWB</t>
  </si>
  <si>
    <t>Code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</si>
  <si>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</si>
  <si>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</si>
  <si>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</si>
  <si>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</si>
  <si>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</si>
  <si>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</si>
  <si>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</si>
  <si>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</si>
  <si>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</si>
  <si>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</si>
  <si>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</si>
  <si>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</si>
  <si>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</si>
  <si>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</si>
  <si>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</si>
  <si>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</si>
  <si>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</si>
  <si>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</si>
  <si>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</si>
  <si>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</si>
  <si>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</si>
  <si>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</si>
  <si>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</si>
  <si>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</si>
  <si>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</si>
  <si>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</si>
  <si>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</si>
  <si>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</si>
  <si>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</si>
  <si>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</si>
  <si>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</si>
  <si>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</si>
  <si>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</si>
  <si>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</si>
  <si>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</si>
  <si>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</si>
  <si>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</si>
  <si>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</si>
  <si>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</si>
  <si>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</si>
  <si>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</si>
  <si>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</si>
  <si>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</si>
  <si>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</si>
  <si>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</si>
  <si>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</si>
  <si>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</si>
  <si>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</si>
  <si>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E09000001</t>
  </si>
  <si>
    <t>City of London</t>
  </si>
  <si>
    <t>E06000052</t>
  </si>
  <si>
    <t>Cornwall &amp;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</si>
  <si>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</si>
  <si>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</si>
  <si>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</si>
  <si>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</si>
  <si>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</si>
  <si>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</si>
  <si>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</si>
  <si>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</si>
  <si>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</si>
  <si>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</si>
  <si>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</si>
  <si>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</si>
  <si>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</si>
  <si>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</si>
  <si>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</si>
  <si>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</si>
  <si>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</si>
  <si>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</si>
  <si>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</si>
  <si>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</si>
  <si>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</si>
  <si>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</si>
  <si>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</si>
  <si>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</si>
  <si>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</si>
  <si>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</si>
  <si>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</si>
  <si>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</si>
  <si>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</si>
  <si>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</si>
  <si>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</si>
  <si>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</si>
  <si>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</si>
  <si>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</si>
  <si>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</si>
  <si>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</si>
  <si>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</si>
  <si>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E09000012</t>
  </si>
  <si>
    <t>Hackney</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</si>
  <si>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</si>
  <si>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</si>
  <si>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</si>
  <si>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</si>
  <si>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</si>
  <si>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</si>
  <si>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</si>
  <si>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</si>
  <si>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</si>
  <si>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</si>
  <si>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</si>
  <si>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</si>
  <si>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</si>
  <si>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</si>
  <si>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</si>
  <si>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</si>
  <si>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</si>
  <si>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</si>
  <si>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</si>
  <si>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</si>
  <si>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</si>
  <si>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</si>
  <si>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</si>
  <si>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</si>
  <si>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</si>
  <si>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</si>
  <si>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</si>
  <si>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</si>
  <si>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</si>
  <si>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</si>
  <si>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</si>
  <si>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</si>
  <si>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</si>
  <si>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</si>
  <si>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</si>
  <si>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</si>
  <si>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</si>
  <si>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</si>
  <si>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</si>
  <si>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</si>
  <si>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</si>
  <si>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</si>
  <si>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</si>
  <si>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</si>
  <si>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</si>
  <si>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</si>
  <si>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</si>
  <si>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</si>
  <si>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</si>
  <si>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</si>
  <si>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</si>
  <si>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</si>
  <si>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</si>
  <si>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</si>
  <si>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</si>
  <si>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</si>
  <si>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</si>
  <si>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</si>
  <si>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</si>
  <si>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</si>
  <si>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</si>
  <si>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</si>
  <si>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</si>
  <si>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</si>
  <si>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</si>
  <si>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</si>
  <si>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</si>
  <si>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</si>
  <si>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</si>
  <si>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</si>
  <si>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</si>
  <si>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</si>
  <si>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</si>
  <si>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</si>
  <si>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</si>
  <si>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</si>
  <si>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</si>
  <si>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</si>
  <si>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</si>
  <si>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</si>
  <si>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</si>
  <si>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</si>
  <si>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</si>
  <si>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</si>
  <si>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</si>
  <si>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</si>
  <si>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</si>
  <si>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</si>
  <si>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</si>
  <si>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</si>
  <si>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</si>
  <si>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</si>
  <si>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</si>
  <si>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</si>
  <si>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</si>
  <si>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</si>
  <si>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</si>
  <si>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</si>
  <si>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</si>
  <si>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</si>
  <si>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</si>
  <si>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</si>
  <si>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</si>
  <si>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</si>
  <si>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</si>
  <si>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</si>
  <si>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</si>
  <si>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</si>
  <si>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</si>
  <si>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</si>
  <si>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</si>
  <si>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</si>
  <si>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</si>
  <si>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</si>
  <si>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</si>
  <si>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</si>
  <si>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</si>
  <si>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</si>
  <si>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</si>
  <si>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</si>
  <si>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</si>
  <si>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</si>
  <si>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</si>
  <si>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</si>
  <si>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</si>
  <si>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</si>
  <si>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</si>
  <si>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</si>
  <si>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</si>
  <si>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</si>
  <si>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</si>
  <si>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</si>
  <si>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</si>
  <si>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</si>
  <si>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</si>
  <si>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</si>
  <si>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</si>
  <si>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</si>
  <si>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</si>
  <si>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</si>
  <si>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</si>
  <si>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</si>
  <si>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</si>
  <si>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</si>
  <si>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</si>
  <si>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</si>
  <si>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</si>
  <si>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</si>
  <si>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</si>
  <si>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</si>
  <si>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</si>
  <si>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</si>
  <si>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</si>
  <si>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</si>
  <si>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</si>
  <si>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</si>
  <si>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</si>
  <si>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</si>
  <si>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</si>
  <si>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</si>
  <si>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</si>
  <si>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</si>
  <si>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</si>
  <si>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</si>
  <si>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</si>
  <si>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</si>
  <si>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</si>
  <si>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</si>
  <si>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</si>
  <si>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</si>
  <si>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</si>
  <si>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</si>
  <si>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</si>
  <si>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</si>
  <si>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</si>
  <si>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</si>
  <si>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</si>
  <si>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</si>
  <si>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</si>
  <si>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</si>
  <si>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</si>
  <si>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</si>
  <si>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</si>
  <si>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</si>
  <si>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</si>
  <si>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</si>
  <si>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</si>
  <si>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</si>
  <si>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</si>
  <si>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</si>
  <si>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</si>
  <si>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</si>
  <si>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</si>
  <si>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</si>
  <si>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</si>
  <si>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</si>
  <si>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</si>
  <si>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</si>
  <si>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</si>
  <si>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</si>
  <si>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</si>
  <si>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</si>
  <si>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</si>
  <si>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</si>
  <si>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</si>
  <si>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</si>
  <si>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&lt;&lt; Link to Guidance tab</t>
  </si>
  <si>
    <t>Total</t>
  </si>
  <si>
    <t>Cell Reference</t>
  </si>
  <si>
    <t>Checker</t>
  </si>
  <si>
    <t>Sheet Complete:</t>
  </si>
  <si>
    <t>Data needs inputting in the cell</t>
  </si>
  <si>
    <t>Pre-populated cells</t>
  </si>
  <si>
    <t>Overview</t>
  </si>
  <si>
    <t>Note on entering information into this template</t>
  </si>
  <si>
    <t>Throughout the template, cells which are open for input have a yellow background and those that are pre-populated have a grey background, as below:</t>
  </si>
  <si>
    <t>Note on viewing the sheets optimally</t>
  </si>
  <si>
    <t>The details of each sheet within the template are outlined below.</t>
  </si>
  <si>
    <t>Health and Wellbeing Board:</t>
  </si>
  <si>
    <t>Question Completion - when all questions have been answered and the validation boxes below have turned green you should send the template to england.bettercaresupport@nhs.net saving the file as 'Name HWB' for example 'County Durham HWB'</t>
  </si>
  <si>
    <t>&lt;Please select a Health and Wellbeing Board&gt;</t>
  </si>
  <si>
    <t>Selected Health and Wellbeing Board:</t>
  </si>
  <si>
    <t>4. The 'sheet completed' cell will update when all 'checker' values for the sheet are green containing the word 'Yes'.</t>
  </si>
  <si>
    <t>5. Once the checker column contains all cells marked 'Yes' the 'Incomplete Template' cell (below the title) will change to 'Complete Template'.</t>
  </si>
  <si>
    <t>1. The cover sheet provides essential information on the area for which the template is being completed, contacts and sign off.</t>
  </si>
  <si>
    <t>2. Question completion tracks the number of questions that have been completed; when all the questions in each section of the template have been completed the cell will turn green. Only when all cells are green should the template be sent to england.bettercaresupport@nhs.net</t>
  </si>
  <si>
    <t>Pending Fields</t>
  </si>
  <si>
    <t>^^ Link Back to top</t>
  </si>
  <si>
    <t>2. It is sectioned out by sheet name and contains the description of the information required, cell reference for the question and the 'checker' column which updates automatically as questions within each sheet are completed.</t>
  </si>
  <si>
    <t>Cover pending</t>
  </si>
  <si>
    <t>2018/19</t>
  </si>
  <si>
    <t>Y56</t>
  </si>
  <si>
    <t>E12000007</t>
  </si>
  <si>
    <t>Q71</t>
  </si>
  <si>
    <t>E12000003</t>
  </si>
  <si>
    <t>Q72</t>
  </si>
  <si>
    <t>E12000009</t>
  </si>
  <si>
    <t>E12000006</t>
  </si>
  <si>
    <t>Q78</t>
  </si>
  <si>
    <t>E12000005</t>
  </si>
  <si>
    <t>Q77</t>
  </si>
  <si>
    <t>E12000002</t>
  </si>
  <si>
    <t>Q84</t>
  </si>
  <si>
    <t>Q83</t>
  </si>
  <si>
    <t>E12000008</t>
  </si>
  <si>
    <t>Q79</t>
  </si>
  <si>
    <t>Q75</t>
  </si>
  <si>
    <t>E12000001</t>
  </si>
  <si>
    <t>Q74</t>
  </si>
  <si>
    <t>E12000004</t>
  </si>
  <si>
    <t>Q76</t>
  </si>
  <si>
    <t>Footnotes:</t>
  </si>
  <si>
    <t>D21</t>
  </si>
  <si>
    <t>D22</t>
  </si>
  <si>
    <t>D23</t>
  </si>
  <si>
    <t>E21</t>
  </si>
  <si>
    <t>E23</t>
  </si>
  <si>
    <t>E22</t>
  </si>
  <si>
    <t>To reflect this change, and to align with the BCF, data must now be entered on a Health and Wellbeing Board level.</t>
  </si>
  <si>
    <t>Specific guidance on individual questions is present on the relevant tab.</t>
  </si>
  <si>
    <t>F22</t>
  </si>
  <si>
    <t>F21</t>
  </si>
  <si>
    <t>F23</t>
  </si>
  <si>
    <t>D24</t>
  </si>
  <si>
    <t>Better Care Fund Template Q2 2019/20</t>
  </si>
  <si>
    <t>Additional improved Better Care Fund Allocation for 2019/20:</t>
  </si>
  <si>
    <t>Y63</t>
  </si>
  <si>
    <t>Y58</t>
  </si>
  <si>
    <t>Q86</t>
  </si>
  <si>
    <t>Y61</t>
  </si>
  <si>
    <t>Y60</t>
  </si>
  <si>
    <t>Y62</t>
  </si>
  <si>
    <t>Q85</t>
  </si>
  <si>
    <t>E06000058</t>
  </si>
  <si>
    <t>Bournemouth, Christchurch and Poole</t>
  </si>
  <si>
    <t>Y59</t>
  </si>
  <si>
    <t>Q87</t>
  </si>
  <si>
    <t>Q88</t>
  </si>
  <si>
    <t>E06000059</t>
  </si>
  <si>
    <t>2019-20 Additional iBCF funding for adult social care announced at Spring Budget 2017</t>
  </si>
  <si>
    <t>These questions cover average fees paid by your local authority (including client contributions/user charges) to external care providers for your local authority's eligible clients.</t>
  </si>
  <si>
    <t>The averages will likely need to be calculated from records of payments paid to social care providers and the number of client weeks they relate to, unless you already have suitable management information.</t>
  </si>
  <si>
    <t>Respecting these exclusions, the average fees SHOULD INCLUDE:</t>
  </si>
  <si>
    <t>- Any amounts that you usually include in reported fee rates but are not paid to care providers e.g. your local authority's own staff costs in managing the commissioning of places.
- Any amounts that are paid from sources other than eligible local authority funding and client contributions/user charges, i.e. you should EXCLUDE third party top-ups, NHS Funded Nursing Care and full cost paying clients.</t>
  </si>
  <si>
    <t>Please leave any missing data cells as blank e.g. do not attempt to enter '0' or 'N/A'.</t>
  </si>
  <si>
    <t>If you are unable to provide rates for both 2018/19 and 2019/20, please ensure that you provide the estimated percentage change between 2018/19 and 2019/20 in the table below.</t>
  </si>
  <si>
    <t>1. Take the number of clients receiving the service for each detailed category.
2. Divide the number of clients receiving the service for each detailed category (e.g. age 65+ residential without dementia, age 65+ residential with dementia) by the total number of clients receiving the relevant service (e.g. age 65+ residential).
3. Multiply the resultant proportions from Step 2 by the corresponding fee paid for each detailed category.
4. For each service type, sum the resultant detailed category figures from Step 3.</t>
  </si>
  <si>
    <t>If 2019/20 rates not yet known, please provide the estimated uplift as a percentage change between 2018/19 and 2019/20</t>
  </si>
  <si>
    <r>
      <rPr>
        <b/>
        <sz val="11"/>
        <color theme="0"/>
        <rFont val="Calibri"/>
        <family val="2"/>
        <scheme val="minor"/>
      </rPr>
      <t>1. Please provide the average amount that you paid to external providers for home care in 2018/19, and on the same basis, the average amount that you expect to pay in 2019/20.</t>
    </r>
    <r>
      <rPr>
        <sz val="11"/>
        <color theme="0"/>
        <rFont val="Calibri"/>
        <family val="2"/>
        <scheme val="minor"/>
      </rPr>
      <t xml:space="preserve"> (£ per contact hour, following the exclusions as in the instructions above)</t>
    </r>
  </si>
  <si>
    <r>
      <rPr>
        <b/>
        <sz val="11"/>
        <color theme="0"/>
        <rFont val="Calibri"/>
        <family val="2"/>
        <scheme val="minor"/>
      </rPr>
      <t>2. Please provide the average amount that you paid for external provider care homes without nursing for clients aged 65+ in 2018/19, and on the same basis, the average amount that you expect to pay in 2019/20.</t>
    </r>
    <r>
      <rPr>
        <sz val="11"/>
        <color theme="0"/>
        <rFont val="Calibri"/>
        <family val="2"/>
        <scheme val="minor"/>
      </rPr>
      <t xml:space="preserve"> (£ per client per week, following the exclusions as in the instructions above)</t>
    </r>
  </si>
  <si>
    <r>
      <rPr>
        <b/>
        <sz val="11"/>
        <color theme="0"/>
        <rFont val="Calibri"/>
        <family val="2"/>
        <scheme val="minor"/>
      </rPr>
      <t>3. Please provide the average amount that you paid for external provider care homes with nursing for clients aged 65+ in 2018/19, and on the same basis, the average amount that you expect to pay in 2019/20.</t>
    </r>
    <r>
      <rPr>
        <sz val="11"/>
        <color theme="0"/>
        <rFont val="Calibri"/>
        <family val="2"/>
        <scheme val="minor"/>
      </rPr>
      <t xml:space="preserve"> (£ per client per week, following the exclusions in the instructions above)</t>
    </r>
  </si>
  <si>
    <t>Average amount paid to external providers for home care (£ per contact hour)</t>
  </si>
  <si>
    <t>Average amount paid to external providers of care homes without nursing for clients aged 65+ (£ per client per week)</t>
  </si>
  <si>
    <t>Average amount paid to external providers of care homes with nursing for clients aged 65+  (£ per client per week)</t>
  </si>
  <si>
    <t>Barking &amp; Dagenham</t>
  </si>
  <si>
    <t>The home care hourly rate was increased by 3% while the residential and nursing rates increased by 2.7%.</t>
  </si>
  <si>
    <t/>
  </si>
  <si>
    <t>Bath &amp; North East Somerset UA</t>
  </si>
  <si>
    <t>Home Care values in 2018-19 based on current users of the service; weekly cost will be revised as next two quarters data submitted</t>
  </si>
  <si>
    <t>Bedford UA</t>
  </si>
  <si>
    <t>..</t>
  </si>
  <si>
    <t>Home care rates: £14.88 (from April 2018) and £16.08 (from Oct 2018). D2A is set at £17.16 and Reablement at £16.44. Ave weekly gross cost of care home placements for over-65s was £661 in 2017/18 and is expected to be £694 in 2018/19 (+5%).</t>
  </si>
  <si>
    <t>Blackburn with Darwen UA</t>
  </si>
  <si>
    <t>Actual provider rate increases (3%) are not immediately evident in the average rates due to the method of calculation which takes into account actual activity and care package changes throughout the year.</t>
  </si>
  <si>
    <t>Blackpool UA</t>
  </si>
  <si>
    <t>Care at home hourly rates calculated for all clients, aged 18+ using sum of hours provided in period and total cost for those hours calcuated as average cost per hour. 65+ Residential and Nursing costs have been provided for long-term provision only.</t>
  </si>
  <si>
    <t>17/18 res and nursing figures from 17/18 ASC-FR. 18/19 res and nursing figures derived from applying inflationary uplift to 17/18.</t>
  </si>
  <si>
    <t>Bournemouth and Poole</t>
  </si>
  <si>
    <t>Residential and Nursing are based on council paid fees and exclude the sec 117 contribution to bed price paid directly by CCG.</t>
  </si>
  <si>
    <t>Bracknell Forest UA</t>
  </si>
  <si>
    <t>Rates have reduced this year- we have alleviated pressure on bed prices through the block contract. As per the guidance, the average rates exclude FNC, which is paid directly by the CCG.</t>
  </si>
  <si>
    <t>Above is average only. Actuals are paid on a vast range with a framework base rate plus negotiated amounts between provider, MDT/SW and SU's</t>
  </si>
  <si>
    <t>Brighton &amp; Hove UA</t>
  </si>
  <si>
    <t>The 2018/19 expected average payment is subject to changes in demand</t>
  </si>
  <si>
    <t>Bristol UA</t>
  </si>
  <si>
    <t>Bristol set a provider rate for those over 65 in a residential and nursing setting for 2018/19, prior to that a form of Dynamic Purchasing System (DPS) was used for individual placements as a result the rates for 2017/18 is the average rate paid.</t>
  </si>
  <si>
    <t xml:space="preserve">These residential and nursing figures include block and spot provisions. </t>
  </si>
  <si>
    <t>N.B. 2017/18 home care rate is w.e.f. 1.9.17 following reprocurement</t>
  </si>
  <si>
    <t>Above exclude 65+ for LD MH PD
Home Care - The external providers are now Approved Provider List and under set hourly rate which reflects NLW &amp; is modelled on UKHCA pricing mechanism. Current rate is £15.90 (urban) and £16.65 (rural).</t>
  </si>
  <si>
    <t>We have seen average care costs consistently increasing.</t>
  </si>
  <si>
    <t>Residential &amp; Nursing fees are based on comparison from 2017/18 - 2018/19. Homecare rates will be reduced in 2018/19 following the procurement of new homecare contracts through competitive tender.</t>
  </si>
  <si>
    <t>Central Bedfordshire UA</t>
  </si>
  <si>
    <t>Our fee rates have been uplifted to reflect the National Living Wage increase. For domiciliary care this was 3% .  We have framework contracts for care homes and domiciliary care but we also spot contract for these services.</t>
  </si>
  <si>
    <t>Cheshire East UA</t>
  </si>
  <si>
    <t>Cheshire West and Chester UA</t>
  </si>
  <si>
    <t xml:space="preserve">The boxes above do not allow us to show EMI and Standard placements seperately so these have been wrapped up into one figure.
The care at home rates are based purely on standard care at home for the 65+ age group. This does not include MH or LD.
</t>
  </si>
  <si>
    <t>All our residential and nursing care is spot purchased based on need.  The figures for 18/19 are based on our packages year to date.</t>
  </si>
  <si>
    <t>City of Nottingham UA</t>
  </si>
  <si>
    <t xml:space="preserve">The average costs for Residential / Nursing are for long term placements only and do not include citizens with a primary support reason of Mental Health or Learning Disability. </t>
  </si>
  <si>
    <t>E6000052 &amp; E6000053</t>
  </si>
  <si>
    <t>Cornwall and Isles of Scilly</t>
  </si>
  <si>
    <t>Home care:  Budgeted Rate (Weighted for introduction to Foundation Living Wage in June '18. Care homes:  2018/19 average is calculated using snapshot data as at May 2018 and therefore subject to change as we move through the year.</t>
  </si>
  <si>
    <t>We are currently conducting a cost of care exercise with KPMG to finish Novemeber. This may lead to change of rates in year and will form policy decisions for 2019/20</t>
  </si>
  <si>
    <t>n/a</t>
  </si>
  <si>
    <t>Darlington UA</t>
  </si>
  <si>
    <t>Derby City UA</t>
  </si>
  <si>
    <t>none</t>
  </si>
  <si>
    <t>Homecare rates based on standard contracted homecare rates. Residential and Nursing Residential rates based on data as at 31/03/18 for 17/18, and 17/09/18 for 18/19.</t>
  </si>
  <si>
    <t>Durham UA</t>
  </si>
  <si>
    <t>N/A</t>
  </si>
  <si>
    <t>Inflation pressures for care homes and home care are being negotiated in the region of 3-4%. BCF includes a contribution of £295k from the NHS towards inflationary pressures.</t>
  </si>
  <si>
    <t>East Riding of Yorkshire UA</t>
  </si>
  <si>
    <t>average reflects all cases. New cases with dementia typically attract rates of between £700-£850 p.w.</t>
  </si>
  <si>
    <t>Represents band 1 rates.  EMI rate is £605. Residential and nursing care paid at same rate for LA care with FNC payable in addition for nursing</t>
  </si>
  <si>
    <t>Halton UA</t>
  </si>
  <si>
    <t>Hammersmith &amp; Fulham</t>
  </si>
  <si>
    <t>Nothing further to add in Q2</t>
  </si>
  <si>
    <t xml:space="preserve">17/18 rate estimate in 3. adjusted to reflect actual. Following price review  rates have been revised across all care settings </t>
  </si>
  <si>
    <t>Inflationary uplift expected to be agreed up to a maximum of 4.4% (based on the increase in the national living wage) for those providers requesting an increase</t>
  </si>
  <si>
    <t>Hartlepool UA</t>
  </si>
  <si>
    <t>Herefordshire UA</t>
  </si>
  <si>
    <t xml:space="preserve">iBCF funds are not being directly utilised for residential care therefore these fields have not been completed. </t>
  </si>
  <si>
    <t>Residential and nursing uplifts not yet applied but likely to be 4% and 5% respectively</t>
  </si>
  <si>
    <t>Isle of Wight UA</t>
  </si>
  <si>
    <t>Kensington &amp; Chelsea</t>
  </si>
  <si>
    <t>2. and 3. are for Permanent Placements Only, no short term placements included</t>
  </si>
  <si>
    <t>Kingston upon Hull UA</t>
  </si>
  <si>
    <t>Average nursing rate for 17/18 revised down from 17/18 Q2 submission as  some FNC payments appear to have previously been included in error.</t>
  </si>
  <si>
    <t>It is difficult to secure placements at average costs in Borough.  The averages mask a wide range and particularly premiums being charged for clients with advanced dementia.  This will drive price increases in the medium term</t>
  </si>
  <si>
    <t>The figures supplied are based on standardised rate values for each year. The residential and nursing figure have been averaged out to take into consideration the higher rate paid for EMI support.</t>
  </si>
  <si>
    <t>A further increase of 6.7% has been agreed for Home Care to enable a minimum wage of £8.25 to be paid. This increase and the Care home increases have been made via recurrent iBCF to ensure sustainability of the local care market.</t>
  </si>
  <si>
    <t>Leicester City UA</t>
  </si>
  <si>
    <t>Fee increase for 2018/19 not yet finalised, current proposal above</t>
  </si>
  <si>
    <t>The average amounts paid to external residential and nursing providers are taken from the ASC Finance Return.  The 18/19 indicative price is based on 17/18 and uplifted by 4.3% in line with The Council's agreed fee uplift.</t>
  </si>
  <si>
    <t>Luton UA</t>
  </si>
  <si>
    <t>The average fee is based on current placements as at October 2018.  It includes all Older Person client groups including 65+ Learning Disability and Mental Health need clients</t>
  </si>
  <si>
    <t>1) H/care figure for 17/18 taken from ASC FR return (for PD, MH &amp; LD). H/care 18/19 figure is the Framework rate. None Framework/Spot providers used will be above &amp; below £15.20  2&amp;3) 18/19 based on year to date info at Aug 18 (covers PD, MH &amp; LD) .</t>
  </si>
  <si>
    <t>Care home fees vary between providers and placements. Uplifts for existing res &amp; nursing placements have been between 2-3%, but we have used expensive providers less &amp; negotiated some better fees with these so the increase is hidden in the average.</t>
  </si>
  <si>
    <t>Middlesbrough UA</t>
  </si>
  <si>
    <t>Milton Keynes UA</t>
  </si>
  <si>
    <t>The home care rates are consistent per hour through our home care providers framework. There are 4 zones in MK, and I have provided the average price per hour across the 4 zones.</t>
  </si>
  <si>
    <t>Figures given are taken from the ASC-FR return for 2017/18. 
Uplifts to contracts include NLW and apply from 1/4/18.</t>
  </si>
  <si>
    <t>Estimates provided on increases expected from Nursing and Residentail Care - higher increases expected in Residential as start from a lower baseline.</t>
  </si>
  <si>
    <t>Resi std rates above. Resi Enhanced  £523/£556 and Nursing Enhanced  £522/545 + FNC. iBCF investment in the market in 18/19 inc. inflationary pressures inc NLW £11.3m, cost of care increase for older people £1.7m and home care framework £2.1m.</t>
  </si>
  <si>
    <t>North East Lincolnshire UA</t>
  </si>
  <si>
    <t>Please note reduction of average weekly value for Nursing care between 17/18 and 18/19 is in the main due to high cost client within a small cohort. Average fees are also sensitive to the mix of quality payments attained by care home providers.</t>
  </si>
  <si>
    <t>North Lincolnshire UA</t>
  </si>
  <si>
    <t>North Somerset UA</t>
  </si>
  <si>
    <t>We have experienced upward pressure on prices in all areas of care. Causes cited include increases in the National Living Wage, pensions auto-enrolment  case law on travel payments and for sleep-in duties. Unemployment is 25% below national average.</t>
  </si>
  <si>
    <t>Discussions with providers pending which could affect 17/18 and 18/19.</t>
  </si>
  <si>
    <t>The above data for 2018/19 are based up estimates to August 2018</t>
  </si>
  <si>
    <t xml:space="preserve">All figures are for people aged 65+.
Expected average Homecare cost/hour based on service commitments to 31-03-18.
Care Home with &amp; without Nursing figures exclude top &amp; bottom 5% (outliers).
</t>
  </si>
  <si>
    <t>Northumberland UA</t>
  </si>
  <si>
    <t>Peterborough UA</t>
  </si>
  <si>
    <t>Plymouth UA</t>
  </si>
  <si>
    <t>Portsmouth UA</t>
  </si>
  <si>
    <t>Reading UA</t>
  </si>
  <si>
    <t>In home care Day / Night sitting is excluded, double up calls are included (hour cost x2 more than the regular price per hour). Residential price is up because of MH and LD clients have reached 65 but still in the original placements</t>
  </si>
  <si>
    <t>Redcar &amp; Cleveland UA</t>
  </si>
  <si>
    <t>A significant investment has also gone into an increase in supported living rates and the rate we pay for sleep ins at those properties. Overall 37% of the increases in fees in 2018/19 went against supported living increases.</t>
  </si>
  <si>
    <t>Rutland UA</t>
  </si>
  <si>
    <t xml:space="preserve">Avg cost for resi+nursing is affected by variable numbers of s117 clients @ higher cost.
Small system so disproportionate impact of outliers. 2017-18 - we excluded an outlier client @£1750 pw (avg would otherwise be £653).
</t>
  </si>
  <si>
    <t>None</t>
  </si>
  <si>
    <t>Nursing fees do not include the FNC rates (£155.05 &amp; £158.16) which although we do pay in our contracted rate, we claim back from the CCG. The rates are a weighted average of the Standard &amp; EMI rates</t>
  </si>
  <si>
    <t>Shropshire UA</t>
  </si>
  <si>
    <t>Slough UA</t>
  </si>
  <si>
    <t xml:space="preserve">Prices are still being negotiated this year for providers on a case by case basis. 
The weekly cost of nursing care placements (net FNC) is slightly below the cost of residential due to numnber of long standing care placements. </t>
  </si>
  <si>
    <t>Significant additional funding was put in to homecare in order to ensure capacity and quality to support DToC.</t>
  </si>
  <si>
    <t>South Gloucestershire UA</t>
  </si>
  <si>
    <t>predicted cost however at present in neg with care home providers</t>
  </si>
  <si>
    <t>Southampton UA</t>
  </si>
  <si>
    <t>Growth in the average cost of a care home placement should be viewed within the context of declining number of lower need placements owing to a more strengths based approach and increase in complexity which can't be met at standard rate</t>
  </si>
  <si>
    <t>Southend-on-Sea UA</t>
  </si>
  <si>
    <t>St Helens</t>
  </si>
  <si>
    <t>The price for residential and nursing care in 2018/19 is based on the 2017/18 average price plus 1% (annual inflation award).  Care Home prices are increasing above this and we expect a significant overspend on OP Care Homes in 2018/19.</t>
  </si>
  <si>
    <t>Stnd rate of homecare mainly over 65's. Res/Nurs figures above ceiling rate price due to enhanced rate to secure beds.</t>
  </si>
  <si>
    <t>Stockton-on-Tees UA</t>
  </si>
  <si>
    <t>Stoke-on-Trent UA</t>
  </si>
  <si>
    <t>The figures here are based on our new finance package for adult social care: ContrOCC. The data has been cleansed upon migration from our old system, so these amounts may differ from previous forecasts.</t>
  </si>
  <si>
    <t>The figures above for residential and nursing are the EMI rates.  The non EMI rates are £555 and £578 for both types of home</t>
  </si>
  <si>
    <t>HBC rates changed October 17 so 17/18 average is based on two rates. 18/19 average should predominantly be on one rate.</t>
  </si>
  <si>
    <t>Please note that these figures are very volatile as the market can change rapidly as providers enter and leave the market.</t>
  </si>
  <si>
    <t>Swindon UA</t>
  </si>
  <si>
    <t>The price of residential placements is higher than nursing due to the impact of the learning disability cohort. In Swindon we have a relatively high number of residential learning disability placements.</t>
  </si>
  <si>
    <t>The increase in Nursing rates is reflective of the increased complexity of individuals following a full costy of care analysis.  The Council operates a local quality / price framework for Care Homes within Tameside.</t>
  </si>
  <si>
    <t>Telford and the Wrekin UA</t>
  </si>
  <si>
    <t>The Medway Towns UA</t>
  </si>
  <si>
    <t>Thurrock UA</t>
  </si>
  <si>
    <t>Variance between 17/18 and 18/19 residential placement accounts commissioning decision to remove additional 1:1 support and increase weekly rates.</t>
  </si>
  <si>
    <t>Torbay UA</t>
  </si>
  <si>
    <t>The rates quoted above are above our set price for care due to having to go off framework to meet demand. Further info in narrative.</t>
  </si>
  <si>
    <t>Q1 includes all home care including support &amp; supprted living. Domicilary care only rates are 17/18 £16.97 and 18/19 £17.60. Q2 &amp; 3 17/18 are based on adj ASC-FR figures</t>
  </si>
  <si>
    <t>Costs for care homes with nursing do not include Funded Nursing Care (FNC) allocations.  This is why the weekly rate is lower than homes without nursing.</t>
  </si>
  <si>
    <t>Warrington UA</t>
  </si>
  <si>
    <t>1. Based upon average unit costs across 15/30/45min and 1 hour visits and calculated hourly equivalent (not weighted). 2/3 based upon the average weekly costs of open packages of care at a point of time in each year- ie 1.9.17 and compared to 1.10.18</t>
  </si>
  <si>
    <t>The average rate provided for 2017/18 for care homes with nursing is based on package data at the start 2018/19 due to changes in data recording following transfer to a new care recording system during 2017/18.</t>
  </si>
  <si>
    <t>West Berkshire UA</t>
  </si>
  <si>
    <t>The figures in 2018/19 are the rates paid so far this year.  The nursing rates above exclude FNC of £158.16</t>
  </si>
  <si>
    <t>WSCC pays a range of rates for care.  Partly as a result of availability of the IBCF, increases above inflation have been agreed for 2018/19. see  link for more details - particualrly 2.8:  http://www2.westsussex.gov.uk/ds/edd/ah/ah07_17-18.pdf</t>
  </si>
  <si>
    <t>Wiltshire UA</t>
  </si>
  <si>
    <t>The care at home rate is unchanged as we are currently undertaking a procurement exercise to increase capacity across the system.</t>
  </si>
  <si>
    <t>Windsor &amp; Maidenhead UA</t>
  </si>
  <si>
    <t>The figures provided exclude cases where Health are making a contribution.  In such cases the provider invoices the CCG directlly for their contribution.</t>
  </si>
  <si>
    <t>Home care average hourly rates are calculated on daytime hours only, therefore exclude waking nights, mobile nights.</t>
  </si>
  <si>
    <t>Wokingham UA</t>
  </si>
  <si>
    <t>2018/19 rates are estimates based on first 5 months actuals in 2018/19.</t>
  </si>
  <si>
    <t>figure for question 1 excludes core funding paid to external providers for the delivery of extra care.  Can include if requested.</t>
  </si>
  <si>
    <t>York UA</t>
  </si>
  <si>
    <t>Capacity in the market has reduced as CYC have closed 8 out of 9 council run homes and the additional capacity expected to be developed has been delayed resulting in CYC paying higher market rates</t>
  </si>
  <si>
    <t>Invalid or missing data</t>
  </si>
  <si>
    <t>2018-19 figures are indicative planned figures as reported at Quarter 2; National Statistic unit cost outturn data are produced by NHS-Digital using the Adult Social Care Finance Return (ASC-FR) and published annually in the Adult Social Care Activity and Finance Report.*</t>
  </si>
  <si>
    <t>Additional Comments</t>
  </si>
  <si>
    <t>ONS Code</t>
  </si>
  <si>
    <t>Local authority</t>
  </si>
  <si>
    <t>2017-18</t>
  </si>
  <si>
    <t>2018-19</t>
  </si>
  <si>
    <t>% Change 2017-18 to 2018-19**</t>
  </si>
  <si>
    <t>Notes</t>
  </si>
  <si>
    <t>*</t>
  </si>
  <si>
    <t>See: https://digital.nhs.uk/data-and-information/publications/statistical/adult-social-care-activity-and-finance-report</t>
  </si>
  <si>
    <t>**</t>
  </si>
  <si>
    <t>A small number of local authorities reported a percentage increase in fees but not the underlying fee amounts. Where only a 2017-18 fee rate and a percentage uplift have been provided, the implied 2018-19 fee rate has not been calculated. A small number of comments contain fee uplift percentages for existing providers that are different from the uplift implicit in the reported average fee rates, which can be affected by changes in the mix of client needs and market conditions in each year</t>
  </si>
  <si>
    <t xml:space="preserve">In calculating the average figures above, local authorities were asked to exclude:
-Any amounts usually included in fee rates but not paid to care providers e.g. the local authorities' own staff costs in managing the commissioning of places
-Any amounts that are paid from sources other than the local authorities' funding i.e. third party top-ups, NHS funded Nursing Care and full cost paying clients
Local authorities were asked to include fees paid under spot and block contracts, fees paid under a dynamic purchasing system, payments for travel time in home care, any allowances for external provider staff training, fees directly commissioned by local authorities and fees commissioned by the local authorities as part of a managed personal budget.
</t>
  </si>
  <si>
    <t xml:space="preserve"> - ".." in the column C lookup means that no 2018/19 fee was reported by your council in Q2 2018/19</t>
  </si>
  <si>
    <t>1. Average amount paid to external providers for home care in 2017/18</t>
  </si>
  <si>
    <t>1. Average amount expected to pay external providers for home care in 2018/19</t>
  </si>
  <si>
    <t>1. Uplift if rates not known</t>
  </si>
  <si>
    <t>2. Average amount paid for external provider care homes without nursing for clients aged 65+ in 17/18</t>
  </si>
  <si>
    <t>2. Average expected pay for external provider care homes without nursing clients aged 65+ in 2018/19</t>
  </si>
  <si>
    <t>2. Uplift if rates not known</t>
  </si>
  <si>
    <t>3. Average amount paid for external provider care homes with nursing for clients aged 65+ in 2017/18</t>
  </si>
  <si>
    <t>3. Average expected to pay for external provider care homes with nursing for clients aged 65+ in 18/19</t>
  </si>
  <si>
    <t>3. Uplift if rates not known</t>
  </si>
  <si>
    <t>For a more optimal view each of the sheets and in particular the drop down lists clearly on screen, please change the zoom level between 90% - 100%. Most drop downs are also available to view as lists within the relevant sheet or in the guidance sheet for readability if required.</t>
  </si>
  <si>
    <t>3. The checker column will appear 'Red' and contain the word 'No' if the information has not been completed. Clicking on the corresponding 'Cell Reference' column will link to the incomplete cell for completion. Once completed the checker column will change to 'Green' and contain the word 'Yes'</t>
  </si>
  <si>
    <t>6. Please ensure that all boxes on the checklist are green before submission.</t>
  </si>
  <si>
    <t>4. Additional commentary on the fee information</t>
  </si>
  <si>
    <t>iBCF pending</t>
  </si>
  <si>
    <t>- As noted already, the BCF national partners intend to publish the aggregated national quarterly reporting information on a quarterly basis.  At a local level it is for the HWB to decide what information it needs to publish as part of wider local government reporting and transparency requirements. Until BCF information is published, recipients of BCF reporting information (including recipients who access any information placed on the BCE) are prohibited from making this information available on any public domain or providing this information for the purposes of journalism or research without prior consent from the HWB (where it concerns a single HWB) or the BCF national partners for the aggregated information.</t>
  </si>
  <si>
    <t>Please Note:</t>
  </si>
  <si>
    <t>Planned impact on fees paid to external care providers, Self-reported local authority returns</t>
  </si>
  <si>
    <t>2. Cover</t>
  </si>
  <si>
    <t>3. improved Better Care Fund</t>
  </si>
  <si>
    <t>C18</t>
  </si>
  <si>
    <t>C20</t>
  </si>
  <si>
    <t>1. Guidance</t>
  </si>
  <si>
    <t>3. Additional improved Better Care Fund</t>
  </si>
  <si>
    <t>C27</t>
  </si>
  <si>
    <t>3. iBCF</t>
  </si>
  <si>
    <t>Quarter 2 2018/19</t>
  </si>
  <si>
    <t>- The BCF quarterly reports are categorised as 'Management Information' and are planned for publishing in an aggregated form on the NHSE website. Narrative sections of the reports will not be published. However as with all information collected and stored by public bodies, all BCF information including any narrative is subject to Freedom of Information requests.</t>
  </si>
  <si>
    <t xml:space="preserve"> -  This template is password protected to ensure data integrity and accurate aggregation of collected information. A resubmission may be required if this is breached.</t>
  </si>
  <si>
    <t>- For this quarter no BCF related reporting is required accommodating planning and assurance timeframes. Only iBCF Grant related reporting is required in Quarter 2.</t>
  </si>
  <si>
    <t xml:space="preserve"> - As in previous quarters, the BCST along with NHSE hosted information infrastructure will be collecting and aggregating the iBCF Grant information and providing it to MHCLG. Although collected together, BCF and iBCF information will be reported and published separately.</t>
  </si>
  <si>
    <t>C19</t>
  </si>
  <si>
    <t>C21</t>
  </si>
  <si>
    <t>C23</t>
  </si>
  <si>
    <t>C25</t>
  </si>
  <si>
    <t>C34</t>
  </si>
  <si>
    <t>C35</t>
  </si>
  <si>
    <t>For information - 2018/19 fee reported in Q2 2018/19</t>
  </si>
  <si>
    <t>2018/19 fee. If you have newer/better data than at Q2 2018/19, enter it below and explain why it differs in the comments. Otherwise enter the Q2 2018/19 value</t>
  </si>
  <si>
    <t>2019/20 fee on a consistent basis with the 2018/19 fee in Column D</t>
  </si>
  <si>
    <r>
      <t>4. If you would like to provide any additional commentary on the fee information provided please do so (particularly if your 2018/19 fee is different from that reported at Q2 2018/19).</t>
    </r>
    <r>
      <rPr>
        <sz val="11"/>
        <color theme="0"/>
        <rFont val="Calibri"/>
        <family val="2"/>
        <scheme val="minor"/>
      </rPr>
      <t xml:space="preserve"> Please do not use more than 250 characters.</t>
    </r>
  </si>
  <si>
    <t>We are interested ONLY in the average fees actually received by external care providers for your local authority's eligible supported clients (including client contributions/user charges). Specifically the averages SHOULD EXCLUDE:</t>
  </si>
  <si>
    <t xml:space="preserve">- Client contributions /user charges.
- Fees paid under spot and block contracts, fees paid under a dynamic purchasing system, payments for travel time in home care, any allowances for external provider staff training, fees directly commissioned by your local authority and fees commissioned by your local authority as part of a Managed Personal Budget.
- Fees that did not change as a result of the additional IBCF allocation, as well as those that did. We are interested in the whole picture, not just fees that were specifically increased using additional iBCF funding. </t>
  </si>
  <si>
    <r>
      <t xml:space="preserve">If you only have average fees at a more detailed breakdown level than the three service types of home care, 65+ residential and 65+ nursing requested below (e.g. you have the more detailed categories of 65+ residential without dementia, 65+ residential with dementia) </t>
    </r>
    <r>
      <rPr>
        <b/>
        <sz val="11"/>
        <color theme="0"/>
        <rFont val="Calibri"/>
        <family val="2"/>
        <scheme val="minor"/>
      </rPr>
      <t>please calculate for each of the three service types an average weighted by the proportion of clients that receive each detailed category:</t>
    </r>
  </si>
  <si>
    <t>Checklist ( 1.Cover )</t>
  </si>
  <si>
    <t>1. This section on the cover sheet helps identify the data fields that have not been completed. All fields that appear as incomplete should be complete before sending to the Better Care Support Team.</t>
  </si>
  <si>
    <t>Please fill the sections out on sheet '3. iBCF'. To report on the additional iBCF Grant quarterly reporting for your local area.</t>
  </si>
  <si>
    <t xml:space="preserve">3. Please note that in line with fair processing of personal data we request email addresses for individuals completing the reporting template in order to communicate with and resolve any issues arising during the reporting cycle. We remove these addresses from the supplied templates when they are collated and delete them when they are no longer needed. </t>
  </si>
  <si>
    <t>Overall note for quarterly reporting in 2019/20 and Quarter 2:</t>
  </si>
  <si>
    <t>Wider BCF reporting is not required for Quarter 2, to accommodate the BCF planning and assurance timeframes, and will commence from Quarter 3.</t>
  </si>
  <si>
    <t xml:space="preserve">As per the previous year, quarterly reporting for Better Care Fund (BCF) in 2019/20 will continue to act as single collection mechanism for standard BCF related reporting and iBCF Grant related reporting. With the inclusion of the Winter Pressures Grant into the Better Care Fund pool, any reporting required for that purpose will also be carried out via the BCF reporting mechanism. </t>
  </si>
  <si>
    <t>1. Average amount paid to external providers for home care in 18/19</t>
  </si>
  <si>
    <t>1. Average amount expected to pay external providers for home care in 19/20</t>
  </si>
  <si>
    <t>2. Average amount paid for external provider care homes without nursing for clients aged 65+ in 18/19</t>
  </si>
  <si>
    <t>2. Average expected pay for external provider care homes without nursing clients aged 65+ in 19/20</t>
  </si>
  <si>
    <t>3. Average amount paid for external provider care homes with nursing for clients aged 65+ in 18/19</t>
  </si>
  <si>
    <t>3. Average expected to pay for external provider care homes with nursing for clients aged 65+ in 19/20</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</si>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</sst>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_-&quot;£&quot;* #,##0_-;\-&quot;£&quot;* #,##0_-;_-&quot;£&quot;* &quot;-&quot;??_-;_-@_-"/>
    <numFmt numFmtId="166" formatCode="&quot;£&quot;#,##0.00"/>
    <numFmt numFmtId="167" formatCode="0.0%"/>
    <numFmt numFmtId="168" formatCode="&quot;£&quot;#,##0"/>
  </numFmts>
  <fonts count="1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3"/>
      <name val="Calibri"/>
      <family val="2"/>
      <scheme val="minor"/>
    </font>
    <font>
      <b/>
      <sz val="14"/>
      <color theme="0"/>
      <name val="Calibri"/>
      <family val="2"/>
      <scheme val="minor"/>
    </font>
    <font>
      <sz val="11"/>
      <color theme="1"/>
      <name val="Calibri"/>
      <family val="2"/>
      <scheme val="minor"/>
    </font>
    <font>
      <b/>
      <sz val="11"/>
      <color theme="3"/>
      <name val="Calibri"/>
      <family val="2"/>
      <scheme val="minor"/>
    </font>
    <font>
      <sz val="11"/>
      <color theme="3"/>
      <name val="Calibri"/>
      <family val="2"/>
      <scheme val="minor"/>
    </font>
    <font>
      <i/>
      <sz val="11"/>
      <color theme="1"/>
      <name val="Calibri"/>
      <family val="2"/>
      <scheme val="minor"/>
    </font>
    <font>
      <sz val="10"/>
      <name val="Arial"/>
      <family val="2"/>
    </font>
    <font>
      <sz val="10"/>
      <color theme="1"/>
      <name val="Arial"/>
      <family val="2"/>
    </font>
    <font>
      <sz val="10"/>
      <color theme="0"/>
      <name val="Arial"/>
      <family val="2"/>
    </font>
    <font>
      <b/>
      <sz val="10"/>
      <color theme="0"/>
      <name val="Arial"/>
      <family val="2"/>
    </font>
    <font>
      <b/>
      <sz val="10"/>
      <name val="Arial"/>
      <family val="2"/>
    </font>
    <font>
      <b/>
      <i/>
      <sz val="10"/>
      <color rgb="FF009898"/>
      <name val="Arial"/>
      <family val="2"/>
    </font>
    <font>
      <b/>
      <sz val="10"/>
      <color theme="1"/>
      <name val="Arial"/>
      <family val="2"/>
    </font>
    <font>
      <u/>
      <sz val="10"/>
      <color theme="10"/>
      <name val="Arial"/>
      <family val="2"/>
    </font>
  </fonts>
  <fills count="12">
    <fill>
      <patternFill patternType="none"/>
    </fill>
    <fill>
      <patternFill patternType="gray125"/>
    </fill>
    <fill>
      <patternFill patternType="solid">
        <fgColor rgb="FF0070C0"/>
        <bgColor indexed="64"/>
      </patternFill>
    </fill>
    <fill>
      <patternFill patternType="solid">
        <fgColor rgb="FFFBFFCD"/>
        <bgColor indexed="64"/>
      </patternFill>
    </fill>
    <fill>
      <patternFill patternType="solid">
        <fgColor rgb="FFCFDDED"/>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0"/>
        <bgColor indexed="64"/>
      </patternFill>
    </fill>
    <fill>
      <patternFill patternType="solid">
        <fgColor theme="1"/>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s>
  <cellStyleXfs count="5">
    <xf numFmtId="0" fontId="0" fillId="0" borderId="0"/>
    <xf numFmtId="0" fontId="4" fillId="0" borderId="0" applyNumberForma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cellStyleXfs>
  <cellXfs count="144">
    <xf numFmtId="0" fontId="0" fillId="0" borderId="0" xfId="0"/>
    <xf numFmtId="0" fontId="2" fillId="0" borderId="0" xfId="0" applyFont="1" applyAlignment="1">
      <alignment horizontal="center"/>
    </xf>
    <xf numFmtId="0" fontId="1" fillId="2" borderId="2" xfId="0" applyFont="1" applyFill="1" applyBorder="1"/>
    <xf numFmtId="0" fontId="0" fillId="6" borderId="0" xfId="0" applyFill="1"/>
    <xf numFmtId="0" fontId="2" fillId="6" borderId="0" xfId="0" applyFont="1" applyFill="1"/>
    <xf numFmtId="0" fontId="0" fillId="6" borderId="2" xfId="0" applyFill="1" applyBorder="1"/>
    <xf numFmtId="0" fontId="2" fillId="0" borderId="2" xfId="0" applyFont="1" applyBorder="1"/>
    <xf numFmtId="0" fontId="0" fillId="0" borderId="0" xfId="0"/>
    <xf numFmtId="0" fontId="2" fillId="0" borderId="0" xfId="0" applyFont="1" applyBorder="1"/>
    <xf numFmtId="0" fontId="2" fillId="0" borderId="2" xfId="0" applyFont="1" applyBorder="1" applyAlignment="1">
      <alignment horizontal="center"/>
    </xf>
    <xf numFmtId="0" fontId="0" fillId="0" borderId="8" xfId="0" applyBorder="1" applyAlignment="1">
      <alignment wrapText="1"/>
    </xf>
    <xf numFmtId="0" fontId="2" fillId="5" borderId="8" xfId="0" applyFont="1" applyFill="1" applyBorder="1"/>
    <xf numFmtId="0" fontId="0" fillId="3" borderId="8" xfId="0" applyFill="1" applyBorder="1"/>
    <xf numFmtId="0" fontId="0" fillId="4" borderId="8" xfId="0" applyFill="1" applyBorder="1"/>
    <xf numFmtId="0" fontId="0" fillId="0" borderId="8" xfId="0" applyBorder="1"/>
    <xf numFmtId="0" fontId="1" fillId="2" borderId="8" xfId="0" applyFont="1" applyFill="1" applyBorder="1"/>
    <xf numFmtId="0" fontId="2" fillId="0" borderId="2" xfId="0" applyFont="1" applyBorder="1" applyAlignment="1"/>
    <xf numFmtId="0" fontId="2" fillId="0" borderId="10" xfId="0" applyFont="1" applyBorder="1" applyAlignment="1"/>
    <xf numFmtId="0" fontId="0" fillId="0" borderId="0" xfId="0" applyFont="1"/>
    <xf numFmtId="0" fontId="0" fillId="6" borderId="0" xfId="0" applyFont="1" applyFill="1"/>
    <xf numFmtId="0" fontId="0" fillId="0" borderId="2" xfId="0" applyBorder="1"/>
    <xf numFmtId="0" fontId="0" fillId="0" borderId="0" xfId="0"/>
    <xf numFmtId="0" fontId="0" fillId="0" borderId="0" xfId="0"/>
    <xf numFmtId="0" fontId="2" fillId="0" borderId="0" xfId="0" applyFont="1" applyAlignment="1"/>
    <xf numFmtId="0" fontId="0" fillId="0" borderId="0" xfId="0" applyBorder="1"/>
    <xf numFmtId="0" fontId="8" fillId="0" borderId="2" xfId="1" applyFont="1" applyBorder="1"/>
    <xf numFmtId="0" fontId="9" fillId="0" borderId="0" xfId="1" applyFont="1"/>
    <xf numFmtId="0" fontId="0" fillId="0" borderId="0" xfId="0"/>
    <xf numFmtId="0" fontId="6" fillId="2" borderId="1" xfId="0" applyFont="1" applyFill="1" applyBorder="1" applyAlignment="1" applyProtection="1">
      <alignment horizontal="center"/>
      <protection hidden="1"/>
    </xf>
    <xf numFmtId="0" fontId="3" fillId="8" borderId="2" xfId="0" applyFont="1" applyFill="1" applyBorder="1" applyAlignment="1" applyProtection="1">
      <alignment horizontal="center"/>
      <protection hidden="1"/>
    </xf>
    <xf numFmtId="0" fontId="0" fillId="0" borderId="0" xfId="0"/>
    <xf numFmtId="0" fontId="3" fillId="8" borderId="2" xfId="0" applyFont="1" applyFill="1" applyBorder="1" applyProtection="1">
      <protection hidden="1"/>
    </xf>
    <xf numFmtId="0" fontId="0" fillId="0" borderId="0" xfId="0"/>
    <xf numFmtId="164" fontId="0" fillId="7" borderId="0" xfId="2" applyNumberFormat="1" applyFont="1" applyFill="1"/>
    <xf numFmtId="0" fontId="3" fillId="8" borderId="2" xfId="0" applyFont="1" applyFill="1" applyBorder="1"/>
    <xf numFmtId="0" fontId="0" fillId="0" borderId="2" xfId="0" applyBorder="1"/>
    <xf numFmtId="0" fontId="0" fillId="0" borderId="0" xfId="0"/>
    <xf numFmtId="0" fontId="0" fillId="0" borderId="0" xfId="0"/>
    <xf numFmtId="0" fontId="0" fillId="0" borderId="0" xfId="0" applyAlignment="1">
      <alignment wrapText="1"/>
    </xf>
    <xf numFmtId="0" fontId="0" fillId="0" borderId="0" xfId="0" applyFill="1" applyBorder="1"/>
    <xf numFmtId="165" fontId="0" fillId="4" borderId="2" xfId="0" applyNumberFormat="1" applyFill="1" applyBorder="1" applyProtection="1">
      <protection hidden="1"/>
    </xf>
    <xf numFmtId="0" fontId="0" fillId="0" borderId="0" xfId="0"/>
    <xf numFmtId="0" fontId="0" fillId="0" borderId="0" xfId="0"/>
    <xf numFmtId="0" fontId="0" fillId="0" borderId="0" xfId="0"/>
    <xf numFmtId="0" fontId="0" fillId="0" borderId="0" xfId="0"/>
    <xf numFmtId="0" fontId="2" fillId="0" borderId="0" xfId="0" applyFont="1" applyAlignment="1">
      <alignment horizontal="center" wrapText="1"/>
    </xf>
    <xf numFmtId="0" fontId="0" fillId="0" borderId="0" xfId="0"/>
    <xf numFmtId="0" fontId="0" fillId="0" borderId="0" xfId="0" applyFont="1" applyAlignment="1">
      <alignment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top" wrapText="1"/>
    </xf>
    <xf numFmtId="0" fontId="0" fillId="0" borderId="0" xfId="0" applyAlignment="1">
      <alignment vertical="top" wrapText="1"/>
    </xf>
    <xf numFmtId="0" fontId="0" fillId="0" borderId="0" xfId="0"/>
    <xf numFmtId="43" fontId="0" fillId="7" borderId="0" xfId="2" applyFont="1" applyFill="1"/>
    <xf numFmtId="0" fontId="6" fillId="2" borderId="1" xfId="0" applyFont="1" applyFill="1" applyBorder="1" applyAlignment="1">
      <alignment horizontal="center" wrapText="1"/>
    </xf>
    <xf numFmtId="0" fontId="11" fillId="0" borderId="0" xfId="3" applyFont="1"/>
    <xf numFmtId="0" fontId="12" fillId="0" borderId="0" xfId="3" applyFont="1"/>
    <xf numFmtId="0" fontId="13" fillId="10" borderId="0" xfId="3" applyFont="1" applyFill="1" applyAlignment="1"/>
    <xf numFmtId="0" fontId="15" fillId="10" borderId="0" xfId="3" applyFont="1" applyFill="1" applyAlignment="1">
      <alignment vertical="top"/>
    </xf>
    <xf numFmtId="0" fontId="11" fillId="10" borderId="0" xfId="3" applyFont="1" applyFill="1" applyAlignment="1"/>
    <xf numFmtId="0" fontId="12" fillId="0" borderId="0" xfId="3" applyFont="1" applyAlignment="1">
      <alignment vertical="center" wrapText="1"/>
    </xf>
    <xf numFmtId="0" fontId="14" fillId="11" borderId="15" xfId="3" applyFont="1" applyFill="1" applyBorder="1" applyAlignment="1">
      <alignment vertical="center" wrapText="1"/>
    </xf>
    <xf numFmtId="0" fontId="14" fillId="11" borderId="19" xfId="3" applyFont="1" applyFill="1" applyBorder="1" applyAlignment="1">
      <alignment vertical="center" wrapText="1"/>
    </xf>
    <xf numFmtId="0" fontId="14" fillId="11" borderId="22" xfId="3" applyFont="1" applyFill="1" applyBorder="1" applyAlignment="1">
      <alignment horizontal="center" vertical="center" wrapText="1"/>
    </xf>
    <xf numFmtId="0" fontId="12" fillId="0" borderId="0" xfId="3" applyFont="1" applyAlignment="1">
      <alignment horizontal="center" vertical="center" wrapText="1"/>
    </xf>
    <xf numFmtId="0" fontId="14" fillId="11" borderId="23" xfId="3" applyFont="1" applyFill="1" applyBorder="1" applyAlignment="1">
      <alignment horizontal="center" vertical="center" wrapText="1"/>
    </xf>
    <xf numFmtId="0" fontId="14" fillId="11" borderId="24" xfId="3" applyFont="1" applyFill="1" applyBorder="1" applyAlignment="1">
      <alignment horizontal="center" vertical="center" wrapText="1"/>
    </xf>
    <xf numFmtId="0" fontId="14" fillId="11" borderId="25" xfId="3" applyFont="1" applyFill="1" applyBorder="1" applyAlignment="1">
      <alignment horizontal="center" vertical="center" wrapText="1"/>
    </xf>
    <xf numFmtId="0" fontId="12" fillId="0" borderId="0" xfId="3" applyFont="1" applyAlignment="1">
      <alignment vertical="top" wrapText="1"/>
    </xf>
    <xf numFmtId="0" fontId="12" fillId="0" borderId="9" xfId="3" applyFont="1" applyBorder="1" applyAlignment="1">
      <alignment vertical="top" wrapText="1"/>
    </xf>
    <xf numFmtId="0" fontId="12" fillId="0" borderId="9" xfId="3" applyFont="1" applyBorder="1" applyAlignment="1">
      <alignment horizontal="left" vertical="top" wrapText="1"/>
    </xf>
    <xf numFmtId="166" fontId="12" fillId="0" borderId="9" xfId="3" applyNumberFormat="1" applyFont="1" applyBorder="1" applyAlignment="1">
      <alignment horizontal="right" vertical="top" wrapText="1"/>
    </xf>
    <xf numFmtId="167" fontId="12" fillId="0" borderId="9" xfId="3" applyNumberFormat="1" applyFont="1" applyBorder="1" applyAlignment="1">
      <alignment horizontal="right" vertical="top" wrapText="1"/>
    </xf>
    <xf numFmtId="168" fontId="12" fillId="0" borderId="9" xfId="3" applyNumberFormat="1" applyFont="1" applyBorder="1" applyAlignment="1">
      <alignment horizontal="right" vertical="top" wrapText="1"/>
    </xf>
    <xf numFmtId="166" fontId="12" fillId="0" borderId="9" xfId="3" applyNumberFormat="1" applyFont="1" applyBorder="1" applyAlignment="1">
      <alignment horizontal="left" vertical="top" wrapText="1"/>
    </xf>
    <xf numFmtId="0" fontId="12" fillId="0" borderId="2" xfId="3" applyFont="1" applyBorder="1" applyAlignment="1">
      <alignment vertical="top" wrapText="1"/>
    </xf>
    <xf numFmtId="0" fontId="12" fillId="0" borderId="2" xfId="3" applyFont="1" applyBorder="1" applyAlignment="1">
      <alignment horizontal="left" vertical="top" wrapText="1"/>
    </xf>
    <xf numFmtId="0" fontId="12" fillId="0" borderId="0" xfId="3" applyFont="1" applyAlignment="1">
      <alignment wrapText="1"/>
    </xf>
    <xf numFmtId="0" fontId="17" fillId="0" borderId="0" xfId="3" applyFont="1" applyAlignment="1"/>
    <xf numFmtId="0" fontId="12" fillId="0" borderId="0" xfId="3" applyFont="1" applyAlignment="1"/>
    <xf numFmtId="0" fontId="12" fillId="0" borderId="0" xfId="3" applyFont="1" applyAlignment="1">
      <alignment vertical="top"/>
    </xf>
    <xf numFmtId="0" fontId="0" fillId="0" borderId="0" xfId="0"/>
    <xf numFmtId="0" fontId="2" fillId="0" borderId="7" xfId="0" applyFont="1" applyFill="1" applyBorder="1"/>
    <xf numFmtId="0" fontId="0" fillId="0" borderId="8" xfId="0" applyBorder="1" applyAlignment="1">
      <alignment vertical="top" wrapText="1"/>
    </xf>
    <xf numFmtId="0" fontId="0" fillId="0" borderId="0" xfId="0" applyAlignment="1">
      <alignment vertical="top"/>
    </xf>
    <xf numFmtId="0" fontId="0" fillId="0" borderId="8" xfId="0" applyBorder="1" applyAlignment="1">
      <alignment vertical="top"/>
    </xf>
    <xf numFmtId="0" fontId="0" fillId="0" borderId="8" xfId="0" applyFont="1" applyBorder="1" applyAlignment="1">
      <alignment vertical="top" wrapText="1"/>
    </xf>
    <xf numFmtId="0" fontId="0" fillId="0" borderId="8" xfId="0" applyFont="1" applyBorder="1" applyAlignment="1">
      <alignment vertical="top"/>
    </xf>
    <xf numFmtId="0" fontId="0" fillId="0" borderId="9" xfId="0" applyFont="1" applyBorder="1" applyAlignment="1">
      <alignment vertical="top"/>
    </xf>
    <xf numFmtId="0" fontId="2" fillId="0" borderId="0" xfId="0" applyFont="1" applyBorder="1" applyAlignment="1">
      <alignment horizontal="center"/>
    </xf>
    <xf numFmtId="0" fontId="0" fillId="0" borderId="0" xfId="0"/>
    <xf numFmtId="166" fontId="0" fillId="4" borderId="2" xfId="0" applyNumberFormat="1" applyFill="1" applyBorder="1" applyAlignment="1" applyProtection="1">
      <alignment horizontal="center" vertical="top" wrapText="1"/>
      <protection hidden="1"/>
    </xf>
    <xf numFmtId="166" fontId="0" fillId="3" borderId="2" xfId="0" applyNumberFormat="1" applyFill="1" applyBorder="1" applyAlignment="1" applyProtection="1">
      <alignment horizontal="center" vertical="top" wrapText="1"/>
      <protection locked="0"/>
    </xf>
    <xf numFmtId="167" fontId="0" fillId="6" borderId="0" xfId="4" applyNumberFormat="1" applyFont="1" applyFill="1"/>
    <xf numFmtId="0" fontId="1" fillId="2" borderId="2" xfId="0" applyFont="1" applyFill="1" applyBorder="1" applyAlignment="1">
      <alignment horizontal="left" vertical="top" wrapText="1"/>
    </xf>
    <xf numFmtId="167" fontId="0" fillId="3" borderId="2" xfId="4" applyNumberFormat="1" applyFont="1" applyFill="1" applyBorder="1" applyAlignment="1" applyProtection="1">
      <alignment vertical="top"/>
      <protection locked="0"/>
    </xf>
    <xf numFmtId="0" fontId="1" fillId="8" borderId="0" xfId="0" applyFont="1" applyFill="1" applyAlignment="1">
      <alignment horizontal="center"/>
    </xf>
    <xf numFmtId="0" fontId="0" fillId="3" borderId="2" xfId="0" applyFill="1" applyBorder="1" applyProtection="1">
      <protection locked="0"/>
    </xf>
    <xf numFmtId="0" fontId="2" fillId="0" borderId="0" xfId="0" applyFont="1" applyAlignment="1">
      <alignment horizontal="center" wrapText="1"/>
    </xf>
    <xf numFmtId="0" fontId="0" fillId="0" borderId="2" xfId="0" applyBorder="1"/>
    <xf numFmtId="0" fontId="5" fillId="9" borderId="2" xfId="1" applyFont="1" applyFill="1" applyBorder="1" applyAlignment="1">
      <alignment horizontal="center"/>
    </xf>
    <xf numFmtId="0" fontId="6" fillId="2" borderId="3" xfId="0" applyFont="1" applyFill="1" applyBorder="1" applyAlignment="1">
      <alignment horizontal="center"/>
    </xf>
    <xf numFmtId="0" fontId="6" fillId="2" borderId="6" xfId="0" applyFont="1" applyFill="1" applyBorder="1" applyAlignment="1">
      <alignment horizontal="center"/>
    </xf>
    <xf numFmtId="0" fontId="6" fillId="2" borderId="4" xfId="0" applyFont="1" applyFill="1" applyBorder="1" applyAlignment="1">
      <alignment horizontal="center"/>
    </xf>
    <xf numFmtId="0" fontId="10" fillId="0" borderId="0" xfId="0" applyFont="1" applyAlignment="1">
      <alignment vertical="center" wrapText="1"/>
    </xf>
    <xf numFmtId="0" fontId="10" fillId="0" borderId="0" xfId="0" quotePrefix="1" applyFont="1" applyAlignment="1">
      <alignment vertical="top" wrapText="1"/>
    </xf>
    <xf numFmtId="0" fontId="2" fillId="0" borderId="5" xfId="0" applyFont="1" applyBorder="1" applyAlignment="1">
      <alignment horizontal="center"/>
    </xf>
    <xf numFmtId="0" fontId="0" fillId="0" borderId="2" xfId="0" applyFill="1" applyBorder="1"/>
    <xf numFmtId="0" fontId="3" fillId="2" borderId="17" xfId="0" applyFont="1" applyFill="1" applyBorder="1" applyAlignment="1" applyProtection="1">
      <alignment horizontal="left" vertical="top" wrapText="1"/>
      <protection hidden="1"/>
    </xf>
    <xf numFmtId="0" fontId="3" fillId="2" borderId="20" xfId="0" applyFont="1" applyFill="1" applyBorder="1" applyAlignment="1" applyProtection="1">
      <alignment horizontal="left" vertical="top" wrapText="1"/>
      <protection hidden="1"/>
    </xf>
    <xf numFmtId="0" fontId="3" fillId="2" borderId="18" xfId="0" applyFont="1" applyFill="1" applyBorder="1" applyAlignment="1" applyProtection="1">
      <alignment horizontal="left" vertical="top" wrapText="1"/>
      <protection hidden="1"/>
    </xf>
    <xf numFmtId="0" fontId="0" fillId="0" borderId="2" xfId="0" applyBorder="1" applyAlignment="1" applyProtection="1">
      <alignment wrapText="1"/>
      <protection hidden="1"/>
    </xf>
    <xf numFmtId="0" fontId="0" fillId="0" borderId="0" xfId="0" applyAlignment="1">
      <alignment wrapText="1"/>
    </xf>
    <xf numFmtId="0" fontId="0" fillId="0" borderId="14" xfId="0" applyBorder="1" applyAlignment="1">
      <alignment wrapText="1"/>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3" fillId="2" borderId="17" xfId="0" applyFont="1" applyFill="1" applyBorder="1" applyAlignment="1">
      <alignment vertical="top" wrapText="1"/>
    </xf>
    <xf numFmtId="0" fontId="3" fillId="2" borderId="20" xfId="0" applyFont="1" applyFill="1" applyBorder="1" applyAlignment="1">
      <alignment vertical="top" wrapText="1"/>
    </xf>
    <xf numFmtId="0" fontId="3" fillId="2" borderId="18" xfId="0" applyFont="1" applyFill="1" applyBorder="1" applyAlignment="1">
      <alignment vertical="top" wrapText="1"/>
    </xf>
    <xf numFmtId="0" fontId="3" fillId="2" borderId="10" xfId="0" quotePrefix="1" applyFont="1" applyFill="1" applyBorder="1" applyAlignment="1">
      <alignment vertical="top" wrapText="1"/>
    </xf>
    <xf numFmtId="0" fontId="3" fillId="2" borderId="0" xfId="0" quotePrefix="1" applyFont="1" applyFill="1" applyBorder="1" applyAlignment="1">
      <alignment vertical="top" wrapText="1"/>
    </xf>
    <xf numFmtId="0" fontId="3" fillId="2" borderId="14" xfId="0" quotePrefix="1" applyFont="1" applyFill="1" applyBorder="1" applyAlignment="1">
      <alignment vertical="top" wrapText="1"/>
    </xf>
    <xf numFmtId="0" fontId="3" fillId="2" borderId="10" xfId="0" applyFont="1" applyFill="1" applyBorder="1" applyAlignment="1">
      <alignment vertical="top" wrapText="1"/>
    </xf>
    <xf numFmtId="0" fontId="3" fillId="2" borderId="0" xfId="0" applyFont="1" applyFill="1" applyBorder="1" applyAlignment="1">
      <alignment vertical="top" wrapText="1"/>
    </xf>
    <xf numFmtId="0" fontId="3" fillId="2" borderId="14" xfId="0" applyFont="1" applyFill="1" applyBorder="1" applyAlignment="1">
      <alignment vertical="top" wrapText="1"/>
    </xf>
    <xf numFmtId="0" fontId="1" fillId="2" borderId="10" xfId="0" applyFont="1" applyFill="1" applyBorder="1" applyAlignment="1">
      <alignment vertical="top" wrapText="1"/>
    </xf>
    <xf numFmtId="0" fontId="1" fillId="2" borderId="0" xfId="0" applyFont="1" applyFill="1" applyBorder="1" applyAlignment="1">
      <alignment vertical="top" wrapText="1"/>
    </xf>
    <xf numFmtId="0" fontId="1" fillId="2" borderId="14" xfId="0" applyFont="1" applyFill="1" applyBorder="1" applyAlignment="1">
      <alignment vertical="top" wrapText="1"/>
    </xf>
    <xf numFmtId="0" fontId="1" fillId="2" borderId="15" xfId="0" applyFont="1" applyFill="1" applyBorder="1" applyAlignment="1">
      <alignment horizontal="left" vertical="top" wrapText="1"/>
    </xf>
    <xf numFmtId="0" fontId="3" fillId="2" borderId="19" xfId="0" applyFont="1" applyFill="1" applyBorder="1" applyAlignment="1">
      <alignment horizontal="left" vertical="top" wrapText="1"/>
    </xf>
    <xf numFmtId="0" fontId="3" fillId="2" borderId="16" xfId="0" applyFont="1" applyFill="1" applyBorder="1" applyAlignment="1">
      <alignment horizontal="left" vertical="top" wrapText="1"/>
    </xf>
    <xf numFmtId="0" fontId="1" fillId="2" borderId="15" xfId="0" applyFont="1" applyFill="1" applyBorder="1" applyAlignment="1">
      <alignment vertical="top" wrapText="1"/>
    </xf>
    <xf numFmtId="0" fontId="1" fillId="2" borderId="19" xfId="0" applyFont="1" applyFill="1" applyBorder="1" applyAlignment="1">
      <alignment vertical="top" wrapText="1"/>
    </xf>
    <xf numFmtId="0" fontId="1" fillId="2" borderId="16" xfId="0" applyFont="1" applyFill="1" applyBorder="1" applyAlignment="1">
      <alignment vertical="top" wrapText="1"/>
    </xf>
    <xf numFmtId="0" fontId="3" fillId="2" borderId="10" xfId="0" quotePrefix="1" applyFont="1" applyFill="1" applyBorder="1" applyAlignment="1">
      <alignment horizontal="left" vertical="top" wrapText="1"/>
    </xf>
    <xf numFmtId="0" fontId="3" fillId="2" borderId="0" xfId="0" quotePrefix="1" applyFont="1" applyFill="1" applyBorder="1" applyAlignment="1">
      <alignment horizontal="left" vertical="top" wrapText="1"/>
    </xf>
    <xf numFmtId="0" fontId="3" fillId="2" borderId="14" xfId="0" quotePrefix="1" applyFont="1" applyFill="1" applyBorder="1" applyAlignment="1">
      <alignment horizontal="left" vertical="top" wrapText="1"/>
    </xf>
    <xf numFmtId="0" fontId="0" fillId="0" borderId="0" xfId="0" applyAlignment="1">
      <alignment horizontal="center"/>
    </xf>
    <xf numFmtId="0" fontId="18" fillId="0" borderId="0" xfId="1" applyFont="1" applyAlignment="1">
      <alignment horizontal="left"/>
    </xf>
    <xf numFmtId="0" fontId="12" fillId="0" borderId="0" xfId="3" applyFont="1" applyAlignment="1">
      <alignment horizontal="left" vertical="top" wrapText="1"/>
    </xf>
    <xf numFmtId="0" fontId="12" fillId="0" borderId="0" xfId="3" applyFont="1" applyAlignment="1">
      <alignment vertical="top" wrapText="1"/>
    </xf>
    <xf numFmtId="0" fontId="14" fillId="11" borderId="0" xfId="3" applyFont="1" applyFill="1" applyAlignment="1">
      <alignment horizontal="left" vertical="top"/>
    </xf>
    <xf numFmtId="0" fontId="16" fillId="0" borderId="20" xfId="3" applyFont="1" applyBorder="1" applyAlignment="1">
      <alignment horizontal="left" vertical="center" wrapText="1"/>
    </xf>
    <xf numFmtId="0" fontId="14" fillId="11" borderId="21" xfId="3" applyFont="1" applyFill="1" applyBorder="1" applyAlignment="1">
      <alignment horizontal="center" vertical="center" wrapText="1"/>
    </xf>
  </cellXfs>
  <cellStyles count="5">
    <cellStyle name="Comma" xfId="2" builtinId="3"/>
    <cellStyle name="Hyperlink" xfId="1" builtinId="8"/>
    <cellStyle name="Normal" xfId="0" builtinId="0"/>
    <cellStyle name="Normal 2" xfId="3" xr:uid="{43A50C92-C5B3-4C4E-B6C4-135978E9ADD7}"/>
    <cellStyle name="Percent" xfId="4" builtinId="5"/>
  </cellStyles>
  <dxfs count="7">
    <dxf>
      <fill>
        <patternFill>
          <bgColor rgb="FFCFDDED"/>
        </patternFill>
      </fill>
    </dxf>
    <dxf>
      <fill>
        <patternFill>
          <bgColor rgb="FFCFDDED"/>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s>
  <tableStyles count="0" defaultTableStyle="TableStyleMedium2" defaultPivotStyle="PivotStyleLight16"/>
  <colors>
    <mruColors>
      <color rgb="FFCFDDED"/>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1009650</xdr:colOff>
      <xdr:row>3</xdr:row>
      <xdr:rowOff>87630</xdr:rowOff>
    </xdr:from>
    <xdr:to>
      <xdr:col>3</xdr:col>
      <xdr:colOff>547922</xdr:colOff>
      <xdr:row>7</xdr:row>
      <xdr:rowOff>177570</xdr:rowOff>
    </xdr:to>
    <xdr:pic>
      <xdr:nvPicPr>
        <xdr:cNvPr id="3" name="Picture 2" descr="Picture depicting the departmental logos for NHS England, Department of Health and Social Care and Ministry of Housing, Communities and Local Government.">
          <a:extLst>
            <a:ext uri="{FF2B5EF4-FFF2-40B4-BE49-F238E27FC236}">
              <a16:creationId xmlns:a16="http://schemas.microsoft.com/office/drawing/2014/main" id="{32B7B29E-F096-44CA-A7CC-090E6C60D4B5}"/>
            </a:ext>
          </a:extLst>
        </xdr:cNvPr>
        <xdr:cNvPicPr>
          <a:picLocks noChangeAspect="1"/>
        </xdr:cNvPicPr>
      </xdr:nvPicPr>
      <xdr:blipFill>
        <a:blip xmlns:r="http://schemas.openxmlformats.org/officeDocument/2006/relationships" r:embed="rId1"/>
        <a:stretch>
          <a:fillRect/>
        </a:stretch>
      </xdr:blipFill>
      <xdr:spPr>
        <a:xfrm>
          <a:off x="1323975" y="716280"/>
          <a:ext cx="5700947" cy="8519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gov.uk/rkyv/CheckOut/Long-term%20model%202009%7bdb5-doc3966101-ma1-mi14%7d.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igital.nhs.uk/data-and-information/publications/statistical/adult-social-care-activity-and-finance-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5"/>
  <sheetViews>
    <sheetView showGridLines="0" tabSelected="1" zoomScaleNormal="100" workbookViewId="0"/>
  </sheetViews>
  <sheetFormatPr defaultColWidth="0" defaultRowHeight="14.4" zeroHeight="1" x14ac:dyDescent="0.3"/>
  <cols>
    <col min="1" max="1" width="4.6640625" customWidth="1"/>
    <col min="2" max="2" width="125.6640625" customWidth="1"/>
    <col min="3" max="3" width="4.6640625" customWidth="1"/>
    <col min="4" max="16384" width="8.88671875" hidden="1"/>
  </cols>
  <sheetData>
    <row r="1" spans="2:2" s="89" customFormat="1" ht="15" customHeight="1" thickBot="1" x14ac:dyDescent="0.35"/>
    <row r="2" spans="2:2" ht="18.600000000000001" thickBot="1" x14ac:dyDescent="0.4">
      <c r="B2" s="28" t="str">
        <f>'2. Cover'!B2</f>
        <v>Better Care Fund Template Q2 2019/20</v>
      </c>
    </row>
    <row r="3" spans="2:2" x14ac:dyDescent="0.3">
      <c r="B3" s="1" t="s">
        <v>580</v>
      </c>
    </row>
    <row r="4" spans="2:2" x14ac:dyDescent="0.3"/>
    <row r="5" spans="2:2" x14ac:dyDescent="0.3">
      <c r="B5" s="81" t="s">
        <v>318</v>
      </c>
    </row>
    <row r="6" spans="2:2" s="80" customFormat="1" x14ac:dyDescent="0.3">
      <c r="B6" s="10"/>
    </row>
    <row r="7" spans="2:2" x14ac:dyDescent="0.3">
      <c r="B7" s="11" t="s">
        <v>319</v>
      </c>
    </row>
    <row r="8" spans="2:2" ht="30.75" customHeight="1" x14ac:dyDescent="0.3">
      <c r="B8" s="10" t="s">
        <v>320</v>
      </c>
    </row>
    <row r="9" spans="2:2" x14ac:dyDescent="0.3">
      <c r="B9" s="12" t="s">
        <v>316</v>
      </c>
    </row>
    <row r="10" spans="2:2" x14ac:dyDescent="0.3">
      <c r="B10" s="13" t="s">
        <v>317</v>
      </c>
    </row>
    <row r="11" spans="2:2" x14ac:dyDescent="0.3">
      <c r="B11" s="11" t="s">
        <v>321</v>
      </c>
    </row>
    <row r="12" spans="2:2" s="80" customFormat="1" ht="30" customHeight="1" x14ac:dyDescent="0.3">
      <c r="B12" s="82" t="s">
        <v>568</v>
      </c>
    </row>
    <row r="13" spans="2:2" s="80" customFormat="1" x14ac:dyDescent="0.3">
      <c r="B13" s="10"/>
    </row>
    <row r="14" spans="2:2" s="83" customFormat="1" ht="15" customHeight="1" x14ac:dyDescent="0.3">
      <c r="B14" s="82" t="s">
        <v>606</v>
      </c>
    </row>
    <row r="15" spans="2:2" s="21" customFormat="1" ht="45" customHeight="1" x14ac:dyDescent="0.3">
      <c r="B15" s="82" t="s">
        <v>608</v>
      </c>
    </row>
    <row r="16" spans="2:2" s="21" customFormat="1" ht="15" customHeight="1" x14ac:dyDescent="0.3">
      <c r="B16" s="10"/>
    </row>
    <row r="17" spans="2:2" s="22" customFormat="1" ht="25.5" customHeight="1" x14ac:dyDescent="0.3">
      <c r="B17" s="10" t="s">
        <v>607</v>
      </c>
    </row>
    <row r="18" spans="2:2" s="32" customFormat="1" ht="15" customHeight="1" x14ac:dyDescent="0.3">
      <c r="B18" s="10"/>
    </row>
    <row r="19" spans="2:2" x14ac:dyDescent="0.3">
      <c r="B19" s="14" t="s">
        <v>322</v>
      </c>
    </row>
    <row r="20" spans="2:2" x14ac:dyDescent="0.3">
      <c r="B20" s="15" t="s">
        <v>602</v>
      </c>
    </row>
    <row r="21" spans="2:2" ht="28.8" x14ac:dyDescent="0.3">
      <c r="B21" s="82" t="s">
        <v>603</v>
      </c>
    </row>
    <row r="22" spans="2:2" ht="28.8" x14ac:dyDescent="0.3">
      <c r="B22" s="82" t="s">
        <v>333</v>
      </c>
    </row>
    <row r="23" spans="2:2" ht="30" customHeight="1" x14ac:dyDescent="0.3">
      <c r="B23" s="82" t="s">
        <v>569</v>
      </c>
    </row>
    <row r="24" spans="2:2" x14ac:dyDescent="0.3">
      <c r="B24" s="84" t="s">
        <v>327</v>
      </c>
    </row>
    <row r="25" spans="2:2" ht="15" customHeight="1" x14ac:dyDescent="0.3">
      <c r="B25" s="82" t="s">
        <v>328</v>
      </c>
    </row>
    <row r="26" spans="2:2" x14ac:dyDescent="0.3">
      <c r="B26" s="84" t="s">
        <v>570</v>
      </c>
    </row>
    <row r="27" spans="2:2" x14ac:dyDescent="0.3">
      <c r="B27" s="15" t="s">
        <v>0</v>
      </c>
    </row>
    <row r="28" spans="2:2" x14ac:dyDescent="0.3">
      <c r="B28" s="84" t="s">
        <v>329</v>
      </c>
    </row>
    <row r="29" spans="2:2" ht="28.8" x14ac:dyDescent="0.3">
      <c r="B29" s="82" t="s">
        <v>330</v>
      </c>
    </row>
    <row r="30" spans="2:2" s="80" customFormat="1" ht="45" customHeight="1" x14ac:dyDescent="0.3">
      <c r="B30" s="82" t="s">
        <v>605</v>
      </c>
    </row>
    <row r="31" spans="2:2" s="36" customFormat="1" x14ac:dyDescent="0.3">
      <c r="B31" s="15" t="s">
        <v>577</v>
      </c>
    </row>
    <row r="32" spans="2:2" s="36" customFormat="1" ht="15" customHeight="1" x14ac:dyDescent="0.3">
      <c r="B32" s="85" t="s">
        <v>604</v>
      </c>
    </row>
    <row r="33" spans="2:2" s="36" customFormat="1" x14ac:dyDescent="0.3">
      <c r="B33" s="86" t="s">
        <v>363</v>
      </c>
    </row>
    <row r="34" spans="2:2" s="36" customFormat="1" x14ac:dyDescent="0.3">
      <c r="B34" s="87" t="s">
        <v>364</v>
      </c>
    </row>
    <row r="35" spans="2:2" x14ac:dyDescent="0.3"/>
  </sheetData>
  <sheetProtection algorithmName="SHA-512" hashValue="IHK/LyZNWg4WKP1Tc+hAuhx+a8TPu1+9hOKuG5OyuDPz/9jWMWPWV5gRXLMzurdVhAsjlMpqs/1j610ld3Bc9g==" saltValue="BhDj5LNONxo5v0l2AyBo2g==" spinCount="100000" sheet="1" objects="1" scenarios="1" formatColumns="0" formatRows="0"/>
  <hyperlinks>
    <hyperlink ref="B20" location="'2. Cover'!A40" display="Checklist ( 1.Cover )" xr:uid="{00000000-0004-0000-0000-000001000000}"/>
    <hyperlink ref="B27" location="'2. Cover'!A1" display="1. Cover" xr:uid="{00000000-0004-0000-0000-000002000000}"/>
    <hyperlink ref="B31" location="'3. iBCF'!A1" display="3. improved Better Care Fund" xr:uid="{00000000-0004-0000-0000-00000D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54"/>
  <sheetViews>
    <sheetView showGridLines="0" workbookViewId="0"/>
  </sheetViews>
  <sheetFormatPr defaultColWidth="0" defaultRowHeight="14.4" zeroHeight="1" x14ac:dyDescent="0.3"/>
  <cols>
    <col min="1" max="1" width="4.6640625" customWidth="1"/>
    <col min="2" max="2" width="65.6640625" customWidth="1"/>
    <col min="3" max="3" width="26.6640625" customWidth="1"/>
    <col min="4" max="4" width="14.6640625" style="7" customWidth="1"/>
    <col min="5" max="5" width="11.6640625" style="21" customWidth="1"/>
    <col min="6" max="6" width="4.6640625" customWidth="1"/>
    <col min="7" max="7" width="9.109375" style="3" hidden="1" customWidth="1"/>
    <col min="8" max="8" width="4.6640625" customWidth="1"/>
    <col min="9" max="10" width="9.109375" style="3" hidden="1" customWidth="1"/>
    <col min="11" max="11" width="4.6640625" customWidth="1"/>
    <col min="12" max="16384" width="8.88671875" hidden="1"/>
  </cols>
  <sheetData>
    <row r="1" spans="2:10" s="89" customFormat="1" ht="15" customHeight="1" thickBot="1" x14ac:dyDescent="0.35">
      <c r="G1" s="3"/>
      <c r="I1" s="3"/>
      <c r="J1" s="3"/>
    </row>
    <row r="2" spans="2:10" ht="18.600000000000001" thickBot="1" x14ac:dyDescent="0.4">
      <c r="B2" s="100" t="s">
        <v>369</v>
      </c>
      <c r="C2" s="101"/>
      <c r="D2" s="101"/>
      <c r="E2" s="102"/>
    </row>
    <row r="3" spans="2:10" x14ac:dyDescent="0.3">
      <c r="B3" s="105" t="s">
        <v>576</v>
      </c>
      <c r="C3" s="105"/>
      <c r="D3" s="105"/>
      <c r="E3" s="105"/>
      <c r="J3" s="3" t="s">
        <v>325</v>
      </c>
    </row>
    <row r="4" spans="2:10" s="89" customFormat="1" x14ac:dyDescent="0.3">
      <c r="B4" s="88"/>
      <c r="C4" s="88"/>
      <c r="D4" s="88"/>
      <c r="E4" s="88"/>
      <c r="G4" s="3"/>
      <c r="I4" s="3" t="s">
        <v>14</v>
      </c>
      <c r="J4" s="3" t="s">
        <v>15</v>
      </c>
    </row>
    <row r="5" spans="2:10" s="89" customFormat="1" x14ac:dyDescent="0.3">
      <c r="B5" s="88"/>
      <c r="C5" s="88"/>
      <c r="D5" s="88"/>
      <c r="E5" s="88"/>
      <c r="G5" s="3"/>
      <c r="I5" s="3" t="s">
        <v>16</v>
      </c>
      <c r="J5" s="3" t="s">
        <v>17</v>
      </c>
    </row>
    <row r="6" spans="2:10" s="89" customFormat="1" x14ac:dyDescent="0.3">
      <c r="B6" s="88"/>
      <c r="C6" s="88"/>
      <c r="D6" s="88"/>
      <c r="E6" s="88"/>
      <c r="G6" s="3"/>
      <c r="I6" s="3" t="s">
        <v>18</v>
      </c>
      <c r="J6" s="3" t="s">
        <v>19</v>
      </c>
    </row>
    <row r="7" spans="2:10" s="89" customFormat="1" x14ac:dyDescent="0.3">
      <c r="B7" s="88"/>
      <c r="C7" s="88"/>
      <c r="D7" s="88"/>
      <c r="E7" s="88"/>
      <c r="G7" s="3"/>
      <c r="I7" s="3" t="s">
        <v>20</v>
      </c>
      <c r="J7" s="3" t="s">
        <v>21</v>
      </c>
    </row>
    <row r="8" spans="2:10" s="89" customFormat="1" x14ac:dyDescent="0.3">
      <c r="B8" s="88"/>
      <c r="C8" s="88"/>
      <c r="D8" s="88"/>
      <c r="E8" s="88"/>
      <c r="G8" s="3"/>
      <c r="I8" s="3" t="s">
        <v>22</v>
      </c>
      <c r="J8" s="3" t="s">
        <v>23</v>
      </c>
    </row>
    <row r="9" spans="2:10" x14ac:dyDescent="0.3">
      <c r="I9" s="3" t="s">
        <v>24</v>
      </c>
      <c r="J9" s="3" t="s">
        <v>25</v>
      </c>
    </row>
    <row r="10" spans="2:10" x14ac:dyDescent="0.3">
      <c r="B10" s="16" t="s">
        <v>615</v>
      </c>
      <c r="C10" s="17"/>
      <c r="D10" s="8"/>
      <c r="E10" s="8"/>
      <c r="G10" s="4">
        <f>G11-G12</f>
        <v>5</v>
      </c>
      <c r="I10" s="3" t="s">
        <v>26</v>
      </c>
      <c r="J10" s="3" t="s">
        <v>27</v>
      </c>
    </row>
    <row r="11" spans="2:10" x14ac:dyDescent="0.3">
      <c r="G11" s="3">
        <f>COUNTA($G$19:$G$27)</f>
        <v>5</v>
      </c>
      <c r="I11" s="3" t="s">
        <v>28</v>
      </c>
      <c r="J11" s="3" t="s">
        <v>29</v>
      </c>
    </row>
    <row r="12" spans="2:10" ht="15" customHeight="1" x14ac:dyDescent="0.3">
      <c r="B12" s="103" t="s">
        <v>574</v>
      </c>
      <c r="C12" s="103"/>
      <c r="D12" s="103"/>
      <c r="E12" s="103"/>
      <c r="G12" s="3">
        <f>SUM(G19:G27)</f>
        <v>0</v>
      </c>
      <c r="I12" s="3" t="s">
        <v>30</v>
      </c>
      <c r="J12" s="3" t="s">
        <v>31</v>
      </c>
    </row>
    <row r="13" spans="2:10" s="80" customFormat="1" ht="45" customHeight="1" x14ac:dyDescent="0.3">
      <c r="B13" s="104" t="s">
        <v>585</v>
      </c>
      <c r="C13" s="104"/>
      <c r="D13" s="104"/>
      <c r="E13" s="104"/>
      <c r="G13" s="3"/>
      <c r="I13" s="3" t="s">
        <v>32</v>
      </c>
      <c r="J13" s="3" t="s">
        <v>33</v>
      </c>
    </row>
    <row r="14" spans="2:10" s="80" customFormat="1" ht="75" customHeight="1" x14ac:dyDescent="0.3">
      <c r="B14" s="104" t="s">
        <v>573</v>
      </c>
      <c r="C14" s="104"/>
      <c r="D14" s="104"/>
      <c r="E14" s="104"/>
      <c r="G14" s="3"/>
      <c r="I14" s="3" t="s">
        <v>378</v>
      </c>
      <c r="J14" s="3" t="s">
        <v>379</v>
      </c>
    </row>
    <row r="15" spans="2:10" s="80" customFormat="1" ht="30" customHeight="1" x14ac:dyDescent="0.3">
      <c r="B15" s="104" t="s">
        <v>586</v>
      </c>
      <c r="C15" s="104"/>
      <c r="D15" s="104"/>
      <c r="E15" s="104"/>
      <c r="G15" s="3"/>
      <c r="I15" s="3" t="s">
        <v>34</v>
      </c>
      <c r="J15" s="3" t="s">
        <v>35</v>
      </c>
    </row>
    <row r="16" spans="2:10" s="80" customFormat="1" ht="30" customHeight="1" x14ac:dyDescent="0.3">
      <c r="B16" s="104" t="s">
        <v>587</v>
      </c>
      <c r="C16" s="104"/>
      <c r="D16" s="104"/>
      <c r="E16" s="104"/>
      <c r="G16" s="3"/>
      <c r="I16" s="3" t="s">
        <v>36</v>
      </c>
      <c r="J16" s="3" t="s">
        <v>37</v>
      </c>
    </row>
    <row r="17" spans="2:10" s="89" customFormat="1" ht="30" customHeight="1" x14ac:dyDescent="0.3">
      <c r="B17" s="104" t="s">
        <v>588</v>
      </c>
      <c r="C17" s="104"/>
      <c r="D17" s="104"/>
      <c r="E17" s="104"/>
      <c r="G17" s="3"/>
      <c r="I17" s="3" t="s">
        <v>38</v>
      </c>
      <c r="J17" s="3" t="s">
        <v>39</v>
      </c>
    </row>
    <row r="18" spans="2:10" x14ac:dyDescent="0.3">
      <c r="I18" s="3" t="s">
        <v>40</v>
      </c>
      <c r="J18" s="3" t="s">
        <v>41</v>
      </c>
    </row>
    <row r="19" spans="2:10" x14ac:dyDescent="0.3">
      <c r="B19" s="2" t="s">
        <v>323</v>
      </c>
      <c r="C19" s="96" t="s">
        <v>325</v>
      </c>
      <c r="D19" s="96"/>
      <c r="E19" s="96"/>
      <c r="G19" s="3">
        <f>IF(OR(C19="",C19="&lt;Please select a Health and Wellbeing Board&gt;"),0,1)</f>
        <v>0</v>
      </c>
      <c r="I19" s="3" t="s">
        <v>42</v>
      </c>
      <c r="J19" s="3" t="s">
        <v>43</v>
      </c>
    </row>
    <row r="20" spans="2:10" x14ac:dyDescent="0.3">
      <c r="I20" s="3" t="s">
        <v>44</v>
      </c>
      <c r="J20" s="3" t="s">
        <v>45</v>
      </c>
    </row>
    <row r="21" spans="2:10" x14ac:dyDescent="0.3">
      <c r="B21" s="2" t="s">
        <v>7</v>
      </c>
      <c r="C21" s="96"/>
      <c r="D21" s="96"/>
      <c r="E21" s="96"/>
      <c r="G21" s="3">
        <f>IF(C21="",0,1)</f>
        <v>0</v>
      </c>
      <c r="I21" s="3" t="s">
        <v>46</v>
      </c>
      <c r="J21" s="3" t="s">
        <v>47</v>
      </c>
    </row>
    <row r="22" spans="2:10" x14ac:dyDescent="0.3">
      <c r="I22" s="3" t="s">
        <v>48</v>
      </c>
      <c r="J22" s="3" t="s">
        <v>49</v>
      </c>
    </row>
    <row r="23" spans="2:10" x14ac:dyDescent="0.3">
      <c r="B23" s="2" t="s">
        <v>8</v>
      </c>
      <c r="C23" s="96"/>
      <c r="D23" s="96"/>
      <c r="E23" s="96"/>
      <c r="G23" s="3">
        <f>IF(C23="",0,1)</f>
        <v>0</v>
      </c>
      <c r="I23" s="3" t="s">
        <v>50</v>
      </c>
      <c r="J23" s="3" t="s">
        <v>51</v>
      </c>
    </row>
    <row r="24" spans="2:10" x14ac:dyDescent="0.3">
      <c r="I24" s="3" t="s">
        <v>52</v>
      </c>
      <c r="J24" s="3" t="s">
        <v>53</v>
      </c>
    </row>
    <row r="25" spans="2:10" x14ac:dyDescent="0.3">
      <c r="B25" s="2" t="s">
        <v>9</v>
      </c>
      <c r="C25" s="96"/>
      <c r="D25" s="96"/>
      <c r="E25" s="96"/>
      <c r="G25" s="3">
        <f>IF(C25="",0,1)</f>
        <v>0</v>
      </c>
      <c r="I25" s="3" t="s">
        <v>54</v>
      </c>
      <c r="J25" s="3" t="s">
        <v>55</v>
      </c>
    </row>
    <row r="26" spans="2:10" x14ac:dyDescent="0.3">
      <c r="I26" s="3" t="s">
        <v>56</v>
      </c>
      <c r="J26" s="3" t="s">
        <v>57</v>
      </c>
    </row>
    <row r="27" spans="2:10" x14ac:dyDescent="0.3">
      <c r="B27" s="2" t="s">
        <v>10</v>
      </c>
      <c r="C27" s="96"/>
      <c r="D27" s="96"/>
      <c r="E27" s="96"/>
      <c r="G27" s="3">
        <f>IF(C27="",0,1)</f>
        <v>0</v>
      </c>
      <c r="I27" s="3" t="s">
        <v>58</v>
      </c>
      <c r="J27" s="3" t="s">
        <v>59</v>
      </c>
    </row>
    <row r="28" spans="2:10" x14ac:dyDescent="0.3">
      <c r="I28" s="3" t="s">
        <v>60</v>
      </c>
      <c r="J28" s="3" t="s">
        <v>61</v>
      </c>
    </row>
    <row r="29" spans="2:10" ht="30" customHeight="1" x14ac:dyDescent="0.3">
      <c r="B29" s="97" t="s">
        <v>324</v>
      </c>
      <c r="C29" s="97"/>
      <c r="D29" s="97"/>
      <c r="E29" s="97"/>
      <c r="G29" s="19"/>
      <c r="I29" s="3" t="s">
        <v>62</v>
      </c>
      <c r="J29" s="3" t="s">
        <v>63</v>
      </c>
    </row>
    <row r="30" spans="2:10" x14ac:dyDescent="0.3">
      <c r="I30" s="3" t="s">
        <v>64</v>
      </c>
      <c r="J30" s="3" t="s">
        <v>65</v>
      </c>
    </row>
    <row r="31" spans="2:10" x14ac:dyDescent="0.3">
      <c r="B31" s="95" t="str">
        <f>IF(G33=0,"Complete","Incomplete, please click on the links below to see a sheet breakdown")</f>
        <v>Incomplete, please click on the links below to see a sheet breakdown</v>
      </c>
      <c r="C31" s="95"/>
      <c r="G31" s="4" t="s">
        <v>312</v>
      </c>
      <c r="I31" s="3" t="s">
        <v>66</v>
      </c>
      <c r="J31" s="3" t="s">
        <v>67</v>
      </c>
    </row>
    <row r="32" spans="2:10" x14ac:dyDescent="0.3">
      <c r="I32" s="3" t="s">
        <v>68</v>
      </c>
      <c r="J32" s="3" t="s">
        <v>69</v>
      </c>
    </row>
    <row r="33" spans="1:10" x14ac:dyDescent="0.3">
      <c r="C33" s="9" t="s">
        <v>331</v>
      </c>
      <c r="G33" s="5">
        <f>G35-G36</f>
        <v>14</v>
      </c>
      <c r="I33" s="3" t="s">
        <v>70</v>
      </c>
      <c r="J33" s="3" t="s">
        <v>71</v>
      </c>
    </row>
    <row r="34" spans="1:10" x14ac:dyDescent="0.3">
      <c r="B34" s="25" t="s">
        <v>576</v>
      </c>
      <c r="C34" s="29">
        <f>G10</f>
        <v>5</v>
      </c>
      <c r="I34" s="3" t="s">
        <v>72</v>
      </c>
      <c r="J34" s="3" t="s">
        <v>73</v>
      </c>
    </row>
    <row r="35" spans="1:10" x14ac:dyDescent="0.3">
      <c r="A35" s="37"/>
      <c r="B35" s="25" t="s">
        <v>577</v>
      </c>
      <c r="C35" s="29">
        <f>'3. iBCF'!I2</f>
        <v>9</v>
      </c>
      <c r="D35" s="37"/>
      <c r="E35" s="37"/>
      <c r="F35" s="37"/>
      <c r="G35" s="3">
        <f>COUNTA(G42:G46,G52:G60)</f>
        <v>14</v>
      </c>
      <c r="H35" s="37"/>
      <c r="I35" s="3" t="s">
        <v>74</v>
      </c>
      <c r="J35" s="3" t="s">
        <v>75</v>
      </c>
    </row>
    <row r="36" spans="1:10" x14ac:dyDescent="0.3">
      <c r="G36" s="3">
        <f>SUM(G48,G62)</f>
        <v>0</v>
      </c>
      <c r="I36" s="3" t="s">
        <v>76</v>
      </c>
      <c r="J36" s="3" t="s">
        <v>77</v>
      </c>
    </row>
    <row r="37" spans="1:10" x14ac:dyDescent="0.3">
      <c r="B37" s="99" t="s">
        <v>311</v>
      </c>
      <c r="C37" s="99"/>
      <c r="D37"/>
      <c r="I37" s="3" t="s">
        <v>78</v>
      </c>
      <c r="J37" s="3" t="s">
        <v>79</v>
      </c>
    </row>
    <row r="38" spans="1:10" x14ac:dyDescent="0.3">
      <c r="D38"/>
      <c r="I38" s="3" t="s">
        <v>80</v>
      </c>
      <c r="J38" s="3" t="s">
        <v>81</v>
      </c>
    </row>
    <row r="39" spans="1:10" x14ac:dyDescent="0.3">
      <c r="D39"/>
      <c r="I39" s="3" t="s">
        <v>82</v>
      </c>
      <c r="J39" s="3" t="s">
        <v>83</v>
      </c>
    </row>
    <row r="40" spans="1:10" x14ac:dyDescent="0.3">
      <c r="B40" s="23" t="s">
        <v>576</v>
      </c>
      <c r="C40" s="26"/>
      <c r="D40"/>
      <c r="I40" s="3" t="s">
        <v>383</v>
      </c>
      <c r="J40" s="3" t="s">
        <v>84</v>
      </c>
    </row>
    <row r="41" spans="1:10" x14ac:dyDescent="0.3">
      <c r="D41" s="6" t="s">
        <v>313</v>
      </c>
      <c r="E41" s="6" t="s">
        <v>314</v>
      </c>
      <c r="I41" s="3" t="s">
        <v>85</v>
      </c>
      <c r="J41" s="3" t="s">
        <v>86</v>
      </c>
    </row>
    <row r="42" spans="1:10" x14ac:dyDescent="0.3">
      <c r="B42" s="98" t="s">
        <v>6</v>
      </c>
      <c r="C42" s="98"/>
      <c r="D42" s="20" t="s">
        <v>1</v>
      </c>
      <c r="E42" s="31" t="str">
        <f>IF(G42=1,"Yes","No")</f>
        <v>No</v>
      </c>
      <c r="G42" s="5">
        <f>'2. Cover'!G19</f>
        <v>0</v>
      </c>
      <c r="I42" s="3" t="s">
        <v>87</v>
      </c>
      <c r="J42" s="3" t="s">
        <v>88</v>
      </c>
    </row>
    <row r="43" spans="1:10" x14ac:dyDescent="0.3">
      <c r="B43" s="98" t="s">
        <v>7</v>
      </c>
      <c r="C43" s="98"/>
      <c r="D43" s="20" t="s">
        <v>2</v>
      </c>
      <c r="E43" s="31" t="str">
        <f t="shared" ref="E43:E46" si="0">IF(G43=1,"Yes","No")</f>
        <v>No</v>
      </c>
      <c r="G43" s="5">
        <f>'2. Cover'!G21</f>
        <v>0</v>
      </c>
      <c r="I43" s="3" t="s">
        <v>89</v>
      </c>
      <c r="J43" s="3" t="s">
        <v>90</v>
      </c>
    </row>
    <row r="44" spans="1:10" x14ac:dyDescent="0.3">
      <c r="B44" s="98" t="s">
        <v>8</v>
      </c>
      <c r="C44" s="98"/>
      <c r="D44" s="20" t="s">
        <v>3</v>
      </c>
      <c r="E44" s="31" t="str">
        <f t="shared" si="0"/>
        <v>No</v>
      </c>
      <c r="G44" s="5">
        <f>'2. Cover'!G23</f>
        <v>0</v>
      </c>
      <c r="I44" s="3" t="s">
        <v>91</v>
      </c>
      <c r="J44" s="3" t="s">
        <v>92</v>
      </c>
    </row>
    <row r="45" spans="1:10" x14ac:dyDescent="0.3">
      <c r="B45" s="98" t="s">
        <v>9</v>
      </c>
      <c r="C45" s="98"/>
      <c r="D45" s="20" t="s">
        <v>578</v>
      </c>
      <c r="E45" s="31" t="str">
        <f t="shared" si="0"/>
        <v>No</v>
      </c>
      <c r="G45" s="5">
        <f>'2. Cover'!G25</f>
        <v>0</v>
      </c>
      <c r="I45" s="3" t="s">
        <v>93</v>
      </c>
      <c r="J45" s="3" t="s">
        <v>94</v>
      </c>
    </row>
    <row r="46" spans="1:10" x14ac:dyDescent="0.3">
      <c r="B46" s="98" t="s">
        <v>10</v>
      </c>
      <c r="C46" s="98"/>
      <c r="D46" s="20" t="s">
        <v>579</v>
      </c>
      <c r="E46" s="31" t="str">
        <f t="shared" si="0"/>
        <v>No</v>
      </c>
      <c r="G46" s="5">
        <f>'2. Cover'!G27</f>
        <v>0</v>
      </c>
      <c r="I46" s="3" t="s">
        <v>95</v>
      </c>
      <c r="J46" s="3" t="s">
        <v>96</v>
      </c>
    </row>
    <row r="47" spans="1:10" x14ac:dyDescent="0.3">
      <c r="D47"/>
      <c r="I47" s="3" t="s">
        <v>97</v>
      </c>
      <c r="J47" s="3" t="s">
        <v>98</v>
      </c>
    </row>
    <row r="48" spans="1:10" x14ac:dyDescent="0.3">
      <c r="B48" s="98" t="s">
        <v>315</v>
      </c>
      <c r="C48" s="98"/>
      <c r="D48" s="98"/>
      <c r="E48" s="31" t="str">
        <f>IF(G48=(COUNTA(G42:G46)),"Yes","No")</f>
        <v>No</v>
      </c>
      <c r="G48" s="3">
        <f>SUM(G42:G46)</f>
        <v>0</v>
      </c>
      <c r="I48" s="3" t="s">
        <v>99</v>
      </c>
      <c r="J48" s="3" t="s">
        <v>100</v>
      </c>
    </row>
    <row r="49" spans="1:10" x14ac:dyDescent="0.3">
      <c r="D49"/>
      <c r="I49" s="3" t="s">
        <v>101</v>
      </c>
      <c r="J49" s="3" t="s">
        <v>102</v>
      </c>
    </row>
    <row r="50" spans="1:10" s="36" customFormat="1" x14ac:dyDescent="0.3">
      <c r="B50" s="23" t="s">
        <v>577</v>
      </c>
      <c r="C50" s="26" t="s">
        <v>332</v>
      </c>
      <c r="G50" s="3"/>
      <c r="I50" s="3" t="s">
        <v>103</v>
      </c>
      <c r="J50" s="3" t="s">
        <v>104</v>
      </c>
    </row>
    <row r="51" spans="1:10" s="36" customFormat="1" x14ac:dyDescent="0.3">
      <c r="D51" s="6" t="s">
        <v>313</v>
      </c>
      <c r="E51" s="6" t="s">
        <v>314</v>
      </c>
      <c r="G51" s="3"/>
      <c r="I51" s="3" t="s">
        <v>105</v>
      </c>
      <c r="J51" s="3" t="s">
        <v>106</v>
      </c>
    </row>
    <row r="52" spans="1:10" s="36" customFormat="1" x14ac:dyDescent="0.3">
      <c r="B52" s="98" t="s">
        <v>609</v>
      </c>
      <c r="C52" s="98"/>
      <c r="D52" s="35" t="s">
        <v>357</v>
      </c>
      <c r="E52" s="34" t="str">
        <f>IF(G52=1,"Yes","No")</f>
        <v>No</v>
      </c>
      <c r="G52" s="5">
        <f>'3. iBCF'!I21</f>
        <v>0</v>
      </c>
      <c r="I52" s="3" t="s">
        <v>107</v>
      </c>
      <c r="J52" s="3" t="s">
        <v>108</v>
      </c>
    </row>
    <row r="53" spans="1:10" s="36" customFormat="1" x14ac:dyDescent="0.3">
      <c r="B53" s="98" t="s">
        <v>610</v>
      </c>
      <c r="C53" s="98"/>
      <c r="D53" s="35" t="s">
        <v>360</v>
      </c>
      <c r="E53" s="34" t="str">
        <f t="shared" ref="E53:E60" si="1">IF(G53=1,"Yes","No")</f>
        <v>No</v>
      </c>
      <c r="G53" s="5">
        <f>'3. iBCF'!J21</f>
        <v>0</v>
      </c>
      <c r="I53" s="3" t="s">
        <v>109</v>
      </c>
      <c r="J53" s="3" t="s">
        <v>110</v>
      </c>
    </row>
    <row r="54" spans="1:10" s="36" customFormat="1" x14ac:dyDescent="0.3">
      <c r="B54" s="98" t="s">
        <v>561</v>
      </c>
      <c r="C54" s="98"/>
      <c r="D54" s="35" t="s">
        <v>366</v>
      </c>
      <c r="E54" s="34" t="str">
        <f t="shared" si="1"/>
        <v>No</v>
      </c>
      <c r="G54" s="5">
        <f>'3. iBCF'!K21</f>
        <v>0</v>
      </c>
      <c r="I54" s="3" t="s">
        <v>111</v>
      </c>
      <c r="J54" s="3" t="s">
        <v>112</v>
      </c>
    </row>
    <row r="55" spans="1:10" s="36" customFormat="1" x14ac:dyDescent="0.3">
      <c r="B55" s="98" t="s">
        <v>611</v>
      </c>
      <c r="C55" s="98"/>
      <c r="D55" s="35" t="s">
        <v>358</v>
      </c>
      <c r="E55" s="34" t="str">
        <f t="shared" si="1"/>
        <v>No</v>
      </c>
      <c r="G55" s="5">
        <f>'3. iBCF'!I22</f>
        <v>0</v>
      </c>
      <c r="I55" s="3" t="s">
        <v>113</v>
      </c>
      <c r="J55" s="3" t="s">
        <v>114</v>
      </c>
    </row>
    <row r="56" spans="1:10" s="36" customFormat="1" x14ac:dyDescent="0.3">
      <c r="B56" s="106" t="s">
        <v>612</v>
      </c>
      <c r="C56" s="106"/>
      <c r="D56" s="35" t="s">
        <v>362</v>
      </c>
      <c r="E56" s="34" t="str">
        <f t="shared" si="1"/>
        <v>No</v>
      </c>
      <c r="G56" s="5">
        <f>'3. iBCF'!J22</f>
        <v>0</v>
      </c>
      <c r="I56" s="3" t="s">
        <v>115</v>
      </c>
      <c r="J56" s="3" t="s">
        <v>116</v>
      </c>
    </row>
    <row r="57" spans="1:10" s="36" customFormat="1" x14ac:dyDescent="0.3">
      <c r="B57" s="106" t="s">
        <v>564</v>
      </c>
      <c r="C57" s="106"/>
      <c r="D57" s="35" t="s">
        <v>365</v>
      </c>
      <c r="E57" s="34" t="str">
        <f t="shared" si="1"/>
        <v>No</v>
      </c>
      <c r="G57" s="5">
        <f>'3. iBCF'!K22</f>
        <v>0</v>
      </c>
      <c r="I57" s="3" t="s">
        <v>117</v>
      </c>
      <c r="J57" s="3" t="s">
        <v>118</v>
      </c>
    </row>
    <row r="58" spans="1:10" s="36" customFormat="1" x14ac:dyDescent="0.3">
      <c r="B58" s="106" t="s">
        <v>613</v>
      </c>
      <c r="C58" s="106"/>
      <c r="D58" s="35" t="s">
        <v>359</v>
      </c>
      <c r="E58" s="34" t="str">
        <f t="shared" si="1"/>
        <v>No</v>
      </c>
      <c r="G58" s="5">
        <f>'3. iBCF'!I23</f>
        <v>0</v>
      </c>
      <c r="I58" s="3" t="s">
        <v>119</v>
      </c>
      <c r="J58" s="3" t="s">
        <v>120</v>
      </c>
    </row>
    <row r="59" spans="1:10" s="36" customFormat="1" x14ac:dyDescent="0.3">
      <c r="B59" s="106" t="s">
        <v>614</v>
      </c>
      <c r="C59" s="106"/>
      <c r="D59" s="35" t="s">
        <v>361</v>
      </c>
      <c r="E59" s="34" t="str">
        <f t="shared" si="1"/>
        <v>No</v>
      </c>
      <c r="G59" s="5">
        <f>'3. iBCF'!J23</f>
        <v>0</v>
      </c>
      <c r="I59" s="3" t="s">
        <v>121</v>
      </c>
      <c r="J59" s="3" t="s">
        <v>122</v>
      </c>
    </row>
    <row r="60" spans="1:10" s="36" customFormat="1" x14ac:dyDescent="0.3">
      <c r="B60" s="106" t="s">
        <v>567</v>
      </c>
      <c r="C60" s="106"/>
      <c r="D60" s="35" t="s">
        <v>367</v>
      </c>
      <c r="E60" s="34" t="str">
        <f t="shared" si="1"/>
        <v>No</v>
      </c>
      <c r="G60" s="5">
        <f>'3. iBCF'!K23</f>
        <v>0</v>
      </c>
      <c r="I60" s="3" t="s">
        <v>123</v>
      </c>
      <c r="J60" s="3" t="s">
        <v>124</v>
      </c>
    </row>
    <row r="61" spans="1:10" s="36" customFormat="1" x14ac:dyDescent="0.3">
      <c r="B61" s="24"/>
      <c r="C61" s="24"/>
      <c r="D61" s="24"/>
      <c r="G61" s="3"/>
      <c r="I61" s="3" t="s">
        <v>125</v>
      </c>
      <c r="J61" s="3" t="s">
        <v>126</v>
      </c>
    </row>
    <row r="62" spans="1:10" s="36" customFormat="1" x14ac:dyDescent="0.3">
      <c r="B62" s="98" t="s">
        <v>315</v>
      </c>
      <c r="C62" s="98"/>
      <c r="D62" s="98"/>
      <c r="E62" s="34" t="str">
        <f>IF(G62=(COUNTA(G52:G60)),"Yes","No")</f>
        <v>No</v>
      </c>
      <c r="G62" s="3">
        <f>SUM(G52:G60)</f>
        <v>0</v>
      </c>
      <c r="I62" s="3" t="s">
        <v>127</v>
      </c>
      <c r="J62" s="3" t="s">
        <v>128</v>
      </c>
    </row>
    <row r="63" spans="1:10" x14ac:dyDescent="0.3">
      <c r="A63" s="36"/>
      <c r="B63" s="39"/>
      <c r="C63" s="39"/>
      <c r="D63" s="24"/>
      <c r="E63" s="24"/>
      <c r="F63" s="36"/>
      <c r="H63" s="36"/>
      <c r="I63" s="3" t="s">
        <v>129</v>
      </c>
      <c r="J63" s="3" t="s">
        <v>130</v>
      </c>
    </row>
    <row r="64" spans="1:10" x14ac:dyDescent="0.3">
      <c r="D64" s="26" t="s">
        <v>332</v>
      </c>
      <c r="I64" s="3" t="s">
        <v>131</v>
      </c>
      <c r="J64" s="3" t="s">
        <v>132</v>
      </c>
    </row>
    <row r="65" spans="9:10" hidden="1" x14ac:dyDescent="0.3">
      <c r="I65" s="3" t="s">
        <v>133</v>
      </c>
      <c r="J65" s="3" t="s">
        <v>134</v>
      </c>
    </row>
    <row r="66" spans="9:10" hidden="1" x14ac:dyDescent="0.3">
      <c r="I66" s="3" t="s">
        <v>135</v>
      </c>
      <c r="J66" s="3" t="s">
        <v>136</v>
      </c>
    </row>
    <row r="67" spans="9:10" hidden="1" x14ac:dyDescent="0.3">
      <c r="I67" s="3" t="s">
        <v>137</v>
      </c>
      <c r="J67" s="3" t="s">
        <v>138</v>
      </c>
    </row>
    <row r="68" spans="9:10" hidden="1" x14ac:dyDescent="0.3">
      <c r="I68" s="3" t="s">
        <v>139</v>
      </c>
      <c r="J68" s="3" t="s">
        <v>140</v>
      </c>
    </row>
    <row r="69" spans="9:10" hidden="1" x14ac:dyDescent="0.3">
      <c r="I69" s="3" t="s">
        <v>141</v>
      </c>
      <c r="J69" s="3" t="s">
        <v>142</v>
      </c>
    </row>
    <row r="70" spans="9:10" hidden="1" x14ac:dyDescent="0.3">
      <c r="I70" s="3" t="s">
        <v>143</v>
      </c>
      <c r="J70" s="3" t="s">
        <v>144</v>
      </c>
    </row>
    <row r="71" spans="9:10" hidden="1" x14ac:dyDescent="0.3">
      <c r="I71" s="3" t="s">
        <v>145</v>
      </c>
      <c r="J71" s="3" t="s">
        <v>146</v>
      </c>
    </row>
    <row r="72" spans="9:10" hidden="1" x14ac:dyDescent="0.3">
      <c r="I72" s="3" t="s">
        <v>147</v>
      </c>
      <c r="J72" s="3" t="s">
        <v>148</v>
      </c>
    </row>
    <row r="73" spans="9:10" hidden="1" x14ac:dyDescent="0.3">
      <c r="I73" s="3" t="s">
        <v>149</v>
      </c>
      <c r="J73" s="3" t="s">
        <v>150</v>
      </c>
    </row>
    <row r="74" spans="9:10" hidden="1" x14ac:dyDescent="0.3">
      <c r="I74" s="3" t="s">
        <v>151</v>
      </c>
      <c r="J74" s="3" t="s">
        <v>152</v>
      </c>
    </row>
    <row r="75" spans="9:10" hidden="1" x14ac:dyDescent="0.3">
      <c r="I75" s="3" t="s">
        <v>153</v>
      </c>
      <c r="J75" s="3" t="s">
        <v>154</v>
      </c>
    </row>
    <row r="76" spans="9:10" hidden="1" x14ac:dyDescent="0.3">
      <c r="I76" s="3" t="s">
        <v>155</v>
      </c>
      <c r="J76" s="3" t="s">
        <v>156</v>
      </c>
    </row>
    <row r="77" spans="9:10" hidden="1" x14ac:dyDescent="0.3">
      <c r="I77" s="3" t="s">
        <v>157</v>
      </c>
      <c r="J77" s="3" t="s">
        <v>158</v>
      </c>
    </row>
    <row r="78" spans="9:10" hidden="1" x14ac:dyDescent="0.3">
      <c r="I78" s="3" t="s">
        <v>159</v>
      </c>
      <c r="J78" s="3" t="s">
        <v>160</v>
      </c>
    </row>
    <row r="79" spans="9:10" hidden="1" x14ac:dyDescent="0.3">
      <c r="I79" s="3" t="s">
        <v>161</v>
      </c>
      <c r="J79" s="3" t="s">
        <v>162</v>
      </c>
    </row>
    <row r="80" spans="9:10" hidden="1" x14ac:dyDescent="0.3">
      <c r="I80" s="3" t="s">
        <v>163</v>
      </c>
      <c r="J80" s="3" t="s">
        <v>164</v>
      </c>
    </row>
    <row r="81" spans="9:10" hidden="1" x14ac:dyDescent="0.3">
      <c r="I81" s="3" t="s">
        <v>165</v>
      </c>
      <c r="J81" s="3" t="s">
        <v>166</v>
      </c>
    </row>
    <row r="82" spans="9:10" hidden="1" x14ac:dyDescent="0.3">
      <c r="I82" s="3" t="s">
        <v>167</v>
      </c>
      <c r="J82" s="3" t="s">
        <v>168</v>
      </c>
    </row>
    <row r="83" spans="9:10" hidden="1" x14ac:dyDescent="0.3">
      <c r="I83" s="3" t="s">
        <v>169</v>
      </c>
      <c r="J83" s="3" t="s">
        <v>170</v>
      </c>
    </row>
    <row r="84" spans="9:10" hidden="1" x14ac:dyDescent="0.3">
      <c r="I84" s="3" t="s">
        <v>171</v>
      </c>
      <c r="J84" s="3" t="s">
        <v>172</v>
      </c>
    </row>
    <row r="85" spans="9:10" hidden="1" x14ac:dyDescent="0.3">
      <c r="I85" s="3" t="s">
        <v>173</v>
      </c>
      <c r="J85" s="3" t="s">
        <v>174</v>
      </c>
    </row>
    <row r="86" spans="9:10" hidden="1" x14ac:dyDescent="0.3">
      <c r="I86" s="3" t="s">
        <v>175</v>
      </c>
      <c r="J86" s="3" t="s">
        <v>176</v>
      </c>
    </row>
    <row r="87" spans="9:10" hidden="1" x14ac:dyDescent="0.3">
      <c r="I87" s="3" t="s">
        <v>177</v>
      </c>
      <c r="J87" s="3" t="s">
        <v>178</v>
      </c>
    </row>
    <row r="88" spans="9:10" hidden="1" x14ac:dyDescent="0.3">
      <c r="I88" s="3" t="s">
        <v>179</v>
      </c>
      <c r="J88" s="3" t="s">
        <v>180</v>
      </c>
    </row>
    <row r="89" spans="9:10" hidden="1" x14ac:dyDescent="0.3">
      <c r="I89" s="3" t="s">
        <v>181</v>
      </c>
      <c r="J89" s="3" t="s">
        <v>182</v>
      </c>
    </row>
    <row r="90" spans="9:10" hidden="1" x14ac:dyDescent="0.3">
      <c r="I90" s="3" t="s">
        <v>183</v>
      </c>
      <c r="J90" s="3" t="s">
        <v>184</v>
      </c>
    </row>
    <row r="91" spans="9:10" hidden="1" x14ac:dyDescent="0.3">
      <c r="I91" s="3" t="s">
        <v>185</v>
      </c>
      <c r="J91" s="3" t="s">
        <v>186</v>
      </c>
    </row>
    <row r="92" spans="9:10" hidden="1" x14ac:dyDescent="0.3">
      <c r="I92" s="3" t="s">
        <v>187</v>
      </c>
      <c r="J92" s="3" t="s">
        <v>188</v>
      </c>
    </row>
    <row r="93" spans="9:10" hidden="1" x14ac:dyDescent="0.3">
      <c r="I93" s="3" t="s">
        <v>189</v>
      </c>
      <c r="J93" s="3" t="s">
        <v>190</v>
      </c>
    </row>
    <row r="94" spans="9:10" hidden="1" x14ac:dyDescent="0.3">
      <c r="I94" s="3" t="s">
        <v>191</v>
      </c>
      <c r="J94" s="3" t="s">
        <v>192</v>
      </c>
    </row>
    <row r="95" spans="9:10" hidden="1" x14ac:dyDescent="0.3">
      <c r="I95" s="3" t="s">
        <v>193</v>
      </c>
      <c r="J95" s="3" t="s">
        <v>194</v>
      </c>
    </row>
    <row r="96" spans="9:10" hidden="1" x14ac:dyDescent="0.3">
      <c r="I96" s="3" t="s">
        <v>195</v>
      </c>
      <c r="J96" s="3" t="s">
        <v>196</v>
      </c>
    </row>
    <row r="97" spans="9:10" hidden="1" x14ac:dyDescent="0.3">
      <c r="I97" s="3" t="s">
        <v>197</v>
      </c>
      <c r="J97" s="3" t="s">
        <v>198</v>
      </c>
    </row>
    <row r="98" spans="9:10" hidden="1" x14ac:dyDescent="0.3">
      <c r="I98" s="3" t="s">
        <v>199</v>
      </c>
      <c r="J98" s="3" t="s">
        <v>200</v>
      </c>
    </row>
    <row r="99" spans="9:10" hidden="1" x14ac:dyDescent="0.3">
      <c r="I99" s="3" t="s">
        <v>201</v>
      </c>
      <c r="J99" s="3" t="s">
        <v>202</v>
      </c>
    </row>
    <row r="100" spans="9:10" hidden="1" x14ac:dyDescent="0.3">
      <c r="I100" s="3" t="s">
        <v>203</v>
      </c>
      <c r="J100" s="3" t="s">
        <v>204</v>
      </c>
    </row>
    <row r="101" spans="9:10" hidden="1" x14ac:dyDescent="0.3">
      <c r="I101" s="3" t="s">
        <v>205</v>
      </c>
      <c r="J101" s="3" t="s">
        <v>206</v>
      </c>
    </row>
    <row r="102" spans="9:10" hidden="1" x14ac:dyDescent="0.3">
      <c r="I102" s="3" t="s">
        <v>207</v>
      </c>
      <c r="J102" s="3" t="s">
        <v>208</v>
      </c>
    </row>
    <row r="103" spans="9:10" hidden="1" x14ac:dyDescent="0.3">
      <c r="I103" s="3" t="s">
        <v>209</v>
      </c>
      <c r="J103" s="3" t="s">
        <v>210</v>
      </c>
    </row>
    <row r="104" spans="9:10" hidden="1" x14ac:dyDescent="0.3">
      <c r="I104" s="3" t="s">
        <v>211</v>
      </c>
      <c r="J104" s="3" t="s">
        <v>212</v>
      </c>
    </row>
    <row r="105" spans="9:10" hidden="1" x14ac:dyDescent="0.3">
      <c r="I105" s="3" t="s">
        <v>213</v>
      </c>
      <c r="J105" s="3" t="s">
        <v>214</v>
      </c>
    </row>
    <row r="106" spans="9:10" hidden="1" x14ac:dyDescent="0.3">
      <c r="I106" s="3" t="s">
        <v>215</v>
      </c>
      <c r="J106" s="3" t="s">
        <v>216</v>
      </c>
    </row>
    <row r="107" spans="9:10" hidden="1" x14ac:dyDescent="0.3">
      <c r="I107" s="3" t="s">
        <v>217</v>
      </c>
      <c r="J107" s="3" t="s">
        <v>218</v>
      </c>
    </row>
    <row r="108" spans="9:10" hidden="1" x14ac:dyDescent="0.3">
      <c r="I108" s="3" t="s">
        <v>219</v>
      </c>
      <c r="J108" s="3" t="s">
        <v>220</v>
      </c>
    </row>
    <row r="109" spans="9:10" hidden="1" x14ac:dyDescent="0.3">
      <c r="I109" s="3" t="s">
        <v>221</v>
      </c>
      <c r="J109" s="3" t="s">
        <v>222</v>
      </c>
    </row>
    <row r="110" spans="9:10" hidden="1" x14ac:dyDescent="0.3">
      <c r="I110" s="3" t="s">
        <v>223</v>
      </c>
      <c r="J110" s="3" t="s">
        <v>224</v>
      </c>
    </row>
    <row r="111" spans="9:10" hidden="1" x14ac:dyDescent="0.3">
      <c r="I111" s="3" t="s">
        <v>225</v>
      </c>
      <c r="J111" s="3" t="s">
        <v>226</v>
      </c>
    </row>
    <row r="112" spans="9:10" hidden="1" x14ac:dyDescent="0.3">
      <c r="I112" s="3" t="s">
        <v>227</v>
      </c>
      <c r="J112" s="3" t="s">
        <v>228</v>
      </c>
    </row>
    <row r="113" spans="9:10" hidden="1" x14ac:dyDescent="0.3">
      <c r="I113" s="3" t="s">
        <v>229</v>
      </c>
      <c r="J113" s="3" t="s">
        <v>230</v>
      </c>
    </row>
    <row r="114" spans="9:10" hidden="1" x14ac:dyDescent="0.3">
      <c r="I114" s="3" t="s">
        <v>231</v>
      </c>
      <c r="J114" s="3" t="s">
        <v>232</v>
      </c>
    </row>
    <row r="115" spans="9:10" hidden="1" x14ac:dyDescent="0.3">
      <c r="I115" s="3" t="s">
        <v>233</v>
      </c>
      <c r="J115" s="3" t="s">
        <v>234</v>
      </c>
    </row>
    <row r="116" spans="9:10" hidden="1" x14ac:dyDescent="0.3">
      <c r="I116" s="3" t="s">
        <v>235</v>
      </c>
      <c r="J116" s="3" t="s">
        <v>236</v>
      </c>
    </row>
    <row r="117" spans="9:10" hidden="1" x14ac:dyDescent="0.3">
      <c r="I117" s="3" t="s">
        <v>237</v>
      </c>
      <c r="J117" s="3" t="s">
        <v>238</v>
      </c>
    </row>
    <row r="118" spans="9:10" hidden="1" x14ac:dyDescent="0.3">
      <c r="I118" s="3" t="s">
        <v>239</v>
      </c>
      <c r="J118" s="3" t="s">
        <v>240</v>
      </c>
    </row>
    <row r="119" spans="9:10" hidden="1" x14ac:dyDescent="0.3">
      <c r="I119" s="3" t="s">
        <v>241</v>
      </c>
      <c r="J119" s="3" t="s">
        <v>242</v>
      </c>
    </row>
    <row r="120" spans="9:10" hidden="1" x14ac:dyDescent="0.3">
      <c r="I120" s="3" t="s">
        <v>243</v>
      </c>
      <c r="J120" s="3" t="s">
        <v>244</v>
      </c>
    </row>
    <row r="121" spans="9:10" hidden="1" x14ac:dyDescent="0.3">
      <c r="I121" s="3" t="s">
        <v>245</v>
      </c>
      <c r="J121" s="3" t="s">
        <v>246</v>
      </c>
    </row>
    <row r="122" spans="9:10" hidden="1" x14ac:dyDescent="0.3">
      <c r="I122" s="3" t="s">
        <v>247</v>
      </c>
      <c r="J122" s="3" t="s">
        <v>248</v>
      </c>
    </row>
    <row r="123" spans="9:10" hidden="1" x14ac:dyDescent="0.3">
      <c r="I123" s="3" t="s">
        <v>249</v>
      </c>
      <c r="J123" s="3" t="s">
        <v>250</v>
      </c>
    </row>
    <row r="124" spans="9:10" hidden="1" x14ac:dyDescent="0.3">
      <c r="I124" s="3" t="s">
        <v>251</v>
      </c>
      <c r="J124" s="3" t="s">
        <v>252</v>
      </c>
    </row>
    <row r="125" spans="9:10" hidden="1" x14ac:dyDescent="0.3">
      <c r="I125" s="3" t="s">
        <v>253</v>
      </c>
      <c r="J125" s="3" t="s">
        <v>254</v>
      </c>
    </row>
    <row r="126" spans="9:10" hidden="1" x14ac:dyDescent="0.3">
      <c r="I126" s="3" t="s">
        <v>255</v>
      </c>
      <c r="J126" s="3" t="s">
        <v>256</v>
      </c>
    </row>
    <row r="127" spans="9:10" hidden="1" x14ac:dyDescent="0.3">
      <c r="I127" s="3" t="s">
        <v>257</v>
      </c>
      <c r="J127" s="3" t="s">
        <v>258</v>
      </c>
    </row>
    <row r="128" spans="9:10" hidden="1" x14ac:dyDescent="0.3">
      <c r="I128" s="3" t="s">
        <v>259</v>
      </c>
      <c r="J128" s="3" t="s">
        <v>260</v>
      </c>
    </row>
    <row r="129" spans="9:10" hidden="1" x14ac:dyDescent="0.3">
      <c r="I129" s="3" t="s">
        <v>261</v>
      </c>
      <c r="J129" s="3" t="s">
        <v>262</v>
      </c>
    </row>
    <row r="130" spans="9:10" hidden="1" x14ac:dyDescent="0.3">
      <c r="I130" s="3" t="s">
        <v>263</v>
      </c>
      <c r="J130" s="3" t="s">
        <v>264</v>
      </c>
    </row>
    <row r="131" spans="9:10" hidden="1" x14ac:dyDescent="0.3">
      <c r="I131" s="3" t="s">
        <v>265</v>
      </c>
      <c r="J131" s="3" t="s">
        <v>266</v>
      </c>
    </row>
    <row r="132" spans="9:10" hidden="1" x14ac:dyDescent="0.3">
      <c r="I132" s="3" t="s">
        <v>267</v>
      </c>
      <c r="J132" s="3" t="s">
        <v>268</v>
      </c>
    </row>
    <row r="133" spans="9:10" hidden="1" x14ac:dyDescent="0.3">
      <c r="I133" s="3" t="s">
        <v>269</v>
      </c>
      <c r="J133" s="3" t="s">
        <v>270</v>
      </c>
    </row>
    <row r="134" spans="9:10" hidden="1" x14ac:dyDescent="0.3">
      <c r="I134" s="3" t="s">
        <v>271</v>
      </c>
      <c r="J134" s="3" t="s">
        <v>272</v>
      </c>
    </row>
    <row r="135" spans="9:10" hidden="1" x14ac:dyDescent="0.3">
      <c r="I135" s="3" t="s">
        <v>273</v>
      </c>
      <c r="J135" s="3" t="s">
        <v>274</v>
      </c>
    </row>
    <row r="136" spans="9:10" hidden="1" x14ac:dyDescent="0.3">
      <c r="I136" s="3" t="s">
        <v>275</v>
      </c>
      <c r="J136" s="3" t="s">
        <v>276</v>
      </c>
    </row>
    <row r="137" spans="9:10" hidden="1" x14ac:dyDescent="0.3">
      <c r="I137" s="3" t="s">
        <v>277</v>
      </c>
      <c r="J137" s="3" t="s">
        <v>278</v>
      </c>
    </row>
    <row r="138" spans="9:10" hidden="1" x14ac:dyDescent="0.3">
      <c r="I138" s="3" t="s">
        <v>279</v>
      </c>
      <c r="J138" s="3" t="s">
        <v>280</v>
      </c>
    </row>
    <row r="139" spans="9:10" hidden="1" x14ac:dyDescent="0.3">
      <c r="I139" s="3" t="s">
        <v>281</v>
      </c>
      <c r="J139" s="3" t="s">
        <v>282</v>
      </c>
    </row>
    <row r="140" spans="9:10" hidden="1" x14ac:dyDescent="0.3">
      <c r="I140" s="3" t="s">
        <v>283</v>
      </c>
      <c r="J140" s="3" t="s">
        <v>284</v>
      </c>
    </row>
    <row r="141" spans="9:10" hidden="1" x14ac:dyDescent="0.3">
      <c r="I141" s="3" t="s">
        <v>285</v>
      </c>
      <c r="J141" s="3" t="s">
        <v>286</v>
      </c>
    </row>
    <row r="142" spans="9:10" hidden="1" x14ac:dyDescent="0.3">
      <c r="I142" s="3" t="s">
        <v>287</v>
      </c>
      <c r="J142" s="3" t="s">
        <v>288</v>
      </c>
    </row>
    <row r="143" spans="9:10" hidden="1" x14ac:dyDescent="0.3">
      <c r="I143" s="3" t="s">
        <v>289</v>
      </c>
      <c r="J143" s="3" t="s">
        <v>290</v>
      </c>
    </row>
    <row r="144" spans="9:10" hidden="1" x14ac:dyDescent="0.3">
      <c r="I144" s="3" t="s">
        <v>291</v>
      </c>
      <c r="J144" s="3" t="s">
        <v>292</v>
      </c>
    </row>
    <row r="145" spans="9:10" hidden="1" x14ac:dyDescent="0.3">
      <c r="I145" s="3" t="s">
        <v>293</v>
      </c>
      <c r="J145" s="3" t="s">
        <v>294</v>
      </c>
    </row>
    <row r="146" spans="9:10" hidden="1" x14ac:dyDescent="0.3">
      <c r="I146" s="3" t="s">
        <v>295</v>
      </c>
      <c r="J146" s="3" t="s">
        <v>296</v>
      </c>
    </row>
    <row r="147" spans="9:10" hidden="1" x14ac:dyDescent="0.3">
      <c r="I147" s="3" t="s">
        <v>297</v>
      </c>
      <c r="J147" s="3" t="s">
        <v>298</v>
      </c>
    </row>
    <row r="148" spans="9:10" hidden="1" x14ac:dyDescent="0.3">
      <c r="I148" s="3" t="s">
        <v>299</v>
      </c>
      <c r="J148" s="3" t="s">
        <v>300</v>
      </c>
    </row>
    <row r="149" spans="9:10" hidden="1" x14ac:dyDescent="0.3">
      <c r="I149" s="3" t="s">
        <v>301</v>
      </c>
      <c r="J149" s="3" t="s">
        <v>302</v>
      </c>
    </row>
    <row r="150" spans="9:10" hidden="1" x14ac:dyDescent="0.3">
      <c r="I150" s="3" t="s">
        <v>303</v>
      </c>
      <c r="J150" s="3" t="s">
        <v>304</v>
      </c>
    </row>
    <row r="151" spans="9:10" hidden="1" x14ac:dyDescent="0.3">
      <c r="I151" s="3" t="s">
        <v>305</v>
      </c>
      <c r="J151" s="3" t="s">
        <v>306</v>
      </c>
    </row>
    <row r="152" spans="9:10" hidden="1" x14ac:dyDescent="0.3">
      <c r="I152" s="3" t="s">
        <v>307</v>
      </c>
      <c r="J152" s="3" t="s">
        <v>308</v>
      </c>
    </row>
    <row r="153" spans="9:10" hidden="1" x14ac:dyDescent="0.3">
      <c r="I153" s="3" t="s">
        <v>309</v>
      </c>
      <c r="J153" s="3" t="s">
        <v>310</v>
      </c>
    </row>
    <row r="154" spans="9:10" x14ac:dyDescent="0.3"/>
  </sheetData>
  <sheetProtection algorithmName="SHA-512" hashValue="iIQ3OE954DZhYc4h8cc36LfEE83ytHcQH54SncHbPlkF5LYdVrT/XzxE/VBhAHgpFQrB/94BT9WphoJOlWdoFQ==" saltValue="BDH/LedfZFmHngVTl3OkYQ==" spinCount="100000" sheet="1" objects="1" scenarios="1" formatColumns="0" formatRows="0"/>
  <mergeCells count="32">
    <mergeCell ref="B62:D62"/>
    <mergeCell ref="B52:C52"/>
    <mergeCell ref="B53:C53"/>
    <mergeCell ref="B54:C54"/>
    <mergeCell ref="B55:C55"/>
    <mergeCell ref="B56:C56"/>
    <mergeCell ref="B57:C57"/>
    <mergeCell ref="B58:C58"/>
    <mergeCell ref="B59:C59"/>
    <mergeCell ref="B60:C60"/>
    <mergeCell ref="B2:E2"/>
    <mergeCell ref="B12:E12"/>
    <mergeCell ref="C19:E19"/>
    <mergeCell ref="C21:E21"/>
    <mergeCell ref="C23:E23"/>
    <mergeCell ref="B17:E17"/>
    <mergeCell ref="B3:E3"/>
    <mergeCell ref="B16:E16"/>
    <mergeCell ref="B13:E13"/>
    <mergeCell ref="B14:E14"/>
    <mergeCell ref="B15:E15"/>
    <mergeCell ref="B31:C31"/>
    <mergeCell ref="C25:E25"/>
    <mergeCell ref="C27:E27"/>
    <mergeCell ref="B29:E29"/>
    <mergeCell ref="B48:D48"/>
    <mergeCell ref="B37:C37"/>
    <mergeCell ref="B42:C42"/>
    <mergeCell ref="B43:C43"/>
    <mergeCell ref="B44:C44"/>
    <mergeCell ref="B45:C45"/>
    <mergeCell ref="B46:C46"/>
  </mergeCells>
  <conditionalFormatting sqref="C34">
    <cfRule type="cellIs" dxfId="6" priority="14" operator="equal">
      <formula>0</formula>
    </cfRule>
  </conditionalFormatting>
  <conditionalFormatting sqref="E48 E42:E46">
    <cfRule type="cellIs" dxfId="5" priority="8" operator="equal">
      <formula>"Yes"</formula>
    </cfRule>
  </conditionalFormatting>
  <conditionalFormatting sqref="B31:C31">
    <cfRule type="expression" dxfId="4" priority="18">
      <formula>$G$33=0</formula>
    </cfRule>
  </conditionalFormatting>
  <conditionalFormatting sqref="E62 E52:E60">
    <cfRule type="cellIs" dxfId="3" priority="4" operator="equal">
      <formula>"Yes"</formula>
    </cfRule>
  </conditionalFormatting>
  <conditionalFormatting sqref="C35">
    <cfRule type="cellIs" dxfId="2" priority="2" operator="equal">
      <formula>0</formula>
    </cfRule>
  </conditionalFormatting>
  <dataValidations count="1">
    <dataValidation type="list" allowBlank="1" showInputMessage="1" showErrorMessage="1" sqref="C19:E19" xr:uid="{00000000-0002-0000-0100-000000000000}">
      <formula1>$J$3:$J$153</formula1>
    </dataValidation>
  </dataValidations>
  <hyperlinks>
    <hyperlink ref="B37" location="Guidance!A1" display="&lt;&lt; Link to Guidance tab" xr:uid="{00000000-0004-0000-0100-000001000000}"/>
    <hyperlink ref="B40" location="'2. Cover'!A1" display="2. Cover" xr:uid="{00000000-0004-0000-0100-000002000000}"/>
    <hyperlink ref="B34" location="'2. Cover'!A41" display="2. Cover" xr:uid="{00000000-0004-0000-0100-000007000000}"/>
    <hyperlink ref="D64" location="'2. Cover'!A1" display="^^ Link Back to top" xr:uid="{00000000-0004-0000-0100-000010000000}"/>
    <hyperlink ref="B50" location="'3. iBCF'!A1" display="3. improved Better Care Fund" xr:uid="{00000000-0004-0000-0100-000015000000}"/>
    <hyperlink ref="C50" location="'2. Cover'!A1" display="^^ Link Back to top" xr:uid="{00000000-0004-0000-0100-000016000000}"/>
    <hyperlink ref="B35" location="'2. Cover'!A51" display="3. improved Better Care Fund" xr:uid="{00000000-0004-0000-0100-00001B000000}"/>
    <hyperlink ref="B37:C37" location="'1. Guidance'!A1" display="&lt;&lt; Link to Guidance tab" xr:uid="{63A92079-1BF0-4297-920C-6CC9B086A2B6}"/>
  </hyperlink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026"/>
  <sheetViews>
    <sheetView showGridLines="0" zoomScale="80" zoomScaleNormal="80" workbookViewId="0"/>
  </sheetViews>
  <sheetFormatPr defaultColWidth="0" defaultRowHeight="14.4" zeroHeight="1" x14ac:dyDescent="0.3"/>
  <cols>
    <col min="1" max="1" width="4.6640625" customWidth="1"/>
    <col min="2" max="2" width="50.6640625" customWidth="1"/>
    <col min="3" max="3" width="24.6640625" customWidth="1"/>
    <col min="4" max="4" width="28.109375" customWidth="1"/>
    <col min="5" max="5" width="24.6640625" customWidth="1"/>
    <col min="6" max="6" width="24.6640625" style="36" customWidth="1"/>
    <col min="7" max="7" width="26.6640625" style="36" customWidth="1"/>
    <col min="8" max="8" width="4.6640625" style="36" customWidth="1"/>
    <col min="9" max="11" width="9.109375" style="3" hidden="1" customWidth="1"/>
    <col min="12" max="12" width="4.6640625" customWidth="1"/>
    <col min="13" max="16384" width="8.88671875" hidden="1"/>
  </cols>
  <sheetData>
    <row r="1" spans="2:11" ht="18.600000000000001" thickBot="1" x14ac:dyDescent="0.4">
      <c r="B1" s="53" t="str">
        <f>'2. Cover'!B2</f>
        <v>Better Care Fund Template Q2 2019/20</v>
      </c>
    </row>
    <row r="2" spans="2:11" x14ac:dyDescent="0.3">
      <c r="B2" s="45" t="s">
        <v>581</v>
      </c>
      <c r="I2" s="4">
        <f>I3-I4</f>
        <v>9</v>
      </c>
    </row>
    <row r="3" spans="2:11" x14ac:dyDescent="0.3">
      <c r="I3" s="3">
        <f>COUNTA(I21:K24)</f>
        <v>9</v>
      </c>
    </row>
    <row r="4" spans="2:11" ht="15" customHeight="1" x14ac:dyDescent="0.3">
      <c r="B4" s="38" t="s">
        <v>326</v>
      </c>
      <c r="C4" s="110" t="str">
        <f>IF('Backsheet for muncher'!D10="&lt;Please select a Health and Wellbeing Board&gt;","Please select in '1. Cover' sheet",'Backsheet for muncher'!D10)</f>
        <v>Please select in '1. Cover' sheet</v>
      </c>
      <c r="D4" s="110"/>
      <c r="I4" s="3">
        <f>SUM(I21:K24)</f>
        <v>0</v>
      </c>
    </row>
    <row r="5" spans="2:11" x14ac:dyDescent="0.3"/>
    <row r="6" spans="2:11" ht="15" customHeight="1" x14ac:dyDescent="0.3">
      <c r="B6" s="111" t="s">
        <v>370</v>
      </c>
      <c r="C6" s="112"/>
      <c r="D6" s="40" t="str">
        <f>IFERROR(VLOOKUP('Backsheet for muncher'!$C$10,'iBCF Backsheet'!$D$7:$F$156,3,0),"")</f>
        <v/>
      </c>
    </row>
    <row r="7" spans="2:11" x14ac:dyDescent="0.3"/>
    <row r="8" spans="2:11" ht="15" customHeight="1" x14ac:dyDescent="0.3">
      <c r="B8" s="131" t="s">
        <v>385</v>
      </c>
      <c r="C8" s="132"/>
      <c r="D8" s="132"/>
      <c r="E8" s="132"/>
      <c r="F8" s="132"/>
      <c r="G8" s="133"/>
    </row>
    <row r="9" spans="2:11" s="44" customFormat="1" ht="42" customHeight="1" x14ac:dyDescent="0.3">
      <c r="B9" s="119" t="s">
        <v>386</v>
      </c>
      <c r="C9" s="120"/>
      <c r="D9" s="120"/>
      <c r="E9" s="120"/>
      <c r="F9" s="120"/>
      <c r="G9" s="121"/>
      <c r="I9" s="3"/>
      <c r="J9" s="3"/>
      <c r="K9" s="3"/>
    </row>
    <row r="10" spans="2:11" s="44" customFormat="1" ht="30" customHeight="1" x14ac:dyDescent="0.3">
      <c r="B10" s="125" t="s">
        <v>599</v>
      </c>
      <c r="C10" s="126"/>
      <c r="D10" s="126"/>
      <c r="E10" s="126"/>
      <c r="F10" s="126"/>
      <c r="G10" s="127"/>
      <c r="I10" s="3"/>
      <c r="J10" s="3"/>
      <c r="K10" s="3"/>
    </row>
    <row r="11" spans="2:11" s="44" customFormat="1" ht="45" customHeight="1" x14ac:dyDescent="0.3">
      <c r="B11" s="119" t="s">
        <v>388</v>
      </c>
      <c r="C11" s="120"/>
      <c r="D11" s="120"/>
      <c r="E11" s="120"/>
      <c r="F11" s="120"/>
      <c r="G11" s="121"/>
      <c r="I11" s="3"/>
      <c r="J11" s="3"/>
      <c r="K11" s="3"/>
    </row>
    <row r="12" spans="2:11" s="44" customFormat="1" ht="15" customHeight="1" x14ac:dyDescent="0.3">
      <c r="B12" s="125" t="s">
        <v>387</v>
      </c>
      <c r="C12" s="126"/>
      <c r="D12" s="126"/>
      <c r="E12" s="126"/>
      <c r="F12" s="126"/>
      <c r="G12" s="127"/>
      <c r="I12" s="3"/>
      <c r="J12" s="3"/>
      <c r="K12" s="3"/>
    </row>
    <row r="13" spans="2:11" s="44" customFormat="1" ht="90" customHeight="1" x14ac:dyDescent="0.3">
      <c r="B13" s="119" t="s">
        <v>600</v>
      </c>
      <c r="C13" s="120"/>
      <c r="D13" s="120"/>
      <c r="E13" s="120"/>
      <c r="F13" s="120"/>
      <c r="G13" s="121"/>
      <c r="I13" s="3"/>
      <c r="J13" s="3"/>
      <c r="K13" s="3"/>
    </row>
    <row r="14" spans="2:11" s="44" customFormat="1" ht="45" customHeight="1" x14ac:dyDescent="0.3">
      <c r="B14" s="122" t="s">
        <v>601</v>
      </c>
      <c r="C14" s="123"/>
      <c r="D14" s="123"/>
      <c r="E14" s="123"/>
      <c r="F14" s="123"/>
      <c r="G14" s="124"/>
      <c r="I14" s="3"/>
      <c r="J14" s="3"/>
      <c r="K14" s="3"/>
    </row>
    <row r="15" spans="2:11" s="44" customFormat="1" ht="90" customHeight="1" x14ac:dyDescent="0.3">
      <c r="B15" s="122" t="s">
        <v>391</v>
      </c>
      <c r="C15" s="123"/>
      <c r="D15" s="123"/>
      <c r="E15" s="123"/>
      <c r="F15" s="123"/>
      <c r="G15" s="124"/>
      <c r="I15" s="3"/>
      <c r="J15" s="3"/>
      <c r="K15" s="3"/>
    </row>
    <row r="16" spans="2:11" s="44" customFormat="1" ht="15" customHeight="1" x14ac:dyDescent="0.3">
      <c r="B16" s="125" t="s">
        <v>390</v>
      </c>
      <c r="C16" s="126"/>
      <c r="D16" s="126"/>
      <c r="E16" s="126"/>
      <c r="F16" s="126"/>
      <c r="G16" s="127"/>
      <c r="I16" s="3"/>
      <c r="J16" s="3"/>
      <c r="K16" s="3"/>
    </row>
    <row r="17" spans="2:11" s="44" customFormat="1" ht="15" customHeight="1" x14ac:dyDescent="0.3">
      <c r="B17" s="116" t="s">
        <v>389</v>
      </c>
      <c r="C17" s="117"/>
      <c r="D17" s="117"/>
      <c r="E17" s="117"/>
      <c r="F17" s="117"/>
      <c r="G17" s="118"/>
      <c r="I17" s="3"/>
      <c r="J17" s="3"/>
      <c r="K17" s="3"/>
    </row>
    <row r="18" spans="2:11" ht="15" customHeight="1" x14ac:dyDescent="0.3">
      <c r="B18" s="47"/>
      <c r="C18" s="47"/>
    </row>
    <row r="19" spans="2:11" s="43" customFormat="1" x14ac:dyDescent="0.3">
      <c r="I19" s="3"/>
      <c r="J19" s="3"/>
      <c r="K19" s="3"/>
    </row>
    <row r="20" spans="2:11" ht="105" customHeight="1" x14ac:dyDescent="0.3">
      <c r="C20" s="48" t="s">
        <v>595</v>
      </c>
      <c r="D20" s="48" t="s">
        <v>596</v>
      </c>
      <c r="E20" s="48" t="s">
        <v>597</v>
      </c>
      <c r="F20" s="48" t="s">
        <v>392</v>
      </c>
    </row>
    <row r="21" spans="2:11" ht="105" customHeight="1" x14ac:dyDescent="0.3">
      <c r="B21" s="49" t="s">
        <v>393</v>
      </c>
      <c r="C21" s="90" t="str">
        <f>IFERROR(INDEX('iBCF Backsheet'!$G$7:$G$156,MATCH('Backsheet for muncher'!$C$10,'iBCF Backsheet'!$D$7:$D$156,0)),"Either the Health and Wellbeing Board name is not selected on the cover sheet, or a lookup error has occurred.")</f>
        <v>Either the Health and Wellbeing Board name is not selected on the cover sheet, or a lookup error has occurred.</v>
      </c>
      <c r="D21" s="91"/>
      <c r="E21" s="91"/>
      <c r="F21" s="94"/>
      <c r="G21" s="50" t="str">
        <f>IF(K21=1,"","Please provide rates for both 2018/19 and 2019/20, or if rates not yet known, the estimated percentage change between 2018/19 and 2019/20")</f>
        <v>Please provide rates for both 2018/19 and 2019/20, or if rates not yet known, the estimated percentage change between 2018/19 and 2019/20</v>
      </c>
      <c r="I21" s="3">
        <f>IF($F21="",IF(D21="",0,1),1)</f>
        <v>0</v>
      </c>
      <c r="J21" s="3">
        <f>IF(E21="",IF(F21="",0,1),1)</f>
        <v>0</v>
      </c>
      <c r="K21" s="3">
        <f>IF(J21=1,1,(IF(F21="",0,(IF(AND(F21&lt;=1,F21&gt;=-1),IF(F21=ROUND(F21,3),1,0),0)))))</f>
        <v>0</v>
      </c>
    </row>
    <row r="22" spans="2:11" ht="105" customHeight="1" x14ac:dyDescent="0.3">
      <c r="B22" s="49" t="s">
        <v>394</v>
      </c>
      <c r="C22" s="90" t="str">
        <f>IFERROR(INDEX('iBCF Backsheet'!$H$7:$H$156,MATCH('Backsheet for muncher'!$C$10,'iBCF Backsheet'!$D$7:$D$156,0)),"Either the Health and Wellbeing Board name is not selected on the cover sheet, or a lookup error has occurred.")</f>
        <v>Either the Health and Wellbeing Board name is not selected on the cover sheet, or a lookup error has occurred.</v>
      </c>
      <c r="D22" s="91"/>
      <c r="E22" s="91"/>
      <c r="F22" s="94"/>
      <c r="G22" s="50" t="str">
        <f t="shared" ref="G22:G23" si="0">IF(K22=1,"","Please provide rates for both 2018/19 and 2019/20, or if rates not yet known, the estimated percentage change between 2018/19 and 2019/20")</f>
        <v>Please provide rates for both 2018/19 and 2019/20, or if rates not yet known, the estimated percentage change between 2018/19 and 2019/20</v>
      </c>
      <c r="I22" s="3">
        <f t="shared" ref="I22:I23" si="1">IF($F22="",IF(D22="",0,1),1)</f>
        <v>0</v>
      </c>
      <c r="J22" s="3">
        <f t="shared" ref="J22:J23" si="2">IF(E22="",IF(F22="",0,1),1)</f>
        <v>0</v>
      </c>
      <c r="K22" s="3">
        <f t="shared" ref="K22:K23" si="3">IF(J22=1,1,(IF(F22="",0,(IF(AND(F22&lt;=1,F22&gt;=-1),IF(F22=ROUND(F22,3),1,0),0)))))</f>
        <v>0</v>
      </c>
    </row>
    <row r="23" spans="2:11" ht="105" customHeight="1" x14ac:dyDescent="0.3">
      <c r="B23" s="49" t="s">
        <v>395</v>
      </c>
      <c r="C23" s="90" t="str">
        <f>IFERROR(INDEX('iBCF Backsheet'!$I$7:$I$156,MATCH('Backsheet for muncher'!$C$10,'iBCF Backsheet'!$D$7:$D$156,0)),"Either the Health and Wellbeing Board name is not selected on the cover sheet, or a lookup error has occurred.")</f>
        <v>Either the Health and Wellbeing Board name is not selected on the cover sheet, or a lookup error has occurred.</v>
      </c>
      <c r="D23" s="91"/>
      <c r="E23" s="91"/>
      <c r="F23" s="94"/>
      <c r="G23" s="50" t="str">
        <f t="shared" si="0"/>
        <v>Please provide rates for both 2018/19 and 2019/20, or if rates not yet known, the estimated percentage change between 2018/19 and 2019/20</v>
      </c>
      <c r="I23" s="3">
        <f t="shared" si="1"/>
        <v>0</v>
      </c>
      <c r="J23" s="3">
        <f t="shared" si="2"/>
        <v>0</v>
      </c>
      <c r="K23" s="3">
        <f t="shared" si="3"/>
        <v>0</v>
      </c>
    </row>
    <row r="24" spans="2:11" ht="105" customHeight="1" x14ac:dyDescent="0.3">
      <c r="B24" s="93" t="s">
        <v>598</v>
      </c>
      <c r="C24" s="49"/>
      <c r="D24" s="113"/>
      <c r="E24" s="114"/>
      <c r="F24" s="115"/>
    </row>
    <row r="25" spans="2:11" x14ac:dyDescent="0.3">
      <c r="I25" s="3">
        <f>IF(E21="",1,0)</f>
        <v>1</v>
      </c>
      <c r="J25" s="92">
        <v>-1</v>
      </c>
    </row>
    <row r="26" spans="2:11" ht="15" customHeight="1" x14ac:dyDescent="0.3">
      <c r="B26" s="128" t="s">
        <v>356</v>
      </c>
      <c r="C26" s="129"/>
      <c r="D26" s="129"/>
      <c r="E26" s="130"/>
      <c r="I26" s="3">
        <f t="shared" ref="I26:I27" si="4">IF(E22="",1,0)</f>
        <v>1</v>
      </c>
      <c r="J26" s="92">
        <v>-0.999</v>
      </c>
    </row>
    <row r="27" spans="2:11" s="51" customFormat="1" ht="15" customHeight="1" x14ac:dyDescent="0.3">
      <c r="B27" s="134" t="s">
        <v>558</v>
      </c>
      <c r="C27" s="135"/>
      <c r="D27" s="135"/>
      <c r="E27" s="136"/>
      <c r="I27" s="3">
        <f t="shared" si="4"/>
        <v>1</v>
      </c>
      <c r="J27" s="92">
        <v>-0.998</v>
      </c>
      <c r="K27" s="3"/>
    </row>
    <row r="28" spans="2:11" ht="15" customHeight="1" x14ac:dyDescent="0.3">
      <c r="B28" s="107" t="str">
        <f>IF(C4="Bournemouth, Christchurch and Poole","- Please use the Bournemouth &amp; Poole values for 2018/19 as a reference point","")</f>
        <v/>
      </c>
      <c r="C28" s="108"/>
      <c r="D28" s="108"/>
      <c r="E28" s="109"/>
      <c r="J28" s="92">
        <v>-0.997</v>
      </c>
    </row>
    <row r="29" spans="2:11" ht="15" hidden="1" customHeight="1" x14ac:dyDescent="0.3">
      <c r="J29" s="92">
        <v>-0.996</v>
      </c>
    </row>
    <row r="30" spans="2:11" hidden="1" x14ac:dyDescent="0.3">
      <c r="J30" s="92">
        <v>-0.995</v>
      </c>
    </row>
    <row r="31" spans="2:11" hidden="1" x14ac:dyDescent="0.3">
      <c r="J31" s="92">
        <v>-0.99399999999999999</v>
      </c>
    </row>
    <row r="32" spans="2:11" hidden="1" x14ac:dyDescent="0.3">
      <c r="J32" s="92">
        <v>-0.99299999999999999</v>
      </c>
    </row>
    <row r="33" spans="10:10" hidden="1" x14ac:dyDescent="0.3">
      <c r="J33" s="92">
        <v>-0.99199999999999999</v>
      </c>
    </row>
    <row r="34" spans="10:10" hidden="1" x14ac:dyDescent="0.3">
      <c r="J34" s="92">
        <v>-0.99099999999999999</v>
      </c>
    </row>
    <row r="35" spans="10:10" hidden="1" x14ac:dyDescent="0.3">
      <c r="J35" s="92">
        <v>-0.99</v>
      </c>
    </row>
    <row r="36" spans="10:10" hidden="1" x14ac:dyDescent="0.3">
      <c r="J36" s="92">
        <v>-0.98899999999999999</v>
      </c>
    </row>
    <row r="37" spans="10:10" hidden="1" x14ac:dyDescent="0.3">
      <c r="J37" s="92">
        <v>-0.98799999999999999</v>
      </c>
    </row>
    <row r="38" spans="10:10" hidden="1" x14ac:dyDescent="0.3">
      <c r="J38" s="92">
        <v>-0.98699999999999999</v>
      </c>
    </row>
    <row r="39" spans="10:10" hidden="1" x14ac:dyDescent="0.3">
      <c r="J39" s="92">
        <v>-0.98599999999999999</v>
      </c>
    </row>
    <row r="40" spans="10:10" hidden="1" x14ac:dyDescent="0.3">
      <c r="J40" s="92">
        <v>-0.98499999999999999</v>
      </c>
    </row>
    <row r="41" spans="10:10" hidden="1" x14ac:dyDescent="0.3">
      <c r="J41" s="92">
        <v>-0.98399999999999999</v>
      </c>
    </row>
    <row r="42" spans="10:10" hidden="1" x14ac:dyDescent="0.3">
      <c r="J42" s="92">
        <v>-0.98299999999999998</v>
      </c>
    </row>
    <row r="43" spans="10:10" hidden="1" x14ac:dyDescent="0.3">
      <c r="J43" s="92">
        <v>-0.98199999999999998</v>
      </c>
    </row>
    <row r="44" spans="10:10" hidden="1" x14ac:dyDescent="0.3">
      <c r="J44" s="92">
        <v>-0.98099999999999998</v>
      </c>
    </row>
    <row r="45" spans="10:10" hidden="1" x14ac:dyDescent="0.3">
      <c r="J45" s="92">
        <v>-0.98</v>
      </c>
    </row>
    <row r="46" spans="10:10" hidden="1" x14ac:dyDescent="0.3">
      <c r="J46" s="92">
        <v>-0.97899999999999998</v>
      </c>
    </row>
    <row r="47" spans="10:10" hidden="1" x14ac:dyDescent="0.3">
      <c r="J47" s="92">
        <v>-0.97799999999999998</v>
      </c>
    </row>
    <row r="48" spans="10:10" hidden="1" x14ac:dyDescent="0.3">
      <c r="J48" s="92">
        <v>-0.97699999999999998</v>
      </c>
    </row>
    <row r="49" spans="10:10" hidden="1" x14ac:dyDescent="0.3">
      <c r="J49" s="92">
        <v>-0.97599999999999998</v>
      </c>
    </row>
    <row r="50" spans="10:10" hidden="1" x14ac:dyDescent="0.3">
      <c r="J50" s="92">
        <v>-0.97499999999999998</v>
      </c>
    </row>
    <row r="51" spans="10:10" hidden="1" x14ac:dyDescent="0.3">
      <c r="J51" s="92">
        <v>-0.97399999999999998</v>
      </c>
    </row>
    <row r="52" spans="10:10" hidden="1" x14ac:dyDescent="0.3">
      <c r="J52" s="92">
        <v>-0.97299999999999998</v>
      </c>
    </row>
    <row r="53" spans="10:10" hidden="1" x14ac:dyDescent="0.3">
      <c r="J53" s="92">
        <v>-0.97199999999999998</v>
      </c>
    </row>
    <row r="54" spans="10:10" hidden="1" x14ac:dyDescent="0.3">
      <c r="J54" s="92">
        <v>-0.97099999999999997</v>
      </c>
    </row>
    <row r="55" spans="10:10" hidden="1" x14ac:dyDescent="0.3">
      <c r="J55" s="92">
        <v>-0.97</v>
      </c>
    </row>
    <row r="56" spans="10:10" hidden="1" x14ac:dyDescent="0.3">
      <c r="J56" s="92">
        <v>-0.96899999999999997</v>
      </c>
    </row>
    <row r="57" spans="10:10" hidden="1" x14ac:dyDescent="0.3">
      <c r="J57" s="92">
        <v>-0.96799999999999997</v>
      </c>
    </row>
    <row r="58" spans="10:10" hidden="1" x14ac:dyDescent="0.3">
      <c r="J58" s="92">
        <v>-0.96699999999999997</v>
      </c>
    </row>
    <row r="59" spans="10:10" hidden="1" x14ac:dyDescent="0.3">
      <c r="J59" s="92">
        <v>-0.96599999999999997</v>
      </c>
    </row>
    <row r="60" spans="10:10" hidden="1" x14ac:dyDescent="0.3">
      <c r="J60" s="92">
        <v>-0.96499999999999997</v>
      </c>
    </row>
    <row r="61" spans="10:10" hidden="1" x14ac:dyDescent="0.3">
      <c r="J61" s="92">
        <v>-0.96399999999999997</v>
      </c>
    </row>
    <row r="62" spans="10:10" hidden="1" x14ac:dyDescent="0.3">
      <c r="J62" s="92">
        <v>-0.96299999999999997</v>
      </c>
    </row>
    <row r="63" spans="10:10" hidden="1" x14ac:dyDescent="0.3">
      <c r="J63" s="92">
        <v>-0.96199999999999997</v>
      </c>
    </row>
    <row r="64" spans="10:10" hidden="1" x14ac:dyDescent="0.3">
      <c r="J64" s="92">
        <v>-0.96099999999999997</v>
      </c>
    </row>
    <row r="65" spans="10:10" hidden="1" x14ac:dyDescent="0.3">
      <c r="J65" s="92">
        <v>-0.96</v>
      </c>
    </row>
    <row r="66" spans="10:10" hidden="1" x14ac:dyDescent="0.3">
      <c r="J66" s="92">
        <v>-0.95899999999999996</v>
      </c>
    </row>
    <row r="67" spans="10:10" hidden="1" x14ac:dyDescent="0.3">
      <c r="J67" s="92">
        <v>-0.95799999999999996</v>
      </c>
    </row>
    <row r="68" spans="10:10" hidden="1" x14ac:dyDescent="0.3">
      <c r="J68" s="92">
        <v>-0.95699999999999996</v>
      </c>
    </row>
    <row r="69" spans="10:10" hidden="1" x14ac:dyDescent="0.3">
      <c r="J69" s="92">
        <v>-0.95599999999999996</v>
      </c>
    </row>
    <row r="70" spans="10:10" hidden="1" x14ac:dyDescent="0.3">
      <c r="J70" s="92">
        <v>-0.95499999999999996</v>
      </c>
    </row>
    <row r="71" spans="10:10" hidden="1" x14ac:dyDescent="0.3">
      <c r="J71" s="92">
        <v>-0.95399999999999996</v>
      </c>
    </row>
    <row r="72" spans="10:10" hidden="1" x14ac:dyDescent="0.3">
      <c r="J72" s="92">
        <v>-0.95299999999999996</v>
      </c>
    </row>
    <row r="73" spans="10:10" hidden="1" x14ac:dyDescent="0.3">
      <c r="J73" s="92">
        <v>-0.95199999999999996</v>
      </c>
    </row>
    <row r="74" spans="10:10" hidden="1" x14ac:dyDescent="0.3">
      <c r="J74" s="92">
        <v>-0.95099999999999996</v>
      </c>
    </row>
    <row r="75" spans="10:10" hidden="1" x14ac:dyDescent="0.3">
      <c r="J75" s="92">
        <v>-0.95</v>
      </c>
    </row>
    <row r="76" spans="10:10" hidden="1" x14ac:dyDescent="0.3">
      <c r="J76" s="92">
        <v>-0.94899999999999995</v>
      </c>
    </row>
    <row r="77" spans="10:10" hidden="1" x14ac:dyDescent="0.3">
      <c r="J77" s="92">
        <v>-0.94799999999999995</v>
      </c>
    </row>
    <row r="78" spans="10:10" hidden="1" x14ac:dyDescent="0.3">
      <c r="J78" s="92">
        <v>-0.94699999999999995</v>
      </c>
    </row>
    <row r="79" spans="10:10" hidden="1" x14ac:dyDescent="0.3">
      <c r="J79" s="92">
        <v>-0.94599999999999995</v>
      </c>
    </row>
    <row r="80" spans="10:10" hidden="1" x14ac:dyDescent="0.3">
      <c r="J80" s="92">
        <v>-0.94499999999999995</v>
      </c>
    </row>
    <row r="81" spans="10:10" hidden="1" x14ac:dyDescent="0.3">
      <c r="J81" s="92">
        <v>-0.94399999999999995</v>
      </c>
    </row>
    <row r="82" spans="10:10" hidden="1" x14ac:dyDescent="0.3">
      <c r="J82" s="92">
        <v>-0.94299999999999995</v>
      </c>
    </row>
    <row r="83" spans="10:10" hidden="1" x14ac:dyDescent="0.3">
      <c r="J83" s="92">
        <v>-0.94199999999999995</v>
      </c>
    </row>
    <row r="84" spans="10:10" hidden="1" x14ac:dyDescent="0.3">
      <c r="J84" s="92">
        <v>-0.94099999999999995</v>
      </c>
    </row>
    <row r="85" spans="10:10" hidden="1" x14ac:dyDescent="0.3">
      <c r="J85" s="92">
        <v>-0.94</v>
      </c>
    </row>
    <row r="86" spans="10:10" hidden="1" x14ac:dyDescent="0.3">
      <c r="J86" s="92">
        <v>-0.93899999999999995</v>
      </c>
    </row>
    <row r="87" spans="10:10" hidden="1" x14ac:dyDescent="0.3">
      <c r="J87" s="92">
        <v>-0.93799999999999994</v>
      </c>
    </row>
    <row r="88" spans="10:10" hidden="1" x14ac:dyDescent="0.3">
      <c r="J88" s="92">
        <v>-0.93699999999999994</v>
      </c>
    </row>
    <row r="89" spans="10:10" hidden="1" x14ac:dyDescent="0.3">
      <c r="J89" s="92">
        <v>-0.93599999999999994</v>
      </c>
    </row>
    <row r="90" spans="10:10" hidden="1" x14ac:dyDescent="0.3">
      <c r="J90" s="92">
        <v>-0.93499999999999994</v>
      </c>
    </row>
    <row r="91" spans="10:10" hidden="1" x14ac:dyDescent="0.3">
      <c r="J91" s="92">
        <v>-0.93399999999999994</v>
      </c>
    </row>
    <row r="92" spans="10:10" hidden="1" x14ac:dyDescent="0.3">
      <c r="J92" s="92">
        <v>-0.93299999999999994</v>
      </c>
    </row>
    <row r="93" spans="10:10" hidden="1" x14ac:dyDescent="0.3">
      <c r="J93" s="92">
        <v>-0.93199999999999994</v>
      </c>
    </row>
    <row r="94" spans="10:10" hidden="1" x14ac:dyDescent="0.3">
      <c r="J94" s="92">
        <v>-0.93099999999999994</v>
      </c>
    </row>
    <row r="95" spans="10:10" hidden="1" x14ac:dyDescent="0.3">
      <c r="J95" s="92">
        <v>-0.92999999999999994</v>
      </c>
    </row>
    <row r="96" spans="10:10" hidden="1" x14ac:dyDescent="0.3">
      <c r="J96" s="92">
        <v>-0.92899999999999994</v>
      </c>
    </row>
    <row r="97" spans="10:10" hidden="1" x14ac:dyDescent="0.3">
      <c r="J97" s="92">
        <v>-0.92799999999999994</v>
      </c>
    </row>
    <row r="98" spans="10:10" hidden="1" x14ac:dyDescent="0.3">
      <c r="J98" s="92">
        <v>-0.92699999999999994</v>
      </c>
    </row>
    <row r="99" spans="10:10" hidden="1" x14ac:dyDescent="0.3">
      <c r="J99" s="92">
        <v>-0.92599999999999993</v>
      </c>
    </row>
    <row r="100" spans="10:10" hidden="1" x14ac:dyDescent="0.3">
      <c r="J100" s="92">
        <v>-0.92499999999999993</v>
      </c>
    </row>
    <row r="101" spans="10:10" hidden="1" x14ac:dyDescent="0.3">
      <c r="J101" s="92">
        <v>-0.92399999999999993</v>
      </c>
    </row>
    <row r="102" spans="10:10" hidden="1" x14ac:dyDescent="0.3">
      <c r="J102" s="92">
        <v>-0.92299999999999993</v>
      </c>
    </row>
    <row r="103" spans="10:10" hidden="1" x14ac:dyDescent="0.3">
      <c r="J103" s="92">
        <v>-0.92199999999999993</v>
      </c>
    </row>
    <row r="104" spans="10:10" hidden="1" x14ac:dyDescent="0.3">
      <c r="J104" s="92">
        <v>-0.92099999999999993</v>
      </c>
    </row>
    <row r="105" spans="10:10" hidden="1" x14ac:dyDescent="0.3">
      <c r="J105" s="92">
        <v>-0.91999999999999993</v>
      </c>
    </row>
    <row r="106" spans="10:10" hidden="1" x14ac:dyDescent="0.3">
      <c r="J106" s="92">
        <v>-0.91899999999999993</v>
      </c>
    </row>
    <row r="107" spans="10:10" hidden="1" x14ac:dyDescent="0.3">
      <c r="J107" s="92">
        <v>-0.91799999999999993</v>
      </c>
    </row>
    <row r="108" spans="10:10" hidden="1" x14ac:dyDescent="0.3">
      <c r="J108" s="92">
        <v>-0.91699999999999993</v>
      </c>
    </row>
    <row r="109" spans="10:10" hidden="1" x14ac:dyDescent="0.3">
      <c r="J109" s="92">
        <v>-0.91599999999999993</v>
      </c>
    </row>
    <row r="110" spans="10:10" hidden="1" x14ac:dyDescent="0.3">
      <c r="J110" s="92">
        <v>-0.91499999999999992</v>
      </c>
    </row>
    <row r="111" spans="10:10" hidden="1" x14ac:dyDescent="0.3">
      <c r="J111" s="92">
        <v>-0.91399999999999992</v>
      </c>
    </row>
    <row r="112" spans="10:10" hidden="1" x14ac:dyDescent="0.3">
      <c r="J112" s="92">
        <v>-0.91299999999999992</v>
      </c>
    </row>
    <row r="113" spans="10:10" hidden="1" x14ac:dyDescent="0.3">
      <c r="J113" s="92">
        <v>-0.91199999999999992</v>
      </c>
    </row>
    <row r="114" spans="10:10" hidden="1" x14ac:dyDescent="0.3">
      <c r="J114" s="92">
        <v>-0.91099999999999992</v>
      </c>
    </row>
    <row r="115" spans="10:10" hidden="1" x14ac:dyDescent="0.3">
      <c r="J115" s="92">
        <v>-0.90999999999999992</v>
      </c>
    </row>
    <row r="116" spans="10:10" hidden="1" x14ac:dyDescent="0.3">
      <c r="J116" s="92">
        <v>-0.90899999999999992</v>
      </c>
    </row>
    <row r="117" spans="10:10" hidden="1" x14ac:dyDescent="0.3">
      <c r="J117" s="92">
        <v>-0.90799999999999992</v>
      </c>
    </row>
    <row r="118" spans="10:10" hidden="1" x14ac:dyDescent="0.3">
      <c r="J118" s="92">
        <v>-0.90699999999999992</v>
      </c>
    </row>
    <row r="119" spans="10:10" hidden="1" x14ac:dyDescent="0.3">
      <c r="J119" s="92">
        <v>-0.90599999999999992</v>
      </c>
    </row>
    <row r="120" spans="10:10" hidden="1" x14ac:dyDescent="0.3">
      <c r="J120" s="92">
        <v>-0.90499999999999992</v>
      </c>
    </row>
    <row r="121" spans="10:10" hidden="1" x14ac:dyDescent="0.3">
      <c r="J121" s="92">
        <v>-0.90399999999999991</v>
      </c>
    </row>
    <row r="122" spans="10:10" hidden="1" x14ac:dyDescent="0.3">
      <c r="J122" s="92">
        <v>-0.90299999999999991</v>
      </c>
    </row>
    <row r="123" spans="10:10" hidden="1" x14ac:dyDescent="0.3">
      <c r="J123" s="92">
        <v>-0.90199999999999991</v>
      </c>
    </row>
    <row r="124" spans="10:10" hidden="1" x14ac:dyDescent="0.3">
      <c r="J124" s="92">
        <v>-0.90099999999999991</v>
      </c>
    </row>
    <row r="125" spans="10:10" hidden="1" x14ac:dyDescent="0.3">
      <c r="J125" s="92">
        <v>-0.89999999999999991</v>
      </c>
    </row>
    <row r="126" spans="10:10" hidden="1" x14ac:dyDescent="0.3">
      <c r="J126" s="92">
        <v>-0.89899999999999991</v>
      </c>
    </row>
    <row r="127" spans="10:10" hidden="1" x14ac:dyDescent="0.3">
      <c r="J127" s="92">
        <v>-0.89799999999999991</v>
      </c>
    </row>
    <row r="128" spans="10:10" hidden="1" x14ac:dyDescent="0.3">
      <c r="J128" s="92">
        <v>-0.89699999999999991</v>
      </c>
    </row>
    <row r="129" spans="10:10" hidden="1" x14ac:dyDescent="0.3">
      <c r="J129" s="92">
        <v>-0.89599999999999991</v>
      </c>
    </row>
    <row r="130" spans="10:10" hidden="1" x14ac:dyDescent="0.3">
      <c r="J130" s="92">
        <v>-0.89499999999999991</v>
      </c>
    </row>
    <row r="131" spans="10:10" hidden="1" x14ac:dyDescent="0.3">
      <c r="J131" s="92">
        <v>-0.89399999999999991</v>
      </c>
    </row>
    <row r="132" spans="10:10" hidden="1" x14ac:dyDescent="0.3">
      <c r="J132" s="92">
        <v>-0.8929999999999999</v>
      </c>
    </row>
    <row r="133" spans="10:10" hidden="1" x14ac:dyDescent="0.3">
      <c r="J133" s="92">
        <v>-0.8919999999999999</v>
      </c>
    </row>
    <row r="134" spans="10:10" hidden="1" x14ac:dyDescent="0.3">
      <c r="J134" s="92">
        <v>-0.8909999999999999</v>
      </c>
    </row>
    <row r="135" spans="10:10" hidden="1" x14ac:dyDescent="0.3">
      <c r="J135" s="92">
        <v>-0.8899999999999999</v>
      </c>
    </row>
    <row r="136" spans="10:10" hidden="1" x14ac:dyDescent="0.3">
      <c r="J136" s="92">
        <v>-0.8889999999999999</v>
      </c>
    </row>
    <row r="137" spans="10:10" hidden="1" x14ac:dyDescent="0.3">
      <c r="J137" s="92">
        <v>-0.8879999999999999</v>
      </c>
    </row>
    <row r="138" spans="10:10" hidden="1" x14ac:dyDescent="0.3">
      <c r="J138" s="92">
        <v>-0.8869999999999999</v>
      </c>
    </row>
    <row r="139" spans="10:10" hidden="1" x14ac:dyDescent="0.3">
      <c r="J139" s="92">
        <v>-0.8859999999999999</v>
      </c>
    </row>
    <row r="140" spans="10:10" hidden="1" x14ac:dyDescent="0.3">
      <c r="J140" s="92">
        <v>-0.8849999999999999</v>
      </c>
    </row>
    <row r="141" spans="10:10" hidden="1" x14ac:dyDescent="0.3">
      <c r="J141" s="92">
        <v>-0.8839999999999999</v>
      </c>
    </row>
    <row r="142" spans="10:10" hidden="1" x14ac:dyDescent="0.3">
      <c r="J142" s="92">
        <v>-0.8829999999999999</v>
      </c>
    </row>
    <row r="143" spans="10:10" hidden="1" x14ac:dyDescent="0.3">
      <c r="J143" s="92">
        <v>-0.8819999999999999</v>
      </c>
    </row>
    <row r="144" spans="10:10" hidden="1" x14ac:dyDescent="0.3">
      <c r="J144" s="92">
        <v>-0.88099999999999989</v>
      </c>
    </row>
    <row r="145" spans="10:10" hidden="1" x14ac:dyDescent="0.3">
      <c r="J145" s="92">
        <v>-0.87999999999999989</v>
      </c>
    </row>
    <row r="146" spans="10:10" hidden="1" x14ac:dyDescent="0.3">
      <c r="J146" s="92">
        <v>-0.87899999999999989</v>
      </c>
    </row>
    <row r="147" spans="10:10" hidden="1" x14ac:dyDescent="0.3">
      <c r="J147" s="92">
        <v>-0.87799999999999989</v>
      </c>
    </row>
    <row r="148" spans="10:10" hidden="1" x14ac:dyDescent="0.3">
      <c r="J148" s="92">
        <v>-0.87699999999999989</v>
      </c>
    </row>
    <row r="149" spans="10:10" hidden="1" x14ac:dyDescent="0.3">
      <c r="J149" s="92">
        <v>-0.87599999999999989</v>
      </c>
    </row>
    <row r="150" spans="10:10" hidden="1" x14ac:dyDescent="0.3">
      <c r="J150" s="92">
        <v>-0.87499999999999989</v>
      </c>
    </row>
    <row r="151" spans="10:10" hidden="1" x14ac:dyDescent="0.3">
      <c r="J151" s="92">
        <v>-0.87399999999999989</v>
      </c>
    </row>
    <row r="152" spans="10:10" hidden="1" x14ac:dyDescent="0.3">
      <c r="J152" s="92">
        <v>-0.87299999999999989</v>
      </c>
    </row>
    <row r="153" spans="10:10" hidden="1" x14ac:dyDescent="0.3">
      <c r="J153" s="92">
        <v>-0.87199999999999989</v>
      </c>
    </row>
    <row r="154" spans="10:10" hidden="1" x14ac:dyDescent="0.3">
      <c r="J154" s="92">
        <v>-0.87099999999999989</v>
      </c>
    </row>
    <row r="155" spans="10:10" hidden="1" x14ac:dyDescent="0.3">
      <c r="J155" s="92">
        <v>-0.86999999999999988</v>
      </c>
    </row>
    <row r="156" spans="10:10" hidden="1" x14ac:dyDescent="0.3">
      <c r="J156" s="92">
        <v>-0.86899999999999988</v>
      </c>
    </row>
    <row r="157" spans="10:10" hidden="1" x14ac:dyDescent="0.3">
      <c r="J157" s="92">
        <v>-0.86799999999999988</v>
      </c>
    </row>
    <row r="158" spans="10:10" hidden="1" x14ac:dyDescent="0.3">
      <c r="J158" s="92">
        <v>-0.86699999999999988</v>
      </c>
    </row>
    <row r="159" spans="10:10" hidden="1" x14ac:dyDescent="0.3">
      <c r="J159" s="92">
        <v>-0.86599999999999988</v>
      </c>
    </row>
    <row r="160" spans="10:10" hidden="1" x14ac:dyDescent="0.3">
      <c r="J160" s="92">
        <v>-0.86499999999999988</v>
      </c>
    </row>
    <row r="161" spans="10:10" hidden="1" x14ac:dyDescent="0.3">
      <c r="J161" s="92">
        <v>-0.86399999999999988</v>
      </c>
    </row>
    <row r="162" spans="10:10" hidden="1" x14ac:dyDescent="0.3">
      <c r="J162" s="92">
        <v>-0.86299999999999988</v>
      </c>
    </row>
    <row r="163" spans="10:10" hidden="1" x14ac:dyDescent="0.3">
      <c r="J163" s="92">
        <v>-0.86199999999999988</v>
      </c>
    </row>
    <row r="164" spans="10:10" hidden="1" x14ac:dyDescent="0.3">
      <c r="J164" s="92">
        <v>-0.86099999999999988</v>
      </c>
    </row>
    <row r="165" spans="10:10" hidden="1" x14ac:dyDescent="0.3">
      <c r="J165" s="92">
        <v>-0.85999999999999988</v>
      </c>
    </row>
    <row r="166" spans="10:10" hidden="1" x14ac:dyDescent="0.3">
      <c r="J166" s="92">
        <v>-0.85899999999999987</v>
      </c>
    </row>
    <row r="167" spans="10:10" hidden="1" x14ac:dyDescent="0.3">
      <c r="J167" s="92">
        <v>-0.85799999999999987</v>
      </c>
    </row>
    <row r="168" spans="10:10" hidden="1" x14ac:dyDescent="0.3">
      <c r="J168" s="92">
        <v>-0.85699999999999987</v>
      </c>
    </row>
    <row r="169" spans="10:10" hidden="1" x14ac:dyDescent="0.3">
      <c r="J169" s="92">
        <v>-0.85599999999999987</v>
      </c>
    </row>
    <row r="170" spans="10:10" hidden="1" x14ac:dyDescent="0.3">
      <c r="J170" s="92">
        <v>-0.85499999999999987</v>
      </c>
    </row>
    <row r="171" spans="10:10" hidden="1" x14ac:dyDescent="0.3">
      <c r="J171" s="92">
        <v>-0.85399999999999987</v>
      </c>
    </row>
    <row r="172" spans="10:10" hidden="1" x14ac:dyDescent="0.3">
      <c r="J172" s="92">
        <v>-0.85299999999999987</v>
      </c>
    </row>
    <row r="173" spans="10:10" hidden="1" x14ac:dyDescent="0.3">
      <c r="J173" s="92">
        <v>-0.85199999999999987</v>
      </c>
    </row>
    <row r="174" spans="10:10" hidden="1" x14ac:dyDescent="0.3">
      <c r="J174" s="92">
        <v>-0.85099999999999987</v>
      </c>
    </row>
    <row r="175" spans="10:10" hidden="1" x14ac:dyDescent="0.3">
      <c r="J175" s="92">
        <v>-0.84999999999999987</v>
      </c>
    </row>
    <row r="176" spans="10:10" hidden="1" x14ac:dyDescent="0.3">
      <c r="J176" s="92">
        <v>-0.84899999999999987</v>
      </c>
    </row>
    <row r="177" spans="10:10" hidden="1" x14ac:dyDescent="0.3">
      <c r="J177" s="92">
        <v>-0.84799999999999986</v>
      </c>
    </row>
    <row r="178" spans="10:10" hidden="1" x14ac:dyDescent="0.3">
      <c r="J178" s="92">
        <v>-0.84699999999999986</v>
      </c>
    </row>
    <row r="179" spans="10:10" hidden="1" x14ac:dyDescent="0.3">
      <c r="J179" s="92">
        <v>-0.84599999999999986</v>
      </c>
    </row>
    <row r="180" spans="10:10" hidden="1" x14ac:dyDescent="0.3">
      <c r="J180" s="92">
        <v>-0.84499999999999986</v>
      </c>
    </row>
    <row r="181" spans="10:10" hidden="1" x14ac:dyDescent="0.3">
      <c r="J181" s="92">
        <v>-0.84399999999999986</v>
      </c>
    </row>
    <row r="182" spans="10:10" hidden="1" x14ac:dyDescent="0.3">
      <c r="J182" s="92">
        <v>-0.84299999999999986</v>
      </c>
    </row>
    <row r="183" spans="10:10" hidden="1" x14ac:dyDescent="0.3">
      <c r="J183" s="92">
        <v>-0.84199999999999986</v>
      </c>
    </row>
    <row r="184" spans="10:10" hidden="1" x14ac:dyDescent="0.3">
      <c r="J184" s="92">
        <v>-0.84099999999999986</v>
      </c>
    </row>
    <row r="185" spans="10:10" hidden="1" x14ac:dyDescent="0.3">
      <c r="J185" s="92">
        <v>-0.83999999999999986</v>
      </c>
    </row>
    <row r="186" spans="10:10" hidden="1" x14ac:dyDescent="0.3">
      <c r="J186" s="92">
        <v>-0.83899999999999986</v>
      </c>
    </row>
    <row r="187" spans="10:10" hidden="1" x14ac:dyDescent="0.3">
      <c r="J187" s="92">
        <v>-0.83799999999999986</v>
      </c>
    </row>
    <row r="188" spans="10:10" hidden="1" x14ac:dyDescent="0.3">
      <c r="J188" s="92">
        <v>-0.83699999999999986</v>
      </c>
    </row>
    <row r="189" spans="10:10" hidden="1" x14ac:dyDescent="0.3">
      <c r="J189" s="92">
        <v>-0.83599999999999985</v>
      </c>
    </row>
    <row r="190" spans="10:10" hidden="1" x14ac:dyDescent="0.3">
      <c r="J190" s="92">
        <v>-0.83499999999999985</v>
      </c>
    </row>
    <row r="191" spans="10:10" hidden="1" x14ac:dyDescent="0.3">
      <c r="J191" s="92">
        <v>-0.83399999999999985</v>
      </c>
    </row>
    <row r="192" spans="10:10" hidden="1" x14ac:dyDescent="0.3">
      <c r="J192" s="92">
        <v>-0.83299999999999985</v>
      </c>
    </row>
    <row r="193" spans="10:10" hidden="1" x14ac:dyDescent="0.3">
      <c r="J193" s="92">
        <v>-0.83199999999999985</v>
      </c>
    </row>
    <row r="194" spans="10:10" hidden="1" x14ac:dyDescent="0.3">
      <c r="J194" s="92">
        <v>-0.83099999999999985</v>
      </c>
    </row>
    <row r="195" spans="10:10" hidden="1" x14ac:dyDescent="0.3">
      <c r="J195" s="92">
        <v>-0.82999999999999985</v>
      </c>
    </row>
    <row r="196" spans="10:10" hidden="1" x14ac:dyDescent="0.3">
      <c r="J196" s="92">
        <v>-0.82899999999999985</v>
      </c>
    </row>
    <row r="197" spans="10:10" hidden="1" x14ac:dyDescent="0.3">
      <c r="J197" s="92">
        <v>-0.82799999999999985</v>
      </c>
    </row>
    <row r="198" spans="10:10" hidden="1" x14ac:dyDescent="0.3">
      <c r="J198" s="92">
        <v>-0.82699999999999985</v>
      </c>
    </row>
    <row r="199" spans="10:10" hidden="1" x14ac:dyDescent="0.3">
      <c r="J199" s="92">
        <v>-0.82599999999999985</v>
      </c>
    </row>
    <row r="200" spans="10:10" hidden="1" x14ac:dyDescent="0.3">
      <c r="J200" s="92">
        <v>-0.82499999999999984</v>
      </c>
    </row>
    <row r="201" spans="10:10" hidden="1" x14ac:dyDescent="0.3">
      <c r="J201" s="92">
        <v>-0.82399999999999984</v>
      </c>
    </row>
    <row r="202" spans="10:10" hidden="1" x14ac:dyDescent="0.3">
      <c r="J202" s="92">
        <v>-0.82299999999999984</v>
      </c>
    </row>
    <row r="203" spans="10:10" hidden="1" x14ac:dyDescent="0.3">
      <c r="J203" s="92">
        <v>-0.82199999999999984</v>
      </c>
    </row>
    <row r="204" spans="10:10" hidden="1" x14ac:dyDescent="0.3">
      <c r="J204" s="92">
        <v>-0.82099999999999984</v>
      </c>
    </row>
    <row r="205" spans="10:10" hidden="1" x14ac:dyDescent="0.3">
      <c r="J205" s="92">
        <v>-0.81999999999999984</v>
      </c>
    </row>
    <row r="206" spans="10:10" hidden="1" x14ac:dyDescent="0.3">
      <c r="J206" s="92">
        <v>-0.81899999999999984</v>
      </c>
    </row>
    <row r="207" spans="10:10" hidden="1" x14ac:dyDescent="0.3">
      <c r="J207" s="92">
        <v>-0.81799999999999984</v>
      </c>
    </row>
    <row r="208" spans="10:10" hidden="1" x14ac:dyDescent="0.3">
      <c r="J208" s="92">
        <v>-0.81699999999999984</v>
      </c>
    </row>
    <row r="209" spans="10:10" hidden="1" x14ac:dyDescent="0.3">
      <c r="J209" s="92">
        <v>-0.81599999999999984</v>
      </c>
    </row>
    <row r="210" spans="10:10" hidden="1" x14ac:dyDescent="0.3">
      <c r="J210" s="92">
        <v>-0.81499999999999984</v>
      </c>
    </row>
    <row r="211" spans="10:10" hidden="1" x14ac:dyDescent="0.3">
      <c r="J211" s="92">
        <v>-0.81399999999999983</v>
      </c>
    </row>
    <row r="212" spans="10:10" hidden="1" x14ac:dyDescent="0.3">
      <c r="J212" s="92">
        <v>-0.81299999999999983</v>
      </c>
    </row>
    <row r="213" spans="10:10" hidden="1" x14ac:dyDescent="0.3">
      <c r="J213" s="92">
        <v>-0.81199999999999983</v>
      </c>
    </row>
    <row r="214" spans="10:10" hidden="1" x14ac:dyDescent="0.3">
      <c r="J214" s="92">
        <v>-0.81099999999999983</v>
      </c>
    </row>
    <row r="215" spans="10:10" hidden="1" x14ac:dyDescent="0.3">
      <c r="J215" s="92">
        <v>-0.80999999999999983</v>
      </c>
    </row>
    <row r="216" spans="10:10" hidden="1" x14ac:dyDescent="0.3">
      <c r="J216" s="92">
        <v>-0.80899999999999983</v>
      </c>
    </row>
    <row r="217" spans="10:10" hidden="1" x14ac:dyDescent="0.3">
      <c r="J217" s="92">
        <v>-0.80799999999999983</v>
      </c>
    </row>
    <row r="218" spans="10:10" hidden="1" x14ac:dyDescent="0.3">
      <c r="J218" s="92">
        <v>-0.80699999999999983</v>
      </c>
    </row>
    <row r="219" spans="10:10" hidden="1" x14ac:dyDescent="0.3">
      <c r="J219" s="92">
        <v>-0.80599999999999983</v>
      </c>
    </row>
    <row r="220" spans="10:10" hidden="1" x14ac:dyDescent="0.3">
      <c r="J220" s="92">
        <v>-0.80499999999999983</v>
      </c>
    </row>
    <row r="221" spans="10:10" hidden="1" x14ac:dyDescent="0.3">
      <c r="J221" s="92">
        <v>-0.80399999999999983</v>
      </c>
    </row>
    <row r="222" spans="10:10" hidden="1" x14ac:dyDescent="0.3">
      <c r="J222" s="92">
        <v>-0.80299999999999983</v>
      </c>
    </row>
    <row r="223" spans="10:10" hidden="1" x14ac:dyDescent="0.3">
      <c r="J223" s="92">
        <v>-0.80199999999999982</v>
      </c>
    </row>
    <row r="224" spans="10:10" hidden="1" x14ac:dyDescent="0.3">
      <c r="J224" s="92">
        <v>-0.80099999999999982</v>
      </c>
    </row>
    <row r="225" spans="10:10" hidden="1" x14ac:dyDescent="0.3">
      <c r="J225" s="92">
        <v>-0.79999999999999982</v>
      </c>
    </row>
    <row r="226" spans="10:10" hidden="1" x14ac:dyDescent="0.3">
      <c r="J226" s="92">
        <v>-0.79899999999999982</v>
      </c>
    </row>
    <row r="227" spans="10:10" hidden="1" x14ac:dyDescent="0.3">
      <c r="J227" s="92">
        <v>-0.79799999999999982</v>
      </c>
    </row>
    <row r="228" spans="10:10" hidden="1" x14ac:dyDescent="0.3">
      <c r="J228" s="92">
        <v>-0.79699999999999982</v>
      </c>
    </row>
    <row r="229" spans="10:10" hidden="1" x14ac:dyDescent="0.3">
      <c r="J229" s="92">
        <v>-0.79599999999999982</v>
      </c>
    </row>
    <row r="230" spans="10:10" hidden="1" x14ac:dyDescent="0.3">
      <c r="J230" s="92">
        <v>-0.79499999999999982</v>
      </c>
    </row>
    <row r="231" spans="10:10" hidden="1" x14ac:dyDescent="0.3">
      <c r="J231" s="92">
        <v>-0.79399999999999982</v>
      </c>
    </row>
    <row r="232" spans="10:10" hidden="1" x14ac:dyDescent="0.3">
      <c r="J232" s="92">
        <v>-0.79299999999999982</v>
      </c>
    </row>
    <row r="233" spans="10:10" hidden="1" x14ac:dyDescent="0.3">
      <c r="J233" s="92">
        <v>-0.79199999999999982</v>
      </c>
    </row>
    <row r="234" spans="10:10" hidden="1" x14ac:dyDescent="0.3">
      <c r="J234" s="92">
        <v>-0.79099999999999981</v>
      </c>
    </row>
    <row r="235" spans="10:10" hidden="1" x14ac:dyDescent="0.3">
      <c r="J235" s="92">
        <v>-0.78999999999999981</v>
      </c>
    </row>
    <row r="236" spans="10:10" hidden="1" x14ac:dyDescent="0.3">
      <c r="J236" s="92">
        <v>-0.78899999999999981</v>
      </c>
    </row>
    <row r="237" spans="10:10" hidden="1" x14ac:dyDescent="0.3">
      <c r="J237" s="92">
        <v>-0.78799999999999981</v>
      </c>
    </row>
    <row r="238" spans="10:10" hidden="1" x14ac:dyDescent="0.3">
      <c r="J238" s="92">
        <v>-0.78699999999999981</v>
      </c>
    </row>
    <row r="239" spans="10:10" hidden="1" x14ac:dyDescent="0.3">
      <c r="J239" s="92">
        <v>-0.78599999999999981</v>
      </c>
    </row>
    <row r="240" spans="10:10" hidden="1" x14ac:dyDescent="0.3">
      <c r="J240" s="92">
        <v>-0.78499999999999981</v>
      </c>
    </row>
    <row r="241" spans="10:10" hidden="1" x14ac:dyDescent="0.3">
      <c r="J241" s="92">
        <v>-0.78399999999999981</v>
      </c>
    </row>
    <row r="242" spans="10:10" hidden="1" x14ac:dyDescent="0.3">
      <c r="J242" s="92">
        <v>-0.78299999999999981</v>
      </c>
    </row>
    <row r="243" spans="10:10" hidden="1" x14ac:dyDescent="0.3">
      <c r="J243" s="92">
        <v>-0.78199999999999981</v>
      </c>
    </row>
    <row r="244" spans="10:10" hidden="1" x14ac:dyDescent="0.3">
      <c r="J244" s="92">
        <v>-0.78099999999999981</v>
      </c>
    </row>
    <row r="245" spans="10:10" hidden="1" x14ac:dyDescent="0.3">
      <c r="J245" s="92">
        <v>-0.7799999999999998</v>
      </c>
    </row>
    <row r="246" spans="10:10" hidden="1" x14ac:dyDescent="0.3">
      <c r="J246" s="92">
        <v>-0.7789999999999998</v>
      </c>
    </row>
    <row r="247" spans="10:10" hidden="1" x14ac:dyDescent="0.3">
      <c r="J247" s="92">
        <v>-0.7779999999999998</v>
      </c>
    </row>
    <row r="248" spans="10:10" hidden="1" x14ac:dyDescent="0.3">
      <c r="J248" s="92">
        <v>-0.7769999999999998</v>
      </c>
    </row>
    <row r="249" spans="10:10" hidden="1" x14ac:dyDescent="0.3">
      <c r="J249" s="92">
        <v>-0.7759999999999998</v>
      </c>
    </row>
    <row r="250" spans="10:10" hidden="1" x14ac:dyDescent="0.3">
      <c r="J250" s="92">
        <v>-0.7749999999999998</v>
      </c>
    </row>
    <row r="251" spans="10:10" hidden="1" x14ac:dyDescent="0.3">
      <c r="J251" s="92">
        <v>-0.7739999999999998</v>
      </c>
    </row>
    <row r="252" spans="10:10" hidden="1" x14ac:dyDescent="0.3">
      <c r="J252" s="92">
        <v>-0.7729999999999998</v>
      </c>
    </row>
    <row r="253" spans="10:10" hidden="1" x14ac:dyDescent="0.3">
      <c r="J253" s="92">
        <v>-0.7719999999999998</v>
      </c>
    </row>
    <row r="254" spans="10:10" hidden="1" x14ac:dyDescent="0.3">
      <c r="J254" s="92">
        <v>-0.7709999999999998</v>
      </c>
    </row>
    <row r="255" spans="10:10" hidden="1" x14ac:dyDescent="0.3">
      <c r="J255" s="92">
        <v>-0.7699999999999998</v>
      </c>
    </row>
    <row r="256" spans="10:10" hidden="1" x14ac:dyDescent="0.3">
      <c r="J256" s="92">
        <v>-0.76899999999999979</v>
      </c>
    </row>
    <row r="257" spans="10:10" hidden="1" x14ac:dyDescent="0.3">
      <c r="J257" s="92">
        <v>-0.76799999999999979</v>
      </c>
    </row>
    <row r="258" spans="10:10" hidden="1" x14ac:dyDescent="0.3">
      <c r="J258" s="92">
        <v>-0.76699999999999979</v>
      </c>
    </row>
    <row r="259" spans="10:10" hidden="1" x14ac:dyDescent="0.3">
      <c r="J259" s="92">
        <v>-0.76599999999999979</v>
      </c>
    </row>
    <row r="260" spans="10:10" hidden="1" x14ac:dyDescent="0.3">
      <c r="J260" s="92">
        <v>-0.76499999999999979</v>
      </c>
    </row>
    <row r="261" spans="10:10" hidden="1" x14ac:dyDescent="0.3">
      <c r="J261" s="92">
        <v>-0.76399999999999979</v>
      </c>
    </row>
    <row r="262" spans="10:10" hidden="1" x14ac:dyDescent="0.3">
      <c r="J262" s="92">
        <v>-0.76299999999999979</v>
      </c>
    </row>
    <row r="263" spans="10:10" hidden="1" x14ac:dyDescent="0.3">
      <c r="J263" s="92">
        <v>-0.76199999999999979</v>
      </c>
    </row>
    <row r="264" spans="10:10" hidden="1" x14ac:dyDescent="0.3">
      <c r="J264" s="92">
        <v>-0.76099999999999979</v>
      </c>
    </row>
    <row r="265" spans="10:10" hidden="1" x14ac:dyDescent="0.3">
      <c r="J265" s="92">
        <v>-0.75999999999999979</v>
      </c>
    </row>
    <row r="266" spans="10:10" hidden="1" x14ac:dyDescent="0.3">
      <c r="J266" s="92">
        <v>-0.75899999999999979</v>
      </c>
    </row>
    <row r="267" spans="10:10" hidden="1" x14ac:dyDescent="0.3">
      <c r="J267" s="92">
        <v>-0.75799999999999979</v>
      </c>
    </row>
    <row r="268" spans="10:10" hidden="1" x14ac:dyDescent="0.3">
      <c r="J268" s="92">
        <v>-0.75699999999999978</v>
      </c>
    </row>
    <row r="269" spans="10:10" hidden="1" x14ac:dyDescent="0.3">
      <c r="J269" s="92">
        <v>-0.75599999999999978</v>
      </c>
    </row>
    <row r="270" spans="10:10" hidden="1" x14ac:dyDescent="0.3">
      <c r="J270" s="92">
        <v>-0.75499999999999978</v>
      </c>
    </row>
    <row r="271" spans="10:10" hidden="1" x14ac:dyDescent="0.3">
      <c r="J271" s="92">
        <v>-0.75399999999999978</v>
      </c>
    </row>
    <row r="272" spans="10:10" hidden="1" x14ac:dyDescent="0.3">
      <c r="J272" s="92">
        <v>-0.75299999999999978</v>
      </c>
    </row>
    <row r="273" spans="10:10" hidden="1" x14ac:dyDescent="0.3">
      <c r="J273" s="92">
        <v>-0.75199999999999978</v>
      </c>
    </row>
    <row r="274" spans="10:10" hidden="1" x14ac:dyDescent="0.3">
      <c r="J274" s="92">
        <v>-0.75099999999999978</v>
      </c>
    </row>
    <row r="275" spans="10:10" hidden="1" x14ac:dyDescent="0.3">
      <c r="J275" s="92">
        <v>-0.74999999999999978</v>
      </c>
    </row>
    <row r="276" spans="10:10" hidden="1" x14ac:dyDescent="0.3">
      <c r="J276" s="92">
        <v>-0.74899999999999978</v>
      </c>
    </row>
    <row r="277" spans="10:10" hidden="1" x14ac:dyDescent="0.3">
      <c r="J277" s="92">
        <v>-0.74799999999999978</v>
      </c>
    </row>
    <row r="278" spans="10:10" hidden="1" x14ac:dyDescent="0.3">
      <c r="J278" s="92">
        <v>-0.74699999999999978</v>
      </c>
    </row>
    <row r="279" spans="10:10" hidden="1" x14ac:dyDescent="0.3">
      <c r="J279" s="92">
        <v>-0.74599999999999977</v>
      </c>
    </row>
    <row r="280" spans="10:10" hidden="1" x14ac:dyDescent="0.3">
      <c r="J280" s="92">
        <v>-0.74499999999999977</v>
      </c>
    </row>
    <row r="281" spans="10:10" hidden="1" x14ac:dyDescent="0.3">
      <c r="J281" s="92">
        <v>-0.74399999999999977</v>
      </c>
    </row>
    <row r="282" spans="10:10" hidden="1" x14ac:dyDescent="0.3">
      <c r="J282" s="92">
        <v>-0.74299999999999977</v>
      </c>
    </row>
    <row r="283" spans="10:10" hidden="1" x14ac:dyDescent="0.3">
      <c r="J283" s="92">
        <v>-0.74199999999999977</v>
      </c>
    </row>
    <row r="284" spans="10:10" hidden="1" x14ac:dyDescent="0.3">
      <c r="J284" s="92">
        <v>-0.74099999999999977</v>
      </c>
    </row>
    <row r="285" spans="10:10" hidden="1" x14ac:dyDescent="0.3">
      <c r="J285" s="92">
        <v>-0.73999999999999977</v>
      </c>
    </row>
    <row r="286" spans="10:10" hidden="1" x14ac:dyDescent="0.3">
      <c r="J286" s="92">
        <v>-0.73899999999999977</v>
      </c>
    </row>
    <row r="287" spans="10:10" hidden="1" x14ac:dyDescent="0.3">
      <c r="J287" s="92">
        <v>-0.73799999999999977</v>
      </c>
    </row>
    <row r="288" spans="10:10" hidden="1" x14ac:dyDescent="0.3">
      <c r="J288" s="92">
        <v>-0.73699999999999977</v>
      </c>
    </row>
    <row r="289" spans="10:10" hidden="1" x14ac:dyDescent="0.3">
      <c r="J289" s="92">
        <v>-0.73599999999999977</v>
      </c>
    </row>
    <row r="290" spans="10:10" hidden="1" x14ac:dyDescent="0.3">
      <c r="J290" s="92">
        <v>-0.73499999999999976</v>
      </c>
    </row>
    <row r="291" spans="10:10" hidden="1" x14ac:dyDescent="0.3">
      <c r="J291" s="92">
        <v>-0.73399999999999976</v>
      </c>
    </row>
    <row r="292" spans="10:10" hidden="1" x14ac:dyDescent="0.3">
      <c r="J292" s="92">
        <v>-0.73299999999999976</v>
      </c>
    </row>
    <row r="293" spans="10:10" hidden="1" x14ac:dyDescent="0.3">
      <c r="J293" s="92">
        <v>-0.73199999999999976</v>
      </c>
    </row>
    <row r="294" spans="10:10" hidden="1" x14ac:dyDescent="0.3">
      <c r="J294" s="92">
        <v>-0.73099999999999976</v>
      </c>
    </row>
    <row r="295" spans="10:10" hidden="1" x14ac:dyDescent="0.3">
      <c r="J295" s="92">
        <v>-0.72999999999999976</v>
      </c>
    </row>
    <row r="296" spans="10:10" hidden="1" x14ac:dyDescent="0.3">
      <c r="J296" s="92">
        <v>-0.72899999999999976</v>
      </c>
    </row>
    <row r="297" spans="10:10" hidden="1" x14ac:dyDescent="0.3">
      <c r="J297" s="92">
        <v>-0.72799999999999976</v>
      </c>
    </row>
    <row r="298" spans="10:10" hidden="1" x14ac:dyDescent="0.3">
      <c r="J298" s="92">
        <v>-0.72699999999999976</v>
      </c>
    </row>
    <row r="299" spans="10:10" hidden="1" x14ac:dyDescent="0.3">
      <c r="J299" s="92">
        <v>-0.72599999999999976</v>
      </c>
    </row>
    <row r="300" spans="10:10" hidden="1" x14ac:dyDescent="0.3">
      <c r="J300" s="92">
        <v>-0.72499999999999976</v>
      </c>
    </row>
    <row r="301" spans="10:10" hidden="1" x14ac:dyDescent="0.3">
      <c r="J301" s="92">
        <v>-0.72399999999999975</v>
      </c>
    </row>
    <row r="302" spans="10:10" hidden="1" x14ac:dyDescent="0.3">
      <c r="J302" s="92">
        <v>-0.72299999999999975</v>
      </c>
    </row>
    <row r="303" spans="10:10" hidden="1" x14ac:dyDescent="0.3">
      <c r="J303" s="92">
        <v>-0.72199999999999975</v>
      </c>
    </row>
    <row r="304" spans="10:10" hidden="1" x14ac:dyDescent="0.3">
      <c r="J304" s="92">
        <v>-0.72099999999999975</v>
      </c>
    </row>
    <row r="305" spans="10:10" hidden="1" x14ac:dyDescent="0.3">
      <c r="J305" s="92">
        <v>-0.71999999999999975</v>
      </c>
    </row>
    <row r="306" spans="10:10" hidden="1" x14ac:dyDescent="0.3">
      <c r="J306" s="92">
        <v>-0.71899999999999975</v>
      </c>
    </row>
    <row r="307" spans="10:10" hidden="1" x14ac:dyDescent="0.3">
      <c r="J307" s="92">
        <v>-0.71799999999999975</v>
      </c>
    </row>
    <row r="308" spans="10:10" hidden="1" x14ac:dyDescent="0.3">
      <c r="J308" s="92">
        <v>-0.71699999999999975</v>
      </c>
    </row>
    <row r="309" spans="10:10" hidden="1" x14ac:dyDescent="0.3">
      <c r="J309" s="92">
        <v>-0.71599999999999975</v>
      </c>
    </row>
    <row r="310" spans="10:10" hidden="1" x14ac:dyDescent="0.3">
      <c r="J310" s="92">
        <v>-0.71499999999999975</v>
      </c>
    </row>
    <row r="311" spans="10:10" hidden="1" x14ac:dyDescent="0.3">
      <c r="J311" s="92">
        <v>-0.71399999999999975</v>
      </c>
    </row>
    <row r="312" spans="10:10" hidden="1" x14ac:dyDescent="0.3">
      <c r="J312" s="92">
        <v>-0.71299999999999975</v>
      </c>
    </row>
    <row r="313" spans="10:10" hidden="1" x14ac:dyDescent="0.3">
      <c r="J313" s="92">
        <v>-0.71199999999999974</v>
      </c>
    </row>
    <row r="314" spans="10:10" hidden="1" x14ac:dyDescent="0.3">
      <c r="J314" s="92">
        <v>-0.71099999999999974</v>
      </c>
    </row>
    <row r="315" spans="10:10" hidden="1" x14ac:dyDescent="0.3">
      <c r="J315" s="92">
        <v>-0.70999999999999974</v>
      </c>
    </row>
    <row r="316" spans="10:10" hidden="1" x14ac:dyDescent="0.3">
      <c r="J316" s="92">
        <v>-0.70899999999999974</v>
      </c>
    </row>
    <row r="317" spans="10:10" hidden="1" x14ac:dyDescent="0.3">
      <c r="J317" s="92">
        <v>-0.70799999999999974</v>
      </c>
    </row>
    <row r="318" spans="10:10" hidden="1" x14ac:dyDescent="0.3">
      <c r="J318" s="92">
        <v>-0.70699999999999974</v>
      </c>
    </row>
    <row r="319" spans="10:10" hidden="1" x14ac:dyDescent="0.3">
      <c r="J319" s="92">
        <v>-0.70599999999999974</v>
      </c>
    </row>
    <row r="320" spans="10:10" hidden="1" x14ac:dyDescent="0.3">
      <c r="J320" s="92">
        <v>-0.70499999999999974</v>
      </c>
    </row>
    <row r="321" spans="10:10" hidden="1" x14ac:dyDescent="0.3">
      <c r="J321" s="92">
        <v>-0.70399999999999974</v>
      </c>
    </row>
    <row r="322" spans="10:10" hidden="1" x14ac:dyDescent="0.3">
      <c r="J322" s="92">
        <v>-0.70299999999999974</v>
      </c>
    </row>
    <row r="323" spans="10:10" hidden="1" x14ac:dyDescent="0.3">
      <c r="J323" s="92">
        <v>-0.70199999999999974</v>
      </c>
    </row>
    <row r="324" spans="10:10" hidden="1" x14ac:dyDescent="0.3">
      <c r="J324" s="92">
        <v>-0.70099999999999973</v>
      </c>
    </row>
    <row r="325" spans="10:10" hidden="1" x14ac:dyDescent="0.3">
      <c r="J325" s="92">
        <v>-0.69999999999999973</v>
      </c>
    </row>
    <row r="326" spans="10:10" hidden="1" x14ac:dyDescent="0.3">
      <c r="J326" s="92">
        <v>-0.69899999999999973</v>
      </c>
    </row>
    <row r="327" spans="10:10" hidden="1" x14ac:dyDescent="0.3">
      <c r="J327" s="92">
        <v>-0.69799999999999973</v>
      </c>
    </row>
    <row r="328" spans="10:10" hidden="1" x14ac:dyDescent="0.3">
      <c r="J328" s="92">
        <v>-0.69699999999999973</v>
      </c>
    </row>
    <row r="329" spans="10:10" hidden="1" x14ac:dyDescent="0.3">
      <c r="J329" s="92">
        <v>-0.69599999999999973</v>
      </c>
    </row>
    <row r="330" spans="10:10" hidden="1" x14ac:dyDescent="0.3">
      <c r="J330" s="92">
        <v>-0.69499999999999973</v>
      </c>
    </row>
    <row r="331" spans="10:10" hidden="1" x14ac:dyDescent="0.3">
      <c r="J331" s="92">
        <v>-0.69399999999999973</v>
      </c>
    </row>
    <row r="332" spans="10:10" hidden="1" x14ac:dyDescent="0.3">
      <c r="J332" s="92">
        <v>-0.69299999999999973</v>
      </c>
    </row>
    <row r="333" spans="10:10" hidden="1" x14ac:dyDescent="0.3">
      <c r="J333" s="92">
        <v>-0.69199999999999973</v>
      </c>
    </row>
    <row r="334" spans="10:10" hidden="1" x14ac:dyDescent="0.3">
      <c r="J334" s="92">
        <v>-0.69099999999999973</v>
      </c>
    </row>
    <row r="335" spans="10:10" hidden="1" x14ac:dyDescent="0.3">
      <c r="J335" s="92">
        <v>-0.68999999999999972</v>
      </c>
    </row>
    <row r="336" spans="10:10" hidden="1" x14ac:dyDescent="0.3">
      <c r="J336" s="92">
        <v>-0.68899999999999972</v>
      </c>
    </row>
    <row r="337" spans="10:10" hidden="1" x14ac:dyDescent="0.3">
      <c r="J337" s="92">
        <v>-0.68799999999999972</v>
      </c>
    </row>
    <row r="338" spans="10:10" hidden="1" x14ac:dyDescent="0.3">
      <c r="J338" s="92">
        <v>-0.68699999999999972</v>
      </c>
    </row>
    <row r="339" spans="10:10" hidden="1" x14ac:dyDescent="0.3">
      <c r="J339" s="92">
        <v>-0.68599999999999972</v>
      </c>
    </row>
    <row r="340" spans="10:10" hidden="1" x14ac:dyDescent="0.3">
      <c r="J340" s="92">
        <v>-0.68499999999999972</v>
      </c>
    </row>
    <row r="341" spans="10:10" hidden="1" x14ac:dyDescent="0.3">
      <c r="J341" s="92">
        <v>-0.68399999999999972</v>
      </c>
    </row>
    <row r="342" spans="10:10" hidden="1" x14ac:dyDescent="0.3">
      <c r="J342" s="92">
        <v>-0.68299999999999972</v>
      </c>
    </row>
    <row r="343" spans="10:10" hidden="1" x14ac:dyDescent="0.3">
      <c r="J343" s="92">
        <v>-0.68199999999999972</v>
      </c>
    </row>
    <row r="344" spans="10:10" hidden="1" x14ac:dyDescent="0.3">
      <c r="J344" s="92">
        <v>-0.68099999999999972</v>
      </c>
    </row>
    <row r="345" spans="10:10" hidden="1" x14ac:dyDescent="0.3">
      <c r="J345" s="92">
        <v>-0.67999999999999972</v>
      </c>
    </row>
    <row r="346" spans="10:10" hidden="1" x14ac:dyDescent="0.3">
      <c r="J346" s="92">
        <v>-0.67899999999999971</v>
      </c>
    </row>
    <row r="347" spans="10:10" hidden="1" x14ac:dyDescent="0.3">
      <c r="J347" s="92">
        <v>-0.67799999999999971</v>
      </c>
    </row>
    <row r="348" spans="10:10" hidden="1" x14ac:dyDescent="0.3">
      <c r="J348" s="92">
        <v>-0.67699999999999971</v>
      </c>
    </row>
    <row r="349" spans="10:10" hidden="1" x14ac:dyDescent="0.3">
      <c r="J349" s="92">
        <v>-0.67599999999999971</v>
      </c>
    </row>
    <row r="350" spans="10:10" hidden="1" x14ac:dyDescent="0.3">
      <c r="J350" s="92">
        <v>-0.67499999999999971</v>
      </c>
    </row>
    <row r="351" spans="10:10" hidden="1" x14ac:dyDescent="0.3">
      <c r="J351" s="92">
        <v>-0.67399999999999971</v>
      </c>
    </row>
    <row r="352" spans="10:10" hidden="1" x14ac:dyDescent="0.3">
      <c r="J352" s="92">
        <v>-0.67299999999999971</v>
      </c>
    </row>
    <row r="353" spans="10:10" hidden="1" x14ac:dyDescent="0.3">
      <c r="J353" s="92">
        <v>-0.67199999999999971</v>
      </c>
    </row>
    <row r="354" spans="10:10" hidden="1" x14ac:dyDescent="0.3">
      <c r="J354" s="92">
        <v>-0.67099999999999971</v>
      </c>
    </row>
    <row r="355" spans="10:10" hidden="1" x14ac:dyDescent="0.3">
      <c r="J355" s="92">
        <v>-0.66999999999999971</v>
      </c>
    </row>
    <row r="356" spans="10:10" hidden="1" x14ac:dyDescent="0.3">
      <c r="J356" s="92">
        <v>-0.66899999999999971</v>
      </c>
    </row>
    <row r="357" spans="10:10" hidden="1" x14ac:dyDescent="0.3">
      <c r="J357" s="92">
        <v>-0.66799999999999971</v>
      </c>
    </row>
    <row r="358" spans="10:10" hidden="1" x14ac:dyDescent="0.3">
      <c r="J358" s="92">
        <v>-0.6669999999999997</v>
      </c>
    </row>
    <row r="359" spans="10:10" hidden="1" x14ac:dyDescent="0.3">
      <c r="J359" s="92">
        <v>-0.6659999999999997</v>
      </c>
    </row>
    <row r="360" spans="10:10" hidden="1" x14ac:dyDescent="0.3">
      <c r="J360" s="92">
        <v>-0.6649999999999997</v>
      </c>
    </row>
    <row r="361" spans="10:10" hidden="1" x14ac:dyDescent="0.3">
      <c r="J361" s="92">
        <v>-0.6639999999999997</v>
      </c>
    </row>
    <row r="362" spans="10:10" hidden="1" x14ac:dyDescent="0.3">
      <c r="J362" s="92">
        <v>-0.6629999999999997</v>
      </c>
    </row>
    <row r="363" spans="10:10" hidden="1" x14ac:dyDescent="0.3">
      <c r="J363" s="92">
        <v>-0.6619999999999997</v>
      </c>
    </row>
    <row r="364" spans="10:10" hidden="1" x14ac:dyDescent="0.3">
      <c r="J364" s="92">
        <v>-0.6609999999999997</v>
      </c>
    </row>
    <row r="365" spans="10:10" hidden="1" x14ac:dyDescent="0.3">
      <c r="J365" s="92">
        <v>-0.6599999999999997</v>
      </c>
    </row>
    <row r="366" spans="10:10" hidden="1" x14ac:dyDescent="0.3">
      <c r="J366" s="92">
        <v>-0.6589999999999997</v>
      </c>
    </row>
    <row r="367" spans="10:10" hidden="1" x14ac:dyDescent="0.3">
      <c r="J367" s="92">
        <v>-0.6579999999999997</v>
      </c>
    </row>
    <row r="368" spans="10:10" hidden="1" x14ac:dyDescent="0.3">
      <c r="J368" s="92">
        <v>-0.6569999999999997</v>
      </c>
    </row>
    <row r="369" spans="10:10" hidden="1" x14ac:dyDescent="0.3">
      <c r="J369" s="92">
        <v>-0.65599999999999969</v>
      </c>
    </row>
    <row r="370" spans="10:10" hidden="1" x14ac:dyDescent="0.3">
      <c r="J370" s="92">
        <v>-0.65499999999999969</v>
      </c>
    </row>
    <row r="371" spans="10:10" hidden="1" x14ac:dyDescent="0.3">
      <c r="J371" s="92">
        <v>-0.65399999999999969</v>
      </c>
    </row>
    <row r="372" spans="10:10" hidden="1" x14ac:dyDescent="0.3">
      <c r="J372" s="92">
        <v>-0.65299999999999969</v>
      </c>
    </row>
    <row r="373" spans="10:10" hidden="1" x14ac:dyDescent="0.3">
      <c r="J373" s="92">
        <v>-0.65199999999999969</v>
      </c>
    </row>
    <row r="374" spans="10:10" hidden="1" x14ac:dyDescent="0.3">
      <c r="J374" s="92">
        <v>-0.65099999999999969</v>
      </c>
    </row>
    <row r="375" spans="10:10" hidden="1" x14ac:dyDescent="0.3">
      <c r="J375" s="92">
        <v>-0.64999999999999969</v>
      </c>
    </row>
    <row r="376" spans="10:10" hidden="1" x14ac:dyDescent="0.3">
      <c r="J376" s="92">
        <v>-0.64899999999999969</v>
      </c>
    </row>
    <row r="377" spans="10:10" hidden="1" x14ac:dyDescent="0.3">
      <c r="J377" s="92">
        <v>-0.64799999999999969</v>
      </c>
    </row>
    <row r="378" spans="10:10" hidden="1" x14ac:dyDescent="0.3">
      <c r="J378" s="92">
        <v>-0.64699999999999969</v>
      </c>
    </row>
    <row r="379" spans="10:10" hidden="1" x14ac:dyDescent="0.3">
      <c r="J379" s="92">
        <v>-0.64599999999999969</v>
      </c>
    </row>
    <row r="380" spans="10:10" hidden="1" x14ac:dyDescent="0.3">
      <c r="J380" s="92">
        <v>-0.64499999999999968</v>
      </c>
    </row>
    <row r="381" spans="10:10" hidden="1" x14ac:dyDescent="0.3">
      <c r="J381" s="92">
        <v>-0.64399999999999968</v>
      </c>
    </row>
    <row r="382" spans="10:10" hidden="1" x14ac:dyDescent="0.3">
      <c r="J382" s="92">
        <v>-0.64299999999999968</v>
      </c>
    </row>
    <row r="383" spans="10:10" hidden="1" x14ac:dyDescent="0.3">
      <c r="J383" s="92">
        <v>-0.64199999999999968</v>
      </c>
    </row>
    <row r="384" spans="10:10" hidden="1" x14ac:dyDescent="0.3">
      <c r="J384" s="92">
        <v>-0.64099999999999968</v>
      </c>
    </row>
    <row r="385" spans="10:10" hidden="1" x14ac:dyDescent="0.3">
      <c r="J385" s="92">
        <v>-0.63999999999999968</v>
      </c>
    </row>
    <row r="386" spans="10:10" hidden="1" x14ac:dyDescent="0.3">
      <c r="J386" s="92">
        <v>-0.63899999999999968</v>
      </c>
    </row>
    <row r="387" spans="10:10" hidden="1" x14ac:dyDescent="0.3">
      <c r="J387" s="92">
        <v>-0.63799999999999968</v>
      </c>
    </row>
    <row r="388" spans="10:10" hidden="1" x14ac:dyDescent="0.3">
      <c r="J388" s="92">
        <v>-0.63699999999999968</v>
      </c>
    </row>
    <row r="389" spans="10:10" hidden="1" x14ac:dyDescent="0.3">
      <c r="J389" s="92">
        <v>-0.63599999999999968</v>
      </c>
    </row>
    <row r="390" spans="10:10" hidden="1" x14ac:dyDescent="0.3">
      <c r="J390" s="92">
        <v>-0.63499999999999968</v>
      </c>
    </row>
    <row r="391" spans="10:10" hidden="1" x14ac:dyDescent="0.3">
      <c r="J391" s="92">
        <v>-0.63399999999999967</v>
      </c>
    </row>
    <row r="392" spans="10:10" hidden="1" x14ac:dyDescent="0.3">
      <c r="J392" s="92">
        <v>-0.63299999999999967</v>
      </c>
    </row>
    <row r="393" spans="10:10" hidden="1" x14ac:dyDescent="0.3">
      <c r="J393" s="92">
        <v>-0.63199999999999967</v>
      </c>
    </row>
    <row r="394" spans="10:10" hidden="1" x14ac:dyDescent="0.3">
      <c r="J394" s="92">
        <v>-0.63099999999999967</v>
      </c>
    </row>
    <row r="395" spans="10:10" hidden="1" x14ac:dyDescent="0.3">
      <c r="J395" s="92">
        <v>-0.62999999999999967</v>
      </c>
    </row>
    <row r="396" spans="10:10" hidden="1" x14ac:dyDescent="0.3">
      <c r="J396" s="92">
        <v>-0.62899999999999967</v>
      </c>
    </row>
    <row r="397" spans="10:10" hidden="1" x14ac:dyDescent="0.3">
      <c r="J397" s="92">
        <v>-0.62799999999999967</v>
      </c>
    </row>
    <row r="398" spans="10:10" hidden="1" x14ac:dyDescent="0.3">
      <c r="J398" s="92">
        <v>-0.62699999999999967</v>
      </c>
    </row>
    <row r="399" spans="10:10" hidden="1" x14ac:dyDescent="0.3">
      <c r="J399" s="92">
        <v>-0.62599999999999967</v>
      </c>
    </row>
    <row r="400" spans="10:10" hidden="1" x14ac:dyDescent="0.3">
      <c r="J400" s="92">
        <v>-0.62499999999999967</v>
      </c>
    </row>
    <row r="401" spans="10:10" hidden="1" x14ac:dyDescent="0.3">
      <c r="J401" s="92">
        <v>-0.62399999999999967</v>
      </c>
    </row>
    <row r="402" spans="10:10" hidden="1" x14ac:dyDescent="0.3">
      <c r="J402" s="92">
        <v>-0.62299999999999967</v>
      </c>
    </row>
    <row r="403" spans="10:10" hidden="1" x14ac:dyDescent="0.3">
      <c r="J403" s="92">
        <v>-0.62199999999999966</v>
      </c>
    </row>
    <row r="404" spans="10:10" hidden="1" x14ac:dyDescent="0.3">
      <c r="J404" s="92">
        <v>-0.62099999999999966</v>
      </c>
    </row>
    <row r="405" spans="10:10" hidden="1" x14ac:dyDescent="0.3">
      <c r="J405" s="92">
        <v>-0.61999999999999966</v>
      </c>
    </row>
    <row r="406" spans="10:10" hidden="1" x14ac:dyDescent="0.3">
      <c r="J406" s="92">
        <v>-0.61899999999999966</v>
      </c>
    </row>
    <row r="407" spans="10:10" hidden="1" x14ac:dyDescent="0.3">
      <c r="J407" s="92">
        <v>-0.61799999999999966</v>
      </c>
    </row>
    <row r="408" spans="10:10" hidden="1" x14ac:dyDescent="0.3">
      <c r="J408" s="92">
        <v>-0.61699999999999966</v>
      </c>
    </row>
    <row r="409" spans="10:10" hidden="1" x14ac:dyDescent="0.3">
      <c r="J409" s="92">
        <v>-0.61599999999999966</v>
      </c>
    </row>
    <row r="410" spans="10:10" hidden="1" x14ac:dyDescent="0.3">
      <c r="J410" s="92">
        <v>-0.61499999999999966</v>
      </c>
    </row>
    <row r="411" spans="10:10" hidden="1" x14ac:dyDescent="0.3">
      <c r="J411" s="92">
        <v>-0.61399999999999966</v>
      </c>
    </row>
    <row r="412" spans="10:10" hidden="1" x14ac:dyDescent="0.3">
      <c r="J412" s="92">
        <v>-0.61299999999999966</v>
      </c>
    </row>
    <row r="413" spans="10:10" hidden="1" x14ac:dyDescent="0.3">
      <c r="J413" s="92">
        <v>-0.61199999999999966</v>
      </c>
    </row>
    <row r="414" spans="10:10" hidden="1" x14ac:dyDescent="0.3">
      <c r="J414" s="92">
        <v>-0.61099999999999965</v>
      </c>
    </row>
    <row r="415" spans="10:10" hidden="1" x14ac:dyDescent="0.3">
      <c r="J415" s="92">
        <v>-0.60999999999999965</v>
      </c>
    </row>
    <row r="416" spans="10:10" hidden="1" x14ac:dyDescent="0.3">
      <c r="J416" s="92">
        <v>-0.60899999999999965</v>
      </c>
    </row>
    <row r="417" spans="10:10" hidden="1" x14ac:dyDescent="0.3">
      <c r="J417" s="92">
        <v>-0.60799999999999965</v>
      </c>
    </row>
    <row r="418" spans="10:10" hidden="1" x14ac:dyDescent="0.3">
      <c r="J418" s="92">
        <v>-0.60699999999999965</v>
      </c>
    </row>
    <row r="419" spans="10:10" hidden="1" x14ac:dyDescent="0.3">
      <c r="J419" s="92">
        <v>-0.60599999999999965</v>
      </c>
    </row>
    <row r="420" spans="10:10" hidden="1" x14ac:dyDescent="0.3">
      <c r="J420" s="92">
        <v>-0.60499999999999965</v>
      </c>
    </row>
    <row r="421" spans="10:10" hidden="1" x14ac:dyDescent="0.3">
      <c r="J421" s="92">
        <v>-0.60399999999999965</v>
      </c>
    </row>
    <row r="422" spans="10:10" hidden="1" x14ac:dyDescent="0.3">
      <c r="J422" s="92">
        <v>-0.60299999999999965</v>
      </c>
    </row>
    <row r="423" spans="10:10" hidden="1" x14ac:dyDescent="0.3">
      <c r="J423" s="92">
        <v>-0.60199999999999965</v>
      </c>
    </row>
    <row r="424" spans="10:10" hidden="1" x14ac:dyDescent="0.3">
      <c r="J424" s="92">
        <v>-0.60099999999999965</v>
      </c>
    </row>
    <row r="425" spans="10:10" hidden="1" x14ac:dyDescent="0.3">
      <c r="J425" s="92">
        <v>-0.59999999999999964</v>
      </c>
    </row>
    <row r="426" spans="10:10" hidden="1" x14ac:dyDescent="0.3">
      <c r="J426" s="92">
        <v>-0.59899999999999964</v>
      </c>
    </row>
    <row r="427" spans="10:10" hidden="1" x14ac:dyDescent="0.3">
      <c r="J427" s="92">
        <v>-0.59799999999999964</v>
      </c>
    </row>
    <row r="428" spans="10:10" hidden="1" x14ac:dyDescent="0.3">
      <c r="J428" s="92">
        <v>-0.59699999999999964</v>
      </c>
    </row>
    <row r="429" spans="10:10" hidden="1" x14ac:dyDescent="0.3">
      <c r="J429" s="92">
        <v>-0.59599999999999964</v>
      </c>
    </row>
    <row r="430" spans="10:10" hidden="1" x14ac:dyDescent="0.3">
      <c r="J430" s="92">
        <v>-0.59499999999999964</v>
      </c>
    </row>
    <row r="431" spans="10:10" hidden="1" x14ac:dyDescent="0.3">
      <c r="J431" s="92">
        <v>-0.59399999999999964</v>
      </c>
    </row>
    <row r="432" spans="10:10" hidden="1" x14ac:dyDescent="0.3">
      <c r="J432" s="92">
        <v>-0.59299999999999964</v>
      </c>
    </row>
    <row r="433" spans="10:10" hidden="1" x14ac:dyDescent="0.3">
      <c r="J433" s="92">
        <v>-0.59199999999999964</v>
      </c>
    </row>
    <row r="434" spans="10:10" hidden="1" x14ac:dyDescent="0.3">
      <c r="J434" s="92">
        <v>-0.59099999999999964</v>
      </c>
    </row>
    <row r="435" spans="10:10" hidden="1" x14ac:dyDescent="0.3">
      <c r="J435" s="92">
        <v>-0.58999999999999964</v>
      </c>
    </row>
    <row r="436" spans="10:10" hidden="1" x14ac:dyDescent="0.3">
      <c r="J436" s="92">
        <v>-0.58899999999999963</v>
      </c>
    </row>
    <row r="437" spans="10:10" hidden="1" x14ac:dyDescent="0.3">
      <c r="J437" s="92">
        <v>-0.58799999999999963</v>
      </c>
    </row>
    <row r="438" spans="10:10" hidden="1" x14ac:dyDescent="0.3">
      <c r="J438" s="92">
        <v>-0.58699999999999963</v>
      </c>
    </row>
    <row r="439" spans="10:10" hidden="1" x14ac:dyDescent="0.3">
      <c r="J439" s="92">
        <v>-0.58599999999999963</v>
      </c>
    </row>
    <row r="440" spans="10:10" hidden="1" x14ac:dyDescent="0.3">
      <c r="J440" s="92">
        <v>-0.58499999999999963</v>
      </c>
    </row>
    <row r="441" spans="10:10" hidden="1" x14ac:dyDescent="0.3">
      <c r="J441" s="92">
        <v>-0.58399999999999963</v>
      </c>
    </row>
    <row r="442" spans="10:10" hidden="1" x14ac:dyDescent="0.3">
      <c r="J442" s="92">
        <v>-0.58299999999999963</v>
      </c>
    </row>
    <row r="443" spans="10:10" hidden="1" x14ac:dyDescent="0.3">
      <c r="J443" s="92">
        <v>-0.58199999999999963</v>
      </c>
    </row>
    <row r="444" spans="10:10" hidden="1" x14ac:dyDescent="0.3">
      <c r="J444" s="92">
        <v>-0.58099999999999963</v>
      </c>
    </row>
    <row r="445" spans="10:10" hidden="1" x14ac:dyDescent="0.3">
      <c r="J445" s="92">
        <v>-0.57999999999999963</v>
      </c>
    </row>
    <row r="446" spans="10:10" hidden="1" x14ac:dyDescent="0.3">
      <c r="J446" s="92">
        <v>-0.57899999999999963</v>
      </c>
    </row>
    <row r="447" spans="10:10" hidden="1" x14ac:dyDescent="0.3">
      <c r="J447" s="92">
        <v>-0.57799999999999963</v>
      </c>
    </row>
    <row r="448" spans="10:10" hidden="1" x14ac:dyDescent="0.3">
      <c r="J448" s="92">
        <v>-0.57699999999999962</v>
      </c>
    </row>
    <row r="449" spans="10:10" hidden="1" x14ac:dyDescent="0.3">
      <c r="J449" s="92">
        <v>-0.57599999999999962</v>
      </c>
    </row>
    <row r="450" spans="10:10" hidden="1" x14ac:dyDescent="0.3">
      <c r="J450" s="92">
        <v>-0.57499999999999962</v>
      </c>
    </row>
    <row r="451" spans="10:10" hidden="1" x14ac:dyDescent="0.3">
      <c r="J451" s="92">
        <v>-0.57399999999999962</v>
      </c>
    </row>
    <row r="452" spans="10:10" hidden="1" x14ac:dyDescent="0.3">
      <c r="J452" s="92">
        <v>-0.57299999999999962</v>
      </c>
    </row>
    <row r="453" spans="10:10" hidden="1" x14ac:dyDescent="0.3">
      <c r="J453" s="92">
        <v>-0.57199999999999962</v>
      </c>
    </row>
    <row r="454" spans="10:10" hidden="1" x14ac:dyDescent="0.3">
      <c r="J454" s="92">
        <v>-0.57099999999999962</v>
      </c>
    </row>
    <row r="455" spans="10:10" hidden="1" x14ac:dyDescent="0.3">
      <c r="J455" s="92">
        <v>-0.56999999999999962</v>
      </c>
    </row>
    <row r="456" spans="10:10" hidden="1" x14ac:dyDescent="0.3">
      <c r="J456" s="92">
        <v>-0.56899999999999962</v>
      </c>
    </row>
    <row r="457" spans="10:10" hidden="1" x14ac:dyDescent="0.3">
      <c r="J457" s="92">
        <v>-0.56799999999999962</v>
      </c>
    </row>
    <row r="458" spans="10:10" hidden="1" x14ac:dyDescent="0.3">
      <c r="J458" s="92">
        <v>-0.56699999999999962</v>
      </c>
    </row>
    <row r="459" spans="10:10" hidden="1" x14ac:dyDescent="0.3">
      <c r="J459" s="92">
        <v>-0.56599999999999961</v>
      </c>
    </row>
    <row r="460" spans="10:10" hidden="1" x14ac:dyDescent="0.3">
      <c r="J460" s="92">
        <v>-0.56499999999999961</v>
      </c>
    </row>
    <row r="461" spans="10:10" hidden="1" x14ac:dyDescent="0.3">
      <c r="J461" s="92">
        <v>-0.56399999999999961</v>
      </c>
    </row>
    <row r="462" spans="10:10" hidden="1" x14ac:dyDescent="0.3">
      <c r="J462" s="92">
        <v>-0.56299999999999961</v>
      </c>
    </row>
    <row r="463" spans="10:10" hidden="1" x14ac:dyDescent="0.3">
      <c r="J463" s="92">
        <v>-0.56199999999999961</v>
      </c>
    </row>
    <row r="464" spans="10:10" hidden="1" x14ac:dyDescent="0.3">
      <c r="J464" s="92">
        <v>-0.56099999999999961</v>
      </c>
    </row>
    <row r="465" spans="10:10" hidden="1" x14ac:dyDescent="0.3">
      <c r="J465" s="92">
        <v>-0.55999999999999961</v>
      </c>
    </row>
    <row r="466" spans="10:10" hidden="1" x14ac:dyDescent="0.3">
      <c r="J466" s="92">
        <v>-0.55899999999999961</v>
      </c>
    </row>
    <row r="467" spans="10:10" hidden="1" x14ac:dyDescent="0.3">
      <c r="J467" s="92">
        <v>-0.55799999999999961</v>
      </c>
    </row>
    <row r="468" spans="10:10" hidden="1" x14ac:dyDescent="0.3">
      <c r="J468" s="92">
        <v>-0.55699999999999961</v>
      </c>
    </row>
    <row r="469" spans="10:10" hidden="1" x14ac:dyDescent="0.3">
      <c r="J469" s="92">
        <v>-0.55599999999999961</v>
      </c>
    </row>
    <row r="470" spans="10:10" hidden="1" x14ac:dyDescent="0.3">
      <c r="J470" s="92">
        <v>-0.5549999999999996</v>
      </c>
    </row>
    <row r="471" spans="10:10" hidden="1" x14ac:dyDescent="0.3">
      <c r="J471" s="92">
        <v>-0.5539999999999996</v>
      </c>
    </row>
    <row r="472" spans="10:10" hidden="1" x14ac:dyDescent="0.3">
      <c r="J472" s="92">
        <v>-0.5529999999999996</v>
      </c>
    </row>
    <row r="473" spans="10:10" hidden="1" x14ac:dyDescent="0.3">
      <c r="J473" s="92">
        <v>-0.5519999999999996</v>
      </c>
    </row>
    <row r="474" spans="10:10" hidden="1" x14ac:dyDescent="0.3">
      <c r="J474" s="92">
        <v>-0.5509999999999996</v>
      </c>
    </row>
    <row r="475" spans="10:10" hidden="1" x14ac:dyDescent="0.3">
      <c r="J475" s="92">
        <v>-0.5499999999999996</v>
      </c>
    </row>
    <row r="476" spans="10:10" hidden="1" x14ac:dyDescent="0.3">
      <c r="J476" s="92">
        <v>-0.5489999999999996</v>
      </c>
    </row>
    <row r="477" spans="10:10" hidden="1" x14ac:dyDescent="0.3">
      <c r="J477" s="92">
        <v>-0.5479999999999996</v>
      </c>
    </row>
    <row r="478" spans="10:10" hidden="1" x14ac:dyDescent="0.3">
      <c r="J478" s="92">
        <v>-0.5469999999999996</v>
      </c>
    </row>
    <row r="479" spans="10:10" hidden="1" x14ac:dyDescent="0.3">
      <c r="J479" s="92">
        <v>-0.5459999999999996</v>
      </c>
    </row>
    <row r="480" spans="10:10" hidden="1" x14ac:dyDescent="0.3">
      <c r="J480" s="92">
        <v>-0.5449999999999996</v>
      </c>
    </row>
    <row r="481" spans="10:10" hidden="1" x14ac:dyDescent="0.3">
      <c r="J481" s="92">
        <v>-0.54399999999999959</v>
      </c>
    </row>
    <row r="482" spans="10:10" hidden="1" x14ac:dyDescent="0.3">
      <c r="J482" s="92">
        <v>-0.54299999999999959</v>
      </c>
    </row>
    <row r="483" spans="10:10" hidden="1" x14ac:dyDescent="0.3">
      <c r="J483" s="92">
        <v>-0.54199999999999959</v>
      </c>
    </row>
    <row r="484" spans="10:10" hidden="1" x14ac:dyDescent="0.3">
      <c r="J484" s="92">
        <v>-0.54099999999999959</v>
      </c>
    </row>
    <row r="485" spans="10:10" hidden="1" x14ac:dyDescent="0.3">
      <c r="J485" s="92">
        <v>-0.53999999999999959</v>
      </c>
    </row>
    <row r="486" spans="10:10" hidden="1" x14ac:dyDescent="0.3">
      <c r="J486" s="92">
        <v>-0.53899999999999959</v>
      </c>
    </row>
    <row r="487" spans="10:10" hidden="1" x14ac:dyDescent="0.3">
      <c r="J487" s="92">
        <v>-0.53799999999999959</v>
      </c>
    </row>
    <row r="488" spans="10:10" hidden="1" x14ac:dyDescent="0.3">
      <c r="J488" s="92">
        <v>-0.53699999999999959</v>
      </c>
    </row>
    <row r="489" spans="10:10" hidden="1" x14ac:dyDescent="0.3">
      <c r="J489" s="92">
        <v>-0.53599999999999959</v>
      </c>
    </row>
    <row r="490" spans="10:10" hidden="1" x14ac:dyDescent="0.3">
      <c r="J490" s="92">
        <v>-0.53499999999999959</v>
      </c>
    </row>
    <row r="491" spans="10:10" hidden="1" x14ac:dyDescent="0.3">
      <c r="J491" s="92">
        <v>-0.53399999999999959</v>
      </c>
    </row>
    <row r="492" spans="10:10" hidden="1" x14ac:dyDescent="0.3">
      <c r="J492" s="92">
        <v>-0.53299999999999959</v>
      </c>
    </row>
    <row r="493" spans="10:10" hidden="1" x14ac:dyDescent="0.3">
      <c r="J493" s="92">
        <v>-0.53199999999999958</v>
      </c>
    </row>
    <row r="494" spans="10:10" hidden="1" x14ac:dyDescent="0.3">
      <c r="J494" s="92">
        <v>-0.53099999999999958</v>
      </c>
    </row>
    <row r="495" spans="10:10" hidden="1" x14ac:dyDescent="0.3">
      <c r="J495" s="92">
        <v>-0.52999999999999958</v>
      </c>
    </row>
    <row r="496" spans="10:10" hidden="1" x14ac:dyDescent="0.3">
      <c r="J496" s="92">
        <v>-0.52899999999999958</v>
      </c>
    </row>
    <row r="497" spans="10:10" hidden="1" x14ac:dyDescent="0.3">
      <c r="J497" s="92">
        <v>-0.52799999999999958</v>
      </c>
    </row>
    <row r="498" spans="10:10" hidden="1" x14ac:dyDescent="0.3">
      <c r="J498" s="92">
        <v>-0.52699999999999958</v>
      </c>
    </row>
    <row r="499" spans="10:10" hidden="1" x14ac:dyDescent="0.3">
      <c r="J499" s="92">
        <v>-0.52599999999999958</v>
      </c>
    </row>
    <row r="500" spans="10:10" hidden="1" x14ac:dyDescent="0.3">
      <c r="J500" s="92">
        <v>-0.52499999999999958</v>
      </c>
    </row>
    <row r="501" spans="10:10" hidden="1" x14ac:dyDescent="0.3">
      <c r="J501" s="92">
        <v>-0.52399999999999958</v>
      </c>
    </row>
    <row r="502" spans="10:10" hidden="1" x14ac:dyDescent="0.3">
      <c r="J502" s="92">
        <v>-0.52299999999999958</v>
      </c>
    </row>
    <row r="503" spans="10:10" hidden="1" x14ac:dyDescent="0.3">
      <c r="J503" s="92">
        <v>-0.52199999999999958</v>
      </c>
    </row>
    <row r="504" spans="10:10" hidden="1" x14ac:dyDescent="0.3">
      <c r="J504" s="92">
        <v>-0.52099999999999957</v>
      </c>
    </row>
    <row r="505" spans="10:10" hidden="1" x14ac:dyDescent="0.3">
      <c r="J505" s="92">
        <v>-0.51999999999999957</v>
      </c>
    </row>
    <row r="506" spans="10:10" hidden="1" x14ac:dyDescent="0.3">
      <c r="J506" s="92">
        <v>-0.51899999999999957</v>
      </c>
    </row>
    <row r="507" spans="10:10" hidden="1" x14ac:dyDescent="0.3">
      <c r="J507" s="92">
        <v>-0.51799999999999957</v>
      </c>
    </row>
    <row r="508" spans="10:10" hidden="1" x14ac:dyDescent="0.3">
      <c r="J508" s="92">
        <v>-0.51699999999999957</v>
      </c>
    </row>
    <row r="509" spans="10:10" hidden="1" x14ac:dyDescent="0.3">
      <c r="J509" s="92">
        <v>-0.51599999999999957</v>
      </c>
    </row>
    <row r="510" spans="10:10" hidden="1" x14ac:dyDescent="0.3">
      <c r="J510" s="92">
        <v>-0.51499999999999957</v>
      </c>
    </row>
    <row r="511" spans="10:10" hidden="1" x14ac:dyDescent="0.3">
      <c r="J511" s="92">
        <v>-0.51399999999999957</v>
      </c>
    </row>
    <row r="512" spans="10:10" hidden="1" x14ac:dyDescent="0.3">
      <c r="J512" s="92">
        <v>-0.51299999999999957</v>
      </c>
    </row>
    <row r="513" spans="10:10" hidden="1" x14ac:dyDescent="0.3">
      <c r="J513" s="92">
        <v>-0.51199999999999957</v>
      </c>
    </row>
    <row r="514" spans="10:10" hidden="1" x14ac:dyDescent="0.3">
      <c r="J514" s="92">
        <v>-0.51099999999999957</v>
      </c>
    </row>
    <row r="515" spans="10:10" hidden="1" x14ac:dyDescent="0.3">
      <c r="J515" s="92">
        <v>-0.50999999999999956</v>
      </c>
    </row>
    <row r="516" spans="10:10" hidden="1" x14ac:dyDescent="0.3">
      <c r="J516" s="92">
        <v>-0.50899999999999956</v>
      </c>
    </row>
    <row r="517" spans="10:10" hidden="1" x14ac:dyDescent="0.3">
      <c r="J517" s="92">
        <v>-0.50799999999999956</v>
      </c>
    </row>
    <row r="518" spans="10:10" hidden="1" x14ac:dyDescent="0.3">
      <c r="J518" s="92">
        <v>-0.50699999999999956</v>
      </c>
    </row>
    <row r="519" spans="10:10" hidden="1" x14ac:dyDescent="0.3">
      <c r="J519" s="92">
        <v>-0.50599999999999956</v>
      </c>
    </row>
    <row r="520" spans="10:10" hidden="1" x14ac:dyDescent="0.3">
      <c r="J520" s="92">
        <v>-0.50499999999999956</v>
      </c>
    </row>
    <row r="521" spans="10:10" hidden="1" x14ac:dyDescent="0.3">
      <c r="J521" s="92">
        <v>-0.50399999999999956</v>
      </c>
    </row>
    <row r="522" spans="10:10" hidden="1" x14ac:dyDescent="0.3">
      <c r="J522" s="92">
        <v>-0.50299999999999956</v>
      </c>
    </row>
    <row r="523" spans="10:10" hidden="1" x14ac:dyDescent="0.3">
      <c r="J523" s="92">
        <v>-0.50199999999999956</v>
      </c>
    </row>
    <row r="524" spans="10:10" hidden="1" x14ac:dyDescent="0.3">
      <c r="J524" s="92">
        <v>-0.50099999999999956</v>
      </c>
    </row>
    <row r="525" spans="10:10" hidden="1" x14ac:dyDescent="0.3">
      <c r="J525" s="92">
        <v>-0.49999999999999956</v>
      </c>
    </row>
    <row r="526" spans="10:10" hidden="1" x14ac:dyDescent="0.3">
      <c r="J526" s="92">
        <v>-0.49899999999999956</v>
      </c>
    </row>
    <row r="527" spans="10:10" hidden="1" x14ac:dyDescent="0.3">
      <c r="J527" s="92">
        <v>-0.49799999999999955</v>
      </c>
    </row>
    <row r="528" spans="10:10" hidden="1" x14ac:dyDescent="0.3">
      <c r="J528" s="92">
        <v>-0.49699999999999955</v>
      </c>
    </row>
    <row r="529" spans="10:10" hidden="1" x14ac:dyDescent="0.3">
      <c r="J529" s="92">
        <v>-0.49599999999999955</v>
      </c>
    </row>
    <row r="530" spans="10:10" hidden="1" x14ac:dyDescent="0.3">
      <c r="J530" s="92">
        <v>-0.49499999999999955</v>
      </c>
    </row>
    <row r="531" spans="10:10" hidden="1" x14ac:dyDescent="0.3">
      <c r="J531" s="92">
        <v>-0.49399999999999955</v>
      </c>
    </row>
    <row r="532" spans="10:10" hidden="1" x14ac:dyDescent="0.3">
      <c r="J532" s="92">
        <v>-0.49299999999999955</v>
      </c>
    </row>
    <row r="533" spans="10:10" hidden="1" x14ac:dyDescent="0.3">
      <c r="J533" s="92">
        <v>-0.49199999999999955</v>
      </c>
    </row>
    <row r="534" spans="10:10" hidden="1" x14ac:dyDescent="0.3">
      <c r="J534" s="92">
        <v>-0.49099999999999955</v>
      </c>
    </row>
    <row r="535" spans="10:10" hidden="1" x14ac:dyDescent="0.3">
      <c r="J535" s="92">
        <v>-0.48999999999999955</v>
      </c>
    </row>
    <row r="536" spans="10:10" hidden="1" x14ac:dyDescent="0.3">
      <c r="J536" s="92">
        <v>-0.48899999999999955</v>
      </c>
    </row>
    <row r="537" spans="10:10" hidden="1" x14ac:dyDescent="0.3">
      <c r="J537" s="92">
        <v>-0.48799999999999955</v>
      </c>
    </row>
    <row r="538" spans="10:10" hidden="1" x14ac:dyDescent="0.3">
      <c r="J538" s="92">
        <v>-0.48699999999999954</v>
      </c>
    </row>
    <row r="539" spans="10:10" hidden="1" x14ac:dyDescent="0.3">
      <c r="J539" s="92">
        <v>-0.48599999999999954</v>
      </c>
    </row>
    <row r="540" spans="10:10" hidden="1" x14ac:dyDescent="0.3">
      <c r="J540" s="92">
        <v>-0.48499999999999954</v>
      </c>
    </row>
    <row r="541" spans="10:10" hidden="1" x14ac:dyDescent="0.3">
      <c r="J541" s="92">
        <v>-0.48399999999999954</v>
      </c>
    </row>
    <row r="542" spans="10:10" hidden="1" x14ac:dyDescent="0.3">
      <c r="J542" s="92">
        <v>-0.48299999999999954</v>
      </c>
    </row>
    <row r="543" spans="10:10" hidden="1" x14ac:dyDescent="0.3">
      <c r="J543" s="92">
        <v>-0.48199999999999954</v>
      </c>
    </row>
    <row r="544" spans="10:10" hidden="1" x14ac:dyDescent="0.3">
      <c r="J544" s="92">
        <v>-0.48099999999999954</v>
      </c>
    </row>
    <row r="545" spans="10:10" hidden="1" x14ac:dyDescent="0.3">
      <c r="J545" s="92">
        <v>-0.47999999999999954</v>
      </c>
    </row>
    <row r="546" spans="10:10" hidden="1" x14ac:dyDescent="0.3">
      <c r="J546" s="92">
        <v>-0.47899999999999954</v>
      </c>
    </row>
    <row r="547" spans="10:10" hidden="1" x14ac:dyDescent="0.3">
      <c r="J547" s="92">
        <v>-0.47799999999999954</v>
      </c>
    </row>
    <row r="548" spans="10:10" hidden="1" x14ac:dyDescent="0.3">
      <c r="J548" s="92">
        <v>-0.47699999999999954</v>
      </c>
    </row>
    <row r="549" spans="10:10" hidden="1" x14ac:dyDescent="0.3">
      <c r="J549" s="92">
        <v>-0.47599999999999953</v>
      </c>
    </row>
    <row r="550" spans="10:10" hidden="1" x14ac:dyDescent="0.3">
      <c r="J550" s="92">
        <v>-0.47499999999999953</v>
      </c>
    </row>
    <row r="551" spans="10:10" hidden="1" x14ac:dyDescent="0.3">
      <c r="J551" s="92">
        <v>-0.47399999999999953</v>
      </c>
    </row>
    <row r="552" spans="10:10" hidden="1" x14ac:dyDescent="0.3">
      <c r="J552" s="92">
        <v>-0.47299999999999953</v>
      </c>
    </row>
    <row r="553" spans="10:10" hidden="1" x14ac:dyDescent="0.3">
      <c r="J553" s="92">
        <v>-0.47199999999999953</v>
      </c>
    </row>
    <row r="554" spans="10:10" hidden="1" x14ac:dyDescent="0.3">
      <c r="J554" s="92">
        <v>-0.47099999999999953</v>
      </c>
    </row>
    <row r="555" spans="10:10" hidden="1" x14ac:dyDescent="0.3">
      <c r="J555" s="92">
        <v>-0.46999999999999953</v>
      </c>
    </row>
    <row r="556" spans="10:10" hidden="1" x14ac:dyDescent="0.3">
      <c r="J556" s="92">
        <v>-0.46899999999999953</v>
      </c>
    </row>
    <row r="557" spans="10:10" hidden="1" x14ac:dyDescent="0.3">
      <c r="J557" s="92">
        <v>-0.46799999999999953</v>
      </c>
    </row>
    <row r="558" spans="10:10" hidden="1" x14ac:dyDescent="0.3">
      <c r="J558" s="92">
        <v>-0.46699999999999953</v>
      </c>
    </row>
    <row r="559" spans="10:10" hidden="1" x14ac:dyDescent="0.3">
      <c r="J559" s="92">
        <v>-0.46599999999999953</v>
      </c>
    </row>
    <row r="560" spans="10:10" hidden="1" x14ac:dyDescent="0.3">
      <c r="J560" s="92">
        <v>-0.46499999999999952</v>
      </c>
    </row>
    <row r="561" spans="10:10" hidden="1" x14ac:dyDescent="0.3">
      <c r="J561" s="92">
        <v>-0.46399999999999952</v>
      </c>
    </row>
    <row r="562" spans="10:10" hidden="1" x14ac:dyDescent="0.3">
      <c r="J562" s="92">
        <v>-0.46299999999999952</v>
      </c>
    </row>
    <row r="563" spans="10:10" hidden="1" x14ac:dyDescent="0.3">
      <c r="J563" s="92">
        <v>-0.46199999999999952</v>
      </c>
    </row>
    <row r="564" spans="10:10" hidden="1" x14ac:dyDescent="0.3">
      <c r="J564" s="92">
        <v>-0.46099999999999952</v>
      </c>
    </row>
    <row r="565" spans="10:10" hidden="1" x14ac:dyDescent="0.3">
      <c r="J565" s="92">
        <v>-0.45999999999999952</v>
      </c>
    </row>
    <row r="566" spans="10:10" hidden="1" x14ac:dyDescent="0.3">
      <c r="J566" s="92">
        <v>-0.45899999999999952</v>
      </c>
    </row>
    <row r="567" spans="10:10" hidden="1" x14ac:dyDescent="0.3">
      <c r="J567" s="92">
        <v>-0.45799999999999952</v>
      </c>
    </row>
    <row r="568" spans="10:10" hidden="1" x14ac:dyDescent="0.3">
      <c r="J568" s="92">
        <v>-0.45699999999999952</v>
      </c>
    </row>
    <row r="569" spans="10:10" hidden="1" x14ac:dyDescent="0.3">
      <c r="J569" s="92">
        <v>-0.45599999999999952</v>
      </c>
    </row>
    <row r="570" spans="10:10" hidden="1" x14ac:dyDescent="0.3">
      <c r="J570" s="92">
        <v>-0.45499999999999952</v>
      </c>
    </row>
    <row r="571" spans="10:10" hidden="1" x14ac:dyDescent="0.3">
      <c r="J571" s="92">
        <v>-0.45399999999999952</v>
      </c>
    </row>
    <row r="572" spans="10:10" hidden="1" x14ac:dyDescent="0.3">
      <c r="J572" s="92">
        <v>-0.45299999999999951</v>
      </c>
    </row>
    <row r="573" spans="10:10" hidden="1" x14ac:dyDescent="0.3">
      <c r="J573" s="92">
        <v>-0.45199999999999951</v>
      </c>
    </row>
    <row r="574" spans="10:10" hidden="1" x14ac:dyDescent="0.3">
      <c r="J574" s="92">
        <v>-0.45099999999999951</v>
      </c>
    </row>
    <row r="575" spans="10:10" hidden="1" x14ac:dyDescent="0.3">
      <c r="J575" s="92">
        <v>-0.44999999999999951</v>
      </c>
    </row>
    <row r="576" spans="10:10" hidden="1" x14ac:dyDescent="0.3">
      <c r="J576" s="92">
        <v>-0.44899999999999951</v>
      </c>
    </row>
    <row r="577" spans="10:10" hidden="1" x14ac:dyDescent="0.3">
      <c r="J577" s="92">
        <v>-0.44799999999999951</v>
      </c>
    </row>
    <row r="578" spans="10:10" hidden="1" x14ac:dyDescent="0.3">
      <c r="J578" s="92">
        <v>-0.44699999999999951</v>
      </c>
    </row>
    <row r="579" spans="10:10" hidden="1" x14ac:dyDescent="0.3">
      <c r="J579" s="92">
        <v>-0.44599999999999951</v>
      </c>
    </row>
    <row r="580" spans="10:10" hidden="1" x14ac:dyDescent="0.3">
      <c r="J580" s="92">
        <v>-0.44499999999999951</v>
      </c>
    </row>
    <row r="581" spans="10:10" hidden="1" x14ac:dyDescent="0.3">
      <c r="J581" s="92">
        <v>-0.44399999999999951</v>
      </c>
    </row>
    <row r="582" spans="10:10" hidden="1" x14ac:dyDescent="0.3">
      <c r="J582" s="92">
        <v>-0.44299999999999951</v>
      </c>
    </row>
    <row r="583" spans="10:10" hidden="1" x14ac:dyDescent="0.3">
      <c r="J583" s="92">
        <v>-0.4419999999999995</v>
      </c>
    </row>
    <row r="584" spans="10:10" hidden="1" x14ac:dyDescent="0.3">
      <c r="J584" s="92">
        <v>-0.4409999999999995</v>
      </c>
    </row>
    <row r="585" spans="10:10" hidden="1" x14ac:dyDescent="0.3">
      <c r="J585" s="92">
        <v>-0.4399999999999995</v>
      </c>
    </row>
    <row r="586" spans="10:10" hidden="1" x14ac:dyDescent="0.3">
      <c r="J586" s="92">
        <v>-0.4389999999999995</v>
      </c>
    </row>
    <row r="587" spans="10:10" hidden="1" x14ac:dyDescent="0.3">
      <c r="J587" s="92">
        <v>-0.4379999999999995</v>
      </c>
    </row>
    <row r="588" spans="10:10" hidden="1" x14ac:dyDescent="0.3">
      <c r="J588" s="92">
        <v>-0.4369999999999995</v>
      </c>
    </row>
    <row r="589" spans="10:10" hidden="1" x14ac:dyDescent="0.3">
      <c r="J589" s="92">
        <v>-0.4359999999999995</v>
      </c>
    </row>
    <row r="590" spans="10:10" hidden="1" x14ac:dyDescent="0.3">
      <c r="J590" s="92">
        <v>-0.4349999999999995</v>
      </c>
    </row>
    <row r="591" spans="10:10" hidden="1" x14ac:dyDescent="0.3">
      <c r="J591" s="92">
        <v>-0.434</v>
      </c>
    </row>
    <row r="592" spans="10:10" hidden="1" x14ac:dyDescent="0.3">
      <c r="J592" s="92">
        <v>-0.433</v>
      </c>
    </row>
    <row r="593" spans="10:10" hidden="1" x14ac:dyDescent="0.3">
      <c r="J593" s="92">
        <v>-0.432</v>
      </c>
    </row>
    <row r="594" spans="10:10" hidden="1" x14ac:dyDescent="0.3">
      <c r="J594" s="92">
        <v>-0.43099999999999999</v>
      </c>
    </row>
    <row r="595" spans="10:10" hidden="1" x14ac:dyDescent="0.3">
      <c r="J595" s="92">
        <v>-0.43</v>
      </c>
    </row>
    <row r="596" spans="10:10" hidden="1" x14ac:dyDescent="0.3">
      <c r="J596" s="92">
        <v>-0.42899999999999999</v>
      </c>
    </row>
    <row r="597" spans="10:10" hidden="1" x14ac:dyDescent="0.3">
      <c r="J597" s="92">
        <v>-0.42799999999999999</v>
      </c>
    </row>
    <row r="598" spans="10:10" hidden="1" x14ac:dyDescent="0.3">
      <c r="J598" s="92">
        <v>-0.42699999999999999</v>
      </c>
    </row>
    <row r="599" spans="10:10" hidden="1" x14ac:dyDescent="0.3">
      <c r="J599" s="92">
        <v>-0.42599999999999999</v>
      </c>
    </row>
    <row r="600" spans="10:10" hidden="1" x14ac:dyDescent="0.3">
      <c r="J600" s="92">
        <v>-0.42499999999999999</v>
      </c>
    </row>
    <row r="601" spans="10:10" hidden="1" x14ac:dyDescent="0.3">
      <c r="J601" s="92">
        <v>-0.42399999999999999</v>
      </c>
    </row>
    <row r="602" spans="10:10" hidden="1" x14ac:dyDescent="0.3">
      <c r="J602" s="92">
        <v>-0.42299999999999999</v>
      </c>
    </row>
    <row r="603" spans="10:10" hidden="1" x14ac:dyDescent="0.3">
      <c r="J603" s="92">
        <v>-0.42199999999999999</v>
      </c>
    </row>
    <row r="604" spans="10:10" hidden="1" x14ac:dyDescent="0.3">
      <c r="J604" s="92">
        <v>-0.42099999999999999</v>
      </c>
    </row>
    <row r="605" spans="10:10" hidden="1" x14ac:dyDescent="0.3">
      <c r="J605" s="92">
        <v>-0.42</v>
      </c>
    </row>
    <row r="606" spans="10:10" hidden="1" x14ac:dyDescent="0.3">
      <c r="J606" s="92">
        <v>-0.41899999999999998</v>
      </c>
    </row>
    <row r="607" spans="10:10" hidden="1" x14ac:dyDescent="0.3">
      <c r="J607" s="92">
        <v>-0.41799999999999998</v>
      </c>
    </row>
    <row r="608" spans="10:10" hidden="1" x14ac:dyDescent="0.3">
      <c r="J608" s="92">
        <v>-0.41699999999999998</v>
      </c>
    </row>
    <row r="609" spans="10:10" hidden="1" x14ac:dyDescent="0.3">
      <c r="J609" s="92">
        <v>-0.41599999999999998</v>
      </c>
    </row>
    <row r="610" spans="10:10" hidden="1" x14ac:dyDescent="0.3">
      <c r="J610" s="92">
        <v>-0.41499999999999998</v>
      </c>
    </row>
    <row r="611" spans="10:10" hidden="1" x14ac:dyDescent="0.3">
      <c r="J611" s="92">
        <v>-0.41399999999999998</v>
      </c>
    </row>
    <row r="612" spans="10:10" hidden="1" x14ac:dyDescent="0.3">
      <c r="J612" s="92">
        <v>-0.41299999999999998</v>
      </c>
    </row>
    <row r="613" spans="10:10" hidden="1" x14ac:dyDescent="0.3">
      <c r="J613" s="92">
        <v>-0.41199999999999998</v>
      </c>
    </row>
    <row r="614" spans="10:10" hidden="1" x14ac:dyDescent="0.3">
      <c r="J614" s="92">
        <v>-0.41099999999999998</v>
      </c>
    </row>
    <row r="615" spans="10:10" hidden="1" x14ac:dyDescent="0.3">
      <c r="J615" s="92">
        <v>-0.41</v>
      </c>
    </row>
    <row r="616" spans="10:10" hidden="1" x14ac:dyDescent="0.3">
      <c r="J616" s="92">
        <v>-0.40899999999999997</v>
      </c>
    </row>
    <row r="617" spans="10:10" hidden="1" x14ac:dyDescent="0.3">
      <c r="J617" s="92">
        <v>-0.40799999999999997</v>
      </c>
    </row>
    <row r="618" spans="10:10" hidden="1" x14ac:dyDescent="0.3">
      <c r="J618" s="92">
        <v>-0.40699999999999997</v>
      </c>
    </row>
    <row r="619" spans="10:10" hidden="1" x14ac:dyDescent="0.3">
      <c r="J619" s="92">
        <v>-0.40599999999999997</v>
      </c>
    </row>
    <row r="620" spans="10:10" hidden="1" x14ac:dyDescent="0.3">
      <c r="J620" s="92">
        <v>-0.40499999999999997</v>
      </c>
    </row>
    <row r="621" spans="10:10" hidden="1" x14ac:dyDescent="0.3">
      <c r="J621" s="92">
        <v>-0.40399999999999997</v>
      </c>
    </row>
    <row r="622" spans="10:10" hidden="1" x14ac:dyDescent="0.3">
      <c r="J622" s="92">
        <v>-0.40299999999999997</v>
      </c>
    </row>
    <row r="623" spans="10:10" hidden="1" x14ac:dyDescent="0.3">
      <c r="J623" s="92">
        <v>-0.40199999999999997</v>
      </c>
    </row>
    <row r="624" spans="10:10" hidden="1" x14ac:dyDescent="0.3">
      <c r="J624" s="92">
        <v>-0.40099999999999997</v>
      </c>
    </row>
    <row r="625" spans="10:10" hidden="1" x14ac:dyDescent="0.3">
      <c r="J625" s="92">
        <v>-0.39999999999999997</v>
      </c>
    </row>
    <row r="626" spans="10:10" hidden="1" x14ac:dyDescent="0.3">
      <c r="J626" s="92">
        <v>-0.39899999999999997</v>
      </c>
    </row>
    <row r="627" spans="10:10" hidden="1" x14ac:dyDescent="0.3">
      <c r="J627" s="92">
        <v>-0.39799999999999996</v>
      </c>
    </row>
    <row r="628" spans="10:10" hidden="1" x14ac:dyDescent="0.3">
      <c r="J628" s="92">
        <v>-0.39699999999999996</v>
      </c>
    </row>
    <row r="629" spans="10:10" hidden="1" x14ac:dyDescent="0.3">
      <c r="J629" s="92">
        <v>-0.39599999999999996</v>
      </c>
    </row>
    <row r="630" spans="10:10" hidden="1" x14ac:dyDescent="0.3">
      <c r="J630" s="92">
        <v>-0.39499999999999996</v>
      </c>
    </row>
    <row r="631" spans="10:10" hidden="1" x14ac:dyDescent="0.3">
      <c r="J631" s="92">
        <v>-0.39399999999999996</v>
      </c>
    </row>
    <row r="632" spans="10:10" hidden="1" x14ac:dyDescent="0.3">
      <c r="J632" s="92">
        <v>-0.39299999999999996</v>
      </c>
    </row>
    <row r="633" spans="10:10" hidden="1" x14ac:dyDescent="0.3">
      <c r="J633" s="92">
        <v>-0.39199999999999996</v>
      </c>
    </row>
    <row r="634" spans="10:10" hidden="1" x14ac:dyDescent="0.3">
      <c r="J634" s="92">
        <v>-0.39099999999999996</v>
      </c>
    </row>
    <row r="635" spans="10:10" hidden="1" x14ac:dyDescent="0.3">
      <c r="J635" s="92">
        <v>-0.38999999999999996</v>
      </c>
    </row>
    <row r="636" spans="10:10" hidden="1" x14ac:dyDescent="0.3">
      <c r="J636" s="92">
        <v>-0.38899999999999996</v>
      </c>
    </row>
    <row r="637" spans="10:10" hidden="1" x14ac:dyDescent="0.3">
      <c r="J637" s="92">
        <v>-0.38799999999999996</v>
      </c>
    </row>
    <row r="638" spans="10:10" hidden="1" x14ac:dyDescent="0.3">
      <c r="J638" s="92">
        <v>-0.38699999999999996</v>
      </c>
    </row>
    <row r="639" spans="10:10" hidden="1" x14ac:dyDescent="0.3">
      <c r="J639" s="92">
        <v>-0.38599999999999995</v>
      </c>
    </row>
    <row r="640" spans="10:10" hidden="1" x14ac:dyDescent="0.3">
      <c r="J640" s="92">
        <v>-0.38499999999999995</v>
      </c>
    </row>
    <row r="641" spans="10:10" hidden="1" x14ac:dyDescent="0.3">
      <c r="J641" s="92">
        <v>-0.38399999999999995</v>
      </c>
    </row>
    <row r="642" spans="10:10" hidden="1" x14ac:dyDescent="0.3">
      <c r="J642" s="92">
        <v>-0.38299999999999995</v>
      </c>
    </row>
    <row r="643" spans="10:10" hidden="1" x14ac:dyDescent="0.3">
      <c r="J643" s="92">
        <v>-0.38199999999999995</v>
      </c>
    </row>
    <row r="644" spans="10:10" hidden="1" x14ac:dyDescent="0.3">
      <c r="J644" s="92">
        <v>-0.38099999999999995</v>
      </c>
    </row>
    <row r="645" spans="10:10" hidden="1" x14ac:dyDescent="0.3">
      <c r="J645" s="92">
        <v>-0.37999999999999995</v>
      </c>
    </row>
    <row r="646" spans="10:10" hidden="1" x14ac:dyDescent="0.3">
      <c r="J646" s="92">
        <v>-0.37899999999999995</v>
      </c>
    </row>
    <row r="647" spans="10:10" hidden="1" x14ac:dyDescent="0.3">
      <c r="J647" s="92">
        <v>-0.37799999999999995</v>
      </c>
    </row>
    <row r="648" spans="10:10" hidden="1" x14ac:dyDescent="0.3">
      <c r="J648" s="92">
        <v>-0.37699999999999995</v>
      </c>
    </row>
    <row r="649" spans="10:10" hidden="1" x14ac:dyDescent="0.3">
      <c r="J649" s="92">
        <v>-0.37599999999999995</v>
      </c>
    </row>
    <row r="650" spans="10:10" hidden="1" x14ac:dyDescent="0.3">
      <c r="J650" s="92">
        <v>-0.37499999999999994</v>
      </c>
    </row>
    <row r="651" spans="10:10" hidden="1" x14ac:dyDescent="0.3">
      <c r="J651" s="92">
        <v>-0.37399999999999994</v>
      </c>
    </row>
    <row r="652" spans="10:10" hidden="1" x14ac:dyDescent="0.3">
      <c r="J652" s="92">
        <v>-0.37299999999999994</v>
      </c>
    </row>
    <row r="653" spans="10:10" hidden="1" x14ac:dyDescent="0.3">
      <c r="J653" s="92">
        <v>-0.37199999999999994</v>
      </c>
    </row>
    <row r="654" spans="10:10" hidden="1" x14ac:dyDescent="0.3">
      <c r="J654" s="92">
        <v>-0.37099999999999994</v>
      </c>
    </row>
    <row r="655" spans="10:10" hidden="1" x14ac:dyDescent="0.3">
      <c r="J655" s="92">
        <v>-0.36999999999999994</v>
      </c>
    </row>
    <row r="656" spans="10:10" hidden="1" x14ac:dyDescent="0.3">
      <c r="J656" s="92">
        <v>-0.36899999999999994</v>
      </c>
    </row>
    <row r="657" spans="10:10" hidden="1" x14ac:dyDescent="0.3">
      <c r="J657" s="92">
        <v>-0.36799999999999994</v>
      </c>
    </row>
    <row r="658" spans="10:10" hidden="1" x14ac:dyDescent="0.3">
      <c r="J658" s="92">
        <v>-0.36699999999999994</v>
      </c>
    </row>
    <row r="659" spans="10:10" hidden="1" x14ac:dyDescent="0.3">
      <c r="J659" s="92">
        <v>-0.36599999999999994</v>
      </c>
    </row>
    <row r="660" spans="10:10" hidden="1" x14ac:dyDescent="0.3">
      <c r="J660" s="92">
        <v>-0.36499999999999994</v>
      </c>
    </row>
    <row r="661" spans="10:10" hidden="1" x14ac:dyDescent="0.3">
      <c r="J661" s="92">
        <v>-0.36399999999999993</v>
      </c>
    </row>
    <row r="662" spans="10:10" hidden="1" x14ac:dyDescent="0.3">
      <c r="J662" s="92">
        <v>-0.36299999999999993</v>
      </c>
    </row>
    <row r="663" spans="10:10" hidden="1" x14ac:dyDescent="0.3">
      <c r="J663" s="92">
        <v>-0.36199999999999993</v>
      </c>
    </row>
    <row r="664" spans="10:10" hidden="1" x14ac:dyDescent="0.3">
      <c r="J664" s="92">
        <v>-0.36099999999999993</v>
      </c>
    </row>
    <row r="665" spans="10:10" hidden="1" x14ac:dyDescent="0.3">
      <c r="J665" s="92">
        <v>-0.35999999999999993</v>
      </c>
    </row>
    <row r="666" spans="10:10" hidden="1" x14ac:dyDescent="0.3">
      <c r="J666" s="92">
        <v>-0.35899999999999993</v>
      </c>
    </row>
    <row r="667" spans="10:10" hidden="1" x14ac:dyDescent="0.3">
      <c r="J667" s="92">
        <v>-0.35799999999999993</v>
      </c>
    </row>
    <row r="668" spans="10:10" hidden="1" x14ac:dyDescent="0.3">
      <c r="J668" s="92">
        <v>-0.35699999999999993</v>
      </c>
    </row>
    <row r="669" spans="10:10" hidden="1" x14ac:dyDescent="0.3">
      <c r="J669" s="92">
        <v>-0.35599999999999993</v>
      </c>
    </row>
    <row r="670" spans="10:10" hidden="1" x14ac:dyDescent="0.3">
      <c r="J670" s="92">
        <v>-0.35499999999999993</v>
      </c>
    </row>
    <row r="671" spans="10:10" hidden="1" x14ac:dyDescent="0.3">
      <c r="J671" s="92">
        <v>-0.35399999999999993</v>
      </c>
    </row>
    <row r="672" spans="10:10" hidden="1" x14ac:dyDescent="0.3">
      <c r="J672" s="92">
        <v>-0.35299999999999992</v>
      </c>
    </row>
    <row r="673" spans="10:10" hidden="1" x14ac:dyDescent="0.3">
      <c r="J673" s="92">
        <v>-0.35199999999999992</v>
      </c>
    </row>
    <row r="674" spans="10:10" hidden="1" x14ac:dyDescent="0.3">
      <c r="J674" s="92">
        <v>-0.35099999999999992</v>
      </c>
    </row>
    <row r="675" spans="10:10" hidden="1" x14ac:dyDescent="0.3">
      <c r="J675" s="92">
        <v>-0.34999999999999992</v>
      </c>
    </row>
    <row r="676" spans="10:10" hidden="1" x14ac:dyDescent="0.3">
      <c r="J676" s="92">
        <v>-0.34899999999999992</v>
      </c>
    </row>
    <row r="677" spans="10:10" hidden="1" x14ac:dyDescent="0.3">
      <c r="J677" s="92">
        <v>-0.34799999999999992</v>
      </c>
    </row>
    <row r="678" spans="10:10" hidden="1" x14ac:dyDescent="0.3">
      <c r="J678" s="92">
        <v>-0.34699999999999992</v>
      </c>
    </row>
    <row r="679" spans="10:10" hidden="1" x14ac:dyDescent="0.3">
      <c r="J679" s="92">
        <v>-0.34599999999999992</v>
      </c>
    </row>
    <row r="680" spans="10:10" hidden="1" x14ac:dyDescent="0.3">
      <c r="J680" s="92">
        <v>-0.34499999999999992</v>
      </c>
    </row>
    <row r="681" spans="10:10" hidden="1" x14ac:dyDescent="0.3">
      <c r="J681" s="92">
        <v>-0.34399999999999992</v>
      </c>
    </row>
    <row r="682" spans="10:10" hidden="1" x14ac:dyDescent="0.3">
      <c r="J682" s="92">
        <v>-0.34299999999999992</v>
      </c>
    </row>
    <row r="683" spans="10:10" hidden="1" x14ac:dyDescent="0.3">
      <c r="J683" s="92">
        <v>-0.34199999999999992</v>
      </c>
    </row>
    <row r="684" spans="10:10" hidden="1" x14ac:dyDescent="0.3">
      <c r="J684" s="92">
        <v>-0.34099999999999991</v>
      </c>
    </row>
    <row r="685" spans="10:10" hidden="1" x14ac:dyDescent="0.3">
      <c r="J685" s="92">
        <v>-0.33999999999999991</v>
      </c>
    </row>
    <row r="686" spans="10:10" hidden="1" x14ac:dyDescent="0.3">
      <c r="J686" s="92">
        <v>-0.33899999999999991</v>
      </c>
    </row>
    <row r="687" spans="10:10" hidden="1" x14ac:dyDescent="0.3">
      <c r="J687" s="92">
        <v>-0.33799999999999991</v>
      </c>
    </row>
    <row r="688" spans="10:10" hidden="1" x14ac:dyDescent="0.3">
      <c r="J688" s="92">
        <v>-0.33699999999999991</v>
      </c>
    </row>
    <row r="689" spans="10:10" hidden="1" x14ac:dyDescent="0.3">
      <c r="J689" s="92">
        <v>-0.33599999999999991</v>
      </c>
    </row>
    <row r="690" spans="10:10" hidden="1" x14ac:dyDescent="0.3">
      <c r="J690" s="92">
        <v>-0.33499999999999991</v>
      </c>
    </row>
    <row r="691" spans="10:10" hidden="1" x14ac:dyDescent="0.3">
      <c r="J691" s="92">
        <v>-0.33399999999999991</v>
      </c>
    </row>
    <row r="692" spans="10:10" hidden="1" x14ac:dyDescent="0.3">
      <c r="J692" s="92">
        <v>-0.33299999999999991</v>
      </c>
    </row>
    <row r="693" spans="10:10" hidden="1" x14ac:dyDescent="0.3">
      <c r="J693" s="92">
        <v>-0.33199999999999991</v>
      </c>
    </row>
    <row r="694" spans="10:10" hidden="1" x14ac:dyDescent="0.3">
      <c r="J694" s="92">
        <v>-0.33099999999999991</v>
      </c>
    </row>
    <row r="695" spans="10:10" hidden="1" x14ac:dyDescent="0.3">
      <c r="J695" s="92">
        <v>-0.3299999999999999</v>
      </c>
    </row>
    <row r="696" spans="10:10" hidden="1" x14ac:dyDescent="0.3">
      <c r="J696" s="92">
        <v>-0.3289999999999999</v>
      </c>
    </row>
    <row r="697" spans="10:10" hidden="1" x14ac:dyDescent="0.3">
      <c r="J697" s="92">
        <v>-0.3279999999999999</v>
      </c>
    </row>
    <row r="698" spans="10:10" hidden="1" x14ac:dyDescent="0.3">
      <c r="J698" s="92">
        <v>-0.3269999999999999</v>
      </c>
    </row>
    <row r="699" spans="10:10" hidden="1" x14ac:dyDescent="0.3">
      <c r="J699" s="92">
        <v>-0.3259999999999999</v>
      </c>
    </row>
    <row r="700" spans="10:10" hidden="1" x14ac:dyDescent="0.3">
      <c r="J700" s="92">
        <v>-0.3249999999999999</v>
      </c>
    </row>
    <row r="701" spans="10:10" hidden="1" x14ac:dyDescent="0.3">
      <c r="J701" s="92">
        <v>-0.3239999999999999</v>
      </c>
    </row>
    <row r="702" spans="10:10" hidden="1" x14ac:dyDescent="0.3">
      <c r="J702" s="92">
        <v>-0.3229999999999999</v>
      </c>
    </row>
    <row r="703" spans="10:10" hidden="1" x14ac:dyDescent="0.3">
      <c r="J703" s="92">
        <v>-0.3219999999999999</v>
      </c>
    </row>
    <row r="704" spans="10:10" hidden="1" x14ac:dyDescent="0.3">
      <c r="J704" s="92">
        <v>-0.3209999999999999</v>
      </c>
    </row>
    <row r="705" spans="10:10" hidden="1" x14ac:dyDescent="0.3">
      <c r="J705" s="92">
        <v>-0.3199999999999999</v>
      </c>
    </row>
    <row r="706" spans="10:10" hidden="1" x14ac:dyDescent="0.3">
      <c r="J706" s="92">
        <v>-0.31899999999999989</v>
      </c>
    </row>
    <row r="707" spans="10:10" hidden="1" x14ac:dyDescent="0.3">
      <c r="J707" s="92">
        <v>-0.31799999999999989</v>
      </c>
    </row>
    <row r="708" spans="10:10" hidden="1" x14ac:dyDescent="0.3">
      <c r="J708" s="92">
        <v>-0.31699999999999989</v>
      </c>
    </row>
    <row r="709" spans="10:10" hidden="1" x14ac:dyDescent="0.3">
      <c r="J709" s="92">
        <v>-0.31599999999999989</v>
      </c>
    </row>
    <row r="710" spans="10:10" hidden="1" x14ac:dyDescent="0.3">
      <c r="J710" s="92">
        <v>-0.31499999999999989</v>
      </c>
    </row>
    <row r="711" spans="10:10" hidden="1" x14ac:dyDescent="0.3">
      <c r="J711" s="92">
        <v>-0.31399999999999989</v>
      </c>
    </row>
    <row r="712" spans="10:10" hidden="1" x14ac:dyDescent="0.3">
      <c r="J712" s="92">
        <v>-0.31299999999999989</v>
      </c>
    </row>
    <row r="713" spans="10:10" hidden="1" x14ac:dyDescent="0.3">
      <c r="J713" s="92">
        <v>-0.31199999999999989</v>
      </c>
    </row>
    <row r="714" spans="10:10" hidden="1" x14ac:dyDescent="0.3">
      <c r="J714" s="92">
        <v>-0.31099999999999989</v>
      </c>
    </row>
    <row r="715" spans="10:10" hidden="1" x14ac:dyDescent="0.3">
      <c r="J715" s="92">
        <v>-0.30999999999999989</v>
      </c>
    </row>
    <row r="716" spans="10:10" hidden="1" x14ac:dyDescent="0.3">
      <c r="J716" s="92">
        <v>-0.30899999999999989</v>
      </c>
    </row>
    <row r="717" spans="10:10" hidden="1" x14ac:dyDescent="0.3">
      <c r="J717" s="92">
        <v>-0.30799999999999988</v>
      </c>
    </row>
    <row r="718" spans="10:10" hidden="1" x14ac:dyDescent="0.3">
      <c r="J718" s="92">
        <v>-0.30699999999999988</v>
      </c>
    </row>
    <row r="719" spans="10:10" hidden="1" x14ac:dyDescent="0.3">
      <c r="J719" s="92">
        <v>-0.30599999999999988</v>
      </c>
    </row>
    <row r="720" spans="10:10" hidden="1" x14ac:dyDescent="0.3">
      <c r="J720" s="92">
        <v>-0.30499999999999988</v>
      </c>
    </row>
    <row r="721" spans="10:10" hidden="1" x14ac:dyDescent="0.3">
      <c r="J721" s="92">
        <v>-0.30399999999999988</v>
      </c>
    </row>
    <row r="722" spans="10:10" hidden="1" x14ac:dyDescent="0.3">
      <c r="J722" s="92">
        <v>-0.30299999999999988</v>
      </c>
    </row>
    <row r="723" spans="10:10" hidden="1" x14ac:dyDescent="0.3">
      <c r="J723" s="92">
        <v>-0.30199999999999988</v>
      </c>
    </row>
    <row r="724" spans="10:10" hidden="1" x14ac:dyDescent="0.3">
      <c r="J724" s="92">
        <v>-0.30099999999999988</v>
      </c>
    </row>
    <row r="725" spans="10:10" hidden="1" x14ac:dyDescent="0.3">
      <c r="J725" s="92">
        <v>-0.29999999999999988</v>
      </c>
    </row>
    <row r="726" spans="10:10" hidden="1" x14ac:dyDescent="0.3">
      <c r="J726" s="92">
        <v>-0.29899999999999988</v>
      </c>
    </row>
    <row r="727" spans="10:10" hidden="1" x14ac:dyDescent="0.3">
      <c r="J727" s="92">
        <v>-0.29799999999999988</v>
      </c>
    </row>
    <row r="728" spans="10:10" hidden="1" x14ac:dyDescent="0.3">
      <c r="J728" s="92">
        <v>-0.29699999999999988</v>
      </c>
    </row>
    <row r="729" spans="10:10" hidden="1" x14ac:dyDescent="0.3">
      <c r="J729" s="92">
        <v>-0.29599999999999987</v>
      </c>
    </row>
    <row r="730" spans="10:10" hidden="1" x14ac:dyDescent="0.3">
      <c r="J730" s="92">
        <v>-0.29499999999999987</v>
      </c>
    </row>
    <row r="731" spans="10:10" hidden="1" x14ac:dyDescent="0.3">
      <c r="J731" s="92">
        <v>-0.29399999999999987</v>
      </c>
    </row>
    <row r="732" spans="10:10" hidden="1" x14ac:dyDescent="0.3">
      <c r="J732" s="92">
        <v>-0.29299999999999987</v>
      </c>
    </row>
    <row r="733" spans="10:10" hidden="1" x14ac:dyDescent="0.3">
      <c r="J733" s="92">
        <v>-0.29199999999999987</v>
      </c>
    </row>
    <row r="734" spans="10:10" hidden="1" x14ac:dyDescent="0.3">
      <c r="J734" s="92">
        <v>-0.29099999999999987</v>
      </c>
    </row>
    <row r="735" spans="10:10" hidden="1" x14ac:dyDescent="0.3">
      <c r="J735" s="92">
        <v>-0.28999999999999987</v>
      </c>
    </row>
    <row r="736" spans="10:10" hidden="1" x14ac:dyDescent="0.3">
      <c r="J736" s="92">
        <v>-0.28899999999999987</v>
      </c>
    </row>
    <row r="737" spans="10:10" hidden="1" x14ac:dyDescent="0.3">
      <c r="J737" s="92">
        <v>-0.28799999999999987</v>
      </c>
    </row>
    <row r="738" spans="10:10" hidden="1" x14ac:dyDescent="0.3">
      <c r="J738" s="92">
        <v>-0.28699999999999987</v>
      </c>
    </row>
    <row r="739" spans="10:10" hidden="1" x14ac:dyDescent="0.3">
      <c r="J739" s="92">
        <v>-0.28599999999999987</v>
      </c>
    </row>
    <row r="740" spans="10:10" hidden="1" x14ac:dyDescent="0.3">
      <c r="J740" s="92">
        <v>-0.28499999999999986</v>
      </c>
    </row>
    <row r="741" spans="10:10" hidden="1" x14ac:dyDescent="0.3">
      <c r="J741" s="92">
        <v>-0.28399999999999986</v>
      </c>
    </row>
    <row r="742" spans="10:10" hidden="1" x14ac:dyDescent="0.3">
      <c r="J742" s="92">
        <v>-0.28299999999999986</v>
      </c>
    </row>
    <row r="743" spans="10:10" hidden="1" x14ac:dyDescent="0.3">
      <c r="J743" s="92">
        <v>-0.28199999999999986</v>
      </c>
    </row>
    <row r="744" spans="10:10" hidden="1" x14ac:dyDescent="0.3">
      <c r="J744" s="92">
        <v>-0.28099999999999986</v>
      </c>
    </row>
    <row r="745" spans="10:10" hidden="1" x14ac:dyDescent="0.3">
      <c r="J745" s="92">
        <v>-0.27999999999999986</v>
      </c>
    </row>
    <row r="746" spans="10:10" hidden="1" x14ac:dyDescent="0.3">
      <c r="J746" s="92">
        <v>-0.27899999999999986</v>
      </c>
    </row>
    <row r="747" spans="10:10" hidden="1" x14ac:dyDescent="0.3">
      <c r="J747" s="92">
        <v>-0.27799999999999986</v>
      </c>
    </row>
    <row r="748" spans="10:10" hidden="1" x14ac:dyDescent="0.3">
      <c r="J748" s="92">
        <v>-0.27699999999999986</v>
      </c>
    </row>
    <row r="749" spans="10:10" hidden="1" x14ac:dyDescent="0.3">
      <c r="J749" s="92">
        <v>-0.27599999999999986</v>
      </c>
    </row>
    <row r="750" spans="10:10" hidden="1" x14ac:dyDescent="0.3">
      <c r="J750" s="92">
        <v>-0.27499999999999986</v>
      </c>
    </row>
    <row r="751" spans="10:10" hidden="1" x14ac:dyDescent="0.3">
      <c r="J751" s="92">
        <v>-0.27399999999999985</v>
      </c>
    </row>
    <row r="752" spans="10:10" hidden="1" x14ac:dyDescent="0.3">
      <c r="J752" s="92">
        <v>-0.27299999999999985</v>
      </c>
    </row>
    <row r="753" spans="10:10" hidden="1" x14ac:dyDescent="0.3">
      <c r="J753" s="92">
        <v>-0.27199999999999985</v>
      </c>
    </row>
    <row r="754" spans="10:10" hidden="1" x14ac:dyDescent="0.3">
      <c r="J754" s="92">
        <v>-0.27099999999999985</v>
      </c>
    </row>
    <row r="755" spans="10:10" hidden="1" x14ac:dyDescent="0.3">
      <c r="J755" s="92">
        <v>-0.26999999999999985</v>
      </c>
    </row>
    <row r="756" spans="10:10" hidden="1" x14ac:dyDescent="0.3">
      <c r="J756" s="92">
        <v>-0.26899999999999985</v>
      </c>
    </row>
    <row r="757" spans="10:10" hidden="1" x14ac:dyDescent="0.3">
      <c r="J757" s="92">
        <v>-0.26799999999999985</v>
      </c>
    </row>
    <row r="758" spans="10:10" hidden="1" x14ac:dyDescent="0.3">
      <c r="J758" s="92">
        <v>-0.26699999999999985</v>
      </c>
    </row>
    <row r="759" spans="10:10" hidden="1" x14ac:dyDescent="0.3">
      <c r="J759" s="92">
        <v>-0.26599999999999985</v>
      </c>
    </row>
    <row r="760" spans="10:10" hidden="1" x14ac:dyDescent="0.3">
      <c r="J760" s="92">
        <v>-0.26499999999999985</v>
      </c>
    </row>
    <row r="761" spans="10:10" hidden="1" x14ac:dyDescent="0.3">
      <c r="J761" s="92">
        <v>-0.26399999999999985</v>
      </c>
    </row>
    <row r="762" spans="10:10" hidden="1" x14ac:dyDescent="0.3">
      <c r="J762" s="92">
        <v>-0.26299999999999985</v>
      </c>
    </row>
    <row r="763" spans="10:10" hidden="1" x14ac:dyDescent="0.3">
      <c r="J763" s="92">
        <v>-0.26199999999999984</v>
      </c>
    </row>
    <row r="764" spans="10:10" hidden="1" x14ac:dyDescent="0.3">
      <c r="J764" s="92">
        <v>-0.26099999999999984</v>
      </c>
    </row>
    <row r="765" spans="10:10" hidden="1" x14ac:dyDescent="0.3">
      <c r="J765" s="92">
        <v>-0.25999999999999984</v>
      </c>
    </row>
    <row r="766" spans="10:10" hidden="1" x14ac:dyDescent="0.3">
      <c r="J766" s="92">
        <v>-0.25899999999999984</v>
      </c>
    </row>
    <row r="767" spans="10:10" hidden="1" x14ac:dyDescent="0.3">
      <c r="J767" s="92">
        <v>-0.25799999999999984</v>
      </c>
    </row>
    <row r="768" spans="10:10" hidden="1" x14ac:dyDescent="0.3">
      <c r="J768" s="92">
        <v>-0.25699999999999984</v>
      </c>
    </row>
    <row r="769" spans="10:10" hidden="1" x14ac:dyDescent="0.3">
      <c r="J769" s="92">
        <v>-0.25599999999999984</v>
      </c>
    </row>
    <row r="770" spans="10:10" hidden="1" x14ac:dyDescent="0.3">
      <c r="J770" s="92">
        <v>-0.25499999999999984</v>
      </c>
    </row>
    <row r="771" spans="10:10" hidden="1" x14ac:dyDescent="0.3">
      <c r="J771" s="92">
        <v>-0.25399999999999984</v>
      </c>
    </row>
    <row r="772" spans="10:10" hidden="1" x14ac:dyDescent="0.3">
      <c r="J772" s="92">
        <v>-0.25299999999999984</v>
      </c>
    </row>
    <row r="773" spans="10:10" hidden="1" x14ac:dyDescent="0.3">
      <c r="J773" s="92">
        <v>-0.25199999999999984</v>
      </c>
    </row>
    <row r="774" spans="10:10" hidden="1" x14ac:dyDescent="0.3">
      <c r="J774" s="92">
        <v>-0.25099999999999983</v>
      </c>
    </row>
    <row r="775" spans="10:10" hidden="1" x14ac:dyDescent="0.3">
      <c r="J775" s="92">
        <v>-0.24999999999999983</v>
      </c>
    </row>
    <row r="776" spans="10:10" hidden="1" x14ac:dyDescent="0.3">
      <c r="J776" s="92">
        <v>-0.24899999999999983</v>
      </c>
    </row>
    <row r="777" spans="10:10" hidden="1" x14ac:dyDescent="0.3">
      <c r="J777" s="92">
        <v>-0.24799999999999983</v>
      </c>
    </row>
    <row r="778" spans="10:10" hidden="1" x14ac:dyDescent="0.3">
      <c r="J778" s="92">
        <v>-0.24699999999999983</v>
      </c>
    </row>
    <row r="779" spans="10:10" hidden="1" x14ac:dyDescent="0.3">
      <c r="J779" s="92">
        <v>-0.24599999999999983</v>
      </c>
    </row>
    <row r="780" spans="10:10" hidden="1" x14ac:dyDescent="0.3">
      <c r="J780" s="92">
        <v>-0.24499999999999983</v>
      </c>
    </row>
    <row r="781" spans="10:10" hidden="1" x14ac:dyDescent="0.3">
      <c r="J781" s="92">
        <v>-0.24399999999999983</v>
      </c>
    </row>
    <row r="782" spans="10:10" hidden="1" x14ac:dyDescent="0.3">
      <c r="J782" s="92">
        <v>-0.24299999999999983</v>
      </c>
    </row>
    <row r="783" spans="10:10" hidden="1" x14ac:dyDescent="0.3">
      <c r="J783" s="92">
        <v>-0.24199999999999983</v>
      </c>
    </row>
    <row r="784" spans="10:10" hidden="1" x14ac:dyDescent="0.3">
      <c r="J784" s="92">
        <v>-0.24099999999999983</v>
      </c>
    </row>
    <row r="785" spans="10:10" hidden="1" x14ac:dyDescent="0.3">
      <c r="J785" s="92">
        <v>-0.23999999999999982</v>
      </c>
    </row>
    <row r="786" spans="10:10" hidden="1" x14ac:dyDescent="0.3">
      <c r="J786" s="92">
        <v>-0.23899999999999982</v>
      </c>
    </row>
    <row r="787" spans="10:10" hidden="1" x14ac:dyDescent="0.3">
      <c r="J787" s="92">
        <v>-0.23799999999999982</v>
      </c>
    </row>
    <row r="788" spans="10:10" hidden="1" x14ac:dyDescent="0.3">
      <c r="J788" s="92">
        <v>-0.23699999999999982</v>
      </c>
    </row>
    <row r="789" spans="10:10" hidden="1" x14ac:dyDescent="0.3">
      <c r="J789" s="92">
        <v>-0.23599999999999982</v>
      </c>
    </row>
    <row r="790" spans="10:10" hidden="1" x14ac:dyDescent="0.3">
      <c r="J790" s="92">
        <v>-0.23499999999999982</v>
      </c>
    </row>
    <row r="791" spans="10:10" hidden="1" x14ac:dyDescent="0.3">
      <c r="J791" s="92">
        <v>-0.23399999999999982</v>
      </c>
    </row>
    <row r="792" spans="10:10" hidden="1" x14ac:dyDescent="0.3">
      <c r="J792" s="92">
        <v>-0.23299999999999982</v>
      </c>
    </row>
    <row r="793" spans="10:10" hidden="1" x14ac:dyDescent="0.3">
      <c r="J793" s="92">
        <v>-0.23199999999999982</v>
      </c>
    </row>
    <row r="794" spans="10:10" hidden="1" x14ac:dyDescent="0.3">
      <c r="J794" s="92">
        <v>-0.23099999999999982</v>
      </c>
    </row>
    <row r="795" spans="10:10" hidden="1" x14ac:dyDescent="0.3">
      <c r="J795" s="92">
        <v>-0.22999999999999982</v>
      </c>
    </row>
    <row r="796" spans="10:10" hidden="1" x14ac:dyDescent="0.3">
      <c r="J796" s="92">
        <v>-0.22899999999999981</v>
      </c>
    </row>
    <row r="797" spans="10:10" hidden="1" x14ac:dyDescent="0.3">
      <c r="J797" s="92">
        <v>-0.22799999999999981</v>
      </c>
    </row>
    <row r="798" spans="10:10" hidden="1" x14ac:dyDescent="0.3">
      <c r="J798" s="92">
        <v>-0.22699999999999981</v>
      </c>
    </row>
    <row r="799" spans="10:10" hidden="1" x14ac:dyDescent="0.3">
      <c r="J799" s="92">
        <v>-0.22599999999999981</v>
      </c>
    </row>
    <row r="800" spans="10:10" hidden="1" x14ac:dyDescent="0.3">
      <c r="J800" s="92">
        <v>-0.22499999999999981</v>
      </c>
    </row>
    <row r="801" spans="10:10" hidden="1" x14ac:dyDescent="0.3">
      <c r="J801" s="92">
        <v>-0.22399999999999981</v>
      </c>
    </row>
    <row r="802" spans="10:10" hidden="1" x14ac:dyDescent="0.3">
      <c r="J802" s="92">
        <v>-0.22299999999999981</v>
      </c>
    </row>
    <row r="803" spans="10:10" hidden="1" x14ac:dyDescent="0.3">
      <c r="J803" s="92">
        <v>-0.22199999999999981</v>
      </c>
    </row>
    <row r="804" spans="10:10" hidden="1" x14ac:dyDescent="0.3">
      <c r="J804" s="92">
        <v>-0.22099999999999981</v>
      </c>
    </row>
    <row r="805" spans="10:10" hidden="1" x14ac:dyDescent="0.3">
      <c r="J805" s="92">
        <v>-0.21999999999999981</v>
      </c>
    </row>
    <row r="806" spans="10:10" hidden="1" x14ac:dyDescent="0.3">
      <c r="J806" s="92">
        <v>-0.21899999999999981</v>
      </c>
    </row>
    <row r="807" spans="10:10" hidden="1" x14ac:dyDescent="0.3">
      <c r="J807" s="92">
        <v>-0.21799999999999981</v>
      </c>
    </row>
    <row r="808" spans="10:10" hidden="1" x14ac:dyDescent="0.3">
      <c r="J808" s="92">
        <v>-0.2169999999999998</v>
      </c>
    </row>
    <row r="809" spans="10:10" hidden="1" x14ac:dyDescent="0.3">
      <c r="J809" s="92">
        <v>-0.2159999999999998</v>
      </c>
    </row>
    <row r="810" spans="10:10" hidden="1" x14ac:dyDescent="0.3">
      <c r="J810" s="92">
        <v>-0.2149999999999998</v>
      </c>
    </row>
    <row r="811" spans="10:10" hidden="1" x14ac:dyDescent="0.3">
      <c r="J811" s="92">
        <v>-0.2139999999999998</v>
      </c>
    </row>
    <row r="812" spans="10:10" hidden="1" x14ac:dyDescent="0.3">
      <c r="J812" s="92">
        <v>-0.2129999999999998</v>
      </c>
    </row>
    <row r="813" spans="10:10" hidden="1" x14ac:dyDescent="0.3">
      <c r="J813" s="92">
        <v>-0.2119999999999998</v>
      </c>
    </row>
    <row r="814" spans="10:10" hidden="1" x14ac:dyDescent="0.3">
      <c r="J814" s="92">
        <v>-0.2109999999999998</v>
      </c>
    </row>
    <row r="815" spans="10:10" hidden="1" x14ac:dyDescent="0.3">
      <c r="J815" s="92">
        <v>-0.2099999999999998</v>
      </c>
    </row>
    <row r="816" spans="10:10" hidden="1" x14ac:dyDescent="0.3">
      <c r="J816" s="92">
        <v>-0.2089999999999998</v>
      </c>
    </row>
    <row r="817" spans="10:10" hidden="1" x14ac:dyDescent="0.3">
      <c r="J817" s="92">
        <v>-0.2079999999999998</v>
      </c>
    </row>
    <row r="818" spans="10:10" hidden="1" x14ac:dyDescent="0.3">
      <c r="J818" s="92">
        <v>-0.2069999999999998</v>
      </c>
    </row>
    <row r="819" spans="10:10" hidden="1" x14ac:dyDescent="0.3">
      <c r="J819" s="92">
        <v>-0.20599999999999979</v>
      </c>
    </row>
    <row r="820" spans="10:10" hidden="1" x14ac:dyDescent="0.3">
      <c r="J820" s="92">
        <v>-0.20499999999999979</v>
      </c>
    </row>
    <row r="821" spans="10:10" hidden="1" x14ac:dyDescent="0.3">
      <c r="J821" s="92">
        <v>-0.20399999999999979</v>
      </c>
    </row>
    <row r="822" spans="10:10" hidden="1" x14ac:dyDescent="0.3">
      <c r="J822" s="92">
        <v>-0.20299999999999979</v>
      </c>
    </row>
    <row r="823" spans="10:10" hidden="1" x14ac:dyDescent="0.3">
      <c r="J823" s="92">
        <v>-0.20199999999999979</v>
      </c>
    </row>
    <row r="824" spans="10:10" hidden="1" x14ac:dyDescent="0.3">
      <c r="J824" s="92">
        <v>-0.20099999999999979</v>
      </c>
    </row>
    <row r="825" spans="10:10" hidden="1" x14ac:dyDescent="0.3">
      <c r="J825" s="92">
        <v>-0.19999999999999979</v>
      </c>
    </row>
    <row r="826" spans="10:10" hidden="1" x14ac:dyDescent="0.3">
      <c r="J826" s="92">
        <v>-0.19899999999999979</v>
      </c>
    </row>
    <row r="827" spans="10:10" hidden="1" x14ac:dyDescent="0.3">
      <c r="J827" s="92">
        <v>-0.19799999999999979</v>
      </c>
    </row>
    <row r="828" spans="10:10" hidden="1" x14ac:dyDescent="0.3">
      <c r="J828" s="92">
        <v>-0.19699999999999979</v>
      </c>
    </row>
    <row r="829" spans="10:10" hidden="1" x14ac:dyDescent="0.3">
      <c r="J829" s="92">
        <v>-0.19599999999999979</v>
      </c>
    </row>
    <row r="830" spans="10:10" hidden="1" x14ac:dyDescent="0.3">
      <c r="J830" s="92">
        <v>-0.19499999999999978</v>
      </c>
    </row>
    <row r="831" spans="10:10" hidden="1" x14ac:dyDescent="0.3">
      <c r="J831" s="92">
        <v>-0.19399999999999978</v>
      </c>
    </row>
    <row r="832" spans="10:10" hidden="1" x14ac:dyDescent="0.3">
      <c r="J832" s="92">
        <v>-0.19299999999999978</v>
      </c>
    </row>
    <row r="833" spans="10:10" hidden="1" x14ac:dyDescent="0.3">
      <c r="J833" s="92">
        <v>-0.19199999999999978</v>
      </c>
    </row>
    <row r="834" spans="10:10" hidden="1" x14ac:dyDescent="0.3">
      <c r="J834" s="92">
        <v>-0.19099999999999978</v>
      </c>
    </row>
    <row r="835" spans="10:10" hidden="1" x14ac:dyDescent="0.3">
      <c r="J835" s="92">
        <v>-0.18999999999999978</v>
      </c>
    </row>
    <row r="836" spans="10:10" hidden="1" x14ac:dyDescent="0.3">
      <c r="J836" s="92">
        <v>-0.18899999999999978</v>
      </c>
    </row>
    <row r="837" spans="10:10" hidden="1" x14ac:dyDescent="0.3">
      <c r="J837" s="92">
        <v>-0.18799999999999978</v>
      </c>
    </row>
    <row r="838" spans="10:10" hidden="1" x14ac:dyDescent="0.3">
      <c r="J838" s="92">
        <v>-0.18699999999999978</v>
      </c>
    </row>
    <row r="839" spans="10:10" hidden="1" x14ac:dyDescent="0.3">
      <c r="J839" s="92">
        <v>-0.18599999999999978</v>
      </c>
    </row>
    <row r="840" spans="10:10" hidden="1" x14ac:dyDescent="0.3">
      <c r="J840" s="92">
        <v>-0.18499999999999978</v>
      </c>
    </row>
    <row r="841" spans="10:10" hidden="1" x14ac:dyDescent="0.3">
      <c r="J841" s="92">
        <v>-0.18399999999999977</v>
      </c>
    </row>
    <row r="842" spans="10:10" hidden="1" x14ac:dyDescent="0.3">
      <c r="J842" s="92">
        <v>-0.18299999999999977</v>
      </c>
    </row>
    <row r="843" spans="10:10" hidden="1" x14ac:dyDescent="0.3">
      <c r="J843" s="92">
        <v>-0.18199999999999977</v>
      </c>
    </row>
    <row r="844" spans="10:10" hidden="1" x14ac:dyDescent="0.3">
      <c r="J844" s="92">
        <v>-0.18099999999999977</v>
      </c>
    </row>
    <row r="845" spans="10:10" hidden="1" x14ac:dyDescent="0.3">
      <c r="J845" s="92">
        <v>-0.17999999999999977</v>
      </c>
    </row>
    <row r="846" spans="10:10" hidden="1" x14ac:dyDescent="0.3">
      <c r="J846" s="92">
        <v>-0.17899999999999977</v>
      </c>
    </row>
    <row r="847" spans="10:10" hidden="1" x14ac:dyDescent="0.3">
      <c r="J847" s="92">
        <v>-0.17799999999999977</v>
      </c>
    </row>
    <row r="848" spans="10:10" hidden="1" x14ac:dyDescent="0.3">
      <c r="J848" s="92">
        <v>-0.17699999999999977</v>
      </c>
    </row>
    <row r="849" spans="10:10" hidden="1" x14ac:dyDescent="0.3">
      <c r="J849" s="92">
        <v>-0.17599999999999977</v>
      </c>
    </row>
    <row r="850" spans="10:10" hidden="1" x14ac:dyDescent="0.3">
      <c r="J850" s="92">
        <v>-0.17499999999999977</v>
      </c>
    </row>
    <row r="851" spans="10:10" hidden="1" x14ac:dyDescent="0.3">
      <c r="J851" s="92">
        <v>-0.17399999999999977</v>
      </c>
    </row>
    <row r="852" spans="10:10" hidden="1" x14ac:dyDescent="0.3">
      <c r="J852" s="92">
        <v>-0.17299999999999977</v>
      </c>
    </row>
    <row r="853" spans="10:10" hidden="1" x14ac:dyDescent="0.3">
      <c r="J853" s="92">
        <v>-0.17199999999999976</v>
      </c>
    </row>
    <row r="854" spans="10:10" hidden="1" x14ac:dyDescent="0.3">
      <c r="J854" s="92">
        <v>-0.17099999999999976</v>
      </c>
    </row>
    <row r="855" spans="10:10" hidden="1" x14ac:dyDescent="0.3">
      <c r="J855" s="92">
        <v>-0.16999999999999976</v>
      </c>
    </row>
    <row r="856" spans="10:10" hidden="1" x14ac:dyDescent="0.3">
      <c r="J856" s="92">
        <v>-0.16899999999999976</v>
      </c>
    </row>
    <row r="857" spans="10:10" hidden="1" x14ac:dyDescent="0.3">
      <c r="J857" s="92">
        <v>-0.16799999999999976</v>
      </c>
    </row>
    <row r="858" spans="10:10" hidden="1" x14ac:dyDescent="0.3">
      <c r="J858" s="92">
        <v>-0.16699999999999976</v>
      </c>
    </row>
    <row r="859" spans="10:10" hidden="1" x14ac:dyDescent="0.3">
      <c r="J859" s="92">
        <v>-0.16599999999999976</v>
      </c>
    </row>
    <row r="860" spans="10:10" hidden="1" x14ac:dyDescent="0.3">
      <c r="J860" s="92">
        <v>-0.16499999999999976</v>
      </c>
    </row>
    <row r="861" spans="10:10" hidden="1" x14ac:dyDescent="0.3">
      <c r="J861" s="92">
        <v>-0.16399999999999976</v>
      </c>
    </row>
    <row r="862" spans="10:10" hidden="1" x14ac:dyDescent="0.3">
      <c r="J862" s="92">
        <v>-0.16299999999999976</v>
      </c>
    </row>
    <row r="863" spans="10:10" hidden="1" x14ac:dyDescent="0.3">
      <c r="J863" s="92">
        <v>-0.16199999999999976</v>
      </c>
    </row>
    <row r="864" spans="10:10" hidden="1" x14ac:dyDescent="0.3">
      <c r="J864" s="92">
        <v>-0.16099999999999975</v>
      </c>
    </row>
    <row r="865" spans="10:10" hidden="1" x14ac:dyDescent="0.3">
      <c r="J865" s="92">
        <v>-0.15999999999999975</v>
      </c>
    </row>
    <row r="866" spans="10:10" hidden="1" x14ac:dyDescent="0.3">
      <c r="J866" s="92">
        <v>-0.15899999999999975</v>
      </c>
    </row>
    <row r="867" spans="10:10" hidden="1" x14ac:dyDescent="0.3">
      <c r="J867" s="92">
        <v>-0.15799999999999975</v>
      </c>
    </row>
    <row r="868" spans="10:10" hidden="1" x14ac:dyDescent="0.3">
      <c r="J868" s="92">
        <v>-0.15699999999999975</v>
      </c>
    </row>
    <row r="869" spans="10:10" hidden="1" x14ac:dyDescent="0.3">
      <c r="J869" s="92">
        <v>-0.15599999999999975</v>
      </c>
    </row>
    <row r="870" spans="10:10" hidden="1" x14ac:dyDescent="0.3">
      <c r="J870" s="92">
        <v>-0.15499999999999975</v>
      </c>
    </row>
    <row r="871" spans="10:10" hidden="1" x14ac:dyDescent="0.3">
      <c r="J871" s="92">
        <v>-0.15399999999999975</v>
      </c>
    </row>
    <row r="872" spans="10:10" hidden="1" x14ac:dyDescent="0.3">
      <c r="J872" s="92">
        <v>-0.15299999999999975</v>
      </c>
    </row>
    <row r="873" spans="10:10" hidden="1" x14ac:dyDescent="0.3">
      <c r="J873" s="92">
        <v>-0.15199999999999975</v>
      </c>
    </row>
    <row r="874" spans="10:10" hidden="1" x14ac:dyDescent="0.3">
      <c r="J874" s="92">
        <v>-0.15099999999999975</v>
      </c>
    </row>
    <row r="875" spans="10:10" hidden="1" x14ac:dyDescent="0.3">
      <c r="J875" s="92">
        <v>-0.14999999999999974</v>
      </c>
    </row>
    <row r="876" spans="10:10" hidden="1" x14ac:dyDescent="0.3">
      <c r="J876" s="92">
        <v>-0.14899999999999974</v>
      </c>
    </row>
    <row r="877" spans="10:10" hidden="1" x14ac:dyDescent="0.3">
      <c r="J877" s="92">
        <v>-0.14799999999999974</v>
      </c>
    </row>
    <row r="878" spans="10:10" hidden="1" x14ac:dyDescent="0.3">
      <c r="J878" s="92">
        <v>-0.14699999999999974</v>
      </c>
    </row>
    <row r="879" spans="10:10" hidden="1" x14ac:dyDescent="0.3">
      <c r="J879" s="92">
        <v>-0.14599999999999974</v>
      </c>
    </row>
    <row r="880" spans="10:10" hidden="1" x14ac:dyDescent="0.3">
      <c r="J880" s="92">
        <v>-0.14499999999999974</v>
      </c>
    </row>
    <row r="881" spans="10:10" hidden="1" x14ac:dyDescent="0.3">
      <c r="J881" s="92">
        <v>-0.14399999999999974</v>
      </c>
    </row>
    <row r="882" spans="10:10" hidden="1" x14ac:dyDescent="0.3">
      <c r="J882" s="92">
        <v>-0.14299999999999974</v>
      </c>
    </row>
    <row r="883" spans="10:10" hidden="1" x14ac:dyDescent="0.3">
      <c r="J883" s="92">
        <v>-0.14199999999999974</v>
      </c>
    </row>
    <row r="884" spans="10:10" hidden="1" x14ac:dyDescent="0.3">
      <c r="J884" s="92">
        <v>-0.14099999999999974</v>
      </c>
    </row>
    <row r="885" spans="10:10" hidden="1" x14ac:dyDescent="0.3">
      <c r="J885" s="92">
        <v>-0.13999999999999974</v>
      </c>
    </row>
    <row r="886" spans="10:10" hidden="1" x14ac:dyDescent="0.3">
      <c r="J886" s="92">
        <v>-0.13899999999999973</v>
      </c>
    </row>
    <row r="887" spans="10:10" hidden="1" x14ac:dyDescent="0.3">
      <c r="J887" s="92">
        <v>-0.13799999999999973</v>
      </c>
    </row>
    <row r="888" spans="10:10" hidden="1" x14ac:dyDescent="0.3">
      <c r="J888" s="92">
        <v>-0.13699999999999973</v>
      </c>
    </row>
    <row r="889" spans="10:10" hidden="1" x14ac:dyDescent="0.3">
      <c r="J889" s="92">
        <v>-0.13599999999999973</v>
      </c>
    </row>
    <row r="890" spans="10:10" hidden="1" x14ac:dyDescent="0.3">
      <c r="J890" s="92">
        <v>-0.13499999999999973</v>
      </c>
    </row>
    <row r="891" spans="10:10" hidden="1" x14ac:dyDescent="0.3">
      <c r="J891" s="92">
        <v>-0.13399999999999973</v>
      </c>
    </row>
    <row r="892" spans="10:10" hidden="1" x14ac:dyDescent="0.3">
      <c r="J892" s="92">
        <v>-0.13299999999999973</v>
      </c>
    </row>
    <row r="893" spans="10:10" hidden="1" x14ac:dyDescent="0.3">
      <c r="J893" s="92">
        <v>-0.13199999999999973</v>
      </c>
    </row>
    <row r="894" spans="10:10" hidden="1" x14ac:dyDescent="0.3">
      <c r="J894" s="92">
        <v>-0.13099999999999973</v>
      </c>
    </row>
    <row r="895" spans="10:10" hidden="1" x14ac:dyDescent="0.3">
      <c r="J895" s="92">
        <v>-0.12999999999999973</v>
      </c>
    </row>
    <row r="896" spans="10:10" hidden="1" x14ac:dyDescent="0.3">
      <c r="J896" s="92">
        <v>-0.12899999999999973</v>
      </c>
    </row>
    <row r="897" spans="10:10" hidden="1" x14ac:dyDescent="0.3">
      <c r="J897" s="92">
        <v>-0.12799999999999973</v>
      </c>
    </row>
    <row r="898" spans="10:10" hidden="1" x14ac:dyDescent="0.3">
      <c r="J898" s="92">
        <v>-0.12699999999999972</v>
      </c>
    </row>
    <row r="899" spans="10:10" hidden="1" x14ac:dyDescent="0.3">
      <c r="J899" s="92">
        <v>-0.12599999999999972</v>
      </c>
    </row>
    <row r="900" spans="10:10" hidden="1" x14ac:dyDescent="0.3">
      <c r="J900" s="92">
        <v>-0.12499999999999972</v>
      </c>
    </row>
    <row r="901" spans="10:10" hidden="1" x14ac:dyDescent="0.3">
      <c r="J901" s="92">
        <v>-0.12399999999999972</v>
      </c>
    </row>
    <row r="902" spans="10:10" hidden="1" x14ac:dyDescent="0.3">
      <c r="J902" s="92">
        <v>-0.12299999999999972</v>
      </c>
    </row>
    <row r="903" spans="10:10" hidden="1" x14ac:dyDescent="0.3">
      <c r="J903" s="92">
        <v>-0.12199999999999972</v>
      </c>
    </row>
    <row r="904" spans="10:10" hidden="1" x14ac:dyDescent="0.3">
      <c r="J904" s="92">
        <v>-0.12099999999999972</v>
      </c>
    </row>
    <row r="905" spans="10:10" hidden="1" x14ac:dyDescent="0.3">
      <c r="J905" s="92">
        <v>-0.11999999999999972</v>
      </c>
    </row>
    <row r="906" spans="10:10" hidden="1" x14ac:dyDescent="0.3">
      <c r="J906" s="92">
        <v>-0.11899999999999972</v>
      </c>
    </row>
    <row r="907" spans="10:10" hidden="1" x14ac:dyDescent="0.3">
      <c r="J907" s="92">
        <v>-0.11799999999999972</v>
      </c>
    </row>
    <row r="908" spans="10:10" hidden="1" x14ac:dyDescent="0.3">
      <c r="J908" s="92">
        <v>-0.11699999999999972</v>
      </c>
    </row>
    <row r="909" spans="10:10" hidden="1" x14ac:dyDescent="0.3">
      <c r="J909" s="92">
        <v>-0.11599999999999971</v>
      </c>
    </row>
    <row r="910" spans="10:10" hidden="1" x14ac:dyDescent="0.3">
      <c r="J910" s="92">
        <v>-0.11499999999999971</v>
      </c>
    </row>
    <row r="911" spans="10:10" hidden="1" x14ac:dyDescent="0.3">
      <c r="J911" s="92">
        <v>-0.11399999999999971</v>
      </c>
    </row>
    <row r="912" spans="10:10" hidden="1" x14ac:dyDescent="0.3">
      <c r="J912" s="92">
        <v>-0.11299999999999971</v>
      </c>
    </row>
    <row r="913" spans="10:10" hidden="1" x14ac:dyDescent="0.3">
      <c r="J913" s="92">
        <v>-0.11199999999999971</v>
      </c>
    </row>
    <row r="914" spans="10:10" hidden="1" x14ac:dyDescent="0.3">
      <c r="J914" s="92">
        <v>-0.11099999999999971</v>
      </c>
    </row>
    <row r="915" spans="10:10" hidden="1" x14ac:dyDescent="0.3">
      <c r="J915" s="92">
        <v>-0.10999999999999971</v>
      </c>
    </row>
    <row r="916" spans="10:10" hidden="1" x14ac:dyDescent="0.3">
      <c r="J916" s="92">
        <v>-0.10899999999999971</v>
      </c>
    </row>
    <row r="917" spans="10:10" hidden="1" x14ac:dyDescent="0.3">
      <c r="J917" s="92">
        <v>-0.10799999999999971</v>
      </c>
    </row>
    <row r="918" spans="10:10" hidden="1" x14ac:dyDescent="0.3">
      <c r="J918" s="92">
        <v>-0.10699999999999971</v>
      </c>
    </row>
    <row r="919" spans="10:10" hidden="1" x14ac:dyDescent="0.3">
      <c r="J919" s="92">
        <v>-0.10599999999999971</v>
      </c>
    </row>
    <row r="920" spans="10:10" hidden="1" x14ac:dyDescent="0.3">
      <c r="J920" s="92">
        <v>-0.1049999999999997</v>
      </c>
    </row>
    <row r="921" spans="10:10" hidden="1" x14ac:dyDescent="0.3">
      <c r="J921" s="92">
        <v>-0.1039999999999997</v>
      </c>
    </row>
    <row r="922" spans="10:10" hidden="1" x14ac:dyDescent="0.3">
      <c r="J922" s="92">
        <v>-0.1029999999999997</v>
      </c>
    </row>
    <row r="923" spans="10:10" hidden="1" x14ac:dyDescent="0.3">
      <c r="J923" s="92">
        <v>-0.1019999999999997</v>
      </c>
    </row>
    <row r="924" spans="10:10" hidden="1" x14ac:dyDescent="0.3">
      <c r="J924" s="92">
        <v>-0.1009999999999997</v>
      </c>
    </row>
    <row r="925" spans="10:10" hidden="1" x14ac:dyDescent="0.3">
      <c r="J925" s="92">
        <v>-9.99999999999997E-2</v>
      </c>
    </row>
    <row r="926" spans="10:10" hidden="1" x14ac:dyDescent="0.3">
      <c r="J926" s="92">
        <v>-9.8999999999999699E-2</v>
      </c>
    </row>
    <row r="927" spans="10:10" hidden="1" x14ac:dyDescent="0.3">
      <c r="J927" s="92">
        <v>-9.7999999999999698E-2</v>
      </c>
    </row>
    <row r="928" spans="10:10" hidden="1" x14ac:dyDescent="0.3">
      <c r="J928" s="92">
        <v>-9.6999999999999698E-2</v>
      </c>
    </row>
    <row r="929" spans="10:10" hidden="1" x14ac:dyDescent="0.3">
      <c r="J929" s="92">
        <v>-9.5999999999999697E-2</v>
      </c>
    </row>
    <row r="930" spans="10:10" hidden="1" x14ac:dyDescent="0.3">
      <c r="J930" s="92">
        <v>-9.4999999999999696E-2</v>
      </c>
    </row>
    <row r="931" spans="10:10" hidden="1" x14ac:dyDescent="0.3">
      <c r="J931" s="92">
        <v>-9.3999999999999695E-2</v>
      </c>
    </row>
    <row r="932" spans="10:10" hidden="1" x14ac:dyDescent="0.3">
      <c r="J932" s="92">
        <v>-9.2999999999999694E-2</v>
      </c>
    </row>
    <row r="933" spans="10:10" hidden="1" x14ac:dyDescent="0.3">
      <c r="J933" s="92">
        <v>-9.1999999999999693E-2</v>
      </c>
    </row>
    <row r="934" spans="10:10" hidden="1" x14ac:dyDescent="0.3">
      <c r="J934" s="92">
        <v>-9.0999999999999692E-2</v>
      </c>
    </row>
    <row r="935" spans="10:10" hidden="1" x14ac:dyDescent="0.3">
      <c r="J935" s="92">
        <v>-8.9999999999999691E-2</v>
      </c>
    </row>
    <row r="936" spans="10:10" hidden="1" x14ac:dyDescent="0.3">
      <c r="J936" s="92">
        <v>-8.899999999999969E-2</v>
      </c>
    </row>
    <row r="937" spans="10:10" hidden="1" x14ac:dyDescent="0.3">
      <c r="J937" s="92">
        <v>-8.799999999999969E-2</v>
      </c>
    </row>
    <row r="938" spans="10:10" hidden="1" x14ac:dyDescent="0.3">
      <c r="J938" s="92">
        <v>-8.6999999999999689E-2</v>
      </c>
    </row>
    <row r="939" spans="10:10" hidden="1" x14ac:dyDescent="0.3">
      <c r="J939" s="92">
        <v>-8.5999999999999688E-2</v>
      </c>
    </row>
    <row r="940" spans="10:10" hidden="1" x14ac:dyDescent="0.3">
      <c r="J940" s="92">
        <v>-8.4999999999999687E-2</v>
      </c>
    </row>
    <row r="941" spans="10:10" hidden="1" x14ac:dyDescent="0.3">
      <c r="J941" s="92">
        <v>-8.3999999999999686E-2</v>
      </c>
    </row>
    <row r="942" spans="10:10" hidden="1" x14ac:dyDescent="0.3">
      <c r="J942" s="92">
        <v>-8.2999999999999685E-2</v>
      </c>
    </row>
    <row r="943" spans="10:10" hidden="1" x14ac:dyDescent="0.3">
      <c r="J943" s="92">
        <v>-8.1999999999999684E-2</v>
      </c>
    </row>
    <row r="944" spans="10:10" hidden="1" x14ac:dyDescent="0.3">
      <c r="J944" s="92">
        <v>-8.0999999999999683E-2</v>
      </c>
    </row>
    <row r="945" spans="10:10" hidden="1" x14ac:dyDescent="0.3">
      <c r="J945" s="92">
        <v>-7.9999999999999682E-2</v>
      </c>
    </row>
    <row r="946" spans="10:10" hidden="1" x14ac:dyDescent="0.3">
      <c r="J946" s="92">
        <v>-7.8999999999999682E-2</v>
      </c>
    </row>
    <row r="947" spans="10:10" hidden="1" x14ac:dyDescent="0.3">
      <c r="J947" s="92">
        <v>-7.7999999999999681E-2</v>
      </c>
    </row>
    <row r="948" spans="10:10" hidden="1" x14ac:dyDescent="0.3">
      <c r="J948" s="92">
        <v>-7.699999999999968E-2</v>
      </c>
    </row>
    <row r="949" spans="10:10" hidden="1" x14ac:dyDescent="0.3">
      <c r="J949" s="92">
        <v>-7.5999999999999679E-2</v>
      </c>
    </row>
    <row r="950" spans="10:10" hidden="1" x14ac:dyDescent="0.3">
      <c r="J950" s="92">
        <v>-7.4999999999999678E-2</v>
      </c>
    </row>
    <row r="951" spans="10:10" hidden="1" x14ac:dyDescent="0.3">
      <c r="J951" s="92">
        <v>-7.3999999999999677E-2</v>
      </c>
    </row>
    <row r="952" spans="10:10" hidden="1" x14ac:dyDescent="0.3">
      <c r="J952" s="92">
        <v>-7.2999999999999676E-2</v>
      </c>
    </row>
    <row r="953" spans="10:10" hidden="1" x14ac:dyDescent="0.3">
      <c r="J953" s="92">
        <v>-7.1999999999999675E-2</v>
      </c>
    </row>
    <row r="954" spans="10:10" hidden="1" x14ac:dyDescent="0.3">
      <c r="J954" s="92">
        <v>-7.0999999999999674E-2</v>
      </c>
    </row>
    <row r="955" spans="10:10" hidden="1" x14ac:dyDescent="0.3">
      <c r="J955" s="92">
        <v>-6.9999999999999674E-2</v>
      </c>
    </row>
    <row r="956" spans="10:10" hidden="1" x14ac:dyDescent="0.3">
      <c r="J956" s="92">
        <v>-6.8999999999999673E-2</v>
      </c>
    </row>
    <row r="957" spans="10:10" hidden="1" x14ac:dyDescent="0.3">
      <c r="J957" s="92">
        <v>-6.7999999999999672E-2</v>
      </c>
    </row>
    <row r="958" spans="10:10" hidden="1" x14ac:dyDescent="0.3">
      <c r="J958" s="92">
        <v>-6.6999999999999671E-2</v>
      </c>
    </row>
    <row r="959" spans="10:10" hidden="1" x14ac:dyDescent="0.3">
      <c r="J959" s="92">
        <v>-6.599999999999967E-2</v>
      </c>
    </row>
    <row r="960" spans="10:10" hidden="1" x14ac:dyDescent="0.3">
      <c r="J960" s="92">
        <v>-6.4999999999999669E-2</v>
      </c>
    </row>
    <row r="961" spans="10:10" hidden="1" x14ac:dyDescent="0.3">
      <c r="J961" s="92">
        <v>-6.3999999999999668E-2</v>
      </c>
    </row>
    <row r="962" spans="10:10" hidden="1" x14ac:dyDescent="0.3">
      <c r="J962" s="92">
        <v>-6.2999999999999667E-2</v>
      </c>
    </row>
    <row r="963" spans="10:10" hidden="1" x14ac:dyDescent="0.3">
      <c r="J963" s="92">
        <v>-6.1999999999999666E-2</v>
      </c>
    </row>
    <row r="964" spans="10:10" hidden="1" x14ac:dyDescent="0.3">
      <c r="J964" s="92">
        <v>-6.0999999999999666E-2</v>
      </c>
    </row>
    <row r="965" spans="10:10" hidden="1" x14ac:dyDescent="0.3">
      <c r="J965" s="92">
        <v>-5.9999999999999665E-2</v>
      </c>
    </row>
    <row r="966" spans="10:10" hidden="1" x14ac:dyDescent="0.3">
      <c r="J966" s="92">
        <v>-5.8999999999999664E-2</v>
      </c>
    </row>
    <row r="967" spans="10:10" hidden="1" x14ac:dyDescent="0.3">
      <c r="J967" s="92">
        <v>-5.7999999999999663E-2</v>
      </c>
    </row>
    <row r="968" spans="10:10" hidden="1" x14ac:dyDescent="0.3">
      <c r="J968" s="92">
        <v>-5.6999999999999662E-2</v>
      </c>
    </row>
    <row r="969" spans="10:10" hidden="1" x14ac:dyDescent="0.3">
      <c r="J969" s="92">
        <v>-5.5999999999999661E-2</v>
      </c>
    </row>
    <row r="970" spans="10:10" hidden="1" x14ac:dyDescent="0.3">
      <c r="J970" s="92">
        <v>-5.499999999999966E-2</v>
      </c>
    </row>
    <row r="971" spans="10:10" hidden="1" x14ac:dyDescent="0.3">
      <c r="J971" s="92">
        <v>-5.3999999999999659E-2</v>
      </c>
    </row>
    <row r="972" spans="10:10" hidden="1" x14ac:dyDescent="0.3">
      <c r="J972" s="92">
        <v>-5.2999999999999658E-2</v>
      </c>
    </row>
    <row r="973" spans="10:10" hidden="1" x14ac:dyDescent="0.3">
      <c r="J973" s="92">
        <v>-5.1999999999999658E-2</v>
      </c>
    </row>
    <row r="974" spans="10:10" hidden="1" x14ac:dyDescent="0.3">
      <c r="J974" s="92">
        <v>-5.0999999999999657E-2</v>
      </c>
    </row>
    <row r="975" spans="10:10" hidden="1" x14ac:dyDescent="0.3">
      <c r="J975" s="92">
        <v>-4.9999999999999656E-2</v>
      </c>
    </row>
    <row r="976" spans="10:10" hidden="1" x14ac:dyDescent="0.3">
      <c r="J976" s="92">
        <v>-4.8999999999999655E-2</v>
      </c>
    </row>
    <row r="977" spans="10:10" hidden="1" x14ac:dyDescent="0.3">
      <c r="J977" s="92">
        <v>-4.7999999999999654E-2</v>
      </c>
    </row>
    <row r="978" spans="10:10" hidden="1" x14ac:dyDescent="0.3">
      <c r="J978" s="92">
        <v>-4.6999999999999653E-2</v>
      </c>
    </row>
    <row r="979" spans="10:10" hidden="1" x14ac:dyDescent="0.3">
      <c r="J979" s="92">
        <v>-4.5999999999999652E-2</v>
      </c>
    </row>
    <row r="980" spans="10:10" hidden="1" x14ac:dyDescent="0.3">
      <c r="J980" s="92">
        <v>-4.4999999999999651E-2</v>
      </c>
    </row>
    <row r="981" spans="10:10" hidden="1" x14ac:dyDescent="0.3">
      <c r="J981" s="92">
        <v>-4.3999999999999651E-2</v>
      </c>
    </row>
    <row r="982" spans="10:10" hidden="1" x14ac:dyDescent="0.3">
      <c r="J982" s="92">
        <v>-4.299999999999965E-2</v>
      </c>
    </row>
    <row r="983" spans="10:10" hidden="1" x14ac:dyDescent="0.3">
      <c r="J983" s="92">
        <v>-4.1999999999999649E-2</v>
      </c>
    </row>
    <row r="984" spans="10:10" hidden="1" x14ac:dyDescent="0.3">
      <c r="J984" s="92">
        <v>-4.0999999999999648E-2</v>
      </c>
    </row>
    <row r="985" spans="10:10" hidden="1" x14ac:dyDescent="0.3">
      <c r="J985" s="92">
        <v>-3.9999999999999647E-2</v>
      </c>
    </row>
    <row r="986" spans="10:10" hidden="1" x14ac:dyDescent="0.3">
      <c r="J986" s="92">
        <v>-3.8999999999999646E-2</v>
      </c>
    </row>
    <row r="987" spans="10:10" hidden="1" x14ac:dyDescent="0.3">
      <c r="J987" s="92">
        <v>-3.7999999999999645E-2</v>
      </c>
    </row>
    <row r="988" spans="10:10" hidden="1" x14ac:dyDescent="0.3">
      <c r="J988" s="92">
        <v>-3.6999999999999644E-2</v>
      </c>
    </row>
    <row r="989" spans="10:10" hidden="1" x14ac:dyDescent="0.3">
      <c r="J989" s="92">
        <v>-3.5999999999999643E-2</v>
      </c>
    </row>
    <row r="990" spans="10:10" hidden="1" x14ac:dyDescent="0.3">
      <c r="J990" s="92">
        <v>-3.4999999999999643E-2</v>
      </c>
    </row>
    <row r="991" spans="10:10" hidden="1" x14ac:dyDescent="0.3">
      <c r="J991" s="92">
        <v>-3.3999999999999642E-2</v>
      </c>
    </row>
    <row r="992" spans="10:10" hidden="1" x14ac:dyDescent="0.3">
      <c r="J992" s="92">
        <v>-3.2999999999999641E-2</v>
      </c>
    </row>
    <row r="993" spans="10:10" hidden="1" x14ac:dyDescent="0.3">
      <c r="J993" s="92">
        <v>-3.199999999999964E-2</v>
      </c>
    </row>
    <row r="994" spans="10:10" hidden="1" x14ac:dyDescent="0.3">
      <c r="J994" s="92">
        <v>-3.0999999999999639E-2</v>
      </c>
    </row>
    <row r="995" spans="10:10" hidden="1" x14ac:dyDescent="0.3">
      <c r="J995" s="92">
        <v>-2.9999999999999638E-2</v>
      </c>
    </row>
    <row r="996" spans="10:10" hidden="1" x14ac:dyDescent="0.3">
      <c r="J996" s="92">
        <v>-2.8999999999999637E-2</v>
      </c>
    </row>
    <row r="997" spans="10:10" hidden="1" x14ac:dyDescent="0.3">
      <c r="J997" s="92">
        <v>-2.7999999999999636E-2</v>
      </c>
    </row>
    <row r="998" spans="10:10" hidden="1" x14ac:dyDescent="0.3">
      <c r="J998" s="92">
        <v>-2.6999999999999635E-2</v>
      </c>
    </row>
    <row r="999" spans="10:10" hidden="1" x14ac:dyDescent="0.3">
      <c r="J999" s="92">
        <v>-2.5999999999999635E-2</v>
      </c>
    </row>
    <row r="1000" spans="10:10" hidden="1" x14ac:dyDescent="0.3">
      <c r="J1000" s="92">
        <v>-2.4999999999999634E-2</v>
      </c>
    </row>
    <row r="1001" spans="10:10" hidden="1" x14ac:dyDescent="0.3">
      <c r="J1001" s="92">
        <v>-2.3999999999999633E-2</v>
      </c>
    </row>
    <row r="1002" spans="10:10" hidden="1" x14ac:dyDescent="0.3">
      <c r="J1002" s="92">
        <v>-2.2999999999999632E-2</v>
      </c>
    </row>
    <row r="1003" spans="10:10" hidden="1" x14ac:dyDescent="0.3">
      <c r="J1003" s="92">
        <v>-2.1999999999999631E-2</v>
      </c>
    </row>
    <row r="1004" spans="10:10" hidden="1" x14ac:dyDescent="0.3">
      <c r="J1004" s="92">
        <v>-2.099999999999963E-2</v>
      </c>
    </row>
    <row r="1005" spans="10:10" hidden="1" x14ac:dyDescent="0.3">
      <c r="J1005" s="92">
        <v>-1.9999999999999629E-2</v>
      </c>
    </row>
    <row r="1006" spans="10:10" hidden="1" x14ac:dyDescent="0.3">
      <c r="J1006" s="92">
        <v>-1.8999999999999628E-2</v>
      </c>
    </row>
    <row r="1007" spans="10:10" hidden="1" x14ac:dyDescent="0.3">
      <c r="J1007" s="92">
        <v>-1.7999999999999627E-2</v>
      </c>
    </row>
    <row r="1008" spans="10:10" hidden="1" x14ac:dyDescent="0.3">
      <c r="J1008" s="92">
        <v>-1.6999999999999627E-2</v>
      </c>
    </row>
    <row r="1009" spans="10:10" hidden="1" x14ac:dyDescent="0.3">
      <c r="J1009" s="92">
        <v>-1.5999999999999626E-2</v>
      </c>
    </row>
    <row r="1010" spans="10:10" hidden="1" x14ac:dyDescent="0.3">
      <c r="J1010" s="92">
        <v>-1.4999999999999625E-2</v>
      </c>
    </row>
    <row r="1011" spans="10:10" hidden="1" x14ac:dyDescent="0.3">
      <c r="J1011" s="92">
        <v>-1.3999999999999624E-2</v>
      </c>
    </row>
    <row r="1012" spans="10:10" hidden="1" x14ac:dyDescent="0.3">
      <c r="J1012" s="92">
        <v>-1.2999999999999623E-2</v>
      </c>
    </row>
    <row r="1013" spans="10:10" hidden="1" x14ac:dyDescent="0.3">
      <c r="J1013" s="92">
        <v>-1.1999999999999622E-2</v>
      </c>
    </row>
    <row r="1014" spans="10:10" hidden="1" x14ac:dyDescent="0.3">
      <c r="J1014" s="92">
        <v>-1.0999999999999621E-2</v>
      </c>
    </row>
    <row r="1015" spans="10:10" hidden="1" x14ac:dyDescent="0.3">
      <c r="J1015" s="92">
        <v>-9.9999999999996203E-3</v>
      </c>
    </row>
    <row r="1016" spans="10:10" hidden="1" x14ac:dyDescent="0.3">
      <c r="J1016" s="92">
        <v>-8.9999999999996194E-3</v>
      </c>
    </row>
    <row r="1017" spans="10:10" hidden="1" x14ac:dyDescent="0.3">
      <c r="J1017" s="92">
        <v>-7.9999999999996185E-3</v>
      </c>
    </row>
    <row r="1018" spans="10:10" hidden="1" x14ac:dyDescent="0.3">
      <c r="J1018" s="92">
        <v>-6.9999999999996185E-3</v>
      </c>
    </row>
    <row r="1019" spans="10:10" hidden="1" x14ac:dyDescent="0.3">
      <c r="J1019" s="92">
        <v>-5.9999999999996185E-3</v>
      </c>
    </row>
    <row r="1020" spans="10:10" hidden="1" x14ac:dyDescent="0.3">
      <c r="J1020" s="92">
        <v>-4.9999999999996185E-3</v>
      </c>
    </row>
    <row r="1021" spans="10:10" hidden="1" x14ac:dyDescent="0.3">
      <c r="J1021" s="92">
        <v>-3.9999999999996184E-3</v>
      </c>
    </row>
    <row r="1022" spans="10:10" hidden="1" x14ac:dyDescent="0.3">
      <c r="J1022" s="92">
        <v>-2.9999999999996184E-3</v>
      </c>
    </row>
    <row r="1023" spans="10:10" hidden="1" x14ac:dyDescent="0.3">
      <c r="J1023" s="92">
        <v>-1.9999999999996184E-3</v>
      </c>
    </row>
    <row r="1024" spans="10:10" hidden="1" x14ac:dyDescent="0.3">
      <c r="J1024" s="92">
        <v>-9.9999999999961838E-4</v>
      </c>
    </row>
    <row r="1025" spans="10:10" hidden="1" x14ac:dyDescent="0.3">
      <c r="J1025" s="92">
        <v>3.8163916471489756E-16</v>
      </c>
    </row>
    <row r="1026" spans="10:10" hidden="1" x14ac:dyDescent="0.3">
      <c r="J1026" s="92">
        <v>1.0000000000003817E-3</v>
      </c>
    </row>
    <row r="1027" spans="10:10" hidden="1" x14ac:dyDescent="0.3">
      <c r="J1027" s="92">
        <v>2.0000000000003817E-3</v>
      </c>
    </row>
    <row r="1028" spans="10:10" hidden="1" x14ac:dyDescent="0.3">
      <c r="J1028" s="92">
        <v>3.0000000000003817E-3</v>
      </c>
    </row>
    <row r="1029" spans="10:10" hidden="1" x14ac:dyDescent="0.3">
      <c r="J1029" s="92">
        <v>4.0000000000003817E-3</v>
      </c>
    </row>
    <row r="1030" spans="10:10" hidden="1" x14ac:dyDescent="0.3">
      <c r="J1030" s="92">
        <v>5.0000000000003817E-3</v>
      </c>
    </row>
    <row r="1031" spans="10:10" hidden="1" x14ac:dyDescent="0.3">
      <c r="J1031" s="92">
        <v>6.0000000000003818E-3</v>
      </c>
    </row>
    <row r="1032" spans="10:10" hidden="1" x14ac:dyDescent="0.3">
      <c r="J1032" s="92">
        <v>7.0000000000003818E-3</v>
      </c>
    </row>
    <row r="1033" spans="10:10" hidden="1" x14ac:dyDescent="0.3">
      <c r="J1033" s="92">
        <v>8.0000000000003818E-3</v>
      </c>
    </row>
    <row r="1034" spans="10:10" hidden="1" x14ac:dyDescent="0.3">
      <c r="J1034" s="92">
        <v>9.0000000000003827E-3</v>
      </c>
    </row>
    <row r="1035" spans="10:10" hidden="1" x14ac:dyDescent="0.3">
      <c r="J1035" s="92">
        <v>1.0000000000000384E-2</v>
      </c>
    </row>
    <row r="1036" spans="10:10" hidden="1" x14ac:dyDescent="0.3">
      <c r="J1036" s="92">
        <v>1.1000000000000384E-2</v>
      </c>
    </row>
    <row r="1037" spans="10:10" hidden="1" x14ac:dyDescent="0.3">
      <c r="J1037" s="92">
        <v>1.2000000000000385E-2</v>
      </c>
    </row>
    <row r="1038" spans="10:10" hidden="1" x14ac:dyDescent="0.3">
      <c r="J1038" s="92">
        <v>1.3000000000000386E-2</v>
      </c>
    </row>
    <row r="1039" spans="10:10" hidden="1" x14ac:dyDescent="0.3">
      <c r="J1039" s="92">
        <v>1.4000000000000387E-2</v>
      </c>
    </row>
    <row r="1040" spans="10:10" hidden="1" x14ac:dyDescent="0.3">
      <c r="J1040" s="92">
        <v>1.5000000000000388E-2</v>
      </c>
    </row>
    <row r="1041" spans="10:10" hidden="1" x14ac:dyDescent="0.3">
      <c r="J1041" s="92">
        <v>1.6000000000000389E-2</v>
      </c>
    </row>
    <row r="1042" spans="10:10" hidden="1" x14ac:dyDescent="0.3">
      <c r="J1042" s="92">
        <v>1.700000000000039E-2</v>
      </c>
    </row>
    <row r="1043" spans="10:10" hidden="1" x14ac:dyDescent="0.3">
      <c r="J1043" s="92">
        <v>1.8000000000000391E-2</v>
      </c>
    </row>
    <row r="1044" spans="10:10" hidden="1" x14ac:dyDescent="0.3">
      <c r="J1044" s="92">
        <v>1.9000000000000392E-2</v>
      </c>
    </row>
    <row r="1045" spans="10:10" hidden="1" x14ac:dyDescent="0.3">
      <c r="J1045" s="92">
        <v>2.0000000000000392E-2</v>
      </c>
    </row>
    <row r="1046" spans="10:10" hidden="1" x14ac:dyDescent="0.3">
      <c r="J1046" s="92">
        <v>2.1000000000000393E-2</v>
      </c>
    </row>
    <row r="1047" spans="10:10" hidden="1" x14ac:dyDescent="0.3">
      <c r="J1047" s="92">
        <v>2.2000000000000394E-2</v>
      </c>
    </row>
    <row r="1048" spans="10:10" hidden="1" x14ac:dyDescent="0.3">
      <c r="J1048" s="92">
        <v>2.3000000000000395E-2</v>
      </c>
    </row>
    <row r="1049" spans="10:10" hidden="1" x14ac:dyDescent="0.3">
      <c r="J1049" s="92">
        <v>2.4000000000000396E-2</v>
      </c>
    </row>
    <row r="1050" spans="10:10" hidden="1" x14ac:dyDescent="0.3">
      <c r="J1050" s="92">
        <v>2.5000000000000397E-2</v>
      </c>
    </row>
    <row r="1051" spans="10:10" hidden="1" x14ac:dyDescent="0.3">
      <c r="J1051" s="92">
        <v>2.6000000000000398E-2</v>
      </c>
    </row>
    <row r="1052" spans="10:10" hidden="1" x14ac:dyDescent="0.3">
      <c r="J1052" s="92">
        <v>2.7000000000000399E-2</v>
      </c>
    </row>
    <row r="1053" spans="10:10" hidden="1" x14ac:dyDescent="0.3">
      <c r="J1053" s="92">
        <v>2.80000000000004E-2</v>
      </c>
    </row>
    <row r="1054" spans="10:10" hidden="1" x14ac:dyDescent="0.3">
      <c r="J1054" s="92">
        <v>2.90000000000004E-2</v>
      </c>
    </row>
    <row r="1055" spans="10:10" hidden="1" x14ac:dyDescent="0.3">
      <c r="J1055" s="92">
        <v>3.0000000000000401E-2</v>
      </c>
    </row>
    <row r="1056" spans="10:10" hidden="1" x14ac:dyDescent="0.3">
      <c r="J1056" s="92">
        <v>3.1000000000000402E-2</v>
      </c>
    </row>
    <row r="1057" spans="10:10" hidden="1" x14ac:dyDescent="0.3">
      <c r="J1057" s="92">
        <v>3.2000000000000403E-2</v>
      </c>
    </row>
    <row r="1058" spans="10:10" hidden="1" x14ac:dyDescent="0.3">
      <c r="J1058" s="92">
        <v>3.3000000000000404E-2</v>
      </c>
    </row>
    <row r="1059" spans="10:10" hidden="1" x14ac:dyDescent="0.3">
      <c r="J1059" s="92">
        <v>3.4000000000000405E-2</v>
      </c>
    </row>
    <row r="1060" spans="10:10" hidden="1" x14ac:dyDescent="0.3">
      <c r="J1060" s="92">
        <v>3.5000000000000406E-2</v>
      </c>
    </row>
    <row r="1061" spans="10:10" hidden="1" x14ac:dyDescent="0.3">
      <c r="J1061" s="92">
        <v>3.6000000000000407E-2</v>
      </c>
    </row>
    <row r="1062" spans="10:10" hidden="1" x14ac:dyDescent="0.3">
      <c r="J1062" s="92">
        <v>3.7000000000000408E-2</v>
      </c>
    </row>
    <row r="1063" spans="10:10" hidden="1" x14ac:dyDescent="0.3">
      <c r="J1063" s="92">
        <v>3.8000000000000408E-2</v>
      </c>
    </row>
    <row r="1064" spans="10:10" hidden="1" x14ac:dyDescent="0.3">
      <c r="J1064" s="92">
        <v>3.9000000000000409E-2</v>
      </c>
    </row>
    <row r="1065" spans="10:10" hidden="1" x14ac:dyDescent="0.3">
      <c r="J1065" s="92">
        <v>4.000000000000041E-2</v>
      </c>
    </row>
    <row r="1066" spans="10:10" hidden="1" x14ac:dyDescent="0.3">
      <c r="J1066" s="92">
        <v>4.1000000000000411E-2</v>
      </c>
    </row>
    <row r="1067" spans="10:10" hidden="1" x14ac:dyDescent="0.3">
      <c r="J1067" s="92">
        <v>4.2000000000000412E-2</v>
      </c>
    </row>
    <row r="1068" spans="10:10" hidden="1" x14ac:dyDescent="0.3">
      <c r="J1068" s="92">
        <v>4.3000000000000413E-2</v>
      </c>
    </row>
    <row r="1069" spans="10:10" hidden="1" x14ac:dyDescent="0.3">
      <c r="J1069" s="92">
        <v>4.4000000000000414E-2</v>
      </c>
    </row>
    <row r="1070" spans="10:10" hidden="1" x14ac:dyDescent="0.3">
      <c r="J1070" s="92">
        <v>4.5000000000000415E-2</v>
      </c>
    </row>
    <row r="1071" spans="10:10" hidden="1" x14ac:dyDescent="0.3">
      <c r="J1071" s="92">
        <v>4.6000000000000416E-2</v>
      </c>
    </row>
    <row r="1072" spans="10:10" hidden="1" x14ac:dyDescent="0.3">
      <c r="J1072" s="92">
        <v>4.7000000000000416E-2</v>
      </c>
    </row>
    <row r="1073" spans="10:10" hidden="1" x14ac:dyDescent="0.3">
      <c r="J1073" s="92">
        <v>4.8000000000000417E-2</v>
      </c>
    </row>
    <row r="1074" spans="10:10" hidden="1" x14ac:dyDescent="0.3">
      <c r="J1074" s="92">
        <v>4.9000000000000418E-2</v>
      </c>
    </row>
    <row r="1075" spans="10:10" hidden="1" x14ac:dyDescent="0.3">
      <c r="J1075" s="92">
        <v>5.0000000000000419E-2</v>
      </c>
    </row>
    <row r="1076" spans="10:10" hidden="1" x14ac:dyDescent="0.3">
      <c r="J1076" s="92">
        <v>5.100000000000042E-2</v>
      </c>
    </row>
    <row r="1077" spans="10:10" hidden="1" x14ac:dyDescent="0.3">
      <c r="J1077" s="92">
        <v>5.2000000000000421E-2</v>
      </c>
    </row>
    <row r="1078" spans="10:10" hidden="1" x14ac:dyDescent="0.3">
      <c r="J1078" s="92">
        <v>5.3000000000000422E-2</v>
      </c>
    </row>
    <row r="1079" spans="10:10" hidden="1" x14ac:dyDescent="0.3">
      <c r="J1079" s="92">
        <v>5.4000000000000423E-2</v>
      </c>
    </row>
    <row r="1080" spans="10:10" hidden="1" x14ac:dyDescent="0.3">
      <c r="J1080" s="92">
        <v>5.5000000000000424E-2</v>
      </c>
    </row>
    <row r="1081" spans="10:10" hidden="1" x14ac:dyDescent="0.3">
      <c r="J1081" s="92">
        <v>5.6000000000000424E-2</v>
      </c>
    </row>
    <row r="1082" spans="10:10" hidden="1" x14ac:dyDescent="0.3">
      <c r="J1082" s="92">
        <v>5.7000000000000425E-2</v>
      </c>
    </row>
    <row r="1083" spans="10:10" hidden="1" x14ac:dyDescent="0.3">
      <c r="J1083" s="92">
        <v>5.8000000000000426E-2</v>
      </c>
    </row>
    <row r="1084" spans="10:10" hidden="1" x14ac:dyDescent="0.3">
      <c r="J1084" s="92">
        <v>5.9000000000000427E-2</v>
      </c>
    </row>
    <row r="1085" spans="10:10" hidden="1" x14ac:dyDescent="0.3">
      <c r="J1085" s="92">
        <v>6.0000000000000428E-2</v>
      </c>
    </row>
    <row r="1086" spans="10:10" hidden="1" x14ac:dyDescent="0.3">
      <c r="J1086" s="92">
        <v>6.1000000000000429E-2</v>
      </c>
    </row>
    <row r="1087" spans="10:10" hidden="1" x14ac:dyDescent="0.3">
      <c r="J1087" s="92">
        <v>6.200000000000043E-2</v>
      </c>
    </row>
    <row r="1088" spans="10:10" hidden="1" x14ac:dyDescent="0.3">
      <c r="J1088" s="92">
        <v>6.3000000000000431E-2</v>
      </c>
    </row>
    <row r="1089" spans="10:10" hidden="1" x14ac:dyDescent="0.3">
      <c r="J1089" s="92">
        <v>6.4000000000000432E-2</v>
      </c>
    </row>
    <row r="1090" spans="10:10" hidden="1" x14ac:dyDescent="0.3">
      <c r="J1090" s="92">
        <v>6.5000000000000432E-2</v>
      </c>
    </row>
    <row r="1091" spans="10:10" hidden="1" x14ac:dyDescent="0.3">
      <c r="J1091" s="92">
        <v>6.6000000000000433E-2</v>
      </c>
    </row>
    <row r="1092" spans="10:10" hidden="1" x14ac:dyDescent="0.3">
      <c r="J1092" s="92">
        <v>6.7000000000000434E-2</v>
      </c>
    </row>
    <row r="1093" spans="10:10" hidden="1" x14ac:dyDescent="0.3">
      <c r="J1093" s="92">
        <v>6.8000000000000435E-2</v>
      </c>
    </row>
    <row r="1094" spans="10:10" hidden="1" x14ac:dyDescent="0.3">
      <c r="J1094" s="92">
        <v>6.9000000000000436E-2</v>
      </c>
    </row>
    <row r="1095" spans="10:10" hidden="1" x14ac:dyDescent="0.3">
      <c r="J1095" s="92">
        <v>7.0000000000000437E-2</v>
      </c>
    </row>
    <row r="1096" spans="10:10" hidden="1" x14ac:dyDescent="0.3">
      <c r="J1096" s="92">
        <v>7.1000000000000438E-2</v>
      </c>
    </row>
    <row r="1097" spans="10:10" hidden="1" x14ac:dyDescent="0.3">
      <c r="J1097" s="92">
        <v>7.2000000000000439E-2</v>
      </c>
    </row>
    <row r="1098" spans="10:10" hidden="1" x14ac:dyDescent="0.3">
      <c r="J1098" s="92">
        <v>7.300000000000044E-2</v>
      </c>
    </row>
    <row r="1099" spans="10:10" hidden="1" x14ac:dyDescent="0.3">
      <c r="J1099" s="92">
        <v>7.400000000000044E-2</v>
      </c>
    </row>
    <row r="1100" spans="10:10" hidden="1" x14ac:dyDescent="0.3">
      <c r="J1100" s="92">
        <v>7.5000000000000441E-2</v>
      </c>
    </row>
    <row r="1101" spans="10:10" hidden="1" x14ac:dyDescent="0.3">
      <c r="J1101" s="92">
        <v>7.6000000000000442E-2</v>
      </c>
    </row>
    <row r="1102" spans="10:10" hidden="1" x14ac:dyDescent="0.3">
      <c r="J1102" s="92">
        <v>7.7000000000000443E-2</v>
      </c>
    </row>
    <row r="1103" spans="10:10" hidden="1" x14ac:dyDescent="0.3">
      <c r="J1103" s="92">
        <v>7.8000000000000444E-2</v>
      </c>
    </row>
    <row r="1104" spans="10:10" hidden="1" x14ac:dyDescent="0.3">
      <c r="J1104" s="92">
        <v>7.9000000000000445E-2</v>
      </c>
    </row>
    <row r="1105" spans="10:10" hidden="1" x14ac:dyDescent="0.3">
      <c r="J1105" s="92">
        <v>8.0000000000000446E-2</v>
      </c>
    </row>
    <row r="1106" spans="10:10" hidden="1" x14ac:dyDescent="0.3">
      <c r="J1106" s="92">
        <v>8.1000000000000447E-2</v>
      </c>
    </row>
    <row r="1107" spans="10:10" hidden="1" x14ac:dyDescent="0.3">
      <c r="J1107" s="92">
        <v>8.2000000000000448E-2</v>
      </c>
    </row>
    <row r="1108" spans="10:10" hidden="1" x14ac:dyDescent="0.3">
      <c r="J1108" s="92">
        <v>8.3000000000000448E-2</v>
      </c>
    </row>
    <row r="1109" spans="10:10" hidden="1" x14ac:dyDescent="0.3">
      <c r="J1109" s="92">
        <v>8.4000000000000449E-2</v>
      </c>
    </row>
    <row r="1110" spans="10:10" hidden="1" x14ac:dyDescent="0.3">
      <c r="J1110" s="92">
        <v>8.500000000000045E-2</v>
      </c>
    </row>
    <row r="1111" spans="10:10" hidden="1" x14ac:dyDescent="0.3">
      <c r="J1111" s="92">
        <v>8.6000000000000451E-2</v>
      </c>
    </row>
    <row r="1112" spans="10:10" hidden="1" x14ac:dyDescent="0.3">
      <c r="J1112" s="92">
        <v>8.7000000000000452E-2</v>
      </c>
    </row>
    <row r="1113" spans="10:10" hidden="1" x14ac:dyDescent="0.3">
      <c r="J1113" s="92">
        <v>8.8000000000000453E-2</v>
      </c>
    </row>
    <row r="1114" spans="10:10" hidden="1" x14ac:dyDescent="0.3">
      <c r="J1114" s="92">
        <v>8.9000000000000454E-2</v>
      </c>
    </row>
    <row r="1115" spans="10:10" hidden="1" x14ac:dyDescent="0.3">
      <c r="J1115" s="92">
        <v>9.0000000000000455E-2</v>
      </c>
    </row>
    <row r="1116" spans="10:10" hidden="1" x14ac:dyDescent="0.3">
      <c r="J1116" s="92">
        <v>9.1000000000000456E-2</v>
      </c>
    </row>
    <row r="1117" spans="10:10" hidden="1" x14ac:dyDescent="0.3">
      <c r="J1117" s="92">
        <v>9.2000000000000456E-2</v>
      </c>
    </row>
    <row r="1118" spans="10:10" hidden="1" x14ac:dyDescent="0.3">
      <c r="J1118" s="92">
        <v>9.3000000000000457E-2</v>
      </c>
    </row>
    <row r="1119" spans="10:10" hidden="1" x14ac:dyDescent="0.3">
      <c r="J1119" s="92">
        <v>9.4000000000000458E-2</v>
      </c>
    </row>
    <row r="1120" spans="10:10" hidden="1" x14ac:dyDescent="0.3">
      <c r="J1120" s="92">
        <v>9.5000000000000459E-2</v>
      </c>
    </row>
    <row r="1121" spans="10:10" hidden="1" x14ac:dyDescent="0.3">
      <c r="J1121" s="92">
        <v>9.600000000000046E-2</v>
      </c>
    </row>
    <row r="1122" spans="10:10" hidden="1" x14ac:dyDescent="0.3">
      <c r="J1122" s="92">
        <v>9.7000000000000461E-2</v>
      </c>
    </row>
    <row r="1123" spans="10:10" hidden="1" x14ac:dyDescent="0.3">
      <c r="J1123" s="92">
        <v>9.8000000000000462E-2</v>
      </c>
    </row>
    <row r="1124" spans="10:10" hidden="1" x14ac:dyDescent="0.3">
      <c r="J1124" s="92">
        <v>9.9000000000000463E-2</v>
      </c>
    </row>
    <row r="1125" spans="10:10" hidden="1" x14ac:dyDescent="0.3">
      <c r="J1125" s="92">
        <v>0.10000000000000046</v>
      </c>
    </row>
    <row r="1126" spans="10:10" hidden="1" x14ac:dyDescent="0.3">
      <c r="J1126" s="92">
        <v>0.10100000000000046</v>
      </c>
    </row>
    <row r="1127" spans="10:10" hidden="1" x14ac:dyDescent="0.3">
      <c r="J1127" s="92">
        <v>0.10200000000000047</v>
      </c>
    </row>
    <row r="1128" spans="10:10" hidden="1" x14ac:dyDescent="0.3">
      <c r="J1128" s="92">
        <v>0.10300000000000047</v>
      </c>
    </row>
    <row r="1129" spans="10:10" hidden="1" x14ac:dyDescent="0.3">
      <c r="J1129" s="92">
        <v>0.10400000000000047</v>
      </c>
    </row>
    <row r="1130" spans="10:10" hidden="1" x14ac:dyDescent="0.3">
      <c r="J1130" s="92">
        <v>0.10500000000000047</v>
      </c>
    </row>
    <row r="1131" spans="10:10" hidden="1" x14ac:dyDescent="0.3">
      <c r="J1131" s="92">
        <v>0.10600000000000047</v>
      </c>
    </row>
    <row r="1132" spans="10:10" hidden="1" x14ac:dyDescent="0.3">
      <c r="J1132" s="92">
        <v>0.10700000000000047</v>
      </c>
    </row>
    <row r="1133" spans="10:10" hidden="1" x14ac:dyDescent="0.3">
      <c r="J1133" s="92">
        <v>0.10800000000000047</v>
      </c>
    </row>
    <row r="1134" spans="10:10" hidden="1" x14ac:dyDescent="0.3">
      <c r="J1134" s="92">
        <v>0.10900000000000047</v>
      </c>
    </row>
    <row r="1135" spans="10:10" hidden="1" x14ac:dyDescent="0.3">
      <c r="J1135" s="92">
        <v>0.11000000000000047</v>
      </c>
    </row>
    <row r="1136" spans="10:10" hidden="1" x14ac:dyDescent="0.3">
      <c r="J1136" s="92">
        <v>0.11100000000000047</v>
      </c>
    </row>
    <row r="1137" spans="10:10" hidden="1" x14ac:dyDescent="0.3">
      <c r="J1137" s="92">
        <v>0.11200000000000047</v>
      </c>
    </row>
    <row r="1138" spans="10:10" hidden="1" x14ac:dyDescent="0.3">
      <c r="J1138" s="92">
        <v>0.11300000000000048</v>
      </c>
    </row>
    <row r="1139" spans="10:10" hidden="1" x14ac:dyDescent="0.3">
      <c r="J1139" s="92">
        <v>0.11400000000000048</v>
      </c>
    </row>
    <row r="1140" spans="10:10" hidden="1" x14ac:dyDescent="0.3">
      <c r="J1140" s="92">
        <v>0.11500000000000048</v>
      </c>
    </row>
    <row r="1141" spans="10:10" hidden="1" x14ac:dyDescent="0.3">
      <c r="J1141" s="92">
        <v>0.11600000000000048</v>
      </c>
    </row>
    <row r="1142" spans="10:10" hidden="1" x14ac:dyDescent="0.3">
      <c r="J1142" s="92">
        <v>0.11700000000000048</v>
      </c>
    </row>
    <row r="1143" spans="10:10" hidden="1" x14ac:dyDescent="0.3">
      <c r="J1143" s="92">
        <v>0.11800000000000048</v>
      </c>
    </row>
    <row r="1144" spans="10:10" hidden="1" x14ac:dyDescent="0.3">
      <c r="J1144" s="92">
        <v>0.11900000000000048</v>
      </c>
    </row>
    <row r="1145" spans="10:10" hidden="1" x14ac:dyDescent="0.3">
      <c r="J1145" s="92">
        <v>0.12000000000000048</v>
      </c>
    </row>
    <row r="1146" spans="10:10" hidden="1" x14ac:dyDescent="0.3">
      <c r="J1146" s="92">
        <v>0.12100000000000048</v>
      </c>
    </row>
    <row r="1147" spans="10:10" hidden="1" x14ac:dyDescent="0.3">
      <c r="J1147" s="92">
        <v>0.12200000000000048</v>
      </c>
    </row>
    <row r="1148" spans="10:10" hidden="1" x14ac:dyDescent="0.3">
      <c r="J1148" s="92">
        <v>0.12300000000000048</v>
      </c>
    </row>
    <row r="1149" spans="10:10" hidden="1" x14ac:dyDescent="0.3">
      <c r="J1149" s="92">
        <v>0.12400000000000048</v>
      </c>
    </row>
    <row r="1150" spans="10:10" hidden="1" x14ac:dyDescent="0.3">
      <c r="J1150" s="92">
        <v>0.12500000000000047</v>
      </c>
    </row>
    <row r="1151" spans="10:10" hidden="1" x14ac:dyDescent="0.3">
      <c r="J1151" s="92">
        <v>0.12600000000000047</v>
      </c>
    </row>
    <row r="1152" spans="10:10" hidden="1" x14ac:dyDescent="0.3">
      <c r="J1152" s="92">
        <v>0.12700000000000047</v>
      </c>
    </row>
    <row r="1153" spans="10:10" hidden="1" x14ac:dyDescent="0.3">
      <c r="J1153" s="92">
        <v>0.12800000000000047</v>
      </c>
    </row>
    <row r="1154" spans="10:10" hidden="1" x14ac:dyDescent="0.3">
      <c r="J1154" s="92">
        <v>0.12900000000000048</v>
      </c>
    </row>
    <row r="1155" spans="10:10" hidden="1" x14ac:dyDescent="0.3">
      <c r="J1155" s="92">
        <v>0.13000000000000048</v>
      </c>
    </row>
    <row r="1156" spans="10:10" hidden="1" x14ac:dyDescent="0.3">
      <c r="J1156" s="92">
        <v>0.13100000000000048</v>
      </c>
    </row>
    <row r="1157" spans="10:10" hidden="1" x14ac:dyDescent="0.3">
      <c r="J1157" s="92">
        <v>0.13200000000000048</v>
      </c>
    </row>
    <row r="1158" spans="10:10" hidden="1" x14ac:dyDescent="0.3">
      <c r="J1158" s="92">
        <v>0.13300000000000048</v>
      </c>
    </row>
    <row r="1159" spans="10:10" hidden="1" x14ac:dyDescent="0.3">
      <c r="J1159" s="92">
        <v>0.13400000000000048</v>
      </c>
    </row>
    <row r="1160" spans="10:10" hidden="1" x14ac:dyDescent="0.3">
      <c r="J1160" s="92">
        <v>0.13500000000000048</v>
      </c>
    </row>
    <row r="1161" spans="10:10" hidden="1" x14ac:dyDescent="0.3">
      <c r="J1161" s="92">
        <v>0.13600000000000048</v>
      </c>
    </row>
    <row r="1162" spans="10:10" hidden="1" x14ac:dyDescent="0.3">
      <c r="J1162" s="92">
        <v>0.13700000000000048</v>
      </c>
    </row>
    <row r="1163" spans="10:10" hidden="1" x14ac:dyDescent="0.3">
      <c r="J1163" s="92">
        <v>0.13800000000000048</v>
      </c>
    </row>
    <row r="1164" spans="10:10" hidden="1" x14ac:dyDescent="0.3">
      <c r="J1164" s="92">
        <v>0.13900000000000048</v>
      </c>
    </row>
    <row r="1165" spans="10:10" hidden="1" x14ac:dyDescent="0.3">
      <c r="J1165" s="92">
        <v>0.14000000000000049</v>
      </c>
    </row>
    <row r="1166" spans="10:10" hidden="1" x14ac:dyDescent="0.3">
      <c r="J1166" s="92">
        <v>0.14100000000000049</v>
      </c>
    </row>
    <row r="1167" spans="10:10" hidden="1" x14ac:dyDescent="0.3">
      <c r="J1167" s="92">
        <v>0.14200000000000049</v>
      </c>
    </row>
    <row r="1168" spans="10:10" hidden="1" x14ac:dyDescent="0.3">
      <c r="J1168" s="92">
        <v>0.14300000000000049</v>
      </c>
    </row>
    <row r="1169" spans="10:10" hidden="1" x14ac:dyDescent="0.3">
      <c r="J1169" s="92">
        <v>0.14400000000000049</v>
      </c>
    </row>
    <row r="1170" spans="10:10" hidden="1" x14ac:dyDescent="0.3">
      <c r="J1170" s="92">
        <v>0.14500000000000049</v>
      </c>
    </row>
    <row r="1171" spans="10:10" hidden="1" x14ac:dyDescent="0.3">
      <c r="J1171" s="92">
        <v>0.14600000000000049</v>
      </c>
    </row>
    <row r="1172" spans="10:10" hidden="1" x14ac:dyDescent="0.3">
      <c r="J1172" s="92">
        <v>0.14700000000000049</v>
      </c>
    </row>
    <row r="1173" spans="10:10" hidden="1" x14ac:dyDescent="0.3">
      <c r="J1173" s="92">
        <v>0.14800000000000049</v>
      </c>
    </row>
    <row r="1174" spans="10:10" hidden="1" x14ac:dyDescent="0.3">
      <c r="J1174" s="92">
        <v>0.14900000000000049</v>
      </c>
    </row>
    <row r="1175" spans="10:10" hidden="1" x14ac:dyDescent="0.3">
      <c r="J1175" s="92">
        <v>0.15</v>
      </c>
    </row>
    <row r="1176" spans="10:10" hidden="1" x14ac:dyDescent="0.3">
      <c r="J1176" s="92">
        <v>0.151</v>
      </c>
    </row>
    <row r="1177" spans="10:10" hidden="1" x14ac:dyDescent="0.3">
      <c r="J1177" s="92">
        <v>0.152</v>
      </c>
    </row>
    <row r="1178" spans="10:10" hidden="1" x14ac:dyDescent="0.3">
      <c r="J1178" s="92">
        <v>0.153</v>
      </c>
    </row>
    <row r="1179" spans="10:10" hidden="1" x14ac:dyDescent="0.3">
      <c r="J1179" s="92">
        <v>0.154</v>
      </c>
    </row>
    <row r="1180" spans="10:10" hidden="1" x14ac:dyDescent="0.3">
      <c r="J1180" s="92">
        <v>0.155</v>
      </c>
    </row>
    <row r="1181" spans="10:10" hidden="1" x14ac:dyDescent="0.3">
      <c r="J1181" s="92">
        <v>0.156</v>
      </c>
    </row>
    <row r="1182" spans="10:10" hidden="1" x14ac:dyDescent="0.3">
      <c r="J1182" s="92">
        <v>0.157</v>
      </c>
    </row>
    <row r="1183" spans="10:10" hidden="1" x14ac:dyDescent="0.3">
      <c r="J1183" s="92">
        <v>0.158</v>
      </c>
    </row>
    <row r="1184" spans="10:10" hidden="1" x14ac:dyDescent="0.3">
      <c r="J1184" s="92">
        <v>0.159</v>
      </c>
    </row>
    <row r="1185" spans="10:10" hidden="1" x14ac:dyDescent="0.3">
      <c r="J1185" s="92">
        <v>0.16</v>
      </c>
    </row>
    <row r="1186" spans="10:10" hidden="1" x14ac:dyDescent="0.3">
      <c r="J1186" s="92">
        <v>0.161</v>
      </c>
    </row>
    <row r="1187" spans="10:10" hidden="1" x14ac:dyDescent="0.3">
      <c r="J1187" s="92">
        <v>0.16200000000000001</v>
      </c>
    </row>
    <row r="1188" spans="10:10" hidden="1" x14ac:dyDescent="0.3">
      <c r="J1188" s="92">
        <v>0.16300000000000001</v>
      </c>
    </row>
    <row r="1189" spans="10:10" hidden="1" x14ac:dyDescent="0.3">
      <c r="J1189" s="92">
        <v>0.16400000000000001</v>
      </c>
    </row>
    <row r="1190" spans="10:10" hidden="1" x14ac:dyDescent="0.3">
      <c r="J1190" s="92">
        <v>0.16500000000000001</v>
      </c>
    </row>
    <row r="1191" spans="10:10" hidden="1" x14ac:dyDescent="0.3">
      <c r="J1191" s="92">
        <v>0.16600000000000001</v>
      </c>
    </row>
    <row r="1192" spans="10:10" hidden="1" x14ac:dyDescent="0.3">
      <c r="J1192" s="92">
        <v>0.16700000000000001</v>
      </c>
    </row>
    <row r="1193" spans="10:10" hidden="1" x14ac:dyDescent="0.3">
      <c r="J1193" s="92">
        <v>0.16800000000000001</v>
      </c>
    </row>
    <row r="1194" spans="10:10" hidden="1" x14ac:dyDescent="0.3">
      <c r="J1194" s="92">
        <v>0.16900000000000001</v>
      </c>
    </row>
    <row r="1195" spans="10:10" hidden="1" x14ac:dyDescent="0.3">
      <c r="J1195" s="92">
        <v>0.17</v>
      </c>
    </row>
    <row r="1196" spans="10:10" hidden="1" x14ac:dyDescent="0.3">
      <c r="J1196" s="92">
        <v>0.17100000000000001</v>
      </c>
    </row>
    <row r="1197" spans="10:10" hidden="1" x14ac:dyDescent="0.3">
      <c r="J1197" s="92">
        <v>0.17199999999999999</v>
      </c>
    </row>
    <row r="1198" spans="10:10" hidden="1" x14ac:dyDescent="0.3">
      <c r="J1198" s="92">
        <v>0.17299999999999999</v>
      </c>
    </row>
    <row r="1199" spans="10:10" hidden="1" x14ac:dyDescent="0.3">
      <c r="J1199" s="92">
        <v>0.17399999999999999</v>
      </c>
    </row>
    <row r="1200" spans="10:10" hidden="1" x14ac:dyDescent="0.3">
      <c r="J1200" s="92">
        <v>0.17499999999999999</v>
      </c>
    </row>
    <row r="1201" spans="10:10" hidden="1" x14ac:dyDescent="0.3">
      <c r="J1201" s="92">
        <v>0.17599999999999999</v>
      </c>
    </row>
    <row r="1202" spans="10:10" hidden="1" x14ac:dyDescent="0.3">
      <c r="J1202" s="92">
        <v>0.17699999999999999</v>
      </c>
    </row>
    <row r="1203" spans="10:10" hidden="1" x14ac:dyDescent="0.3">
      <c r="J1203" s="92">
        <v>0.17799999999999999</v>
      </c>
    </row>
    <row r="1204" spans="10:10" hidden="1" x14ac:dyDescent="0.3">
      <c r="J1204" s="92">
        <v>0.17899999999999999</v>
      </c>
    </row>
    <row r="1205" spans="10:10" hidden="1" x14ac:dyDescent="0.3">
      <c r="J1205" s="92">
        <v>0.18</v>
      </c>
    </row>
    <row r="1206" spans="10:10" hidden="1" x14ac:dyDescent="0.3">
      <c r="J1206" s="92">
        <v>0.18099999999999999</v>
      </c>
    </row>
    <row r="1207" spans="10:10" hidden="1" x14ac:dyDescent="0.3">
      <c r="J1207" s="92">
        <v>0.182</v>
      </c>
    </row>
    <row r="1208" spans="10:10" hidden="1" x14ac:dyDescent="0.3">
      <c r="J1208" s="92">
        <v>0.183</v>
      </c>
    </row>
    <row r="1209" spans="10:10" hidden="1" x14ac:dyDescent="0.3">
      <c r="J1209" s="92">
        <v>0.184</v>
      </c>
    </row>
    <row r="1210" spans="10:10" hidden="1" x14ac:dyDescent="0.3">
      <c r="J1210" s="92">
        <v>0.185</v>
      </c>
    </row>
    <row r="1211" spans="10:10" hidden="1" x14ac:dyDescent="0.3">
      <c r="J1211" s="92">
        <v>0.186</v>
      </c>
    </row>
    <row r="1212" spans="10:10" hidden="1" x14ac:dyDescent="0.3">
      <c r="J1212" s="92">
        <v>0.187</v>
      </c>
    </row>
    <row r="1213" spans="10:10" hidden="1" x14ac:dyDescent="0.3">
      <c r="J1213" s="92">
        <v>0.188</v>
      </c>
    </row>
    <row r="1214" spans="10:10" hidden="1" x14ac:dyDescent="0.3">
      <c r="J1214" s="92">
        <v>0.189</v>
      </c>
    </row>
    <row r="1215" spans="10:10" hidden="1" x14ac:dyDescent="0.3">
      <c r="J1215" s="92">
        <v>0.19</v>
      </c>
    </row>
    <row r="1216" spans="10:10" hidden="1" x14ac:dyDescent="0.3">
      <c r="J1216" s="92">
        <v>0.191</v>
      </c>
    </row>
    <row r="1217" spans="10:10" hidden="1" x14ac:dyDescent="0.3">
      <c r="J1217" s="92">
        <v>0.192</v>
      </c>
    </row>
    <row r="1218" spans="10:10" hidden="1" x14ac:dyDescent="0.3">
      <c r="J1218" s="92">
        <v>0.193</v>
      </c>
    </row>
    <row r="1219" spans="10:10" hidden="1" x14ac:dyDescent="0.3">
      <c r="J1219" s="92">
        <v>0.19400000000000001</v>
      </c>
    </row>
    <row r="1220" spans="10:10" hidden="1" x14ac:dyDescent="0.3">
      <c r="J1220" s="92">
        <v>0.19500000000000001</v>
      </c>
    </row>
    <row r="1221" spans="10:10" hidden="1" x14ac:dyDescent="0.3">
      <c r="J1221" s="92">
        <v>0.19600000000000001</v>
      </c>
    </row>
    <row r="1222" spans="10:10" hidden="1" x14ac:dyDescent="0.3">
      <c r="J1222" s="92">
        <v>0.19700000000000001</v>
      </c>
    </row>
    <row r="1223" spans="10:10" hidden="1" x14ac:dyDescent="0.3">
      <c r="J1223" s="92">
        <v>0.19800000000000001</v>
      </c>
    </row>
    <row r="1224" spans="10:10" hidden="1" x14ac:dyDescent="0.3">
      <c r="J1224" s="92">
        <v>0.19900000000000001</v>
      </c>
    </row>
    <row r="1225" spans="10:10" hidden="1" x14ac:dyDescent="0.3">
      <c r="J1225" s="92">
        <v>0.2</v>
      </c>
    </row>
    <row r="1226" spans="10:10" hidden="1" x14ac:dyDescent="0.3">
      <c r="J1226" s="92">
        <v>0.20100000000000001</v>
      </c>
    </row>
    <row r="1227" spans="10:10" hidden="1" x14ac:dyDescent="0.3">
      <c r="J1227" s="92">
        <v>0.20200000000000001</v>
      </c>
    </row>
    <row r="1228" spans="10:10" hidden="1" x14ac:dyDescent="0.3">
      <c r="J1228" s="92">
        <v>0.20300000000000001</v>
      </c>
    </row>
    <row r="1229" spans="10:10" hidden="1" x14ac:dyDescent="0.3">
      <c r="J1229" s="92">
        <v>0.20399999999999999</v>
      </c>
    </row>
    <row r="1230" spans="10:10" hidden="1" x14ac:dyDescent="0.3">
      <c r="J1230" s="92">
        <v>0.20499999999999999</v>
      </c>
    </row>
    <row r="1231" spans="10:10" hidden="1" x14ac:dyDescent="0.3">
      <c r="J1231" s="92">
        <v>0.20599999999999999</v>
      </c>
    </row>
    <row r="1232" spans="10:10" hidden="1" x14ac:dyDescent="0.3">
      <c r="J1232" s="92">
        <v>0.20699999999999999</v>
      </c>
    </row>
    <row r="1233" spans="10:10" hidden="1" x14ac:dyDescent="0.3">
      <c r="J1233" s="92">
        <v>0.20799999999999999</v>
      </c>
    </row>
    <row r="1234" spans="10:10" hidden="1" x14ac:dyDescent="0.3">
      <c r="J1234" s="92">
        <v>0.20899999999999999</v>
      </c>
    </row>
    <row r="1235" spans="10:10" hidden="1" x14ac:dyDescent="0.3">
      <c r="J1235" s="92">
        <v>0.21</v>
      </c>
    </row>
    <row r="1236" spans="10:10" hidden="1" x14ac:dyDescent="0.3">
      <c r="J1236" s="92">
        <v>0.21099999999999999</v>
      </c>
    </row>
    <row r="1237" spans="10:10" hidden="1" x14ac:dyDescent="0.3">
      <c r="J1237" s="92">
        <v>0.21199999999999999</v>
      </c>
    </row>
    <row r="1238" spans="10:10" hidden="1" x14ac:dyDescent="0.3">
      <c r="J1238" s="92">
        <v>0.21299999999999999</v>
      </c>
    </row>
    <row r="1239" spans="10:10" hidden="1" x14ac:dyDescent="0.3">
      <c r="J1239" s="92">
        <v>0.214</v>
      </c>
    </row>
    <row r="1240" spans="10:10" hidden="1" x14ac:dyDescent="0.3">
      <c r="J1240" s="92">
        <v>0.215</v>
      </c>
    </row>
    <row r="1241" spans="10:10" hidden="1" x14ac:dyDescent="0.3">
      <c r="J1241" s="92">
        <v>0.216</v>
      </c>
    </row>
    <row r="1242" spans="10:10" hidden="1" x14ac:dyDescent="0.3">
      <c r="J1242" s="92">
        <v>0.217</v>
      </c>
    </row>
    <row r="1243" spans="10:10" hidden="1" x14ac:dyDescent="0.3">
      <c r="J1243" s="92">
        <v>0.218</v>
      </c>
    </row>
    <row r="1244" spans="10:10" hidden="1" x14ac:dyDescent="0.3">
      <c r="J1244" s="92">
        <v>0.219</v>
      </c>
    </row>
    <row r="1245" spans="10:10" hidden="1" x14ac:dyDescent="0.3">
      <c r="J1245" s="92">
        <v>0.22</v>
      </c>
    </row>
    <row r="1246" spans="10:10" hidden="1" x14ac:dyDescent="0.3">
      <c r="J1246" s="92">
        <v>0.221</v>
      </c>
    </row>
    <row r="1247" spans="10:10" hidden="1" x14ac:dyDescent="0.3">
      <c r="J1247" s="92">
        <v>0.222</v>
      </c>
    </row>
    <row r="1248" spans="10:10" hidden="1" x14ac:dyDescent="0.3">
      <c r="J1248" s="92">
        <v>0.223</v>
      </c>
    </row>
    <row r="1249" spans="10:10" hidden="1" x14ac:dyDescent="0.3">
      <c r="J1249" s="92">
        <v>0.224</v>
      </c>
    </row>
    <row r="1250" spans="10:10" hidden="1" x14ac:dyDescent="0.3">
      <c r="J1250" s="92">
        <v>0.22500000000000001</v>
      </c>
    </row>
    <row r="1251" spans="10:10" hidden="1" x14ac:dyDescent="0.3">
      <c r="J1251" s="92">
        <v>0.22600000000000001</v>
      </c>
    </row>
    <row r="1252" spans="10:10" hidden="1" x14ac:dyDescent="0.3">
      <c r="J1252" s="92">
        <v>0.22700000000000001</v>
      </c>
    </row>
    <row r="1253" spans="10:10" hidden="1" x14ac:dyDescent="0.3">
      <c r="J1253" s="92">
        <v>0.22800000000000001</v>
      </c>
    </row>
    <row r="1254" spans="10:10" hidden="1" x14ac:dyDescent="0.3">
      <c r="J1254" s="92">
        <v>0.22900000000000001</v>
      </c>
    </row>
    <row r="1255" spans="10:10" hidden="1" x14ac:dyDescent="0.3">
      <c r="J1255" s="92">
        <v>0.23</v>
      </c>
    </row>
    <row r="1256" spans="10:10" hidden="1" x14ac:dyDescent="0.3">
      <c r="J1256" s="92">
        <v>0.23100000000000001</v>
      </c>
    </row>
    <row r="1257" spans="10:10" hidden="1" x14ac:dyDescent="0.3">
      <c r="J1257" s="92">
        <v>0.23200000000000001</v>
      </c>
    </row>
    <row r="1258" spans="10:10" hidden="1" x14ac:dyDescent="0.3">
      <c r="J1258" s="92">
        <v>0.23300000000000001</v>
      </c>
    </row>
    <row r="1259" spans="10:10" hidden="1" x14ac:dyDescent="0.3">
      <c r="J1259" s="92">
        <v>0.23400000000000001</v>
      </c>
    </row>
    <row r="1260" spans="10:10" hidden="1" x14ac:dyDescent="0.3">
      <c r="J1260" s="92">
        <v>0.23499999999999999</v>
      </c>
    </row>
    <row r="1261" spans="10:10" hidden="1" x14ac:dyDescent="0.3">
      <c r="J1261" s="92">
        <v>0.23599999999999999</v>
      </c>
    </row>
    <row r="1262" spans="10:10" hidden="1" x14ac:dyDescent="0.3">
      <c r="J1262" s="92">
        <v>0.23699999999999999</v>
      </c>
    </row>
    <row r="1263" spans="10:10" hidden="1" x14ac:dyDescent="0.3">
      <c r="J1263" s="92">
        <v>0.23799999999999999</v>
      </c>
    </row>
    <row r="1264" spans="10:10" hidden="1" x14ac:dyDescent="0.3">
      <c r="J1264" s="92">
        <v>0.23899999999999999</v>
      </c>
    </row>
    <row r="1265" spans="10:10" hidden="1" x14ac:dyDescent="0.3">
      <c r="J1265" s="92">
        <v>0.24</v>
      </c>
    </row>
    <row r="1266" spans="10:10" hidden="1" x14ac:dyDescent="0.3">
      <c r="J1266" s="92">
        <v>0.24099999999999999</v>
      </c>
    </row>
    <row r="1267" spans="10:10" hidden="1" x14ac:dyDescent="0.3">
      <c r="J1267" s="92">
        <v>0.24199999999999999</v>
      </c>
    </row>
    <row r="1268" spans="10:10" hidden="1" x14ac:dyDescent="0.3">
      <c r="J1268" s="92">
        <v>0.24299999999999999</v>
      </c>
    </row>
    <row r="1269" spans="10:10" hidden="1" x14ac:dyDescent="0.3">
      <c r="J1269" s="92">
        <v>0.24399999999999999</v>
      </c>
    </row>
    <row r="1270" spans="10:10" hidden="1" x14ac:dyDescent="0.3">
      <c r="J1270" s="92">
        <v>0.245</v>
      </c>
    </row>
    <row r="1271" spans="10:10" hidden="1" x14ac:dyDescent="0.3">
      <c r="J1271" s="92">
        <v>0.246</v>
      </c>
    </row>
    <row r="1272" spans="10:10" hidden="1" x14ac:dyDescent="0.3">
      <c r="J1272" s="92">
        <v>0.247</v>
      </c>
    </row>
    <row r="1273" spans="10:10" hidden="1" x14ac:dyDescent="0.3">
      <c r="J1273" s="92">
        <v>0.248</v>
      </c>
    </row>
    <row r="1274" spans="10:10" hidden="1" x14ac:dyDescent="0.3">
      <c r="J1274" s="92">
        <v>0.249</v>
      </c>
    </row>
    <row r="1275" spans="10:10" hidden="1" x14ac:dyDescent="0.3">
      <c r="J1275" s="92">
        <v>0.25</v>
      </c>
    </row>
    <row r="1276" spans="10:10" hidden="1" x14ac:dyDescent="0.3">
      <c r="J1276" s="92">
        <v>0.251</v>
      </c>
    </row>
    <row r="1277" spans="10:10" hidden="1" x14ac:dyDescent="0.3">
      <c r="J1277" s="92">
        <v>0.252</v>
      </c>
    </row>
    <row r="1278" spans="10:10" hidden="1" x14ac:dyDescent="0.3">
      <c r="J1278" s="92">
        <v>0.253</v>
      </c>
    </row>
    <row r="1279" spans="10:10" hidden="1" x14ac:dyDescent="0.3">
      <c r="J1279" s="92">
        <v>0.254</v>
      </c>
    </row>
    <row r="1280" spans="10:10" hidden="1" x14ac:dyDescent="0.3">
      <c r="J1280" s="92">
        <v>0.255</v>
      </c>
    </row>
    <row r="1281" spans="10:10" hidden="1" x14ac:dyDescent="0.3">
      <c r="J1281" s="92">
        <v>0.25600000000000001</v>
      </c>
    </row>
    <row r="1282" spans="10:10" hidden="1" x14ac:dyDescent="0.3">
      <c r="J1282" s="92">
        <v>0.25700000000000001</v>
      </c>
    </row>
    <row r="1283" spans="10:10" hidden="1" x14ac:dyDescent="0.3">
      <c r="J1283" s="92">
        <v>0.25800000000000001</v>
      </c>
    </row>
    <row r="1284" spans="10:10" hidden="1" x14ac:dyDescent="0.3">
      <c r="J1284" s="92">
        <v>0.25900000000000001</v>
      </c>
    </row>
    <row r="1285" spans="10:10" hidden="1" x14ac:dyDescent="0.3">
      <c r="J1285" s="92">
        <v>0.26</v>
      </c>
    </row>
    <row r="1286" spans="10:10" hidden="1" x14ac:dyDescent="0.3">
      <c r="J1286" s="92">
        <v>0.26100000000000001</v>
      </c>
    </row>
    <row r="1287" spans="10:10" hidden="1" x14ac:dyDescent="0.3">
      <c r="J1287" s="92">
        <v>0.26200000000000001</v>
      </c>
    </row>
    <row r="1288" spans="10:10" hidden="1" x14ac:dyDescent="0.3">
      <c r="J1288" s="92">
        <v>0.26300000000000001</v>
      </c>
    </row>
    <row r="1289" spans="10:10" hidden="1" x14ac:dyDescent="0.3">
      <c r="J1289" s="92">
        <v>0.26400000000000001</v>
      </c>
    </row>
    <row r="1290" spans="10:10" hidden="1" x14ac:dyDescent="0.3">
      <c r="J1290" s="92">
        <v>0.26500000000000001</v>
      </c>
    </row>
    <row r="1291" spans="10:10" hidden="1" x14ac:dyDescent="0.3">
      <c r="J1291" s="92">
        <v>0.26600000000000001</v>
      </c>
    </row>
    <row r="1292" spans="10:10" hidden="1" x14ac:dyDescent="0.3">
      <c r="J1292" s="92">
        <v>0.26700000000000002</v>
      </c>
    </row>
    <row r="1293" spans="10:10" hidden="1" x14ac:dyDescent="0.3">
      <c r="J1293" s="92">
        <v>0.26800000000000002</v>
      </c>
    </row>
    <row r="1294" spans="10:10" hidden="1" x14ac:dyDescent="0.3">
      <c r="J1294" s="92">
        <v>0.26900000000000002</v>
      </c>
    </row>
    <row r="1295" spans="10:10" hidden="1" x14ac:dyDescent="0.3">
      <c r="J1295" s="92">
        <v>0.27</v>
      </c>
    </row>
    <row r="1296" spans="10:10" hidden="1" x14ac:dyDescent="0.3">
      <c r="J1296" s="92">
        <v>0.27100000000000002</v>
      </c>
    </row>
    <row r="1297" spans="10:10" hidden="1" x14ac:dyDescent="0.3">
      <c r="J1297" s="92">
        <v>0.27200000000000002</v>
      </c>
    </row>
    <row r="1298" spans="10:10" hidden="1" x14ac:dyDescent="0.3">
      <c r="J1298" s="92">
        <v>0.27300000000000002</v>
      </c>
    </row>
    <row r="1299" spans="10:10" hidden="1" x14ac:dyDescent="0.3">
      <c r="J1299" s="92">
        <v>0.27400000000000002</v>
      </c>
    </row>
    <row r="1300" spans="10:10" hidden="1" x14ac:dyDescent="0.3">
      <c r="J1300" s="92">
        <v>0.27500000000000002</v>
      </c>
    </row>
    <row r="1301" spans="10:10" hidden="1" x14ac:dyDescent="0.3">
      <c r="J1301" s="92">
        <v>0.27600000000000002</v>
      </c>
    </row>
    <row r="1302" spans="10:10" hidden="1" x14ac:dyDescent="0.3">
      <c r="J1302" s="92">
        <v>0.27700000000000002</v>
      </c>
    </row>
    <row r="1303" spans="10:10" hidden="1" x14ac:dyDescent="0.3">
      <c r="J1303" s="92">
        <v>0.27800000000000002</v>
      </c>
    </row>
    <row r="1304" spans="10:10" hidden="1" x14ac:dyDescent="0.3">
      <c r="J1304" s="92">
        <v>0.27900000000000003</v>
      </c>
    </row>
    <row r="1305" spans="10:10" hidden="1" x14ac:dyDescent="0.3">
      <c r="J1305" s="92">
        <v>0.28000000000000003</v>
      </c>
    </row>
    <row r="1306" spans="10:10" hidden="1" x14ac:dyDescent="0.3">
      <c r="J1306" s="92">
        <v>0.28100000000000003</v>
      </c>
    </row>
    <row r="1307" spans="10:10" hidden="1" x14ac:dyDescent="0.3">
      <c r="J1307" s="92">
        <v>0.28199999999999997</v>
      </c>
    </row>
    <row r="1308" spans="10:10" hidden="1" x14ac:dyDescent="0.3">
      <c r="J1308" s="92">
        <v>0.28299999999999997</v>
      </c>
    </row>
    <row r="1309" spans="10:10" hidden="1" x14ac:dyDescent="0.3">
      <c r="J1309" s="92">
        <v>0.28399999999999997</v>
      </c>
    </row>
    <row r="1310" spans="10:10" hidden="1" x14ac:dyDescent="0.3">
      <c r="J1310" s="92">
        <v>0.28499999999999998</v>
      </c>
    </row>
    <row r="1311" spans="10:10" hidden="1" x14ac:dyDescent="0.3">
      <c r="J1311" s="92">
        <v>0.28599999999999998</v>
      </c>
    </row>
    <row r="1312" spans="10:10" hidden="1" x14ac:dyDescent="0.3">
      <c r="J1312" s="92">
        <v>0.28699999999999998</v>
      </c>
    </row>
    <row r="1313" spans="10:10" hidden="1" x14ac:dyDescent="0.3">
      <c r="J1313" s="92">
        <v>0.28799999999999998</v>
      </c>
    </row>
    <row r="1314" spans="10:10" hidden="1" x14ac:dyDescent="0.3">
      <c r="J1314" s="92">
        <v>0.28899999999999998</v>
      </c>
    </row>
    <row r="1315" spans="10:10" hidden="1" x14ac:dyDescent="0.3">
      <c r="J1315" s="92">
        <v>0.28999999999999998</v>
      </c>
    </row>
    <row r="1316" spans="10:10" hidden="1" x14ac:dyDescent="0.3">
      <c r="J1316" s="92">
        <v>0.29099999999999998</v>
      </c>
    </row>
    <row r="1317" spans="10:10" hidden="1" x14ac:dyDescent="0.3">
      <c r="J1317" s="92">
        <v>0.29199999999999998</v>
      </c>
    </row>
    <row r="1318" spans="10:10" hidden="1" x14ac:dyDescent="0.3">
      <c r="J1318" s="92">
        <v>0.29299999999999998</v>
      </c>
    </row>
    <row r="1319" spans="10:10" hidden="1" x14ac:dyDescent="0.3">
      <c r="J1319" s="92">
        <v>0.29399999999999998</v>
      </c>
    </row>
    <row r="1320" spans="10:10" hidden="1" x14ac:dyDescent="0.3">
      <c r="J1320" s="92">
        <v>0.29499999999999998</v>
      </c>
    </row>
    <row r="1321" spans="10:10" hidden="1" x14ac:dyDescent="0.3">
      <c r="J1321" s="92">
        <v>0.29599999999999999</v>
      </c>
    </row>
    <row r="1322" spans="10:10" hidden="1" x14ac:dyDescent="0.3">
      <c r="J1322" s="92">
        <v>0.29699999999999999</v>
      </c>
    </row>
    <row r="1323" spans="10:10" hidden="1" x14ac:dyDescent="0.3">
      <c r="J1323" s="92">
        <v>0.29799999999999999</v>
      </c>
    </row>
    <row r="1324" spans="10:10" hidden="1" x14ac:dyDescent="0.3">
      <c r="J1324" s="92">
        <v>0.29899999999999999</v>
      </c>
    </row>
    <row r="1325" spans="10:10" hidden="1" x14ac:dyDescent="0.3">
      <c r="J1325" s="92">
        <v>0.3</v>
      </c>
    </row>
    <row r="1326" spans="10:10" hidden="1" x14ac:dyDescent="0.3">
      <c r="J1326" s="92">
        <v>0.30099999999999999</v>
      </c>
    </row>
    <row r="1327" spans="10:10" hidden="1" x14ac:dyDescent="0.3">
      <c r="J1327" s="92">
        <v>0.30199999999999999</v>
      </c>
    </row>
    <row r="1328" spans="10:10" hidden="1" x14ac:dyDescent="0.3">
      <c r="J1328" s="92">
        <v>0.30299999999999999</v>
      </c>
    </row>
    <row r="1329" spans="10:10" hidden="1" x14ac:dyDescent="0.3">
      <c r="J1329" s="92">
        <v>0.30399999999999999</v>
      </c>
    </row>
    <row r="1330" spans="10:10" hidden="1" x14ac:dyDescent="0.3">
      <c r="J1330" s="92">
        <v>0.30499999999999999</v>
      </c>
    </row>
    <row r="1331" spans="10:10" hidden="1" x14ac:dyDescent="0.3">
      <c r="J1331" s="92">
        <v>0.30599999999999999</v>
      </c>
    </row>
    <row r="1332" spans="10:10" hidden="1" x14ac:dyDescent="0.3">
      <c r="J1332" s="92">
        <v>0.307</v>
      </c>
    </row>
    <row r="1333" spans="10:10" hidden="1" x14ac:dyDescent="0.3">
      <c r="J1333" s="92">
        <v>0.308</v>
      </c>
    </row>
    <row r="1334" spans="10:10" hidden="1" x14ac:dyDescent="0.3">
      <c r="J1334" s="92">
        <v>0.309</v>
      </c>
    </row>
    <row r="1335" spans="10:10" hidden="1" x14ac:dyDescent="0.3">
      <c r="J1335" s="92">
        <v>0.31</v>
      </c>
    </row>
    <row r="1336" spans="10:10" hidden="1" x14ac:dyDescent="0.3">
      <c r="J1336" s="92">
        <v>0.311</v>
      </c>
    </row>
    <row r="1337" spans="10:10" hidden="1" x14ac:dyDescent="0.3">
      <c r="J1337" s="92">
        <v>0.312</v>
      </c>
    </row>
    <row r="1338" spans="10:10" hidden="1" x14ac:dyDescent="0.3">
      <c r="J1338" s="92">
        <v>0.313</v>
      </c>
    </row>
    <row r="1339" spans="10:10" hidden="1" x14ac:dyDescent="0.3">
      <c r="J1339" s="92">
        <v>0.314</v>
      </c>
    </row>
    <row r="1340" spans="10:10" hidden="1" x14ac:dyDescent="0.3">
      <c r="J1340" s="92">
        <v>0.315</v>
      </c>
    </row>
    <row r="1341" spans="10:10" hidden="1" x14ac:dyDescent="0.3">
      <c r="J1341" s="92">
        <v>0.316</v>
      </c>
    </row>
    <row r="1342" spans="10:10" hidden="1" x14ac:dyDescent="0.3">
      <c r="J1342" s="92">
        <v>0.317</v>
      </c>
    </row>
    <row r="1343" spans="10:10" hidden="1" x14ac:dyDescent="0.3">
      <c r="J1343" s="92">
        <v>0.318</v>
      </c>
    </row>
    <row r="1344" spans="10:10" hidden="1" x14ac:dyDescent="0.3">
      <c r="J1344" s="92">
        <v>0.31900000000000001</v>
      </c>
    </row>
    <row r="1345" spans="10:10" hidden="1" x14ac:dyDescent="0.3">
      <c r="J1345" s="92">
        <v>0.32</v>
      </c>
    </row>
    <row r="1346" spans="10:10" hidden="1" x14ac:dyDescent="0.3">
      <c r="J1346" s="92">
        <v>0.32100000000000001</v>
      </c>
    </row>
    <row r="1347" spans="10:10" hidden="1" x14ac:dyDescent="0.3">
      <c r="J1347" s="92">
        <v>0.32200000000000001</v>
      </c>
    </row>
    <row r="1348" spans="10:10" hidden="1" x14ac:dyDescent="0.3">
      <c r="J1348" s="92">
        <v>0.32300000000000001</v>
      </c>
    </row>
    <row r="1349" spans="10:10" hidden="1" x14ac:dyDescent="0.3">
      <c r="J1349" s="92">
        <v>0.32400000000000001</v>
      </c>
    </row>
    <row r="1350" spans="10:10" hidden="1" x14ac:dyDescent="0.3">
      <c r="J1350" s="92">
        <v>0.32500000000000001</v>
      </c>
    </row>
    <row r="1351" spans="10:10" hidden="1" x14ac:dyDescent="0.3">
      <c r="J1351" s="92">
        <v>0.32600000000000001</v>
      </c>
    </row>
    <row r="1352" spans="10:10" hidden="1" x14ac:dyDescent="0.3">
      <c r="J1352" s="92">
        <v>0.32700000000000001</v>
      </c>
    </row>
    <row r="1353" spans="10:10" hidden="1" x14ac:dyDescent="0.3">
      <c r="J1353" s="92">
        <v>0.32800000000000001</v>
      </c>
    </row>
    <row r="1354" spans="10:10" hidden="1" x14ac:dyDescent="0.3">
      <c r="J1354" s="92">
        <v>0.32900000000000001</v>
      </c>
    </row>
    <row r="1355" spans="10:10" hidden="1" x14ac:dyDescent="0.3">
      <c r="J1355" s="92">
        <v>0.33</v>
      </c>
    </row>
    <row r="1356" spans="10:10" hidden="1" x14ac:dyDescent="0.3">
      <c r="J1356" s="92">
        <v>0.33100000000000002</v>
      </c>
    </row>
    <row r="1357" spans="10:10" hidden="1" x14ac:dyDescent="0.3">
      <c r="J1357" s="92">
        <v>0.33200000000000002</v>
      </c>
    </row>
    <row r="1358" spans="10:10" hidden="1" x14ac:dyDescent="0.3">
      <c r="J1358" s="92">
        <v>0.33300000000000002</v>
      </c>
    </row>
    <row r="1359" spans="10:10" hidden="1" x14ac:dyDescent="0.3">
      <c r="J1359" s="92">
        <v>0.33400000000000002</v>
      </c>
    </row>
    <row r="1360" spans="10:10" hidden="1" x14ac:dyDescent="0.3">
      <c r="J1360" s="92">
        <v>0.33500000000000002</v>
      </c>
    </row>
    <row r="1361" spans="10:10" hidden="1" x14ac:dyDescent="0.3">
      <c r="J1361" s="92">
        <v>0.33600000000000002</v>
      </c>
    </row>
    <row r="1362" spans="10:10" hidden="1" x14ac:dyDescent="0.3">
      <c r="J1362" s="92">
        <v>0.33700000000000002</v>
      </c>
    </row>
    <row r="1363" spans="10:10" hidden="1" x14ac:dyDescent="0.3">
      <c r="J1363" s="92">
        <v>0.33800000000000002</v>
      </c>
    </row>
    <row r="1364" spans="10:10" hidden="1" x14ac:dyDescent="0.3">
      <c r="J1364" s="92">
        <v>0.33900000000000002</v>
      </c>
    </row>
    <row r="1365" spans="10:10" hidden="1" x14ac:dyDescent="0.3">
      <c r="J1365" s="92">
        <v>0.34</v>
      </c>
    </row>
    <row r="1366" spans="10:10" hidden="1" x14ac:dyDescent="0.3">
      <c r="J1366" s="92">
        <v>0.34100000000000003</v>
      </c>
    </row>
    <row r="1367" spans="10:10" hidden="1" x14ac:dyDescent="0.3">
      <c r="J1367" s="92">
        <v>0.34200000000000003</v>
      </c>
    </row>
    <row r="1368" spans="10:10" hidden="1" x14ac:dyDescent="0.3">
      <c r="J1368" s="92">
        <v>0.34300000000000003</v>
      </c>
    </row>
    <row r="1369" spans="10:10" hidden="1" x14ac:dyDescent="0.3">
      <c r="J1369" s="92">
        <v>0.34399999999999997</v>
      </c>
    </row>
    <row r="1370" spans="10:10" hidden="1" x14ac:dyDescent="0.3">
      <c r="J1370" s="92">
        <v>0.34499999999999997</v>
      </c>
    </row>
    <row r="1371" spans="10:10" hidden="1" x14ac:dyDescent="0.3">
      <c r="J1371" s="92">
        <v>0.34599999999999997</v>
      </c>
    </row>
    <row r="1372" spans="10:10" hidden="1" x14ac:dyDescent="0.3">
      <c r="J1372" s="92">
        <v>0.34699999999999998</v>
      </c>
    </row>
    <row r="1373" spans="10:10" hidden="1" x14ac:dyDescent="0.3">
      <c r="J1373" s="92">
        <v>0.34799999999999998</v>
      </c>
    </row>
    <row r="1374" spans="10:10" hidden="1" x14ac:dyDescent="0.3">
      <c r="J1374" s="92">
        <v>0.34899999999999998</v>
      </c>
    </row>
    <row r="1375" spans="10:10" hidden="1" x14ac:dyDescent="0.3">
      <c r="J1375" s="92">
        <v>0.35</v>
      </c>
    </row>
    <row r="1376" spans="10:10" hidden="1" x14ac:dyDescent="0.3">
      <c r="J1376" s="92">
        <v>0.35099999999999998</v>
      </c>
    </row>
    <row r="1377" spans="10:10" hidden="1" x14ac:dyDescent="0.3">
      <c r="J1377" s="92">
        <v>0.35199999999999998</v>
      </c>
    </row>
    <row r="1378" spans="10:10" hidden="1" x14ac:dyDescent="0.3">
      <c r="J1378" s="92">
        <v>0.35299999999999998</v>
      </c>
    </row>
    <row r="1379" spans="10:10" hidden="1" x14ac:dyDescent="0.3">
      <c r="J1379" s="92">
        <v>0.35399999999999998</v>
      </c>
    </row>
    <row r="1380" spans="10:10" hidden="1" x14ac:dyDescent="0.3">
      <c r="J1380" s="92">
        <v>0.35499999999999998</v>
      </c>
    </row>
    <row r="1381" spans="10:10" hidden="1" x14ac:dyDescent="0.3">
      <c r="J1381" s="92">
        <v>0.35599999999999998</v>
      </c>
    </row>
    <row r="1382" spans="10:10" hidden="1" x14ac:dyDescent="0.3">
      <c r="J1382" s="92">
        <v>0.35699999999999998</v>
      </c>
    </row>
    <row r="1383" spans="10:10" hidden="1" x14ac:dyDescent="0.3">
      <c r="J1383" s="92">
        <v>0.35799999999999998</v>
      </c>
    </row>
    <row r="1384" spans="10:10" hidden="1" x14ac:dyDescent="0.3">
      <c r="J1384" s="92">
        <v>0.35899999999999999</v>
      </c>
    </row>
    <row r="1385" spans="10:10" hidden="1" x14ac:dyDescent="0.3">
      <c r="J1385" s="92">
        <v>0.36</v>
      </c>
    </row>
    <row r="1386" spans="10:10" hidden="1" x14ac:dyDescent="0.3">
      <c r="J1386" s="92">
        <v>0.36099999999999999</v>
      </c>
    </row>
    <row r="1387" spans="10:10" hidden="1" x14ac:dyDescent="0.3">
      <c r="J1387" s="92">
        <v>0.36199999999999999</v>
      </c>
    </row>
    <row r="1388" spans="10:10" hidden="1" x14ac:dyDescent="0.3">
      <c r="J1388" s="92">
        <v>0.36299999999999999</v>
      </c>
    </row>
    <row r="1389" spans="10:10" hidden="1" x14ac:dyDescent="0.3">
      <c r="J1389" s="92">
        <v>0.36399999999999999</v>
      </c>
    </row>
    <row r="1390" spans="10:10" hidden="1" x14ac:dyDescent="0.3">
      <c r="J1390" s="92">
        <v>0.36499999999999999</v>
      </c>
    </row>
    <row r="1391" spans="10:10" hidden="1" x14ac:dyDescent="0.3">
      <c r="J1391" s="92">
        <v>0.36599999999999999</v>
      </c>
    </row>
    <row r="1392" spans="10:10" hidden="1" x14ac:dyDescent="0.3">
      <c r="J1392" s="92">
        <v>0.36699999999999999</v>
      </c>
    </row>
    <row r="1393" spans="10:10" hidden="1" x14ac:dyDescent="0.3">
      <c r="J1393" s="92">
        <v>0.36799999999999999</v>
      </c>
    </row>
    <row r="1394" spans="10:10" hidden="1" x14ac:dyDescent="0.3">
      <c r="J1394" s="92">
        <v>0.36899999999999999</v>
      </c>
    </row>
    <row r="1395" spans="10:10" hidden="1" x14ac:dyDescent="0.3">
      <c r="J1395" s="92">
        <v>0.37</v>
      </c>
    </row>
    <row r="1396" spans="10:10" hidden="1" x14ac:dyDescent="0.3">
      <c r="J1396" s="92">
        <v>0.371</v>
      </c>
    </row>
    <row r="1397" spans="10:10" hidden="1" x14ac:dyDescent="0.3">
      <c r="J1397" s="92">
        <v>0.372</v>
      </c>
    </row>
    <row r="1398" spans="10:10" hidden="1" x14ac:dyDescent="0.3">
      <c r="J1398" s="92">
        <v>0.373</v>
      </c>
    </row>
    <row r="1399" spans="10:10" hidden="1" x14ac:dyDescent="0.3">
      <c r="J1399" s="92">
        <v>0.374</v>
      </c>
    </row>
    <row r="1400" spans="10:10" hidden="1" x14ac:dyDescent="0.3">
      <c r="J1400" s="92">
        <v>0.375</v>
      </c>
    </row>
    <row r="1401" spans="10:10" hidden="1" x14ac:dyDescent="0.3">
      <c r="J1401" s="92">
        <v>0.376</v>
      </c>
    </row>
    <row r="1402" spans="10:10" hidden="1" x14ac:dyDescent="0.3">
      <c r="J1402" s="92">
        <v>0.377</v>
      </c>
    </row>
    <row r="1403" spans="10:10" hidden="1" x14ac:dyDescent="0.3">
      <c r="J1403" s="92">
        <v>0.378</v>
      </c>
    </row>
    <row r="1404" spans="10:10" hidden="1" x14ac:dyDescent="0.3">
      <c r="J1404" s="92">
        <v>0.379</v>
      </c>
    </row>
    <row r="1405" spans="10:10" hidden="1" x14ac:dyDescent="0.3">
      <c r="J1405" s="92">
        <v>0.38</v>
      </c>
    </row>
    <row r="1406" spans="10:10" hidden="1" x14ac:dyDescent="0.3">
      <c r="J1406" s="92">
        <v>0.38100000000000001</v>
      </c>
    </row>
    <row r="1407" spans="10:10" hidden="1" x14ac:dyDescent="0.3">
      <c r="J1407" s="92">
        <v>0.38200000000000001</v>
      </c>
    </row>
    <row r="1408" spans="10:10" hidden="1" x14ac:dyDescent="0.3">
      <c r="J1408" s="92">
        <v>0.38300000000000001</v>
      </c>
    </row>
    <row r="1409" spans="10:10" hidden="1" x14ac:dyDescent="0.3">
      <c r="J1409" s="92">
        <v>0.38400000000000001</v>
      </c>
    </row>
    <row r="1410" spans="10:10" hidden="1" x14ac:dyDescent="0.3">
      <c r="J1410" s="92">
        <v>0.38500000000000001</v>
      </c>
    </row>
    <row r="1411" spans="10:10" hidden="1" x14ac:dyDescent="0.3">
      <c r="J1411" s="92">
        <v>0.38600000000000001</v>
      </c>
    </row>
    <row r="1412" spans="10:10" hidden="1" x14ac:dyDescent="0.3">
      <c r="J1412" s="92">
        <v>0.38700000000000001</v>
      </c>
    </row>
    <row r="1413" spans="10:10" hidden="1" x14ac:dyDescent="0.3">
      <c r="J1413" s="92">
        <v>0.38800000000000001</v>
      </c>
    </row>
    <row r="1414" spans="10:10" hidden="1" x14ac:dyDescent="0.3">
      <c r="J1414" s="92">
        <v>0.38900000000000001</v>
      </c>
    </row>
    <row r="1415" spans="10:10" hidden="1" x14ac:dyDescent="0.3">
      <c r="J1415" s="92">
        <v>0.39</v>
      </c>
    </row>
    <row r="1416" spans="10:10" hidden="1" x14ac:dyDescent="0.3">
      <c r="J1416" s="92">
        <v>0.39100000000000001</v>
      </c>
    </row>
    <row r="1417" spans="10:10" hidden="1" x14ac:dyDescent="0.3">
      <c r="J1417" s="92">
        <v>0.39200000000000002</v>
      </c>
    </row>
    <row r="1418" spans="10:10" hidden="1" x14ac:dyDescent="0.3">
      <c r="J1418" s="92">
        <v>0.39300000000000002</v>
      </c>
    </row>
    <row r="1419" spans="10:10" hidden="1" x14ac:dyDescent="0.3">
      <c r="J1419" s="92">
        <v>0.39400000000000002</v>
      </c>
    </row>
    <row r="1420" spans="10:10" hidden="1" x14ac:dyDescent="0.3">
      <c r="J1420" s="92">
        <v>0.39500000000000002</v>
      </c>
    </row>
    <row r="1421" spans="10:10" hidden="1" x14ac:dyDescent="0.3">
      <c r="J1421" s="92">
        <v>0.39600000000000002</v>
      </c>
    </row>
    <row r="1422" spans="10:10" hidden="1" x14ac:dyDescent="0.3">
      <c r="J1422" s="92">
        <v>0.39700000000000002</v>
      </c>
    </row>
    <row r="1423" spans="10:10" hidden="1" x14ac:dyDescent="0.3">
      <c r="J1423" s="92">
        <v>0.39800000000000002</v>
      </c>
    </row>
    <row r="1424" spans="10:10" hidden="1" x14ac:dyDescent="0.3">
      <c r="J1424" s="92">
        <v>0.39900000000000002</v>
      </c>
    </row>
    <row r="1425" spans="10:10" hidden="1" x14ac:dyDescent="0.3">
      <c r="J1425" s="92">
        <v>0.4</v>
      </c>
    </row>
    <row r="1426" spans="10:10" hidden="1" x14ac:dyDescent="0.3">
      <c r="J1426" s="92">
        <v>0.40100000000000002</v>
      </c>
    </row>
    <row r="1427" spans="10:10" hidden="1" x14ac:dyDescent="0.3">
      <c r="J1427" s="92">
        <v>0.40200000000000002</v>
      </c>
    </row>
    <row r="1428" spans="10:10" hidden="1" x14ac:dyDescent="0.3">
      <c r="J1428" s="92">
        <v>0.40300000000000002</v>
      </c>
    </row>
    <row r="1429" spans="10:10" hidden="1" x14ac:dyDescent="0.3">
      <c r="J1429" s="92">
        <v>0.40400000000000003</v>
      </c>
    </row>
    <row r="1430" spans="10:10" hidden="1" x14ac:dyDescent="0.3">
      <c r="J1430" s="92">
        <v>0.40500000000000003</v>
      </c>
    </row>
    <row r="1431" spans="10:10" hidden="1" x14ac:dyDescent="0.3">
      <c r="J1431" s="92">
        <v>0.40600000000000003</v>
      </c>
    </row>
    <row r="1432" spans="10:10" hidden="1" x14ac:dyDescent="0.3">
      <c r="J1432" s="92">
        <v>0.40699999999999997</v>
      </c>
    </row>
    <row r="1433" spans="10:10" hidden="1" x14ac:dyDescent="0.3">
      <c r="J1433" s="92">
        <v>0.40799999999999997</v>
      </c>
    </row>
    <row r="1434" spans="10:10" hidden="1" x14ac:dyDescent="0.3">
      <c r="J1434" s="92">
        <v>0.40899999999999997</v>
      </c>
    </row>
    <row r="1435" spans="10:10" hidden="1" x14ac:dyDescent="0.3">
      <c r="J1435" s="92">
        <v>0.41</v>
      </c>
    </row>
    <row r="1436" spans="10:10" hidden="1" x14ac:dyDescent="0.3">
      <c r="J1436" s="92">
        <v>0.41099999999999998</v>
      </c>
    </row>
    <row r="1437" spans="10:10" hidden="1" x14ac:dyDescent="0.3">
      <c r="J1437" s="92">
        <v>0.41199999999999998</v>
      </c>
    </row>
    <row r="1438" spans="10:10" hidden="1" x14ac:dyDescent="0.3">
      <c r="J1438" s="92">
        <v>0.41299999999999998</v>
      </c>
    </row>
    <row r="1439" spans="10:10" hidden="1" x14ac:dyDescent="0.3">
      <c r="J1439" s="92">
        <v>0.41399999999999998</v>
      </c>
    </row>
    <row r="1440" spans="10:10" hidden="1" x14ac:dyDescent="0.3">
      <c r="J1440" s="92">
        <v>0.41499999999999998</v>
      </c>
    </row>
    <row r="1441" spans="10:10" hidden="1" x14ac:dyDescent="0.3">
      <c r="J1441" s="92">
        <v>0.41599999999999998</v>
      </c>
    </row>
    <row r="1442" spans="10:10" hidden="1" x14ac:dyDescent="0.3">
      <c r="J1442" s="92">
        <v>0.41699999999999998</v>
      </c>
    </row>
    <row r="1443" spans="10:10" hidden="1" x14ac:dyDescent="0.3">
      <c r="J1443" s="92">
        <v>0.41799999999999998</v>
      </c>
    </row>
    <row r="1444" spans="10:10" hidden="1" x14ac:dyDescent="0.3">
      <c r="J1444" s="92">
        <v>0.41899999999999998</v>
      </c>
    </row>
    <row r="1445" spans="10:10" hidden="1" x14ac:dyDescent="0.3">
      <c r="J1445" s="92">
        <v>0.42</v>
      </c>
    </row>
    <row r="1446" spans="10:10" hidden="1" x14ac:dyDescent="0.3">
      <c r="J1446" s="92">
        <v>0.42099999999999999</v>
      </c>
    </row>
    <row r="1447" spans="10:10" hidden="1" x14ac:dyDescent="0.3">
      <c r="J1447" s="92">
        <v>0.42199999999999999</v>
      </c>
    </row>
    <row r="1448" spans="10:10" hidden="1" x14ac:dyDescent="0.3">
      <c r="J1448" s="92">
        <v>0.42299999999999999</v>
      </c>
    </row>
    <row r="1449" spans="10:10" hidden="1" x14ac:dyDescent="0.3">
      <c r="J1449" s="92">
        <v>0.42399999999999999</v>
      </c>
    </row>
    <row r="1450" spans="10:10" hidden="1" x14ac:dyDescent="0.3">
      <c r="J1450" s="92">
        <v>0.42499999999999999</v>
      </c>
    </row>
    <row r="1451" spans="10:10" hidden="1" x14ac:dyDescent="0.3">
      <c r="J1451" s="92">
        <v>0.42599999999999999</v>
      </c>
    </row>
    <row r="1452" spans="10:10" hidden="1" x14ac:dyDescent="0.3">
      <c r="J1452" s="92">
        <v>0.42699999999999999</v>
      </c>
    </row>
    <row r="1453" spans="10:10" hidden="1" x14ac:dyDescent="0.3">
      <c r="J1453" s="92">
        <v>0.42799999999999999</v>
      </c>
    </row>
    <row r="1454" spans="10:10" hidden="1" x14ac:dyDescent="0.3">
      <c r="J1454" s="92">
        <v>0.42899999999999999</v>
      </c>
    </row>
    <row r="1455" spans="10:10" hidden="1" x14ac:dyDescent="0.3">
      <c r="J1455" s="92">
        <v>0.43</v>
      </c>
    </row>
    <row r="1456" spans="10:10" hidden="1" x14ac:dyDescent="0.3">
      <c r="J1456" s="92">
        <v>0.43099999999999999</v>
      </c>
    </row>
    <row r="1457" spans="10:10" hidden="1" x14ac:dyDescent="0.3">
      <c r="J1457" s="92">
        <v>0.432</v>
      </c>
    </row>
    <row r="1458" spans="10:10" hidden="1" x14ac:dyDescent="0.3">
      <c r="J1458" s="92">
        <v>0.433</v>
      </c>
    </row>
    <row r="1459" spans="10:10" hidden="1" x14ac:dyDescent="0.3">
      <c r="J1459" s="92">
        <v>0.434</v>
      </c>
    </row>
    <row r="1460" spans="10:10" hidden="1" x14ac:dyDescent="0.3">
      <c r="J1460" s="92">
        <v>0.435</v>
      </c>
    </row>
    <row r="1461" spans="10:10" hidden="1" x14ac:dyDescent="0.3">
      <c r="J1461" s="92">
        <v>0.436</v>
      </c>
    </row>
    <row r="1462" spans="10:10" hidden="1" x14ac:dyDescent="0.3">
      <c r="J1462" s="92">
        <v>0.437</v>
      </c>
    </row>
    <row r="1463" spans="10:10" hidden="1" x14ac:dyDescent="0.3">
      <c r="J1463" s="92">
        <v>0.438</v>
      </c>
    </row>
    <row r="1464" spans="10:10" hidden="1" x14ac:dyDescent="0.3">
      <c r="J1464" s="92">
        <v>0.439</v>
      </c>
    </row>
    <row r="1465" spans="10:10" hidden="1" x14ac:dyDescent="0.3">
      <c r="J1465" s="92">
        <v>0.44</v>
      </c>
    </row>
    <row r="1466" spans="10:10" hidden="1" x14ac:dyDescent="0.3">
      <c r="J1466" s="92">
        <v>0.441</v>
      </c>
    </row>
    <row r="1467" spans="10:10" hidden="1" x14ac:dyDescent="0.3">
      <c r="J1467" s="92">
        <v>0.442</v>
      </c>
    </row>
    <row r="1468" spans="10:10" hidden="1" x14ac:dyDescent="0.3">
      <c r="J1468" s="92">
        <v>0.443</v>
      </c>
    </row>
    <row r="1469" spans="10:10" hidden="1" x14ac:dyDescent="0.3">
      <c r="J1469" s="92">
        <v>0.44400000000000001</v>
      </c>
    </row>
    <row r="1470" spans="10:10" hidden="1" x14ac:dyDescent="0.3">
      <c r="J1470" s="92">
        <v>0.44500000000000001</v>
      </c>
    </row>
    <row r="1471" spans="10:10" hidden="1" x14ac:dyDescent="0.3">
      <c r="J1471" s="92">
        <v>0.44600000000000001</v>
      </c>
    </row>
    <row r="1472" spans="10:10" hidden="1" x14ac:dyDescent="0.3">
      <c r="J1472" s="92">
        <v>0.44700000000000001</v>
      </c>
    </row>
    <row r="1473" spans="10:10" hidden="1" x14ac:dyDescent="0.3">
      <c r="J1473" s="92">
        <v>0.44800000000000001</v>
      </c>
    </row>
    <row r="1474" spans="10:10" hidden="1" x14ac:dyDescent="0.3">
      <c r="J1474" s="92">
        <v>0.44900000000000001</v>
      </c>
    </row>
    <row r="1475" spans="10:10" hidden="1" x14ac:dyDescent="0.3">
      <c r="J1475" s="92">
        <v>0.45</v>
      </c>
    </row>
    <row r="1476" spans="10:10" hidden="1" x14ac:dyDescent="0.3">
      <c r="J1476" s="92">
        <v>0.45100000000000001</v>
      </c>
    </row>
    <row r="1477" spans="10:10" hidden="1" x14ac:dyDescent="0.3">
      <c r="J1477" s="92">
        <v>0.45200000000000001</v>
      </c>
    </row>
    <row r="1478" spans="10:10" hidden="1" x14ac:dyDescent="0.3">
      <c r="J1478" s="92">
        <v>0.45300000000000001</v>
      </c>
    </row>
    <row r="1479" spans="10:10" hidden="1" x14ac:dyDescent="0.3">
      <c r="J1479" s="92">
        <v>0.45400000000000001</v>
      </c>
    </row>
    <row r="1480" spans="10:10" hidden="1" x14ac:dyDescent="0.3">
      <c r="J1480" s="92">
        <v>0.45500000000000002</v>
      </c>
    </row>
    <row r="1481" spans="10:10" hidden="1" x14ac:dyDescent="0.3">
      <c r="J1481" s="92">
        <v>0.45600000000000002</v>
      </c>
    </row>
    <row r="1482" spans="10:10" hidden="1" x14ac:dyDescent="0.3">
      <c r="J1482" s="92">
        <v>0.45700000000000002</v>
      </c>
    </row>
    <row r="1483" spans="10:10" hidden="1" x14ac:dyDescent="0.3">
      <c r="J1483" s="92">
        <v>0.45800000000000002</v>
      </c>
    </row>
    <row r="1484" spans="10:10" hidden="1" x14ac:dyDescent="0.3">
      <c r="J1484" s="92">
        <v>0.45900000000000002</v>
      </c>
    </row>
    <row r="1485" spans="10:10" hidden="1" x14ac:dyDescent="0.3">
      <c r="J1485" s="92">
        <v>0.46</v>
      </c>
    </row>
    <row r="1486" spans="10:10" hidden="1" x14ac:dyDescent="0.3">
      <c r="J1486" s="92">
        <v>0.46100000000000002</v>
      </c>
    </row>
    <row r="1487" spans="10:10" hidden="1" x14ac:dyDescent="0.3">
      <c r="J1487" s="92">
        <v>0.46200000000000002</v>
      </c>
    </row>
    <row r="1488" spans="10:10" hidden="1" x14ac:dyDescent="0.3">
      <c r="J1488" s="92">
        <v>0.46300000000000002</v>
      </c>
    </row>
    <row r="1489" spans="10:10" hidden="1" x14ac:dyDescent="0.3">
      <c r="J1489" s="92">
        <v>0.46400000000000002</v>
      </c>
    </row>
    <row r="1490" spans="10:10" hidden="1" x14ac:dyDescent="0.3">
      <c r="J1490" s="92">
        <v>0.46500000000000002</v>
      </c>
    </row>
    <row r="1491" spans="10:10" hidden="1" x14ac:dyDescent="0.3">
      <c r="J1491" s="92">
        <v>0.46600000000000003</v>
      </c>
    </row>
    <row r="1492" spans="10:10" hidden="1" x14ac:dyDescent="0.3">
      <c r="J1492" s="92">
        <v>0.46700000000000003</v>
      </c>
    </row>
    <row r="1493" spans="10:10" hidden="1" x14ac:dyDescent="0.3">
      <c r="J1493" s="92">
        <v>0.46800000000000003</v>
      </c>
    </row>
    <row r="1494" spans="10:10" hidden="1" x14ac:dyDescent="0.3">
      <c r="J1494" s="92">
        <v>0.46899999999999997</v>
      </c>
    </row>
    <row r="1495" spans="10:10" hidden="1" x14ac:dyDescent="0.3">
      <c r="J1495" s="92">
        <v>0.47</v>
      </c>
    </row>
    <row r="1496" spans="10:10" hidden="1" x14ac:dyDescent="0.3">
      <c r="J1496" s="92">
        <v>0.47099999999999997</v>
      </c>
    </row>
    <row r="1497" spans="10:10" hidden="1" x14ac:dyDescent="0.3">
      <c r="J1497" s="92">
        <v>0.47199999999999998</v>
      </c>
    </row>
    <row r="1498" spans="10:10" hidden="1" x14ac:dyDescent="0.3">
      <c r="J1498" s="92">
        <v>0.47299999999999998</v>
      </c>
    </row>
    <row r="1499" spans="10:10" hidden="1" x14ac:dyDescent="0.3">
      <c r="J1499" s="92">
        <v>0.47399999999999998</v>
      </c>
    </row>
    <row r="1500" spans="10:10" hidden="1" x14ac:dyDescent="0.3">
      <c r="J1500" s="92">
        <v>0.47499999999999998</v>
      </c>
    </row>
    <row r="1501" spans="10:10" hidden="1" x14ac:dyDescent="0.3">
      <c r="J1501" s="92">
        <v>0.47599999999999998</v>
      </c>
    </row>
    <row r="1502" spans="10:10" hidden="1" x14ac:dyDescent="0.3">
      <c r="J1502" s="92">
        <v>0.47699999999999998</v>
      </c>
    </row>
    <row r="1503" spans="10:10" hidden="1" x14ac:dyDescent="0.3">
      <c r="J1503" s="92">
        <v>0.47799999999999998</v>
      </c>
    </row>
    <row r="1504" spans="10:10" hidden="1" x14ac:dyDescent="0.3">
      <c r="J1504" s="92">
        <v>0.47899999999999998</v>
      </c>
    </row>
    <row r="1505" spans="10:10" hidden="1" x14ac:dyDescent="0.3">
      <c r="J1505" s="92">
        <v>0.48</v>
      </c>
    </row>
    <row r="1506" spans="10:10" hidden="1" x14ac:dyDescent="0.3">
      <c r="J1506" s="92">
        <v>0.48099999999999998</v>
      </c>
    </row>
    <row r="1507" spans="10:10" hidden="1" x14ac:dyDescent="0.3">
      <c r="J1507" s="92">
        <v>0.48199999999999998</v>
      </c>
    </row>
    <row r="1508" spans="10:10" hidden="1" x14ac:dyDescent="0.3">
      <c r="J1508" s="92">
        <v>0.48299999999999998</v>
      </c>
    </row>
    <row r="1509" spans="10:10" hidden="1" x14ac:dyDescent="0.3">
      <c r="J1509" s="92">
        <v>0.48399999999999999</v>
      </c>
    </row>
    <row r="1510" spans="10:10" hidden="1" x14ac:dyDescent="0.3">
      <c r="J1510" s="92">
        <v>0.48499999999999999</v>
      </c>
    </row>
    <row r="1511" spans="10:10" hidden="1" x14ac:dyDescent="0.3">
      <c r="J1511" s="92">
        <v>0.48599999999999999</v>
      </c>
    </row>
    <row r="1512" spans="10:10" hidden="1" x14ac:dyDescent="0.3">
      <c r="J1512" s="92">
        <v>0.48699999999999999</v>
      </c>
    </row>
    <row r="1513" spans="10:10" hidden="1" x14ac:dyDescent="0.3">
      <c r="J1513" s="92">
        <v>0.48799999999999999</v>
      </c>
    </row>
    <row r="1514" spans="10:10" hidden="1" x14ac:dyDescent="0.3">
      <c r="J1514" s="92">
        <v>0.48899999999999999</v>
      </c>
    </row>
    <row r="1515" spans="10:10" hidden="1" x14ac:dyDescent="0.3">
      <c r="J1515" s="92">
        <v>0.49</v>
      </c>
    </row>
    <row r="1516" spans="10:10" hidden="1" x14ac:dyDescent="0.3">
      <c r="J1516" s="92">
        <v>0.49099999999999999</v>
      </c>
    </row>
    <row r="1517" spans="10:10" hidden="1" x14ac:dyDescent="0.3">
      <c r="J1517" s="92">
        <v>0.49199999999999999</v>
      </c>
    </row>
    <row r="1518" spans="10:10" hidden="1" x14ac:dyDescent="0.3">
      <c r="J1518" s="92">
        <v>0.49299999999999999</v>
      </c>
    </row>
    <row r="1519" spans="10:10" hidden="1" x14ac:dyDescent="0.3">
      <c r="J1519" s="92">
        <v>0.49399999999999999</v>
      </c>
    </row>
    <row r="1520" spans="10:10" hidden="1" x14ac:dyDescent="0.3">
      <c r="J1520" s="92">
        <v>0.495</v>
      </c>
    </row>
    <row r="1521" spans="10:10" hidden="1" x14ac:dyDescent="0.3">
      <c r="J1521" s="92">
        <v>0.496</v>
      </c>
    </row>
    <row r="1522" spans="10:10" hidden="1" x14ac:dyDescent="0.3">
      <c r="J1522" s="92">
        <v>0.497</v>
      </c>
    </row>
    <row r="1523" spans="10:10" hidden="1" x14ac:dyDescent="0.3">
      <c r="J1523" s="92">
        <v>0.498</v>
      </c>
    </row>
    <row r="1524" spans="10:10" hidden="1" x14ac:dyDescent="0.3">
      <c r="J1524" s="92">
        <v>0.499</v>
      </c>
    </row>
    <row r="1525" spans="10:10" hidden="1" x14ac:dyDescent="0.3">
      <c r="J1525" s="92">
        <v>0.5</v>
      </c>
    </row>
    <row r="1526" spans="10:10" hidden="1" x14ac:dyDescent="0.3">
      <c r="J1526" s="92">
        <v>0.501</v>
      </c>
    </row>
    <row r="1527" spans="10:10" hidden="1" x14ac:dyDescent="0.3">
      <c r="J1527" s="92">
        <v>0.502</v>
      </c>
    </row>
    <row r="1528" spans="10:10" hidden="1" x14ac:dyDescent="0.3">
      <c r="J1528" s="92">
        <v>0.503</v>
      </c>
    </row>
    <row r="1529" spans="10:10" hidden="1" x14ac:dyDescent="0.3">
      <c r="J1529" s="92">
        <v>0.504</v>
      </c>
    </row>
    <row r="1530" spans="10:10" hidden="1" x14ac:dyDescent="0.3">
      <c r="J1530" s="92">
        <v>0.505</v>
      </c>
    </row>
    <row r="1531" spans="10:10" hidden="1" x14ac:dyDescent="0.3">
      <c r="J1531" s="92">
        <v>0.50600000000000001</v>
      </c>
    </row>
    <row r="1532" spans="10:10" hidden="1" x14ac:dyDescent="0.3">
      <c r="J1532" s="92">
        <v>0.50700000000000001</v>
      </c>
    </row>
    <row r="1533" spans="10:10" hidden="1" x14ac:dyDescent="0.3">
      <c r="J1533" s="92">
        <v>0.50800000000000001</v>
      </c>
    </row>
    <row r="1534" spans="10:10" hidden="1" x14ac:dyDescent="0.3">
      <c r="J1534" s="92">
        <v>0.50900000000000001</v>
      </c>
    </row>
    <row r="1535" spans="10:10" hidden="1" x14ac:dyDescent="0.3">
      <c r="J1535" s="92">
        <v>0.51</v>
      </c>
    </row>
    <row r="1536" spans="10:10" hidden="1" x14ac:dyDescent="0.3">
      <c r="J1536" s="92">
        <v>0.51100000000000001</v>
      </c>
    </row>
    <row r="1537" spans="10:10" hidden="1" x14ac:dyDescent="0.3">
      <c r="J1537" s="92">
        <v>0.51200000000000001</v>
      </c>
    </row>
    <row r="1538" spans="10:10" hidden="1" x14ac:dyDescent="0.3">
      <c r="J1538" s="92">
        <v>0.51300000000000001</v>
      </c>
    </row>
    <row r="1539" spans="10:10" hidden="1" x14ac:dyDescent="0.3">
      <c r="J1539" s="92">
        <v>0.51400000000000001</v>
      </c>
    </row>
    <row r="1540" spans="10:10" hidden="1" x14ac:dyDescent="0.3">
      <c r="J1540" s="92">
        <v>0.51500000000000001</v>
      </c>
    </row>
    <row r="1541" spans="10:10" hidden="1" x14ac:dyDescent="0.3">
      <c r="J1541" s="92">
        <v>0.51600000000000001</v>
      </c>
    </row>
    <row r="1542" spans="10:10" hidden="1" x14ac:dyDescent="0.3">
      <c r="J1542" s="92">
        <v>0.51700000000000002</v>
      </c>
    </row>
    <row r="1543" spans="10:10" hidden="1" x14ac:dyDescent="0.3">
      <c r="J1543" s="92">
        <v>0.51800000000000002</v>
      </c>
    </row>
    <row r="1544" spans="10:10" hidden="1" x14ac:dyDescent="0.3">
      <c r="J1544" s="92">
        <v>0.51900000000000002</v>
      </c>
    </row>
    <row r="1545" spans="10:10" hidden="1" x14ac:dyDescent="0.3">
      <c r="J1545" s="92">
        <v>0.52</v>
      </c>
    </row>
    <row r="1546" spans="10:10" hidden="1" x14ac:dyDescent="0.3">
      <c r="J1546" s="92">
        <v>0.52100000000000002</v>
      </c>
    </row>
    <row r="1547" spans="10:10" hidden="1" x14ac:dyDescent="0.3">
      <c r="J1547" s="92">
        <v>0.52200000000000002</v>
      </c>
    </row>
    <row r="1548" spans="10:10" hidden="1" x14ac:dyDescent="0.3">
      <c r="J1548" s="92">
        <v>0.52300000000000002</v>
      </c>
    </row>
    <row r="1549" spans="10:10" hidden="1" x14ac:dyDescent="0.3">
      <c r="J1549" s="92">
        <v>0.52400000000000002</v>
      </c>
    </row>
    <row r="1550" spans="10:10" hidden="1" x14ac:dyDescent="0.3">
      <c r="J1550" s="92">
        <v>0.52500000000000002</v>
      </c>
    </row>
    <row r="1551" spans="10:10" hidden="1" x14ac:dyDescent="0.3">
      <c r="J1551" s="92">
        <v>0.52600000000000002</v>
      </c>
    </row>
    <row r="1552" spans="10:10" hidden="1" x14ac:dyDescent="0.3">
      <c r="J1552" s="92">
        <v>0.52700000000000002</v>
      </c>
    </row>
    <row r="1553" spans="10:10" hidden="1" x14ac:dyDescent="0.3">
      <c r="J1553" s="92">
        <v>0.52800000000000002</v>
      </c>
    </row>
    <row r="1554" spans="10:10" hidden="1" x14ac:dyDescent="0.3">
      <c r="J1554" s="92">
        <v>0.52900000000000003</v>
      </c>
    </row>
    <row r="1555" spans="10:10" hidden="1" x14ac:dyDescent="0.3">
      <c r="J1555" s="92">
        <v>0.53</v>
      </c>
    </row>
    <row r="1556" spans="10:10" hidden="1" x14ac:dyDescent="0.3">
      <c r="J1556" s="92">
        <v>0.53100000000000003</v>
      </c>
    </row>
    <row r="1557" spans="10:10" hidden="1" x14ac:dyDescent="0.3">
      <c r="J1557" s="92">
        <v>0.53200000000000003</v>
      </c>
    </row>
    <row r="1558" spans="10:10" hidden="1" x14ac:dyDescent="0.3">
      <c r="J1558" s="92">
        <v>0.53300000000000003</v>
      </c>
    </row>
    <row r="1559" spans="10:10" hidden="1" x14ac:dyDescent="0.3">
      <c r="J1559" s="92">
        <v>0.53400000000000003</v>
      </c>
    </row>
    <row r="1560" spans="10:10" hidden="1" x14ac:dyDescent="0.3">
      <c r="J1560" s="92">
        <v>0.53500000000000003</v>
      </c>
    </row>
    <row r="1561" spans="10:10" hidden="1" x14ac:dyDescent="0.3">
      <c r="J1561" s="92">
        <v>0.53600000000000003</v>
      </c>
    </row>
    <row r="1562" spans="10:10" hidden="1" x14ac:dyDescent="0.3">
      <c r="J1562" s="92">
        <v>0.53700000000000003</v>
      </c>
    </row>
    <row r="1563" spans="10:10" hidden="1" x14ac:dyDescent="0.3">
      <c r="J1563" s="92">
        <v>0.53800000000000003</v>
      </c>
    </row>
    <row r="1564" spans="10:10" hidden="1" x14ac:dyDescent="0.3">
      <c r="J1564" s="92">
        <v>0.53900000000000003</v>
      </c>
    </row>
    <row r="1565" spans="10:10" hidden="1" x14ac:dyDescent="0.3">
      <c r="J1565" s="92">
        <v>0.54</v>
      </c>
    </row>
    <row r="1566" spans="10:10" hidden="1" x14ac:dyDescent="0.3">
      <c r="J1566" s="92">
        <v>0.54100000000000004</v>
      </c>
    </row>
    <row r="1567" spans="10:10" hidden="1" x14ac:dyDescent="0.3">
      <c r="J1567" s="92">
        <v>0.54200000000000004</v>
      </c>
    </row>
    <row r="1568" spans="10:10" hidden="1" x14ac:dyDescent="0.3">
      <c r="J1568" s="92">
        <v>0.54300000000000004</v>
      </c>
    </row>
    <row r="1569" spans="10:10" hidden="1" x14ac:dyDescent="0.3">
      <c r="J1569" s="92">
        <v>0.54400000000000004</v>
      </c>
    </row>
    <row r="1570" spans="10:10" hidden="1" x14ac:dyDescent="0.3">
      <c r="J1570" s="92">
        <v>0.54500000000000004</v>
      </c>
    </row>
    <row r="1571" spans="10:10" hidden="1" x14ac:dyDescent="0.3">
      <c r="J1571" s="92">
        <v>0.54600000000000004</v>
      </c>
    </row>
    <row r="1572" spans="10:10" hidden="1" x14ac:dyDescent="0.3">
      <c r="J1572" s="92">
        <v>0.54700000000000004</v>
      </c>
    </row>
    <row r="1573" spans="10:10" hidden="1" x14ac:dyDescent="0.3">
      <c r="J1573" s="92">
        <v>0.54800000000000004</v>
      </c>
    </row>
    <row r="1574" spans="10:10" hidden="1" x14ac:dyDescent="0.3">
      <c r="J1574" s="92">
        <v>0.54900000000000004</v>
      </c>
    </row>
    <row r="1575" spans="10:10" hidden="1" x14ac:dyDescent="0.3">
      <c r="J1575" s="92">
        <v>0.55000000000000004</v>
      </c>
    </row>
    <row r="1576" spans="10:10" hidden="1" x14ac:dyDescent="0.3">
      <c r="J1576" s="92">
        <v>0.55100000000000005</v>
      </c>
    </row>
    <row r="1577" spans="10:10" hidden="1" x14ac:dyDescent="0.3">
      <c r="J1577" s="92">
        <v>0.55200000000000005</v>
      </c>
    </row>
    <row r="1578" spans="10:10" hidden="1" x14ac:dyDescent="0.3">
      <c r="J1578" s="92">
        <v>0.55300000000000005</v>
      </c>
    </row>
    <row r="1579" spans="10:10" hidden="1" x14ac:dyDescent="0.3">
      <c r="J1579" s="92">
        <v>0.55400000000000005</v>
      </c>
    </row>
    <row r="1580" spans="10:10" hidden="1" x14ac:dyDescent="0.3">
      <c r="J1580" s="92">
        <v>0.55500000000000005</v>
      </c>
    </row>
    <row r="1581" spans="10:10" hidden="1" x14ac:dyDescent="0.3">
      <c r="J1581" s="92">
        <v>0.55600000000000005</v>
      </c>
    </row>
    <row r="1582" spans="10:10" hidden="1" x14ac:dyDescent="0.3">
      <c r="J1582" s="92">
        <v>0.55700000000000005</v>
      </c>
    </row>
    <row r="1583" spans="10:10" hidden="1" x14ac:dyDescent="0.3">
      <c r="J1583" s="92">
        <v>0.55800000000000005</v>
      </c>
    </row>
    <row r="1584" spans="10:10" hidden="1" x14ac:dyDescent="0.3">
      <c r="J1584" s="92">
        <v>0.55900000000000005</v>
      </c>
    </row>
    <row r="1585" spans="10:10" hidden="1" x14ac:dyDescent="0.3">
      <c r="J1585" s="92">
        <v>0.56000000000000005</v>
      </c>
    </row>
    <row r="1586" spans="10:10" hidden="1" x14ac:dyDescent="0.3">
      <c r="J1586" s="92">
        <v>0.56100000000000005</v>
      </c>
    </row>
    <row r="1587" spans="10:10" hidden="1" x14ac:dyDescent="0.3">
      <c r="J1587" s="92">
        <v>0.56200000000000006</v>
      </c>
    </row>
    <row r="1588" spans="10:10" hidden="1" x14ac:dyDescent="0.3">
      <c r="J1588" s="92">
        <v>0.56299999999999994</v>
      </c>
    </row>
    <row r="1589" spans="10:10" hidden="1" x14ac:dyDescent="0.3">
      <c r="J1589" s="92">
        <v>0.56399999999999995</v>
      </c>
    </row>
    <row r="1590" spans="10:10" hidden="1" x14ac:dyDescent="0.3">
      <c r="J1590" s="92">
        <v>0.56499999999999995</v>
      </c>
    </row>
    <row r="1591" spans="10:10" hidden="1" x14ac:dyDescent="0.3">
      <c r="J1591" s="92">
        <v>0.56599999999999995</v>
      </c>
    </row>
    <row r="1592" spans="10:10" hidden="1" x14ac:dyDescent="0.3">
      <c r="J1592" s="92">
        <v>0.56699999999999995</v>
      </c>
    </row>
    <row r="1593" spans="10:10" hidden="1" x14ac:dyDescent="0.3">
      <c r="J1593" s="92">
        <v>0.56799999999999995</v>
      </c>
    </row>
    <row r="1594" spans="10:10" hidden="1" x14ac:dyDescent="0.3">
      <c r="J1594" s="92">
        <v>0.56899999999999995</v>
      </c>
    </row>
    <row r="1595" spans="10:10" hidden="1" x14ac:dyDescent="0.3">
      <c r="J1595" s="92">
        <v>0.56999999999999995</v>
      </c>
    </row>
    <row r="1596" spans="10:10" hidden="1" x14ac:dyDescent="0.3">
      <c r="J1596" s="92">
        <v>0.57099999999999995</v>
      </c>
    </row>
    <row r="1597" spans="10:10" hidden="1" x14ac:dyDescent="0.3">
      <c r="J1597" s="92">
        <v>0.57199999999999995</v>
      </c>
    </row>
    <row r="1598" spans="10:10" hidden="1" x14ac:dyDescent="0.3">
      <c r="J1598" s="92">
        <v>0.57299999999999995</v>
      </c>
    </row>
    <row r="1599" spans="10:10" hidden="1" x14ac:dyDescent="0.3">
      <c r="J1599" s="92">
        <v>0.57399999999999995</v>
      </c>
    </row>
    <row r="1600" spans="10:10" hidden="1" x14ac:dyDescent="0.3">
      <c r="J1600" s="92">
        <v>0.57499999999999996</v>
      </c>
    </row>
    <row r="1601" spans="10:10" hidden="1" x14ac:dyDescent="0.3">
      <c r="J1601" s="92">
        <v>0.57599999999999996</v>
      </c>
    </row>
    <row r="1602" spans="10:10" hidden="1" x14ac:dyDescent="0.3">
      <c r="J1602" s="92">
        <v>0.57699999999999996</v>
      </c>
    </row>
    <row r="1603" spans="10:10" hidden="1" x14ac:dyDescent="0.3">
      <c r="J1603" s="92">
        <v>0.57799999999999996</v>
      </c>
    </row>
    <row r="1604" spans="10:10" hidden="1" x14ac:dyDescent="0.3">
      <c r="J1604" s="92">
        <v>0.57899999999999996</v>
      </c>
    </row>
    <row r="1605" spans="10:10" hidden="1" x14ac:dyDescent="0.3">
      <c r="J1605" s="92">
        <v>0.57999999999999996</v>
      </c>
    </row>
    <row r="1606" spans="10:10" hidden="1" x14ac:dyDescent="0.3">
      <c r="J1606" s="92">
        <v>0.58099999999999996</v>
      </c>
    </row>
    <row r="1607" spans="10:10" hidden="1" x14ac:dyDescent="0.3">
      <c r="J1607" s="92">
        <v>0.58199999999999996</v>
      </c>
    </row>
    <row r="1608" spans="10:10" hidden="1" x14ac:dyDescent="0.3">
      <c r="J1608" s="92">
        <v>0.58299999999999996</v>
      </c>
    </row>
    <row r="1609" spans="10:10" hidden="1" x14ac:dyDescent="0.3">
      <c r="J1609" s="92">
        <v>0.58399999999999996</v>
      </c>
    </row>
    <row r="1610" spans="10:10" hidden="1" x14ac:dyDescent="0.3">
      <c r="J1610" s="92">
        <v>0.58499999999999996</v>
      </c>
    </row>
    <row r="1611" spans="10:10" hidden="1" x14ac:dyDescent="0.3">
      <c r="J1611" s="92">
        <v>0.58599999999999997</v>
      </c>
    </row>
    <row r="1612" spans="10:10" hidden="1" x14ac:dyDescent="0.3">
      <c r="J1612" s="92">
        <v>0.58699999999999997</v>
      </c>
    </row>
    <row r="1613" spans="10:10" hidden="1" x14ac:dyDescent="0.3">
      <c r="J1613" s="92">
        <v>0.58799999999999997</v>
      </c>
    </row>
    <row r="1614" spans="10:10" hidden="1" x14ac:dyDescent="0.3">
      <c r="J1614" s="92">
        <v>0.58899999999999997</v>
      </c>
    </row>
    <row r="1615" spans="10:10" hidden="1" x14ac:dyDescent="0.3">
      <c r="J1615" s="92">
        <v>0.59</v>
      </c>
    </row>
    <row r="1616" spans="10:10" hidden="1" x14ac:dyDescent="0.3">
      <c r="J1616" s="92">
        <v>0.59099999999999997</v>
      </c>
    </row>
    <row r="1617" spans="10:10" hidden="1" x14ac:dyDescent="0.3">
      <c r="J1617" s="92">
        <v>0.59199999999999997</v>
      </c>
    </row>
    <row r="1618" spans="10:10" hidden="1" x14ac:dyDescent="0.3">
      <c r="J1618" s="92">
        <v>0.59299999999999997</v>
      </c>
    </row>
    <row r="1619" spans="10:10" hidden="1" x14ac:dyDescent="0.3">
      <c r="J1619" s="92">
        <v>0.59399999999999997</v>
      </c>
    </row>
    <row r="1620" spans="10:10" hidden="1" x14ac:dyDescent="0.3">
      <c r="J1620" s="92">
        <v>0.59499999999999997</v>
      </c>
    </row>
    <row r="1621" spans="10:10" hidden="1" x14ac:dyDescent="0.3">
      <c r="J1621" s="92">
        <v>0.59599999999999997</v>
      </c>
    </row>
    <row r="1622" spans="10:10" hidden="1" x14ac:dyDescent="0.3">
      <c r="J1622" s="92">
        <v>0.59699999999999998</v>
      </c>
    </row>
    <row r="1623" spans="10:10" hidden="1" x14ac:dyDescent="0.3">
      <c r="J1623" s="92">
        <v>0.59799999999999998</v>
      </c>
    </row>
    <row r="1624" spans="10:10" hidden="1" x14ac:dyDescent="0.3">
      <c r="J1624" s="92">
        <v>0.59899999999999998</v>
      </c>
    </row>
    <row r="1625" spans="10:10" hidden="1" x14ac:dyDescent="0.3">
      <c r="J1625" s="92">
        <v>0.6</v>
      </c>
    </row>
    <row r="1626" spans="10:10" hidden="1" x14ac:dyDescent="0.3">
      <c r="J1626" s="92">
        <v>0.60099999999999998</v>
      </c>
    </row>
    <row r="1627" spans="10:10" hidden="1" x14ac:dyDescent="0.3">
      <c r="J1627" s="92">
        <v>0.60199999999999998</v>
      </c>
    </row>
    <row r="1628" spans="10:10" hidden="1" x14ac:dyDescent="0.3">
      <c r="J1628" s="92">
        <v>0.60299999999999998</v>
      </c>
    </row>
    <row r="1629" spans="10:10" hidden="1" x14ac:dyDescent="0.3">
      <c r="J1629" s="92">
        <v>0.60399999999999998</v>
      </c>
    </row>
    <row r="1630" spans="10:10" hidden="1" x14ac:dyDescent="0.3">
      <c r="J1630" s="92">
        <v>0.60499999999999998</v>
      </c>
    </row>
    <row r="1631" spans="10:10" hidden="1" x14ac:dyDescent="0.3">
      <c r="J1631" s="92">
        <v>0.60599999999999998</v>
      </c>
    </row>
    <row r="1632" spans="10:10" hidden="1" x14ac:dyDescent="0.3">
      <c r="J1632" s="92">
        <v>0.60699999999999998</v>
      </c>
    </row>
    <row r="1633" spans="10:10" hidden="1" x14ac:dyDescent="0.3">
      <c r="J1633" s="92">
        <v>0.60799999999999998</v>
      </c>
    </row>
    <row r="1634" spans="10:10" hidden="1" x14ac:dyDescent="0.3">
      <c r="J1634" s="92">
        <v>0.60899999999999999</v>
      </c>
    </row>
    <row r="1635" spans="10:10" hidden="1" x14ac:dyDescent="0.3">
      <c r="J1635" s="92">
        <v>0.61</v>
      </c>
    </row>
    <row r="1636" spans="10:10" hidden="1" x14ac:dyDescent="0.3">
      <c r="J1636" s="92">
        <v>0.61099999999999999</v>
      </c>
    </row>
    <row r="1637" spans="10:10" hidden="1" x14ac:dyDescent="0.3">
      <c r="J1637" s="92">
        <v>0.61199999999999999</v>
      </c>
    </row>
    <row r="1638" spans="10:10" hidden="1" x14ac:dyDescent="0.3">
      <c r="J1638" s="92">
        <v>0.61299999999999999</v>
      </c>
    </row>
    <row r="1639" spans="10:10" hidden="1" x14ac:dyDescent="0.3">
      <c r="J1639" s="92">
        <v>0.61399999999999999</v>
      </c>
    </row>
    <row r="1640" spans="10:10" hidden="1" x14ac:dyDescent="0.3">
      <c r="J1640" s="92">
        <v>0.61499999999999999</v>
      </c>
    </row>
    <row r="1641" spans="10:10" hidden="1" x14ac:dyDescent="0.3">
      <c r="J1641" s="92">
        <v>0.61599999999999999</v>
      </c>
    </row>
    <row r="1642" spans="10:10" hidden="1" x14ac:dyDescent="0.3">
      <c r="J1642" s="92">
        <v>0.61699999999999999</v>
      </c>
    </row>
    <row r="1643" spans="10:10" hidden="1" x14ac:dyDescent="0.3">
      <c r="J1643" s="92">
        <v>0.61799999999999999</v>
      </c>
    </row>
    <row r="1644" spans="10:10" hidden="1" x14ac:dyDescent="0.3">
      <c r="J1644" s="92">
        <v>0.61899999999999999</v>
      </c>
    </row>
    <row r="1645" spans="10:10" hidden="1" x14ac:dyDescent="0.3">
      <c r="J1645" s="92">
        <v>0.62</v>
      </c>
    </row>
    <row r="1646" spans="10:10" hidden="1" x14ac:dyDescent="0.3">
      <c r="J1646" s="92">
        <v>0.621</v>
      </c>
    </row>
    <row r="1647" spans="10:10" hidden="1" x14ac:dyDescent="0.3">
      <c r="J1647" s="92">
        <v>0.622</v>
      </c>
    </row>
    <row r="1648" spans="10:10" hidden="1" x14ac:dyDescent="0.3">
      <c r="J1648" s="92">
        <v>0.623</v>
      </c>
    </row>
    <row r="1649" spans="10:10" hidden="1" x14ac:dyDescent="0.3">
      <c r="J1649" s="92">
        <v>0.624</v>
      </c>
    </row>
    <row r="1650" spans="10:10" hidden="1" x14ac:dyDescent="0.3">
      <c r="J1650" s="92">
        <v>0.625</v>
      </c>
    </row>
    <row r="1651" spans="10:10" hidden="1" x14ac:dyDescent="0.3">
      <c r="J1651" s="92">
        <v>0.626</v>
      </c>
    </row>
    <row r="1652" spans="10:10" hidden="1" x14ac:dyDescent="0.3">
      <c r="J1652" s="92">
        <v>0.627</v>
      </c>
    </row>
    <row r="1653" spans="10:10" hidden="1" x14ac:dyDescent="0.3">
      <c r="J1653" s="92">
        <v>0.628</v>
      </c>
    </row>
    <row r="1654" spans="10:10" hidden="1" x14ac:dyDescent="0.3">
      <c r="J1654" s="92">
        <v>0.629</v>
      </c>
    </row>
    <row r="1655" spans="10:10" hidden="1" x14ac:dyDescent="0.3">
      <c r="J1655" s="92">
        <v>0.63</v>
      </c>
    </row>
    <row r="1656" spans="10:10" hidden="1" x14ac:dyDescent="0.3">
      <c r="J1656" s="92">
        <v>0.63100000000000001</v>
      </c>
    </row>
    <row r="1657" spans="10:10" hidden="1" x14ac:dyDescent="0.3">
      <c r="J1657" s="92">
        <v>0.63200000000000001</v>
      </c>
    </row>
    <row r="1658" spans="10:10" hidden="1" x14ac:dyDescent="0.3">
      <c r="J1658" s="92">
        <v>0.63300000000000001</v>
      </c>
    </row>
    <row r="1659" spans="10:10" hidden="1" x14ac:dyDescent="0.3">
      <c r="J1659" s="92">
        <v>0.63400000000000001</v>
      </c>
    </row>
    <row r="1660" spans="10:10" hidden="1" x14ac:dyDescent="0.3">
      <c r="J1660" s="92">
        <v>0.63500000000000001</v>
      </c>
    </row>
    <row r="1661" spans="10:10" hidden="1" x14ac:dyDescent="0.3">
      <c r="J1661" s="92">
        <v>0.63600000000000001</v>
      </c>
    </row>
    <row r="1662" spans="10:10" hidden="1" x14ac:dyDescent="0.3">
      <c r="J1662" s="92">
        <v>0.63700000000000001</v>
      </c>
    </row>
    <row r="1663" spans="10:10" hidden="1" x14ac:dyDescent="0.3">
      <c r="J1663" s="92">
        <v>0.63800000000000001</v>
      </c>
    </row>
    <row r="1664" spans="10:10" hidden="1" x14ac:dyDescent="0.3">
      <c r="J1664" s="92">
        <v>0.63900000000000001</v>
      </c>
    </row>
    <row r="1665" spans="10:10" hidden="1" x14ac:dyDescent="0.3">
      <c r="J1665" s="92">
        <v>0.64</v>
      </c>
    </row>
    <row r="1666" spans="10:10" hidden="1" x14ac:dyDescent="0.3">
      <c r="J1666" s="92">
        <v>0.64100000000000001</v>
      </c>
    </row>
    <row r="1667" spans="10:10" hidden="1" x14ac:dyDescent="0.3">
      <c r="J1667" s="92">
        <v>0.64200000000000002</v>
      </c>
    </row>
    <row r="1668" spans="10:10" hidden="1" x14ac:dyDescent="0.3">
      <c r="J1668" s="92">
        <v>0.64300000000000002</v>
      </c>
    </row>
    <row r="1669" spans="10:10" hidden="1" x14ac:dyDescent="0.3">
      <c r="J1669" s="92">
        <v>0.64400000000000002</v>
      </c>
    </row>
    <row r="1670" spans="10:10" hidden="1" x14ac:dyDescent="0.3">
      <c r="J1670" s="92">
        <v>0.64500000000000002</v>
      </c>
    </row>
    <row r="1671" spans="10:10" hidden="1" x14ac:dyDescent="0.3">
      <c r="J1671" s="92">
        <v>0.64600000000000002</v>
      </c>
    </row>
    <row r="1672" spans="10:10" hidden="1" x14ac:dyDescent="0.3">
      <c r="J1672" s="92">
        <v>0.64700000000000002</v>
      </c>
    </row>
    <row r="1673" spans="10:10" hidden="1" x14ac:dyDescent="0.3">
      <c r="J1673" s="92">
        <v>0.64800000000000002</v>
      </c>
    </row>
    <row r="1674" spans="10:10" hidden="1" x14ac:dyDescent="0.3">
      <c r="J1674" s="92">
        <v>0.64900000000000002</v>
      </c>
    </row>
    <row r="1675" spans="10:10" hidden="1" x14ac:dyDescent="0.3">
      <c r="J1675" s="92">
        <v>0.65</v>
      </c>
    </row>
    <row r="1676" spans="10:10" hidden="1" x14ac:dyDescent="0.3">
      <c r="J1676" s="92">
        <v>0.65100000000000002</v>
      </c>
    </row>
    <row r="1677" spans="10:10" hidden="1" x14ac:dyDescent="0.3">
      <c r="J1677" s="92">
        <v>0.65200000000000002</v>
      </c>
    </row>
    <row r="1678" spans="10:10" hidden="1" x14ac:dyDescent="0.3">
      <c r="J1678" s="92">
        <v>0.65300000000000002</v>
      </c>
    </row>
    <row r="1679" spans="10:10" hidden="1" x14ac:dyDescent="0.3">
      <c r="J1679" s="92">
        <v>0.65400000000000003</v>
      </c>
    </row>
    <row r="1680" spans="10:10" hidden="1" x14ac:dyDescent="0.3">
      <c r="J1680" s="92">
        <v>0.65500000000000003</v>
      </c>
    </row>
    <row r="1681" spans="10:10" hidden="1" x14ac:dyDescent="0.3">
      <c r="J1681" s="92">
        <v>0.65600000000000003</v>
      </c>
    </row>
    <row r="1682" spans="10:10" hidden="1" x14ac:dyDescent="0.3">
      <c r="J1682" s="92">
        <v>0.65700000000000003</v>
      </c>
    </row>
    <row r="1683" spans="10:10" hidden="1" x14ac:dyDescent="0.3">
      <c r="J1683" s="92">
        <v>0.65800000000000003</v>
      </c>
    </row>
    <row r="1684" spans="10:10" hidden="1" x14ac:dyDescent="0.3">
      <c r="J1684" s="92">
        <v>0.65900000000000003</v>
      </c>
    </row>
    <row r="1685" spans="10:10" hidden="1" x14ac:dyDescent="0.3">
      <c r="J1685" s="92">
        <v>0.66</v>
      </c>
    </row>
    <row r="1686" spans="10:10" hidden="1" x14ac:dyDescent="0.3">
      <c r="J1686" s="92">
        <v>0.66100000000000003</v>
      </c>
    </row>
    <row r="1687" spans="10:10" hidden="1" x14ac:dyDescent="0.3">
      <c r="J1687" s="92">
        <v>0.66200000000000003</v>
      </c>
    </row>
    <row r="1688" spans="10:10" hidden="1" x14ac:dyDescent="0.3">
      <c r="J1688" s="92">
        <v>0.66300000000000003</v>
      </c>
    </row>
    <row r="1689" spans="10:10" hidden="1" x14ac:dyDescent="0.3">
      <c r="J1689" s="92">
        <v>0.66400000000000003</v>
      </c>
    </row>
    <row r="1690" spans="10:10" hidden="1" x14ac:dyDescent="0.3">
      <c r="J1690" s="92">
        <v>0.66500000000000004</v>
      </c>
    </row>
    <row r="1691" spans="10:10" hidden="1" x14ac:dyDescent="0.3">
      <c r="J1691" s="92">
        <v>0.66600000000000004</v>
      </c>
    </row>
    <row r="1692" spans="10:10" hidden="1" x14ac:dyDescent="0.3">
      <c r="J1692" s="92">
        <v>0.66700000000000004</v>
      </c>
    </row>
    <row r="1693" spans="10:10" hidden="1" x14ac:dyDescent="0.3">
      <c r="J1693" s="92">
        <v>0.66800000000000004</v>
      </c>
    </row>
    <row r="1694" spans="10:10" hidden="1" x14ac:dyDescent="0.3">
      <c r="J1694" s="92">
        <v>0.66900000000000004</v>
      </c>
    </row>
    <row r="1695" spans="10:10" hidden="1" x14ac:dyDescent="0.3">
      <c r="J1695" s="92">
        <v>0.67</v>
      </c>
    </row>
    <row r="1696" spans="10:10" hidden="1" x14ac:dyDescent="0.3">
      <c r="J1696" s="92">
        <v>0.67100000000000004</v>
      </c>
    </row>
    <row r="1697" spans="10:10" hidden="1" x14ac:dyDescent="0.3">
      <c r="J1697" s="92">
        <v>0.67200000000000004</v>
      </c>
    </row>
    <row r="1698" spans="10:10" hidden="1" x14ac:dyDescent="0.3">
      <c r="J1698" s="92">
        <v>0.67300000000000004</v>
      </c>
    </row>
    <row r="1699" spans="10:10" hidden="1" x14ac:dyDescent="0.3">
      <c r="J1699" s="92">
        <v>0.67400000000000004</v>
      </c>
    </row>
    <row r="1700" spans="10:10" hidden="1" x14ac:dyDescent="0.3">
      <c r="J1700" s="92">
        <v>0.67500000000000004</v>
      </c>
    </row>
    <row r="1701" spans="10:10" hidden="1" x14ac:dyDescent="0.3">
      <c r="J1701" s="92">
        <v>0.67600000000000005</v>
      </c>
    </row>
    <row r="1702" spans="10:10" hidden="1" x14ac:dyDescent="0.3">
      <c r="J1702" s="92">
        <v>0.67700000000000005</v>
      </c>
    </row>
    <row r="1703" spans="10:10" hidden="1" x14ac:dyDescent="0.3">
      <c r="J1703" s="92">
        <v>0.67800000000000005</v>
      </c>
    </row>
    <row r="1704" spans="10:10" hidden="1" x14ac:dyDescent="0.3">
      <c r="J1704" s="92">
        <v>0.67900000000000005</v>
      </c>
    </row>
    <row r="1705" spans="10:10" hidden="1" x14ac:dyDescent="0.3">
      <c r="J1705" s="92">
        <v>0.68</v>
      </c>
    </row>
    <row r="1706" spans="10:10" hidden="1" x14ac:dyDescent="0.3">
      <c r="J1706" s="92">
        <v>0.68100000000000005</v>
      </c>
    </row>
    <row r="1707" spans="10:10" hidden="1" x14ac:dyDescent="0.3">
      <c r="J1707" s="92">
        <v>0.68200000000000005</v>
      </c>
    </row>
    <row r="1708" spans="10:10" hidden="1" x14ac:dyDescent="0.3">
      <c r="J1708" s="92">
        <v>0.68300000000000005</v>
      </c>
    </row>
    <row r="1709" spans="10:10" hidden="1" x14ac:dyDescent="0.3">
      <c r="J1709" s="92">
        <v>0.68400000000000005</v>
      </c>
    </row>
    <row r="1710" spans="10:10" hidden="1" x14ac:dyDescent="0.3">
      <c r="J1710" s="92">
        <v>0.68500000000000005</v>
      </c>
    </row>
    <row r="1711" spans="10:10" hidden="1" x14ac:dyDescent="0.3">
      <c r="J1711" s="92">
        <v>0.68600000000000005</v>
      </c>
    </row>
    <row r="1712" spans="10:10" hidden="1" x14ac:dyDescent="0.3">
      <c r="J1712" s="92">
        <v>0.68700000000000006</v>
      </c>
    </row>
    <row r="1713" spans="10:10" hidden="1" x14ac:dyDescent="0.3">
      <c r="J1713" s="92">
        <v>0.68799999999999994</v>
      </c>
    </row>
    <row r="1714" spans="10:10" hidden="1" x14ac:dyDescent="0.3">
      <c r="J1714" s="92">
        <v>0.68899999999999995</v>
      </c>
    </row>
    <row r="1715" spans="10:10" hidden="1" x14ac:dyDescent="0.3">
      <c r="J1715" s="92">
        <v>0.69</v>
      </c>
    </row>
    <row r="1716" spans="10:10" hidden="1" x14ac:dyDescent="0.3">
      <c r="J1716" s="92">
        <v>0.69099999999999995</v>
      </c>
    </row>
    <row r="1717" spans="10:10" hidden="1" x14ac:dyDescent="0.3">
      <c r="J1717" s="92">
        <v>0.69199999999999995</v>
      </c>
    </row>
    <row r="1718" spans="10:10" hidden="1" x14ac:dyDescent="0.3">
      <c r="J1718" s="92">
        <v>0.69299999999999995</v>
      </c>
    </row>
    <row r="1719" spans="10:10" hidden="1" x14ac:dyDescent="0.3">
      <c r="J1719" s="92">
        <v>0.69399999999999995</v>
      </c>
    </row>
    <row r="1720" spans="10:10" hidden="1" x14ac:dyDescent="0.3">
      <c r="J1720" s="92">
        <v>0.69499999999999995</v>
      </c>
    </row>
    <row r="1721" spans="10:10" hidden="1" x14ac:dyDescent="0.3">
      <c r="J1721" s="92">
        <v>0.69599999999999995</v>
      </c>
    </row>
    <row r="1722" spans="10:10" hidden="1" x14ac:dyDescent="0.3">
      <c r="J1722" s="92">
        <v>0.69699999999999995</v>
      </c>
    </row>
    <row r="1723" spans="10:10" hidden="1" x14ac:dyDescent="0.3">
      <c r="J1723" s="92">
        <v>0.69799999999999995</v>
      </c>
    </row>
    <row r="1724" spans="10:10" hidden="1" x14ac:dyDescent="0.3">
      <c r="J1724" s="92">
        <v>0.69899999999999995</v>
      </c>
    </row>
    <row r="1725" spans="10:10" hidden="1" x14ac:dyDescent="0.3">
      <c r="J1725" s="92">
        <v>0.7</v>
      </c>
    </row>
    <row r="1726" spans="10:10" hidden="1" x14ac:dyDescent="0.3">
      <c r="J1726" s="92">
        <v>0.70099999999999996</v>
      </c>
    </row>
    <row r="1727" spans="10:10" hidden="1" x14ac:dyDescent="0.3">
      <c r="J1727" s="92">
        <v>0.70199999999999996</v>
      </c>
    </row>
    <row r="1728" spans="10:10" hidden="1" x14ac:dyDescent="0.3">
      <c r="J1728" s="92">
        <v>0.70299999999999996</v>
      </c>
    </row>
    <row r="1729" spans="10:10" hidden="1" x14ac:dyDescent="0.3">
      <c r="J1729" s="92">
        <v>0.70399999999999996</v>
      </c>
    </row>
    <row r="1730" spans="10:10" hidden="1" x14ac:dyDescent="0.3">
      <c r="J1730" s="92">
        <v>0.70499999999999996</v>
      </c>
    </row>
    <row r="1731" spans="10:10" hidden="1" x14ac:dyDescent="0.3">
      <c r="J1731" s="92">
        <v>0.70599999999999996</v>
      </c>
    </row>
    <row r="1732" spans="10:10" hidden="1" x14ac:dyDescent="0.3">
      <c r="J1732" s="92">
        <v>0.70699999999999996</v>
      </c>
    </row>
    <row r="1733" spans="10:10" hidden="1" x14ac:dyDescent="0.3">
      <c r="J1733" s="92">
        <v>0.70799999999999996</v>
      </c>
    </row>
    <row r="1734" spans="10:10" hidden="1" x14ac:dyDescent="0.3">
      <c r="J1734" s="92">
        <v>0.70899999999999996</v>
      </c>
    </row>
    <row r="1735" spans="10:10" hidden="1" x14ac:dyDescent="0.3">
      <c r="J1735" s="92">
        <v>0.71</v>
      </c>
    </row>
    <row r="1736" spans="10:10" hidden="1" x14ac:dyDescent="0.3">
      <c r="J1736" s="92">
        <v>0.71099999999999997</v>
      </c>
    </row>
    <row r="1737" spans="10:10" hidden="1" x14ac:dyDescent="0.3">
      <c r="J1737" s="92">
        <v>0.71199999999999997</v>
      </c>
    </row>
    <row r="1738" spans="10:10" hidden="1" x14ac:dyDescent="0.3">
      <c r="J1738" s="92">
        <v>0.71299999999999997</v>
      </c>
    </row>
    <row r="1739" spans="10:10" hidden="1" x14ac:dyDescent="0.3">
      <c r="J1739" s="92">
        <v>0.71399999999999997</v>
      </c>
    </row>
    <row r="1740" spans="10:10" hidden="1" x14ac:dyDescent="0.3">
      <c r="J1740" s="92">
        <v>0.71499999999999997</v>
      </c>
    </row>
    <row r="1741" spans="10:10" hidden="1" x14ac:dyDescent="0.3">
      <c r="J1741" s="92">
        <v>0.71599999999999997</v>
      </c>
    </row>
    <row r="1742" spans="10:10" hidden="1" x14ac:dyDescent="0.3">
      <c r="J1742" s="92">
        <v>0.71699999999999997</v>
      </c>
    </row>
    <row r="1743" spans="10:10" hidden="1" x14ac:dyDescent="0.3">
      <c r="J1743" s="92">
        <v>0.71799999999999997</v>
      </c>
    </row>
    <row r="1744" spans="10:10" hidden="1" x14ac:dyDescent="0.3">
      <c r="J1744" s="92">
        <v>0.71899999999999997</v>
      </c>
    </row>
    <row r="1745" spans="10:10" hidden="1" x14ac:dyDescent="0.3">
      <c r="J1745" s="92">
        <v>0.72</v>
      </c>
    </row>
    <row r="1746" spans="10:10" hidden="1" x14ac:dyDescent="0.3">
      <c r="J1746" s="92">
        <v>0.72099999999999997</v>
      </c>
    </row>
    <row r="1747" spans="10:10" hidden="1" x14ac:dyDescent="0.3">
      <c r="J1747" s="92">
        <v>0.72199999999999998</v>
      </c>
    </row>
    <row r="1748" spans="10:10" hidden="1" x14ac:dyDescent="0.3">
      <c r="J1748" s="92">
        <v>0.72299999999999998</v>
      </c>
    </row>
    <row r="1749" spans="10:10" hidden="1" x14ac:dyDescent="0.3">
      <c r="J1749" s="92">
        <v>0.72399999999999998</v>
      </c>
    </row>
    <row r="1750" spans="10:10" hidden="1" x14ac:dyDescent="0.3">
      <c r="J1750" s="92">
        <v>0.72499999999999998</v>
      </c>
    </row>
    <row r="1751" spans="10:10" hidden="1" x14ac:dyDescent="0.3">
      <c r="J1751" s="92">
        <v>0.72599999999999998</v>
      </c>
    </row>
    <row r="1752" spans="10:10" hidden="1" x14ac:dyDescent="0.3">
      <c r="J1752" s="92">
        <v>0.72699999999999998</v>
      </c>
    </row>
    <row r="1753" spans="10:10" hidden="1" x14ac:dyDescent="0.3">
      <c r="J1753" s="92">
        <v>0.72799999999999998</v>
      </c>
    </row>
    <row r="1754" spans="10:10" hidden="1" x14ac:dyDescent="0.3">
      <c r="J1754" s="92">
        <v>0.72899999999999998</v>
      </c>
    </row>
    <row r="1755" spans="10:10" hidden="1" x14ac:dyDescent="0.3">
      <c r="J1755" s="92">
        <v>0.73</v>
      </c>
    </row>
    <row r="1756" spans="10:10" hidden="1" x14ac:dyDescent="0.3">
      <c r="J1756" s="92">
        <v>0.73099999999999998</v>
      </c>
    </row>
    <row r="1757" spans="10:10" hidden="1" x14ac:dyDescent="0.3">
      <c r="J1757" s="92">
        <v>0.73199999999999998</v>
      </c>
    </row>
    <row r="1758" spans="10:10" hidden="1" x14ac:dyDescent="0.3">
      <c r="J1758" s="92">
        <v>0.73299999999999998</v>
      </c>
    </row>
    <row r="1759" spans="10:10" hidden="1" x14ac:dyDescent="0.3">
      <c r="J1759" s="92">
        <v>0.73399999999999999</v>
      </c>
    </row>
    <row r="1760" spans="10:10" hidden="1" x14ac:dyDescent="0.3">
      <c r="J1760" s="92">
        <v>0.73499999999999999</v>
      </c>
    </row>
    <row r="1761" spans="10:10" hidden="1" x14ac:dyDescent="0.3">
      <c r="J1761" s="92">
        <v>0.73599999999999999</v>
      </c>
    </row>
    <row r="1762" spans="10:10" hidden="1" x14ac:dyDescent="0.3">
      <c r="J1762" s="92">
        <v>0.73699999999999999</v>
      </c>
    </row>
    <row r="1763" spans="10:10" hidden="1" x14ac:dyDescent="0.3">
      <c r="J1763" s="92">
        <v>0.73799999999999999</v>
      </c>
    </row>
    <row r="1764" spans="10:10" hidden="1" x14ac:dyDescent="0.3">
      <c r="J1764" s="92">
        <v>0.73899999999999999</v>
      </c>
    </row>
    <row r="1765" spans="10:10" hidden="1" x14ac:dyDescent="0.3">
      <c r="J1765" s="92">
        <v>0.74</v>
      </c>
    </row>
    <row r="1766" spans="10:10" hidden="1" x14ac:dyDescent="0.3">
      <c r="J1766" s="92">
        <v>0.74099999999999999</v>
      </c>
    </row>
    <row r="1767" spans="10:10" hidden="1" x14ac:dyDescent="0.3">
      <c r="J1767" s="92">
        <v>0.74199999999999999</v>
      </c>
    </row>
    <row r="1768" spans="10:10" hidden="1" x14ac:dyDescent="0.3">
      <c r="J1768" s="92">
        <v>0.74299999999999999</v>
      </c>
    </row>
    <row r="1769" spans="10:10" hidden="1" x14ac:dyDescent="0.3">
      <c r="J1769" s="92">
        <v>0.74399999999999999</v>
      </c>
    </row>
    <row r="1770" spans="10:10" hidden="1" x14ac:dyDescent="0.3">
      <c r="J1770" s="92">
        <v>0.745</v>
      </c>
    </row>
    <row r="1771" spans="10:10" hidden="1" x14ac:dyDescent="0.3">
      <c r="J1771" s="92">
        <v>0.746</v>
      </c>
    </row>
    <row r="1772" spans="10:10" hidden="1" x14ac:dyDescent="0.3">
      <c r="J1772" s="92">
        <v>0.747</v>
      </c>
    </row>
    <row r="1773" spans="10:10" hidden="1" x14ac:dyDescent="0.3">
      <c r="J1773" s="92">
        <v>0.748</v>
      </c>
    </row>
    <row r="1774" spans="10:10" hidden="1" x14ac:dyDescent="0.3">
      <c r="J1774" s="92">
        <v>0.749</v>
      </c>
    </row>
    <row r="1775" spans="10:10" hidden="1" x14ac:dyDescent="0.3">
      <c r="J1775" s="92">
        <v>0.75</v>
      </c>
    </row>
    <row r="1776" spans="10:10" hidden="1" x14ac:dyDescent="0.3">
      <c r="J1776" s="92">
        <v>0.751</v>
      </c>
    </row>
    <row r="1777" spans="10:10" hidden="1" x14ac:dyDescent="0.3">
      <c r="J1777" s="92">
        <v>0.752</v>
      </c>
    </row>
    <row r="1778" spans="10:10" hidden="1" x14ac:dyDescent="0.3">
      <c r="J1778" s="92">
        <v>0.753</v>
      </c>
    </row>
    <row r="1779" spans="10:10" hidden="1" x14ac:dyDescent="0.3">
      <c r="J1779" s="92">
        <v>0.754</v>
      </c>
    </row>
    <row r="1780" spans="10:10" hidden="1" x14ac:dyDescent="0.3">
      <c r="J1780" s="92">
        <v>0.755</v>
      </c>
    </row>
    <row r="1781" spans="10:10" hidden="1" x14ac:dyDescent="0.3">
      <c r="J1781" s="92">
        <v>0.75600000000000001</v>
      </c>
    </row>
    <row r="1782" spans="10:10" hidden="1" x14ac:dyDescent="0.3">
      <c r="J1782" s="92">
        <v>0.75700000000000001</v>
      </c>
    </row>
    <row r="1783" spans="10:10" hidden="1" x14ac:dyDescent="0.3">
      <c r="J1783" s="92">
        <v>0.75800000000000001</v>
      </c>
    </row>
    <row r="1784" spans="10:10" hidden="1" x14ac:dyDescent="0.3">
      <c r="J1784" s="92">
        <v>0.75900000000000001</v>
      </c>
    </row>
    <row r="1785" spans="10:10" hidden="1" x14ac:dyDescent="0.3">
      <c r="J1785" s="92">
        <v>0.76</v>
      </c>
    </row>
    <row r="1786" spans="10:10" hidden="1" x14ac:dyDescent="0.3">
      <c r="J1786" s="92">
        <v>0.76100000000000001</v>
      </c>
    </row>
    <row r="1787" spans="10:10" hidden="1" x14ac:dyDescent="0.3">
      <c r="J1787" s="92">
        <v>0.76200000000000001</v>
      </c>
    </row>
    <row r="1788" spans="10:10" hidden="1" x14ac:dyDescent="0.3">
      <c r="J1788" s="92">
        <v>0.76300000000000001</v>
      </c>
    </row>
    <row r="1789" spans="10:10" hidden="1" x14ac:dyDescent="0.3">
      <c r="J1789" s="92">
        <v>0.76400000000000001</v>
      </c>
    </row>
    <row r="1790" spans="10:10" hidden="1" x14ac:dyDescent="0.3">
      <c r="J1790" s="92">
        <v>0.76500000000000001</v>
      </c>
    </row>
    <row r="1791" spans="10:10" hidden="1" x14ac:dyDescent="0.3">
      <c r="J1791" s="92">
        <v>0.76600000000000001</v>
      </c>
    </row>
    <row r="1792" spans="10:10" hidden="1" x14ac:dyDescent="0.3">
      <c r="J1792" s="92">
        <v>0.76700000000000002</v>
      </c>
    </row>
    <row r="1793" spans="10:10" hidden="1" x14ac:dyDescent="0.3">
      <c r="J1793" s="92">
        <v>0.76800000000000002</v>
      </c>
    </row>
    <row r="1794" spans="10:10" hidden="1" x14ac:dyDescent="0.3">
      <c r="J1794" s="92">
        <v>0.76900000000000002</v>
      </c>
    </row>
    <row r="1795" spans="10:10" hidden="1" x14ac:dyDescent="0.3">
      <c r="J1795" s="92">
        <v>0.77</v>
      </c>
    </row>
    <row r="1796" spans="10:10" hidden="1" x14ac:dyDescent="0.3">
      <c r="J1796" s="92">
        <v>0.77100000000000002</v>
      </c>
    </row>
    <row r="1797" spans="10:10" hidden="1" x14ac:dyDescent="0.3">
      <c r="J1797" s="92">
        <v>0.77200000000000002</v>
      </c>
    </row>
    <row r="1798" spans="10:10" hidden="1" x14ac:dyDescent="0.3">
      <c r="J1798" s="92">
        <v>0.77300000000000002</v>
      </c>
    </row>
    <row r="1799" spans="10:10" hidden="1" x14ac:dyDescent="0.3">
      <c r="J1799" s="92">
        <v>0.77400000000000002</v>
      </c>
    </row>
    <row r="1800" spans="10:10" hidden="1" x14ac:dyDescent="0.3">
      <c r="J1800" s="92">
        <v>0.77500000000000002</v>
      </c>
    </row>
    <row r="1801" spans="10:10" hidden="1" x14ac:dyDescent="0.3">
      <c r="J1801" s="92">
        <v>0.77600000000000002</v>
      </c>
    </row>
    <row r="1802" spans="10:10" hidden="1" x14ac:dyDescent="0.3">
      <c r="J1802" s="92">
        <v>0.77700000000000002</v>
      </c>
    </row>
    <row r="1803" spans="10:10" hidden="1" x14ac:dyDescent="0.3">
      <c r="J1803" s="92">
        <v>0.77800000000000002</v>
      </c>
    </row>
    <row r="1804" spans="10:10" hidden="1" x14ac:dyDescent="0.3">
      <c r="J1804" s="92">
        <v>0.77900000000000003</v>
      </c>
    </row>
    <row r="1805" spans="10:10" hidden="1" x14ac:dyDescent="0.3">
      <c r="J1805" s="92">
        <v>0.78</v>
      </c>
    </row>
    <row r="1806" spans="10:10" hidden="1" x14ac:dyDescent="0.3">
      <c r="J1806" s="92">
        <v>0.78100000000000003</v>
      </c>
    </row>
    <row r="1807" spans="10:10" hidden="1" x14ac:dyDescent="0.3">
      <c r="J1807" s="92">
        <v>0.78200000000000003</v>
      </c>
    </row>
    <row r="1808" spans="10:10" hidden="1" x14ac:dyDescent="0.3">
      <c r="J1808" s="92">
        <v>0.78300000000000003</v>
      </c>
    </row>
    <row r="1809" spans="10:10" hidden="1" x14ac:dyDescent="0.3">
      <c r="J1809" s="92">
        <v>0.78400000000000003</v>
      </c>
    </row>
    <row r="1810" spans="10:10" hidden="1" x14ac:dyDescent="0.3">
      <c r="J1810" s="92">
        <v>0.78500000000000003</v>
      </c>
    </row>
    <row r="1811" spans="10:10" hidden="1" x14ac:dyDescent="0.3">
      <c r="J1811" s="92">
        <v>0.78600000000000003</v>
      </c>
    </row>
    <row r="1812" spans="10:10" hidden="1" x14ac:dyDescent="0.3">
      <c r="J1812" s="92">
        <v>0.78700000000000003</v>
      </c>
    </row>
    <row r="1813" spans="10:10" hidden="1" x14ac:dyDescent="0.3">
      <c r="J1813" s="92">
        <v>0.78800000000000003</v>
      </c>
    </row>
    <row r="1814" spans="10:10" hidden="1" x14ac:dyDescent="0.3">
      <c r="J1814" s="92">
        <v>0.78900000000000003</v>
      </c>
    </row>
    <row r="1815" spans="10:10" hidden="1" x14ac:dyDescent="0.3">
      <c r="J1815" s="92">
        <v>0.79</v>
      </c>
    </row>
    <row r="1816" spans="10:10" hidden="1" x14ac:dyDescent="0.3">
      <c r="J1816" s="92">
        <v>0.79100000000000004</v>
      </c>
    </row>
    <row r="1817" spans="10:10" hidden="1" x14ac:dyDescent="0.3">
      <c r="J1817" s="92">
        <v>0.79200000000000004</v>
      </c>
    </row>
    <row r="1818" spans="10:10" hidden="1" x14ac:dyDescent="0.3">
      <c r="J1818" s="92">
        <v>0.79300000000000004</v>
      </c>
    </row>
    <row r="1819" spans="10:10" hidden="1" x14ac:dyDescent="0.3">
      <c r="J1819" s="92">
        <v>0.79400000000000004</v>
      </c>
    </row>
    <row r="1820" spans="10:10" hidden="1" x14ac:dyDescent="0.3">
      <c r="J1820" s="92">
        <v>0.79500000000000004</v>
      </c>
    </row>
    <row r="1821" spans="10:10" hidden="1" x14ac:dyDescent="0.3">
      <c r="J1821" s="92">
        <v>0.79600000000000004</v>
      </c>
    </row>
    <row r="1822" spans="10:10" hidden="1" x14ac:dyDescent="0.3">
      <c r="J1822" s="92">
        <v>0.79700000000000004</v>
      </c>
    </row>
    <row r="1823" spans="10:10" hidden="1" x14ac:dyDescent="0.3">
      <c r="J1823" s="92">
        <v>0.79800000000000004</v>
      </c>
    </row>
    <row r="1824" spans="10:10" hidden="1" x14ac:dyDescent="0.3">
      <c r="J1824" s="92">
        <v>0.79900000000000004</v>
      </c>
    </row>
    <row r="1825" spans="10:10" hidden="1" x14ac:dyDescent="0.3">
      <c r="J1825" s="92">
        <v>0.8</v>
      </c>
    </row>
    <row r="1826" spans="10:10" hidden="1" x14ac:dyDescent="0.3">
      <c r="J1826" s="92">
        <v>0.80100000000000005</v>
      </c>
    </row>
    <row r="1827" spans="10:10" hidden="1" x14ac:dyDescent="0.3">
      <c r="J1827" s="92">
        <v>0.80200000000000005</v>
      </c>
    </row>
    <row r="1828" spans="10:10" hidden="1" x14ac:dyDescent="0.3">
      <c r="J1828" s="92">
        <v>0.80300000000000005</v>
      </c>
    </row>
    <row r="1829" spans="10:10" hidden="1" x14ac:dyDescent="0.3">
      <c r="J1829" s="92">
        <v>0.80400000000000005</v>
      </c>
    </row>
    <row r="1830" spans="10:10" hidden="1" x14ac:dyDescent="0.3">
      <c r="J1830" s="92">
        <v>0.80500000000000005</v>
      </c>
    </row>
    <row r="1831" spans="10:10" hidden="1" x14ac:dyDescent="0.3">
      <c r="J1831" s="92">
        <v>0.80600000000000005</v>
      </c>
    </row>
    <row r="1832" spans="10:10" hidden="1" x14ac:dyDescent="0.3">
      <c r="J1832" s="92">
        <v>0.80700000000000005</v>
      </c>
    </row>
    <row r="1833" spans="10:10" hidden="1" x14ac:dyDescent="0.3">
      <c r="J1833" s="92">
        <v>0.80800000000000005</v>
      </c>
    </row>
    <row r="1834" spans="10:10" hidden="1" x14ac:dyDescent="0.3">
      <c r="J1834" s="92">
        <v>0.80900000000000005</v>
      </c>
    </row>
    <row r="1835" spans="10:10" hidden="1" x14ac:dyDescent="0.3">
      <c r="J1835" s="92">
        <v>0.81</v>
      </c>
    </row>
    <row r="1836" spans="10:10" hidden="1" x14ac:dyDescent="0.3">
      <c r="J1836" s="92">
        <v>0.81100000000000005</v>
      </c>
    </row>
    <row r="1837" spans="10:10" hidden="1" x14ac:dyDescent="0.3">
      <c r="J1837" s="92">
        <v>0.81200000000000006</v>
      </c>
    </row>
    <row r="1838" spans="10:10" hidden="1" x14ac:dyDescent="0.3">
      <c r="J1838" s="92">
        <v>0.81299999999999994</v>
      </c>
    </row>
    <row r="1839" spans="10:10" hidden="1" x14ac:dyDescent="0.3">
      <c r="J1839" s="92">
        <v>0.81399999999999995</v>
      </c>
    </row>
    <row r="1840" spans="10:10" hidden="1" x14ac:dyDescent="0.3">
      <c r="J1840" s="92">
        <v>0.81499999999999995</v>
      </c>
    </row>
    <row r="1841" spans="10:10" hidden="1" x14ac:dyDescent="0.3">
      <c r="J1841" s="92">
        <v>0.81599999999999995</v>
      </c>
    </row>
    <row r="1842" spans="10:10" hidden="1" x14ac:dyDescent="0.3">
      <c r="J1842" s="92">
        <v>0.81699999999999995</v>
      </c>
    </row>
    <row r="1843" spans="10:10" hidden="1" x14ac:dyDescent="0.3">
      <c r="J1843" s="92">
        <v>0.81799999999999995</v>
      </c>
    </row>
    <row r="1844" spans="10:10" hidden="1" x14ac:dyDescent="0.3">
      <c r="J1844" s="92">
        <v>0.81899999999999995</v>
      </c>
    </row>
    <row r="1845" spans="10:10" hidden="1" x14ac:dyDescent="0.3">
      <c r="J1845" s="92">
        <v>0.82</v>
      </c>
    </row>
    <row r="1846" spans="10:10" hidden="1" x14ac:dyDescent="0.3">
      <c r="J1846" s="92">
        <v>0.82099999999999995</v>
      </c>
    </row>
    <row r="1847" spans="10:10" hidden="1" x14ac:dyDescent="0.3">
      <c r="J1847" s="92">
        <v>0.82199999999999995</v>
      </c>
    </row>
    <row r="1848" spans="10:10" hidden="1" x14ac:dyDescent="0.3">
      <c r="J1848" s="92">
        <v>0.82299999999999995</v>
      </c>
    </row>
    <row r="1849" spans="10:10" hidden="1" x14ac:dyDescent="0.3">
      <c r="J1849" s="92">
        <v>0.82399999999999995</v>
      </c>
    </row>
    <row r="1850" spans="10:10" hidden="1" x14ac:dyDescent="0.3">
      <c r="J1850" s="92">
        <v>0.82499999999999996</v>
      </c>
    </row>
    <row r="1851" spans="10:10" hidden="1" x14ac:dyDescent="0.3">
      <c r="J1851" s="92">
        <v>0.82599999999999996</v>
      </c>
    </row>
    <row r="1852" spans="10:10" hidden="1" x14ac:dyDescent="0.3">
      <c r="J1852" s="92">
        <v>0.82699999999999996</v>
      </c>
    </row>
    <row r="1853" spans="10:10" hidden="1" x14ac:dyDescent="0.3">
      <c r="J1853" s="92">
        <v>0.82799999999999996</v>
      </c>
    </row>
    <row r="1854" spans="10:10" hidden="1" x14ac:dyDescent="0.3">
      <c r="J1854" s="92">
        <v>0.82899999999999996</v>
      </c>
    </row>
    <row r="1855" spans="10:10" hidden="1" x14ac:dyDescent="0.3">
      <c r="J1855" s="92">
        <v>0.83</v>
      </c>
    </row>
    <row r="1856" spans="10:10" hidden="1" x14ac:dyDescent="0.3">
      <c r="J1856" s="92">
        <v>0.83099999999999996</v>
      </c>
    </row>
    <row r="1857" spans="10:10" hidden="1" x14ac:dyDescent="0.3">
      <c r="J1857" s="92">
        <v>0.83199999999999996</v>
      </c>
    </row>
    <row r="1858" spans="10:10" hidden="1" x14ac:dyDescent="0.3">
      <c r="J1858" s="92">
        <v>0.83299999999999996</v>
      </c>
    </row>
    <row r="1859" spans="10:10" hidden="1" x14ac:dyDescent="0.3">
      <c r="J1859" s="92">
        <v>0.83399999999999996</v>
      </c>
    </row>
    <row r="1860" spans="10:10" hidden="1" x14ac:dyDescent="0.3">
      <c r="J1860" s="92">
        <v>0.83499999999999996</v>
      </c>
    </row>
    <row r="1861" spans="10:10" hidden="1" x14ac:dyDescent="0.3">
      <c r="J1861" s="92">
        <v>0.83599999999999997</v>
      </c>
    </row>
    <row r="1862" spans="10:10" hidden="1" x14ac:dyDescent="0.3">
      <c r="J1862" s="92">
        <v>0.83699999999999997</v>
      </c>
    </row>
    <row r="1863" spans="10:10" hidden="1" x14ac:dyDescent="0.3">
      <c r="J1863" s="92">
        <v>0.83799999999999997</v>
      </c>
    </row>
    <row r="1864" spans="10:10" hidden="1" x14ac:dyDescent="0.3">
      <c r="J1864" s="92">
        <v>0.83899999999999997</v>
      </c>
    </row>
    <row r="1865" spans="10:10" hidden="1" x14ac:dyDescent="0.3">
      <c r="J1865" s="92">
        <v>0.84</v>
      </c>
    </row>
    <row r="1866" spans="10:10" hidden="1" x14ac:dyDescent="0.3">
      <c r="J1866" s="92">
        <v>0.84099999999999997</v>
      </c>
    </row>
    <row r="1867" spans="10:10" hidden="1" x14ac:dyDescent="0.3">
      <c r="J1867" s="92">
        <v>0.84199999999999997</v>
      </c>
    </row>
    <row r="1868" spans="10:10" hidden="1" x14ac:dyDescent="0.3">
      <c r="J1868" s="92">
        <v>0.84299999999999997</v>
      </c>
    </row>
    <row r="1869" spans="10:10" hidden="1" x14ac:dyDescent="0.3">
      <c r="J1869" s="92">
        <v>0.84399999999999997</v>
      </c>
    </row>
    <row r="1870" spans="10:10" hidden="1" x14ac:dyDescent="0.3">
      <c r="J1870" s="92">
        <v>0.84499999999999997</v>
      </c>
    </row>
    <row r="1871" spans="10:10" hidden="1" x14ac:dyDescent="0.3">
      <c r="J1871" s="92">
        <v>0.84599999999999997</v>
      </c>
    </row>
    <row r="1872" spans="10:10" hidden="1" x14ac:dyDescent="0.3">
      <c r="J1872" s="92">
        <v>0.84699999999999998</v>
      </c>
    </row>
    <row r="1873" spans="10:10" hidden="1" x14ac:dyDescent="0.3">
      <c r="J1873" s="92">
        <v>0.84799999999999998</v>
      </c>
    </row>
    <row r="1874" spans="10:10" hidden="1" x14ac:dyDescent="0.3">
      <c r="J1874" s="92">
        <v>0.84899999999999998</v>
      </c>
    </row>
    <row r="1875" spans="10:10" hidden="1" x14ac:dyDescent="0.3">
      <c r="J1875" s="92">
        <v>0.85</v>
      </c>
    </row>
    <row r="1876" spans="10:10" hidden="1" x14ac:dyDescent="0.3">
      <c r="J1876" s="92">
        <v>0.85099999999999998</v>
      </c>
    </row>
    <row r="1877" spans="10:10" hidden="1" x14ac:dyDescent="0.3">
      <c r="J1877" s="92">
        <v>0.85199999999999998</v>
      </c>
    </row>
    <row r="1878" spans="10:10" hidden="1" x14ac:dyDescent="0.3">
      <c r="J1878" s="92">
        <v>0.85299999999999998</v>
      </c>
    </row>
    <row r="1879" spans="10:10" hidden="1" x14ac:dyDescent="0.3">
      <c r="J1879" s="92">
        <v>0.85399999999999998</v>
      </c>
    </row>
    <row r="1880" spans="10:10" hidden="1" x14ac:dyDescent="0.3">
      <c r="J1880" s="92">
        <v>0.85499999999999998</v>
      </c>
    </row>
    <row r="1881" spans="10:10" hidden="1" x14ac:dyDescent="0.3">
      <c r="J1881" s="92">
        <v>0.85599999999999998</v>
      </c>
    </row>
    <row r="1882" spans="10:10" hidden="1" x14ac:dyDescent="0.3">
      <c r="J1882" s="92">
        <v>0.85699999999999998</v>
      </c>
    </row>
    <row r="1883" spans="10:10" hidden="1" x14ac:dyDescent="0.3">
      <c r="J1883" s="92">
        <v>0.85799999999999998</v>
      </c>
    </row>
    <row r="1884" spans="10:10" hidden="1" x14ac:dyDescent="0.3">
      <c r="J1884" s="92">
        <v>0.85899999999999999</v>
      </c>
    </row>
    <row r="1885" spans="10:10" hidden="1" x14ac:dyDescent="0.3">
      <c r="J1885" s="92">
        <v>0.86</v>
      </c>
    </row>
    <row r="1886" spans="10:10" hidden="1" x14ac:dyDescent="0.3">
      <c r="J1886" s="92">
        <v>0.86099999999999999</v>
      </c>
    </row>
    <row r="1887" spans="10:10" hidden="1" x14ac:dyDescent="0.3">
      <c r="J1887" s="92">
        <v>0.86199999999999999</v>
      </c>
    </row>
    <row r="1888" spans="10:10" hidden="1" x14ac:dyDescent="0.3">
      <c r="J1888" s="92">
        <v>0.86299999999999999</v>
      </c>
    </row>
    <row r="1889" spans="10:10" hidden="1" x14ac:dyDescent="0.3">
      <c r="J1889" s="92">
        <v>0.86399999999999999</v>
      </c>
    </row>
    <row r="1890" spans="10:10" hidden="1" x14ac:dyDescent="0.3">
      <c r="J1890" s="92">
        <v>0.86499999999999999</v>
      </c>
    </row>
    <row r="1891" spans="10:10" hidden="1" x14ac:dyDescent="0.3">
      <c r="J1891" s="92">
        <v>0.86599999999999999</v>
      </c>
    </row>
    <row r="1892" spans="10:10" hidden="1" x14ac:dyDescent="0.3">
      <c r="J1892" s="92">
        <v>0.86699999999999999</v>
      </c>
    </row>
    <row r="1893" spans="10:10" hidden="1" x14ac:dyDescent="0.3">
      <c r="J1893" s="92">
        <v>0.86799999999999999</v>
      </c>
    </row>
    <row r="1894" spans="10:10" hidden="1" x14ac:dyDescent="0.3">
      <c r="J1894" s="92">
        <v>0.86899999999999999</v>
      </c>
    </row>
    <row r="1895" spans="10:10" hidden="1" x14ac:dyDescent="0.3">
      <c r="J1895" s="92">
        <v>0.87</v>
      </c>
    </row>
    <row r="1896" spans="10:10" hidden="1" x14ac:dyDescent="0.3">
      <c r="J1896" s="92">
        <v>0.871</v>
      </c>
    </row>
    <row r="1897" spans="10:10" hidden="1" x14ac:dyDescent="0.3">
      <c r="J1897" s="92">
        <v>0.872</v>
      </c>
    </row>
    <row r="1898" spans="10:10" hidden="1" x14ac:dyDescent="0.3">
      <c r="J1898" s="92">
        <v>0.873</v>
      </c>
    </row>
    <row r="1899" spans="10:10" hidden="1" x14ac:dyDescent="0.3">
      <c r="J1899" s="92">
        <v>0.874</v>
      </c>
    </row>
    <row r="1900" spans="10:10" hidden="1" x14ac:dyDescent="0.3">
      <c r="J1900" s="92">
        <v>0.875</v>
      </c>
    </row>
    <row r="1901" spans="10:10" hidden="1" x14ac:dyDescent="0.3">
      <c r="J1901" s="92">
        <v>0.876</v>
      </c>
    </row>
    <row r="1902" spans="10:10" hidden="1" x14ac:dyDescent="0.3">
      <c r="J1902" s="92">
        <v>0.877</v>
      </c>
    </row>
    <row r="1903" spans="10:10" hidden="1" x14ac:dyDescent="0.3">
      <c r="J1903" s="92">
        <v>0.878</v>
      </c>
    </row>
    <row r="1904" spans="10:10" hidden="1" x14ac:dyDescent="0.3">
      <c r="J1904" s="92">
        <v>0.879</v>
      </c>
    </row>
    <row r="1905" spans="10:10" hidden="1" x14ac:dyDescent="0.3">
      <c r="J1905" s="92">
        <v>0.88</v>
      </c>
    </row>
    <row r="1906" spans="10:10" hidden="1" x14ac:dyDescent="0.3">
      <c r="J1906" s="92">
        <v>0.88100000000000001</v>
      </c>
    </row>
    <row r="1907" spans="10:10" hidden="1" x14ac:dyDescent="0.3">
      <c r="J1907" s="92">
        <v>0.88200000000000001</v>
      </c>
    </row>
    <row r="1908" spans="10:10" hidden="1" x14ac:dyDescent="0.3">
      <c r="J1908" s="92">
        <v>0.88300000000000001</v>
      </c>
    </row>
    <row r="1909" spans="10:10" hidden="1" x14ac:dyDescent="0.3">
      <c r="J1909" s="92">
        <v>0.88400000000000001</v>
      </c>
    </row>
    <row r="1910" spans="10:10" hidden="1" x14ac:dyDescent="0.3">
      <c r="J1910" s="92">
        <v>0.88500000000000001</v>
      </c>
    </row>
    <row r="1911" spans="10:10" hidden="1" x14ac:dyDescent="0.3">
      <c r="J1911" s="92">
        <v>0.88600000000000001</v>
      </c>
    </row>
    <row r="1912" spans="10:10" hidden="1" x14ac:dyDescent="0.3">
      <c r="J1912" s="92">
        <v>0.88700000000000001</v>
      </c>
    </row>
    <row r="1913" spans="10:10" hidden="1" x14ac:dyDescent="0.3">
      <c r="J1913" s="92">
        <v>0.88800000000000001</v>
      </c>
    </row>
    <row r="1914" spans="10:10" hidden="1" x14ac:dyDescent="0.3">
      <c r="J1914" s="92">
        <v>0.88900000000000001</v>
      </c>
    </row>
    <row r="1915" spans="10:10" hidden="1" x14ac:dyDescent="0.3">
      <c r="J1915" s="92">
        <v>0.89</v>
      </c>
    </row>
    <row r="1916" spans="10:10" hidden="1" x14ac:dyDescent="0.3">
      <c r="J1916" s="92">
        <v>0.89100000000000001</v>
      </c>
    </row>
    <row r="1917" spans="10:10" hidden="1" x14ac:dyDescent="0.3">
      <c r="J1917" s="92">
        <v>0.89200000000000002</v>
      </c>
    </row>
    <row r="1918" spans="10:10" hidden="1" x14ac:dyDescent="0.3">
      <c r="J1918" s="92">
        <v>0.89300000000000002</v>
      </c>
    </row>
    <row r="1919" spans="10:10" hidden="1" x14ac:dyDescent="0.3">
      <c r="J1919" s="92">
        <v>0.89400000000000002</v>
      </c>
    </row>
    <row r="1920" spans="10:10" hidden="1" x14ac:dyDescent="0.3">
      <c r="J1920" s="92">
        <v>0.89500000000000002</v>
      </c>
    </row>
    <row r="1921" spans="10:10" hidden="1" x14ac:dyDescent="0.3">
      <c r="J1921" s="92">
        <v>0.89600000000000002</v>
      </c>
    </row>
    <row r="1922" spans="10:10" hidden="1" x14ac:dyDescent="0.3">
      <c r="J1922" s="92">
        <v>0.89700000000000002</v>
      </c>
    </row>
    <row r="1923" spans="10:10" hidden="1" x14ac:dyDescent="0.3">
      <c r="J1923" s="92">
        <v>0.89800000000000002</v>
      </c>
    </row>
    <row r="1924" spans="10:10" hidden="1" x14ac:dyDescent="0.3">
      <c r="J1924" s="92">
        <v>0.89900000000000002</v>
      </c>
    </row>
    <row r="1925" spans="10:10" hidden="1" x14ac:dyDescent="0.3">
      <c r="J1925" s="92">
        <v>0.9</v>
      </c>
    </row>
    <row r="1926" spans="10:10" hidden="1" x14ac:dyDescent="0.3">
      <c r="J1926" s="92">
        <v>0.90100000000000002</v>
      </c>
    </row>
    <row r="1927" spans="10:10" hidden="1" x14ac:dyDescent="0.3">
      <c r="J1927" s="92">
        <v>0.90200000000000002</v>
      </c>
    </row>
    <row r="1928" spans="10:10" hidden="1" x14ac:dyDescent="0.3">
      <c r="J1928" s="92">
        <v>0.90300000000000002</v>
      </c>
    </row>
    <row r="1929" spans="10:10" hidden="1" x14ac:dyDescent="0.3">
      <c r="J1929" s="92">
        <v>0.90400000000000003</v>
      </c>
    </row>
    <row r="1930" spans="10:10" hidden="1" x14ac:dyDescent="0.3">
      <c r="J1930" s="92">
        <v>0.90500000000000003</v>
      </c>
    </row>
    <row r="1931" spans="10:10" hidden="1" x14ac:dyDescent="0.3">
      <c r="J1931" s="92">
        <v>0.90600000000000003</v>
      </c>
    </row>
    <row r="1932" spans="10:10" hidden="1" x14ac:dyDescent="0.3">
      <c r="J1932" s="92">
        <v>0.90700000000000003</v>
      </c>
    </row>
    <row r="1933" spans="10:10" hidden="1" x14ac:dyDescent="0.3">
      <c r="J1933" s="92">
        <v>0.90800000000000003</v>
      </c>
    </row>
    <row r="1934" spans="10:10" hidden="1" x14ac:dyDescent="0.3">
      <c r="J1934" s="92">
        <v>0.90900000000000003</v>
      </c>
    </row>
    <row r="1935" spans="10:10" hidden="1" x14ac:dyDescent="0.3">
      <c r="J1935" s="92">
        <v>0.91</v>
      </c>
    </row>
    <row r="1936" spans="10:10" hidden="1" x14ac:dyDescent="0.3">
      <c r="J1936" s="92">
        <v>0.91100000000000003</v>
      </c>
    </row>
    <row r="1937" spans="10:10" hidden="1" x14ac:dyDescent="0.3">
      <c r="J1937" s="92">
        <v>0.91200000000000003</v>
      </c>
    </row>
    <row r="1938" spans="10:10" hidden="1" x14ac:dyDescent="0.3">
      <c r="J1938" s="92">
        <v>0.91300000000000003</v>
      </c>
    </row>
    <row r="1939" spans="10:10" hidden="1" x14ac:dyDescent="0.3">
      <c r="J1939" s="92">
        <v>0.91400000000000003</v>
      </c>
    </row>
    <row r="1940" spans="10:10" hidden="1" x14ac:dyDescent="0.3">
      <c r="J1940" s="92">
        <v>0.91500000000000004</v>
      </c>
    </row>
    <row r="1941" spans="10:10" hidden="1" x14ac:dyDescent="0.3">
      <c r="J1941" s="92">
        <v>0.91600000000000004</v>
      </c>
    </row>
    <row r="1942" spans="10:10" hidden="1" x14ac:dyDescent="0.3">
      <c r="J1942" s="92">
        <v>0.91700000000000004</v>
      </c>
    </row>
    <row r="1943" spans="10:10" hidden="1" x14ac:dyDescent="0.3">
      <c r="J1943" s="92">
        <v>0.91800000000000004</v>
      </c>
    </row>
    <row r="1944" spans="10:10" hidden="1" x14ac:dyDescent="0.3">
      <c r="J1944" s="92">
        <v>0.91900000000000004</v>
      </c>
    </row>
    <row r="1945" spans="10:10" hidden="1" x14ac:dyDescent="0.3">
      <c r="J1945" s="92">
        <v>0.92</v>
      </c>
    </row>
    <row r="1946" spans="10:10" hidden="1" x14ac:dyDescent="0.3">
      <c r="J1946" s="92">
        <v>0.92100000000000004</v>
      </c>
    </row>
    <row r="1947" spans="10:10" hidden="1" x14ac:dyDescent="0.3">
      <c r="J1947" s="92">
        <v>0.92200000000000004</v>
      </c>
    </row>
    <row r="1948" spans="10:10" hidden="1" x14ac:dyDescent="0.3">
      <c r="J1948" s="92">
        <v>0.92300000000000004</v>
      </c>
    </row>
    <row r="1949" spans="10:10" hidden="1" x14ac:dyDescent="0.3">
      <c r="J1949" s="92">
        <v>0.92400000000000004</v>
      </c>
    </row>
    <row r="1950" spans="10:10" hidden="1" x14ac:dyDescent="0.3">
      <c r="J1950" s="92">
        <v>0.92500000000000004</v>
      </c>
    </row>
    <row r="1951" spans="10:10" hidden="1" x14ac:dyDescent="0.3">
      <c r="J1951" s="92">
        <v>0.92600000000000005</v>
      </c>
    </row>
    <row r="1952" spans="10:10" hidden="1" x14ac:dyDescent="0.3">
      <c r="J1952" s="92">
        <v>0.92700000000000005</v>
      </c>
    </row>
    <row r="1953" spans="10:10" hidden="1" x14ac:dyDescent="0.3">
      <c r="J1953" s="92">
        <v>0.92800000000000005</v>
      </c>
    </row>
    <row r="1954" spans="10:10" hidden="1" x14ac:dyDescent="0.3">
      <c r="J1954" s="92">
        <v>0.92900000000000005</v>
      </c>
    </row>
    <row r="1955" spans="10:10" hidden="1" x14ac:dyDescent="0.3">
      <c r="J1955" s="92">
        <v>0.93</v>
      </c>
    </row>
    <row r="1956" spans="10:10" hidden="1" x14ac:dyDescent="0.3">
      <c r="J1956" s="92">
        <v>0.93100000000000005</v>
      </c>
    </row>
    <row r="1957" spans="10:10" hidden="1" x14ac:dyDescent="0.3">
      <c r="J1957" s="92">
        <v>0.93200000000000005</v>
      </c>
    </row>
    <row r="1958" spans="10:10" hidden="1" x14ac:dyDescent="0.3">
      <c r="J1958" s="92">
        <v>0.93300000000000005</v>
      </c>
    </row>
    <row r="1959" spans="10:10" hidden="1" x14ac:dyDescent="0.3">
      <c r="J1959" s="92">
        <v>0.93400000000000005</v>
      </c>
    </row>
    <row r="1960" spans="10:10" hidden="1" x14ac:dyDescent="0.3">
      <c r="J1960" s="92">
        <v>0.93500000000000005</v>
      </c>
    </row>
    <row r="1961" spans="10:10" hidden="1" x14ac:dyDescent="0.3">
      <c r="J1961" s="92">
        <v>0.93600000000000005</v>
      </c>
    </row>
    <row r="1962" spans="10:10" hidden="1" x14ac:dyDescent="0.3">
      <c r="J1962" s="92">
        <v>0.93700000000000006</v>
      </c>
    </row>
    <row r="1963" spans="10:10" hidden="1" x14ac:dyDescent="0.3">
      <c r="J1963" s="92">
        <v>0.93799999999999994</v>
      </c>
    </row>
    <row r="1964" spans="10:10" hidden="1" x14ac:dyDescent="0.3">
      <c r="J1964" s="92">
        <v>0.93899999999999995</v>
      </c>
    </row>
    <row r="1965" spans="10:10" hidden="1" x14ac:dyDescent="0.3">
      <c r="J1965" s="92">
        <v>0.94</v>
      </c>
    </row>
    <row r="1966" spans="10:10" hidden="1" x14ac:dyDescent="0.3">
      <c r="J1966" s="92">
        <v>0.94099999999999995</v>
      </c>
    </row>
    <row r="1967" spans="10:10" hidden="1" x14ac:dyDescent="0.3">
      <c r="J1967" s="92">
        <v>0.94199999999999995</v>
      </c>
    </row>
    <row r="1968" spans="10:10" hidden="1" x14ac:dyDescent="0.3">
      <c r="J1968" s="92">
        <v>0.94299999999999995</v>
      </c>
    </row>
    <row r="1969" spans="10:10" hidden="1" x14ac:dyDescent="0.3">
      <c r="J1969" s="92">
        <v>0.94399999999999995</v>
      </c>
    </row>
    <row r="1970" spans="10:10" hidden="1" x14ac:dyDescent="0.3">
      <c r="J1970" s="92">
        <v>0.94499999999999995</v>
      </c>
    </row>
    <row r="1971" spans="10:10" hidden="1" x14ac:dyDescent="0.3">
      <c r="J1971" s="92">
        <v>0.94599999999999995</v>
      </c>
    </row>
    <row r="1972" spans="10:10" hidden="1" x14ac:dyDescent="0.3">
      <c r="J1972" s="92">
        <v>0.94699999999999995</v>
      </c>
    </row>
    <row r="1973" spans="10:10" hidden="1" x14ac:dyDescent="0.3">
      <c r="J1973" s="92">
        <v>0.94799999999999995</v>
      </c>
    </row>
    <row r="1974" spans="10:10" hidden="1" x14ac:dyDescent="0.3">
      <c r="J1974" s="92">
        <v>0.94899999999999995</v>
      </c>
    </row>
    <row r="1975" spans="10:10" hidden="1" x14ac:dyDescent="0.3">
      <c r="J1975" s="92">
        <v>0.95</v>
      </c>
    </row>
    <row r="1976" spans="10:10" hidden="1" x14ac:dyDescent="0.3">
      <c r="J1976" s="92">
        <v>0.95099999999999996</v>
      </c>
    </row>
    <row r="1977" spans="10:10" hidden="1" x14ac:dyDescent="0.3">
      <c r="J1977" s="92">
        <v>0.95199999999999996</v>
      </c>
    </row>
    <row r="1978" spans="10:10" hidden="1" x14ac:dyDescent="0.3">
      <c r="J1978" s="92">
        <v>0.95299999999999996</v>
      </c>
    </row>
    <row r="1979" spans="10:10" hidden="1" x14ac:dyDescent="0.3">
      <c r="J1979" s="92">
        <v>0.95399999999999996</v>
      </c>
    </row>
    <row r="1980" spans="10:10" hidden="1" x14ac:dyDescent="0.3">
      <c r="J1980" s="92">
        <v>0.95499999999999996</v>
      </c>
    </row>
    <row r="1981" spans="10:10" hidden="1" x14ac:dyDescent="0.3">
      <c r="J1981" s="92">
        <v>0.95599999999999996</v>
      </c>
    </row>
    <row r="1982" spans="10:10" hidden="1" x14ac:dyDescent="0.3">
      <c r="J1982" s="92">
        <v>0.95699999999999996</v>
      </c>
    </row>
    <row r="1983" spans="10:10" hidden="1" x14ac:dyDescent="0.3">
      <c r="J1983" s="92">
        <v>0.95799999999999996</v>
      </c>
    </row>
    <row r="1984" spans="10:10" hidden="1" x14ac:dyDescent="0.3">
      <c r="J1984" s="92">
        <v>0.95899999999999996</v>
      </c>
    </row>
    <row r="1985" spans="10:10" hidden="1" x14ac:dyDescent="0.3">
      <c r="J1985" s="92">
        <v>0.96</v>
      </c>
    </row>
    <row r="1986" spans="10:10" hidden="1" x14ac:dyDescent="0.3">
      <c r="J1986" s="92">
        <v>0.96099999999999997</v>
      </c>
    </row>
    <row r="1987" spans="10:10" hidden="1" x14ac:dyDescent="0.3">
      <c r="J1987" s="92">
        <v>0.96199999999999997</v>
      </c>
    </row>
    <row r="1988" spans="10:10" hidden="1" x14ac:dyDescent="0.3">
      <c r="J1988" s="92">
        <v>0.96299999999999997</v>
      </c>
    </row>
    <row r="1989" spans="10:10" hidden="1" x14ac:dyDescent="0.3">
      <c r="J1989" s="92">
        <v>0.96399999999999997</v>
      </c>
    </row>
    <row r="1990" spans="10:10" hidden="1" x14ac:dyDescent="0.3">
      <c r="J1990" s="92">
        <v>0.96499999999999997</v>
      </c>
    </row>
    <row r="1991" spans="10:10" hidden="1" x14ac:dyDescent="0.3">
      <c r="J1991" s="92">
        <v>0.96599999999999997</v>
      </c>
    </row>
    <row r="1992" spans="10:10" hidden="1" x14ac:dyDescent="0.3">
      <c r="J1992" s="92">
        <v>0.96699999999999997</v>
      </c>
    </row>
    <row r="1993" spans="10:10" hidden="1" x14ac:dyDescent="0.3">
      <c r="J1993" s="92">
        <v>0.96799999999999997</v>
      </c>
    </row>
    <row r="1994" spans="10:10" hidden="1" x14ac:dyDescent="0.3">
      <c r="J1994" s="92">
        <v>0.96899999999999997</v>
      </c>
    </row>
    <row r="1995" spans="10:10" hidden="1" x14ac:dyDescent="0.3">
      <c r="J1995" s="92">
        <v>0.97</v>
      </c>
    </row>
    <row r="1996" spans="10:10" hidden="1" x14ac:dyDescent="0.3">
      <c r="J1996" s="92">
        <v>0.97099999999999997</v>
      </c>
    </row>
    <row r="1997" spans="10:10" hidden="1" x14ac:dyDescent="0.3">
      <c r="J1997" s="92">
        <v>0.97199999999999998</v>
      </c>
    </row>
    <row r="1998" spans="10:10" hidden="1" x14ac:dyDescent="0.3">
      <c r="J1998" s="92">
        <v>0.97299999999999998</v>
      </c>
    </row>
    <row r="1999" spans="10:10" hidden="1" x14ac:dyDescent="0.3">
      <c r="J1999" s="92">
        <v>0.97399999999999998</v>
      </c>
    </row>
    <row r="2000" spans="10:10" hidden="1" x14ac:dyDescent="0.3">
      <c r="J2000" s="92">
        <v>0.97499999999999998</v>
      </c>
    </row>
    <row r="2001" spans="10:10" hidden="1" x14ac:dyDescent="0.3">
      <c r="J2001" s="92">
        <v>0.97599999999999998</v>
      </c>
    </row>
    <row r="2002" spans="10:10" hidden="1" x14ac:dyDescent="0.3">
      <c r="J2002" s="92">
        <v>0.97699999999999998</v>
      </c>
    </row>
    <row r="2003" spans="10:10" hidden="1" x14ac:dyDescent="0.3">
      <c r="J2003" s="92">
        <v>0.97799999999999998</v>
      </c>
    </row>
    <row r="2004" spans="10:10" hidden="1" x14ac:dyDescent="0.3">
      <c r="J2004" s="92">
        <v>0.97899999999999998</v>
      </c>
    </row>
    <row r="2005" spans="10:10" hidden="1" x14ac:dyDescent="0.3">
      <c r="J2005" s="92">
        <v>0.98</v>
      </c>
    </row>
    <row r="2006" spans="10:10" hidden="1" x14ac:dyDescent="0.3">
      <c r="J2006" s="92">
        <v>0.98099999999999998</v>
      </c>
    </row>
    <row r="2007" spans="10:10" hidden="1" x14ac:dyDescent="0.3">
      <c r="J2007" s="92">
        <v>0.98199999999999998</v>
      </c>
    </row>
    <row r="2008" spans="10:10" hidden="1" x14ac:dyDescent="0.3">
      <c r="J2008" s="92">
        <v>0.98299999999999998</v>
      </c>
    </row>
    <row r="2009" spans="10:10" hidden="1" x14ac:dyDescent="0.3">
      <c r="J2009" s="92">
        <v>0.98399999999999999</v>
      </c>
    </row>
    <row r="2010" spans="10:10" hidden="1" x14ac:dyDescent="0.3">
      <c r="J2010" s="92">
        <v>0.98499999999999999</v>
      </c>
    </row>
    <row r="2011" spans="10:10" hidden="1" x14ac:dyDescent="0.3">
      <c r="J2011" s="92">
        <v>0.98599999999999999</v>
      </c>
    </row>
    <row r="2012" spans="10:10" hidden="1" x14ac:dyDescent="0.3">
      <c r="J2012" s="92">
        <v>0.98699999999999999</v>
      </c>
    </row>
    <row r="2013" spans="10:10" hidden="1" x14ac:dyDescent="0.3">
      <c r="J2013" s="92">
        <v>0.98799999999999999</v>
      </c>
    </row>
    <row r="2014" spans="10:10" hidden="1" x14ac:dyDescent="0.3">
      <c r="J2014" s="92">
        <v>0.98899999999999999</v>
      </c>
    </row>
    <row r="2015" spans="10:10" hidden="1" x14ac:dyDescent="0.3">
      <c r="J2015" s="92">
        <v>0.99</v>
      </c>
    </row>
    <row r="2016" spans="10:10" hidden="1" x14ac:dyDescent="0.3">
      <c r="J2016" s="92">
        <v>0.99099999999999999</v>
      </c>
    </row>
    <row r="2017" spans="10:10" hidden="1" x14ac:dyDescent="0.3">
      <c r="J2017" s="92">
        <v>0.99199999999999999</v>
      </c>
    </row>
    <row r="2018" spans="10:10" hidden="1" x14ac:dyDescent="0.3">
      <c r="J2018" s="92">
        <v>0.99299999999999999</v>
      </c>
    </row>
    <row r="2019" spans="10:10" hidden="1" x14ac:dyDescent="0.3">
      <c r="J2019" s="92">
        <v>0.99399999999999999</v>
      </c>
    </row>
    <row r="2020" spans="10:10" hidden="1" x14ac:dyDescent="0.3">
      <c r="J2020" s="92">
        <v>0.995</v>
      </c>
    </row>
    <row r="2021" spans="10:10" hidden="1" x14ac:dyDescent="0.3">
      <c r="J2021" s="92">
        <v>0.996</v>
      </c>
    </row>
    <row r="2022" spans="10:10" hidden="1" x14ac:dyDescent="0.3">
      <c r="J2022" s="92">
        <v>0.997</v>
      </c>
    </row>
    <row r="2023" spans="10:10" hidden="1" x14ac:dyDescent="0.3">
      <c r="J2023" s="92">
        <v>0.998</v>
      </c>
    </row>
    <row r="2024" spans="10:10" hidden="1" x14ac:dyDescent="0.3">
      <c r="J2024" s="92">
        <v>0.999</v>
      </c>
    </row>
    <row r="2025" spans="10:10" hidden="1" x14ac:dyDescent="0.3">
      <c r="J2025" s="92">
        <v>1</v>
      </c>
    </row>
    <row r="2026" spans="10:10" x14ac:dyDescent="0.3"/>
  </sheetData>
  <sheetProtection algorithmName="SHA-512" hashValue="2KVD6FfwNnykxhKLI/Ypijzxj7taeh8KiCW84zoM1a2JxKRy3ElAqDFm6tDi97y65O7yh0veUMZUtQ3eGJks6Q==" saltValue="E1R+R+Ypxrslw8hstpaipA==" spinCount="100000" sheet="1" objects="1" scenarios="1" formatColumns="0" formatRows="0"/>
  <mergeCells count="16">
    <mergeCell ref="B28:E28"/>
    <mergeCell ref="C4:D4"/>
    <mergeCell ref="B6:C6"/>
    <mergeCell ref="D24:F24"/>
    <mergeCell ref="B17:G17"/>
    <mergeCell ref="B13:G13"/>
    <mergeCell ref="B14:G14"/>
    <mergeCell ref="B15:G15"/>
    <mergeCell ref="B16:G16"/>
    <mergeCell ref="B26:E26"/>
    <mergeCell ref="B8:G8"/>
    <mergeCell ref="B9:G9"/>
    <mergeCell ref="B10:G10"/>
    <mergeCell ref="B11:G11"/>
    <mergeCell ref="B12:G12"/>
    <mergeCell ref="B27:E27"/>
  </mergeCells>
  <conditionalFormatting sqref="F21:F23">
    <cfRule type="expression" dxfId="1" priority="2">
      <formula>AND($D21&lt;&gt;"",$E21&lt;&gt;"")</formula>
    </cfRule>
  </conditionalFormatting>
  <conditionalFormatting sqref="D21:E23">
    <cfRule type="expression" dxfId="0" priority="1">
      <formula>$F21&lt;&gt;""</formula>
    </cfRule>
  </conditionalFormatting>
  <dataValidations count="3">
    <dataValidation type="textLength" operator="lessThanOrEqual" allowBlank="1" showInputMessage="1" showErrorMessage="1" errorTitle="Character Limit Reached" error="Please do not use more than 250 characters." prompt="Please do not use more than 250 characters." sqref="D24:F24" xr:uid="{042BEB27-00EF-4516-B129-D6F5478D874F}">
      <formula1>250</formula1>
    </dataValidation>
    <dataValidation type="decimal" operator="greaterThan" allowBlank="1" showInputMessage="1" showErrorMessage="1" errorTitle="Invalid Entry" error="Please provide a value in pounds and pence" prompt="Please provide a value in pounds and pence" sqref="D21:E23" xr:uid="{72CCCE0A-2137-44D6-9F8A-EC92BA9F86EC}">
      <formula1>0</formula1>
    </dataValidation>
    <dataValidation type="list" allowBlank="1" showDropDown="1" showInputMessage="1" showErrorMessage="1" errorTitle="Error" error="If you are unable to provide rates for 2019/20, please ensure the preceding cell is blank and provide a percentage value (between -100% and 100%) to 1 decimal place. Otherwise leave this cell blank." prompt="If you are unable to provide rates for 2019/20, please provide a percentage value to 1 decimal place" sqref="F21:F23" xr:uid="{B837556F-71C9-4786-9322-2B9AE298F0C3}">
      <formula1>IF($E21="",$J$25:$J$2025,"")</formula1>
    </dataValidation>
  </dataValidation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I156"/>
  <sheetViews>
    <sheetView zoomScaleNormal="100" workbookViewId="0">
      <selection activeCell="B6" sqref="B6"/>
    </sheetView>
  </sheetViews>
  <sheetFormatPr defaultRowHeight="14.4" x14ac:dyDescent="0.3"/>
  <cols>
    <col min="6" max="6" width="10.6640625" customWidth="1"/>
  </cols>
  <sheetData>
    <row r="1" spans="1:9" s="36" customFormat="1" x14ac:dyDescent="0.3">
      <c r="D1" s="36">
        <v>1</v>
      </c>
      <c r="E1" s="36">
        <v>2</v>
      </c>
      <c r="F1" s="36">
        <v>3</v>
      </c>
    </row>
    <row r="2" spans="1:9" s="36" customFormat="1" x14ac:dyDescent="0.3"/>
    <row r="3" spans="1:9" s="46" customFormat="1" x14ac:dyDescent="0.3">
      <c r="A3" s="46" t="s">
        <v>405</v>
      </c>
      <c r="B3" s="46" t="s">
        <v>544</v>
      </c>
    </row>
    <row r="4" spans="1:9" s="46" customFormat="1" x14ac:dyDescent="0.3"/>
    <row r="5" spans="1:9" s="46" customFormat="1" x14ac:dyDescent="0.3">
      <c r="G5" s="137" t="s">
        <v>335</v>
      </c>
      <c r="H5" s="137"/>
      <c r="I5" s="137"/>
    </row>
    <row r="6" spans="1:9" s="36" customFormat="1" x14ac:dyDescent="0.3">
      <c r="F6" s="24" t="s">
        <v>384</v>
      </c>
      <c r="G6" s="36" t="s">
        <v>396</v>
      </c>
      <c r="H6" s="36" t="s">
        <v>397</v>
      </c>
      <c r="I6" s="36" t="s">
        <v>398</v>
      </c>
    </row>
    <row r="7" spans="1:9" x14ac:dyDescent="0.3">
      <c r="A7" t="s">
        <v>336</v>
      </c>
      <c r="B7" t="s">
        <v>337</v>
      </c>
      <c r="C7" t="s">
        <v>338</v>
      </c>
      <c r="D7" t="s">
        <v>14</v>
      </c>
      <c r="E7" t="s">
        <v>15</v>
      </c>
      <c r="F7" s="33">
        <v>1292759</v>
      </c>
      <c r="G7" s="52">
        <v>16.38</v>
      </c>
      <c r="H7" s="33">
        <v>580</v>
      </c>
      <c r="I7" s="33">
        <v>590</v>
      </c>
    </row>
    <row r="8" spans="1:9" x14ac:dyDescent="0.3">
      <c r="A8" t="s">
        <v>336</v>
      </c>
      <c r="B8" t="s">
        <v>337</v>
      </c>
      <c r="C8" t="s">
        <v>338</v>
      </c>
      <c r="D8" t="s">
        <v>16</v>
      </c>
      <c r="E8" t="s">
        <v>17</v>
      </c>
      <c r="F8" s="33">
        <v>2039280</v>
      </c>
      <c r="G8" s="52">
        <v>18</v>
      </c>
      <c r="H8" s="33">
        <v>626</v>
      </c>
      <c r="I8" s="33">
        <v>725</v>
      </c>
    </row>
    <row r="9" spans="1:9" x14ac:dyDescent="0.3">
      <c r="A9" t="s">
        <v>371</v>
      </c>
      <c r="B9" t="s">
        <v>339</v>
      </c>
      <c r="C9" t="s">
        <v>340</v>
      </c>
      <c r="D9" t="s">
        <v>18</v>
      </c>
      <c r="E9" t="s">
        <v>19</v>
      </c>
      <c r="F9" s="33">
        <v>1751914</v>
      </c>
      <c r="G9" s="52">
        <v>15.76</v>
      </c>
      <c r="H9" s="33">
        <v>462</v>
      </c>
      <c r="I9" s="33">
        <v>462</v>
      </c>
    </row>
    <row r="10" spans="1:9" x14ac:dyDescent="0.3">
      <c r="A10" t="s">
        <v>372</v>
      </c>
      <c r="B10" t="s">
        <v>341</v>
      </c>
      <c r="C10" t="s">
        <v>373</v>
      </c>
      <c r="D10" t="s">
        <v>20</v>
      </c>
      <c r="E10" t="s">
        <v>21</v>
      </c>
      <c r="F10" s="33">
        <v>1028179</v>
      </c>
      <c r="G10" s="52">
        <v>25.69</v>
      </c>
      <c r="H10" s="33">
        <v>740</v>
      </c>
      <c r="I10" s="33">
        <v>734</v>
      </c>
    </row>
    <row r="11" spans="1:9" x14ac:dyDescent="0.3">
      <c r="A11" t="s">
        <v>374</v>
      </c>
      <c r="B11" t="s">
        <v>342</v>
      </c>
      <c r="C11" t="s">
        <v>350</v>
      </c>
      <c r="D11" t="s">
        <v>22</v>
      </c>
      <c r="E11" t="s">
        <v>23</v>
      </c>
      <c r="F11" s="33">
        <v>873628</v>
      </c>
      <c r="G11" s="52">
        <v>16.0062</v>
      </c>
      <c r="H11" s="33">
        <v>580</v>
      </c>
      <c r="I11" s="33">
        <v>592</v>
      </c>
    </row>
    <row r="12" spans="1:9" x14ac:dyDescent="0.3">
      <c r="A12" t="s">
        <v>336</v>
      </c>
      <c r="B12" t="s">
        <v>337</v>
      </c>
      <c r="C12" t="s">
        <v>338</v>
      </c>
      <c r="D12" t="s">
        <v>24</v>
      </c>
      <c r="E12" t="s">
        <v>25</v>
      </c>
      <c r="F12" s="33">
        <v>1308547</v>
      </c>
      <c r="G12" s="52">
        <v>16.079999999999998</v>
      </c>
      <c r="H12" s="33" t="s">
        <v>405</v>
      </c>
      <c r="I12" s="33" t="s">
        <v>405</v>
      </c>
    </row>
    <row r="13" spans="1:9" x14ac:dyDescent="0.3">
      <c r="A13" t="s">
        <v>375</v>
      </c>
      <c r="B13" t="s">
        <v>344</v>
      </c>
      <c r="C13" t="s">
        <v>345</v>
      </c>
      <c r="D13" t="s">
        <v>26</v>
      </c>
      <c r="E13" t="s">
        <v>27</v>
      </c>
      <c r="F13" s="33">
        <v>7932295</v>
      </c>
      <c r="G13" s="52">
        <v>13.73</v>
      </c>
      <c r="H13" s="33">
        <v>560</v>
      </c>
      <c r="I13" s="33">
        <v>592</v>
      </c>
    </row>
    <row r="14" spans="1:9" x14ac:dyDescent="0.3">
      <c r="A14" t="s">
        <v>376</v>
      </c>
      <c r="B14" t="s">
        <v>346</v>
      </c>
      <c r="C14" t="s">
        <v>347</v>
      </c>
      <c r="D14" t="s">
        <v>28</v>
      </c>
      <c r="E14" t="s">
        <v>29</v>
      </c>
      <c r="F14" s="33">
        <v>1081454</v>
      </c>
      <c r="G14" s="52">
        <v>13.526796847377051</v>
      </c>
      <c r="H14" s="33">
        <v>591.53311006767024</v>
      </c>
      <c r="I14" s="33">
        <v>643</v>
      </c>
    </row>
    <row r="15" spans="1:9" x14ac:dyDescent="0.3">
      <c r="A15" t="s">
        <v>376</v>
      </c>
      <c r="B15" t="s">
        <v>346</v>
      </c>
      <c r="C15" t="s">
        <v>347</v>
      </c>
      <c r="D15" t="s">
        <v>30</v>
      </c>
      <c r="E15" t="s">
        <v>31</v>
      </c>
      <c r="F15" s="33">
        <v>1279870</v>
      </c>
      <c r="G15" s="52">
        <v>14.26</v>
      </c>
      <c r="H15" s="33">
        <v>490</v>
      </c>
      <c r="I15" s="33">
        <v>519</v>
      </c>
    </row>
    <row r="16" spans="1:9" x14ac:dyDescent="0.3">
      <c r="A16" t="s">
        <v>376</v>
      </c>
      <c r="B16" t="s">
        <v>346</v>
      </c>
      <c r="C16" t="s">
        <v>348</v>
      </c>
      <c r="D16" t="s">
        <v>32</v>
      </c>
      <c r="E16" t="s">
        <v>33</v>
      </c>
      <c r="F16" s="33">
        <v>1966210</v>
      </c>
      <c r="G16" s="52">
        <v>15.57</v>
      </c>
      <c r="H16" s="33">
        <v>530</v>
      </c>
      <c r="I16" s="33">
        <v>529</v>
      </c>
    </row>
    <row r="17" spans="1:9" x14ac:dyDescent="0.3">
      <c r="A17" t="s">
        <v>372</v>
      </c>
      <c r="B17" t="s">
        <v>341</v>
      </c>
      <c r="C17" t="s">
        <v>377</v>
      </c>
      <c r="D17" t="s">
        <v>378</v>
      </c>
      <c r="E17" t="s">
        <v>379</v>
      </c>
      <c r="F17" s="33">
        <v>2464995</v>
      </c>
      <c r="G17" s="52">
        <v>18.48</v>
      </c>
      <c r="H17" s="33">
        <v>639</v>
      </c>
      <c r="I17" s="33">
        <v>734</v>
      </c>
    </row>
    <row r="18" spans="1:9" x14ac:dyDescent="0.3">
      <c r="A18" t="s">
        <v>380</v>
      </c>
      <c r="B18" t="s">
        <v>349</v>
      </c>
      <c r="C18" t="s">
        <v>381</v>
      </c>
      <c r="D18" t="s">
        <v>34</v>
      </c>
      <c r="E18" t="s">
        <v>35</v>
      </c>
      <c r="F18" s="33">
        <v>508552</v>
      </c>
      <c r="G18" s="52">
        <v>17.63</v>
      </c>
      <c r="H18" s="33">
        <v>781</v>
      </c>
      <c r="I18" s="33">
        <v>838</v>
      </c>
    </row>
    <row r="19" spans="1:9" x14ac:dyDescent="0.3">
      <c r="A19" t="s">
        <v>371</v>
      </c>
      <c r="B19" t="s">
        <v>339</v>
      </c>
      <c r="C19" t="s">
        <v>340</v>
      </c>
      <c r="D19" t="s">
        <v>36</v>
      </c>
      <c r="E19" t="s">
        <v>37</v>
      </c>
      <c r="F19" s="33">
        <v>3247611</v>
      </c>
      <c r="G19" s="52">
        <v>15.44</v>
      </c>
      <c r="H19" s="33">
        <v>509</v>
      </c>
      <c r="I19" s="33">
        <v>533</v>
      </c>
    </row>
    <row r="20" spans="1:9" x14ac:dyDescent="0.3">
      <c r="A20" t="s">
        <v>336</v>
      </c>
      <c r="B20" t="s">
        <v>337</v>
      </c>
      <c r="C20" t="s">
        <v>338</v>
      </c>
      <c r="D20" t="s">
        <v>38</v>
      </c>
      <c r="E20" t="s">
        <v>39</v>
      </c>
      <c r="F20" s="33">
        <v>1898224</v>
      </c>
      <c r="G20" s="52">
        <v>15.07</v>
      </c>
      <c r="H20" s="33">
        <v>616</v>
      </c>
      <c r="I20" s="33">
        <v>774</v>
      </c>
    </row>
    <row r="21" spans="1:9" x14ac:dyDescent="0.3">
      <c r="A21" t="s">
        <v>380</v>
      </c>
      <c r="B21" t="s">
        <v>349</v>
      </c>
      <c r="C21" t="s">
        <v>382</v>
      </c>
      <c r="D21" t="s">
        <v>40</v>
      </c>
      <c r="E21" t="s">
        <v>41</v>
      </c>
      <c r="F21" s="33">
        <v>1732769</v>
      </c>
      <c r="G21" s="52">
        <v>17.78</v>
      </c>
      <c r="H21" s="33">
        <v>651</v>
      </c>
      <c r="I21" s="33">
        <v>815</v>
      </c>
    </row>
    <row r="22" spans="1:9" x14ac:dyDescent="0.3">
      <c r="A22" t="s">
        <v>372</v>
      </c>
      <c r="B22" t="s">
        <v>341</v>
      </c>
      <c r="C22" t="s">
        <v>373</v>
      </c>
      <c r="D22" t="s">
        <v>42</v>
      </c>
      <c r="E22" t="s">
        <v>43</v>
      </c>
      <c r="F22" s="33">
        <v>2862518</v>
      </c>
      <c r="G22" s="52">
        <v>17.68</v>
      </c>
      <c r="H22" s="33">
        <v>692</v>
      </c>
      <c r="I22" s="33">
        <v>706</v>
      </c>
    </row>
    <row r="23" spans="1:9" x14ac:dyDescent="0.3">
      <c r="A23" t="s">
        <v>336</v>
      </c>
      <c r="B23" t="s">
        <v>337</v>
      </c>
      <c r="C23" t="s">
        <v>338</v>
      </c>
      <c r="D23" t="s">
        <v>44</v>
      </c>
      <c r="E23" t="s">
        <v>45</v>
      </c>
      <c r="F23" s="33">
        <v>1676908</v>
      </c>
      <c r="G23" s="52">
        <v>15.04</v>
      </c>
      <c r="H23" s="33">
        <v>685</v>
      </c>
      <c r="I23" s="33">
        <v>714</v>
      </c>
    </row>
    <row r="24" spans="1:9" x14ac:dyDescent="0.3">
      <c r="A24" t="s">
        <v>380</v>
      </c>
      <c r="B24" t="s">
        <v>349</v>
      </c>
      <c r="C24" t="s">
        <v>381</v>
      </c>
      <c r="D24" t="s">
        <v>46</v>
      </c>
      <c r="E24" t="s">
        <v>47</v>
      </c>
      <c r="F24" s="33">
        <v>2346242</v>
      </c>
      <c r="G24" s="52">
        <v>19.440000000000001</v>
      </c>
      <c r="H24" s="33">
        <v>717</v>
      </c>
      <c r="I24" s="33">
        <v>905</v>
      </c>
    </row>
    <row r="25" spans="1:9" x14ac:dyDescent="0.3">
      <c r="A25" t="s">
        <v>376</v>
      </c>
      <c r="B25" t="s">
        <v>346</v>
      </c>
      <c r="C25" t="s">
        <v>348</v>
      </c>
      <c r="D25" t="s">
        <v>48</v>
      </c>
      <c r="E25" t="s">
        <v>49</v>
      </c>
      <c r="F25" s="33">
        <v>1153651</v>
      </c>
      <c r="G25" s="52">
        <v>15.07</v>
      </c>
      <c r="H25" s="33">
        <v>476</v>
      </c>
      <c r="I25" s="33">
        <v>634</v>
      </c>
    </row>
    <row r="26" spans="1:9" x14ac:dyDescent="0.3">
      <c r="A26" t="s">
        <v>371</v>
      </c>
      <c r="B26" t="s">
        <v>339</v>
      </c>
      <c r="C26" t="s">
        <v>340</v>
      </c>
      <c r="D26" t="s">
        <v>50</v>
      </c>
      <c r="E26" t="s">
        <v>51</v>
      </c>
      <c r="F26" s="33">
        <v>1300199</v>
      </c>
      <c r="G26" s="52">
        <v>15.9</v>
      </c>
      <c r="H26" s="33">
        <v>497</v>
      </c>
      <c r="I26" s="33">
        <v>544</v>
      </c>
    </row>
    <row r="27" spans="1:9" x14ac:dyDescent="0.3">
      <c r="A27" t="s">
        <v>374</v>
      </c>
      <c r="B27" t="s">
        <v>342</v>
      </c>
      <c r="C27" t="s">
        <v>350</v>
      </c>
      <c r="D27" t="s">
        <v>52</v>
      </c>
      <c r="E27" t="s">
        <v>53</v>
      </c>
      <c r="F27" s="33">
        <v>3273842</v>
      </c>
      <c r="G27" s="52">
        <v>16.12</v>
      </c>
      <c r="H27" s="33">
        <v>553</v>
      </c>
      <c r="I27" s="33">
        <v>768</v>
      </c>
    </row>
    <row r="28" spans="1:9" x14ac:dyDescent="0.3">
      <c r="A28" t="s">
        <v>336</v>
      </c>
      <c r="B28" t="s">
        <v>337</v>
      </c>
      <c r="C28" t="s">
        <v>338</v>
      </c>
      <c r="D28" t="s">
        <v>54</v>
      </c>
      <c r="E28" t="s">
        <v>55</v>
      </c>
      <c r="F28" s="33">
        <v>1817408</v>
      </c>
      <c r="G28" s="52">
        <v>17.399999999999999</v>
      </c>
      <c r="H28" s="33">
        <v>753</v>
      </c>
      <c r="I28" s="33">
        <v>731</v>
      </c>
    </row>
    <row r="29" spans="1:9" x14ac:dyDescent="0.3">
      <c r="A29" t="s">
        <v>374</v>
      </c>
      <c r="B29" t="s">
        <v>342</v>
      </c>
      <c r="C29" t="s">
        <v>350</v>
      </c>
      <c r="D29" t="s">
        <v>56</v>
      </c>
      <c r="E29" t="s">
        <v>57</v>
      </c>
      <c r="F29" s="33">
        <v>1215908</v>
      </c>
      <c r="G29" s="52">
        <v>20.22</v>
      </c>
      <c r="H29" s="33">
        <v>605</v>
      </c>
      <c r="I29" s="33">
        <v>625</v>
      </c>
    </row>
    <row r="30" spans="1:9" x14ac:dyDescent="0.3">
      <c r="A30" t="s">
        <v>376</v>
      </c>
      <c r="B30" t="s">
        <v>346</v>
      </c>
      <c r="C30" t="s">
        <v>351</v>
      </c>
      <c r="D30" t="s">
        <v>58</v>
      </c>
      <c r="E30" t="s">
        <v>59</v>
      </c>
      <c r="F30" s="33">
        <v>2042422</v>
      </c>
      <c r="G30" s="52">
        <v>16.329999999999998</v>
      </c>
      <c r="H30" s="33">
        <v>462</v>
      </c>
      <c r="I30" s="33">
        <v>503</v>
      </c>
    </row>
    <row r="31" spans="1:9" x14ac:dyDescent="0.3">
      <c r="A31" t="s">
        <v>376</v>
      </c>
      <c r="B31" t="s">
        <v>346</v>
      </c>
      <c r="C31" t="s">
        <v>351</v>
      </c>
      <c r="D31" t="s">
        <v>60</v>
      </c>
      <c r="E31" t="s">
        <v>61</v>
      </c>
      <c r="F31" s="33">
        <v>2068556</v>
      </c>
      <c r="G31" s="52">
        <v>15.319259572252291</v>
      </c>
      <c r="H31" s="33">
        <v>474</v>
      </c>
      <c r="I31" s="33">
        <v>532</v>
      </c>
    </row>
    <row r="32" spans="1:9" x14ac:dyDescent="0.3">
      <c r="A32" t="s">
        <v>336</v>
      </c>
      <c r="B32" t="s">
        <v>337</v>
      </c>
      <c r="C32" t="s">
        <v>338</v>
      </c>
      <c r="D32" t="s">
        <v>62</v>
      </c>
      <c r="E32" t="s">
        <v>63</v>
      </c>
      <c r="F32" s="33">
        <v>68736</v>
      </c>
      <c r="G32" s="52">
        <v>21.65</v>
      </c>
      <c r="H32" s="33">
        <v>633</v>
      </c>
      <c r="I32" s="33">
        <v>494</v>
      </c>
    </row>
    <row r="33" spans="1:9" x14ac:dyDescent="0.3">
      <c r="A33" t="s">
        <v>372</v>
      </c>
      <c r="B33" t="s">
        <v>341</v>
      </c>
      <c r="C33" t="s">
        <v>377</v>
      </c>
      <c r="D33" t="s">
        <v>64</v>
      </c>
      <c r="E33" t="s">
        <v>65</v>
      </c>
      <c r="F33" s="33">
        <v>3961264</v>
      </c>
      <c r="G33" s="52">
        <v>18.88</v>
      </c>
      <c r="H33" s="33">
        <v>699.08</v>
      </c>
      <c r="I33" s="33">
        <v>810.92</v>
      </c>
    </row>
    <row r="34" spans="1:9" x14ac:dyDescent="0.3">
      <c r="A34" t="s">
        <v>371</v>
      </c>
      <c r="B34" t="s">
        <v>352</v>
      </c>
      <c r="C34" t="s">
        <v>353</v>
      </c>
      <c r="D34" t="s">
        <v>66</v>
      </c>
      <c r="E34" t="s">
        <v>67</v>
      </c>
      <c r="F34" s="33">
        <v>3992988</v>
      </c>
      <c r="G34" s="52">
        <v>14.2</v>
      </c>
      <c r="H34" s="33">
        <v>562</v>
      </c>
      <c r="I34" s="33">
        <v>582</v>
      </c>
    </row>
    <row r="35" spans="1:9" x14ac:dyDescent="0.3">
      <c r="A35" t="s">
        <v>375</v>
      </c>
      <c r="B35" t="s">
        <v>344</v>
      </c>
      <c r="C35" t="s">
        <v>345</v>
      </c>
      <c r="D35" t="s">
        <v>68</v>
      </c>
      <c r="E35" t="s">
        <v>69</v>
      </c>
      <c r="F35" s="33">
        <v>2192761</v>
      </c>
      <c r="G35" s="52">
        <v>14.24</v>
      </c>
      <c r="H35" s="33">
        <v>495</v>
      </c>
      <c r="I35" s="33">
        <v>503</v>
      </c>
    </row>
    <row r="36" spans="1:9" x14ac:dyDescent="0.3">
      <c r="A36" t="s">
        <v>336</v>
      </c>
      <c r="B36" t="s">
        <v>337</v>
      </c>
      <c r="C36" t="s">
        <v>338</v>
      </c>
      <c r="D36" t="s">
        <v>70</v>
      </c>
      <c r="E36" t="s">
        <v>71</v>
      </c>
      <c r="F36" s="33">
        <v>1975177</v>
      </c>
      <c r="G36" s="52">
        <v>16</v>
      </c>
      <c r="H36" s="33">
        <v>478</v>
      </c>
      <c r="I36" s="33">
        <v>756</v>
      </c>
    </row>
    <row r="37" spans="1:9" x14ac:dyDescent="0.3">
      <c r="A37" t="s">
        <v>371</v>
      </c>
      <c r="B37" t="s">
        <v>346</v>
      </c>
      <c r="C37" t="s">
        <v>353</v>
      </c>
      <c r="D37" t="s">
        <v>72</v>
      </c>
      <c r="E37" t="s">
        <v>73</v>
      </c>
      <c r="F37" s="33">
        <v>3542288</v>
      </c>
      <c r="G37" s="52">
        <v>17.02</v>
      </c>
      <c r="H37" s="33">
        <v>589</v>
      </c>
      <c r="I37" s="33">
        <v>646</v>
      </c>
    </row>
    <row r="38" spans="1:9" x14ac:dyDescent="0.3">
      <c r="A38" t="s">
        <v>371</v>
      </c>
      <c r="B38" t="s">
        <v>352</v>
      </c>
      <c r="C38" t="s">
        <v>353</v>
      </c>
      <c r="D38" t="s">
        <v>74</v>
      </c>
      <c r="E38" t="s">
        <v>75</v>
      </c>
      <c r="F38" s="33">
        <v>707667</v>
      </c>
      <c r="G38" s="52">
        <v>14.2</v>
      </c>
      <c r="H38" s="33">
        <v>523</v>
      </c>
      <c r="I38" s="33">
        <v>609</v>
      </c>
    </row>
    <row r="39" spans="1:9" x14ac:dyDescent="0.3">
      <c r="A39" t="s">
        <v>375</v>
      </c>
      <c r="B39" t="s">
        <v>354</v>
      </c>
      <c r="C39" t="s">
        <v>355</v>
      </c>
      <c r="D39" t="s">
        <v>76</v>
      </c>
      <c r="E39" t="s">
        <v>77</v>
      </c>
      <c r="F39" s="33">
        <v>1624238</v>
      </c>
      <c r="G39" s="52">
        <v>17.18</v>
      </c>
      <c r="H39" s="33">
        <v>520.53</v>
      </c>
      <c r="I39" s="33">
        <v>506.27</v>
      </c>
    </row>
    <row r="40" spans="1:9" x14ac:dyDescent="0.3">
      <c r="A40" t="s">
        <v>375</v>
      </c>
      <c r="B40" t="s">
        <v>354</v>
      </c>
      <c r="C40" t="s">
        <v>355</v>
      </c>
      <c r="D40" t="s">
        <v>78</v>
      </c>
      <c r="E40" t="s">
        <v>79</v>
      </c>
      <c r="F40" s="33">
        <v>5126339</v>
      </c>
      <c r="G40" s="52">
        <v>22.35</v>
      </c>
      <c r="H40" s="33">
        <v>555</v>
      </c>
      <c r="I40" s="33">
        <v>581</v>
      </c>
    </row>
    <row r="41" spans="1:9" x14ac:dyDescent="0.3">
      <c r="A41" t="s">
        <v>372</v>
      </c>
      <c r="B41" t="s">
        <v>341</v>
      </c>
      <c r="C41" t="s">
        <v>377</v>
      </c>
      <c r="D41" t="s">
        <v>80</v>
      </c>
      <c r="E41" t="s">
        <v>81</v>
      </c>
      <c r="F41" s="33">
        <v>5044754</v>
      </c>
      <c r="G41" s="52">
        <v>18.64</v>
      </c>
      <c r="H41" s="33">
        <v>605</v>
      </c>
      <c r="I41" s="33">
        <v>679</v>
      </c>
    </row>
    <row r="42" spans="1:9" x14ac:dyDescent="0.3">
      <c r="A42" t="s">
        <v>371</v>
      </c>
      <c r="B42" t="s">
        <v>339</v>
      </c>
      <c r="C42" t="s">
        <v>340</v>
      </c>
      <c r="D42" t="s">
        <v>82</v>
      </c>
      <c r="E42" t="s">
        <v>83</v>
      </c>
      <c r="F42" s="33">
        <v>2135843</v>
      </c>
      <c r="G42" s="52">
        <v>15.52</v>
      </c>
      <c r="H42" s="33">
        <v>510</v>
      </c>
      <c r="I42" s="33">
        <v>527</v>
      </c>
    </row>
    <row r="43" spans="1:9" x14ac:dyDescent="0.3">
      <c r="A43" t="s">
        <v>372</v>
      </c>
      <c r="B43" t="s">
        <v>341</v>
      </c>
      <c r="C43" t="s">
        <v>377</v>
      </c>
      <c r="D43" t="s">
        <v>383</v>
      </c>
      <c r="E43" t="s">
        <v>84</v>
      </c>
      <c r="F43" s="33">
        <v>2408891</v>
      </c>
      <c r="G43" s="52" t="s">
        <v>405</v>
      </c>
      <c r="H43" s="33" t="s">
        <v>405</v>
      </c>
      <c r="I43" s="33" t="s">
        <v>405</v>
      </c>
    </row>
    <row r="44" spans="1:9" x14ac:dyDescent="0.3">
      <c r="A44" t="s">
        <v>375</v>
      </c>
      <c r="B44" t="s">
        <v>344</v>
      </c>
      <c r="C44" t="s">
        <v>345</v>
      </c>
      <c r="D44" t="s">
        <v>85</v>
      </c>
      <c r="E44" t="s">
        <v>86</v>
      </c>
      <c r="F44" s="33">
        <v>2208698</v>
      </c>
      <c r="G44" s="52">
        <v>14.12</v>
      </c>
      <c r="H44" s="33">
        <v>460</v>
      </c>
      <c r="I44" s="33">
        <v>507</v>
      </c>
    </row>
    <row r="45" spans="1:9" x14ac:dyDescent="0.3">
      <c r="A45" t="s">
        <v>336</v>
      </c>
      <c r="B45" t="s">
        <v>337</v>
      </c>
      <c r="C45" t="s">
        <v>338</v>
      </c>
      <c r="D45" t="s">
        <v>87</v>
      </c>
      <c r="E45" t="s">
        <v>88</v>
      </c>
      <c r="F45" s="33">
        <v>2001623</v>
      </c>
      <c r="G45" s="52">
        <v>15.97</v>
      </c>
      <c r="H45" s="33">
        <v>576</v>
      </c>
      <c r="I45" s="33">
        <v>600</v>
      </c>
    </row>
    <row r="46" spans="1:9" x14ac:dyDescent="0.3">
      <c r="A46" t="s">
        <v>371</v>
      </c>
      <c r="B46" t="s">
        <v>339</v>
      </c>
      <c r="C46" t="s">
        <v>340</v>
      </c>
      <c r="D46" t="s">
        <v>89</v>
      </c>
      <c r="E46" t="s">
        <v>90</v>
      </c>
      <c r="F46" s="33">
        <v>2039913</v>
      </c>
      <c r="G46" s="52">
        <v>16.48</v>
      </c>
      <c r="H46" s="33">
        <v>514</v>
      </c>
      <c r="I46" s="33">
        <v>563</v>
      </c>
    </row>
    <row r="47" spans="1:9" x14ac:dyDescent="0.3">
      <c r="A47" t="s">
        <v>380</v>
      </c>
      <c r="B47" t="s">
        <v>349</v>
      </c>
      <c r="C47" t="s">
        <v>382</v>
      </c>
      <c r="D47" t="s">
        <v>91</v>
      </c>
      <c r="E47" t="s">
        <v>92</v>
      </c>
      <c r="F47" s="33">
        <v>3649105</v>
      </c>
      <c r="G47" s="52">
        <v>17.98</v>
      </c>
      <c r="H47" s="33">
        <v>560</v>
      </c>
      <c r="I47" s="33">
        <v>586</v>
      </c>
    </row>
    <row r="48" spans="1:9" x14ac:dyDescent="0.3">
      <c r="A48" t="s">
        <v>336</v>
      </c>
      <c r="B48" t="s">
        <v>337</v>
      </c>
      <c r="C48" t="s">
        <v>338</v>
      </c>
      <c r="D48" t="s">
        <v>93</v>
      </c>
      <c r="E48" t="s">
        <v>94</v>
      </c>
      <c r="F48" s="33">
        <v>1833840</v>
      </c>
      <c r="G48" s="52">
        <v>14.31</v>
      </c>
      <c r="H48" s="33">
        <v>599</v>
      </c>
      <c r="I48" s="33">
        <v>605</v>
      </c>
    </row>
    <row r="49" spans="1:9" x14ac:dyDescent="0.3">
      <c r="A49" t="s">
        <v>374</v>
      </c>
      <c r="B49" t="s">
        <v>342</v>
      </c>
      <c r="C49" t="s">
        <v>350</v>
      </c>
      <c r="D49" t="s">
        <v>95</v>
      </c>
      <c r="E49" t="s">
        <v>96</v>
      </c>
      <c r="F49" s="33">
        <v>8349329</v>
      </c>
      <c r="G49" s="52">
        <v>15.95</v>
      </c>
      <c r="H49" s="33">
        <v>492</v>
      </c>
      <c r="I49" s="33">
        <v>626</v>
      </c>
    </row>
    <row r="50" spans="1:9" x14ac:dyDescent="0.3">
      <c r="A50" t="s">
        <v>371</v>
      </c>
      <c r="B50" t="s">
        <v>352</v>
      </c>
      <c r="C50" t="s">
        <v>353</v>
      </c>
      <c r="D50" t="s">
        <v>97</v>
      </c>
      <c r="E50" t="s">
        <v>98</v>
      </c>
      <c r="F50" s="33">
        <v>1601938</v>
      </c>
      <c r="G50" s="52">
        <v>15.38</v>
      </c>
      <c r="H50" s="33">
        <v>581</v>
      </c>
      <c r="I50" s="33">
        <v>581</v>
      </c>
    </row>
    <row r="51" spans="1:9" x14ac:dyDescent="0.3">
      <c r="A51" t="s">
        <v>372</v>
      </c>
      <c r="B51" t="s">
        <v>341</v>
      </c>
      <c r="C51" t="s">
        <v>373</v>
      </c>
      <c r="D51" t="s">
        <v>99</v>
      </c>
      <c r="E51" t="s">
        <v>100</v>
      </c>
      <c r="F51" s="33">
        <v>3568769</v>
      </c>
      <c r="G51" s="52">
        <v>19.87</v>
      </c>
      <c r="H51" s="33">
        <v>591</v>
      </c>
      <c r="I51" s="33">
        <v>703</v>
      </c>
    </row>
    <row r="52" spans="1:9" x14ac:dyDescent="0.3">
      <c r="A52" t="s">
        <v>336</v>
      </c>
      <c r="B52" t="s">
        <v>337</v>
      </c>
      <c r="C52" t="s">
        <v>338</v>
      </c>
      <c r="D52" t="s">
        <v>101</v>
      </c>
      <c r="E52" t="s">
        <v>102</v>
      </c>
      <c r="F52" s="33">
        <v>1883246</v>
      </c>
      <c r="G52" s="52">
        <v>15.82</v>
      </c>
      <c r="H52" s="33">
        <v>854</v>
      </c>
      <c r="I52" s="33">
        <v>678</v>
      </c>
    </row>
    <row r="53" spans="1:9" x14ac:dyDescent="0.3">
      <c r="A53" t="s">
        <v>336</v>
      </c>
      <c r="B53" t="s">
        <v>337</v>
      </c>
      <c r="C53" t="s">
        <v>338</v>
      </c>
      <c r="D53" t="s">
        <v>103</v>
      </c>
      <c r="E53" t="s">
        <v>104</v>
      </c>
      <c r="F53" s="33">
        <v>1989501</v>
      </c>
      <c r="G53" s="52">
        <v>17.05</v>
      </c>
      <c r="H53" s="33">
        <v>653</v>
      </c>
      <c r="I53" s="33">
        <v>671</v>
      </c>
    </row>
    <row r="54" spans="1:9" x14ac:dyDescent="0.3">
      <c r="A54" t="s">
        <v>376</v>
      </c>
      <c r="B54" t="s">
        <v>346</v>
      </c>
      <c r="C54" t="s">
        <v>351</v>
      </c>
      <c r="D54" t="s">
        <v>105</v>
      </c>
      <c r="E54" t="s">
        <v>106</v>
      </c>
      <c r="F54" s="33">
        <v>904208</v>
      </c>
      <c r="G54" s="52">
        <v>14.75</v>
      </c>
      <c r="H54" s="33">
        <v>417</v>
      </c>
      <c r="I54" s="33">
        <v>650</v>
      </c>
    </row>
    <row r="55" spans="1:9" x14ac:dyDescent="0.3">
      <c r="A55" t="s">
        <v>336</v>
      </c>
      <c r="B55" t="s">
        <v>337</v>
      </c>
      <c r="C55" t="s">
        <v>338</v>
      </c>
      <c r="D55" t="s">
        <v>107</v>
      </c>
      <c r="E55" t="s">
        <v>108</v>
      </c>
      <c r="F55" s="33">
        <v>1299268</v>
      </c>
      <c r="G55" s="52">
        <v>17.14</v>
      </c>
      <c r="H55" s="33">
        <v>878</v>
      </c>
      <c r="I55" s="33">
        <v>698</v>
      </c>
    </row>
    <row r="56" spans="1:9" x14ac:dyDescent="0.3">
      <c r="A56" t="s">
        <v>380</v>
      </c>
      <c r="B56" t="s">
        <v>349</v>
      </c>
      <c r="C56" t="s">
        <v>381</v>
      </c>
      <c r="D56" t="s">
        <v>109</v>
      </c>
      <c r="E56" t="s">
        <v>110</v>
      </c>
      <c r="F56" s="33">
        <v>6697875</v>
      </c>
      <c r="G56" s="52">
        <v>19.170000000000002</v>
      </c>
      <c r="H56" s="33">
        <v>665</v>
      </c>
      <c r="I56" s="33">
        <v>722</v>
      </c>
    </row>
    <row r="57" spans="1:9" x14ac:dyDescent="0.3">
      <c r="A57" t="s">
        <v>336</v>
      </c>
      <c r="B57" t="s">
        <v>337</v>
      </c>
      <c r="C57" t="s">
        <v>338</v>
      </c>
      <c r="D57" t="s">
        <v>111</v>
      </c>
      <c r="E57" t="s">
        <v>112</v>
      </c>
      <c r="F57" s="33">
        <v>1620634</v>
      </c>
      <c r="G57" s="52">
        <v>14.21</v>
      </c>
      <c r="H57" s="33">
        <v>731</v>
      </c>
      <c r="I57" s="33">
        <v>811</v>
      </c>
    </row>
    <row r="58" spans="1:9" x14ac:dyDescent="0.3">
      <c r="A58" t="s">
        <v>336</v>
      </c>
      <c r="B58" t="s">
        <v>337</v>
      </c>
      <c r="C58" t="s">
        <v>338</v>
      </c>
      <c r="D58" t="s">
        <v>113</v>
      </c>
      <c r="E58" t="s">
        <v>114</v>
      </c>
      <c r="F58" s="33">
        <v>1366633</v>
      </c>
      <c r="G58" s="52" t="s">
        <v>405</v>
      </c>
      <c r="H58" s="33" t="s">
        <v>405</v>
      </c>
      <c r="I58" s="33" t="s">
        <v>405</v>
      </c>
    </row>
    <row r="59" spans="1:9" x14ac:dyDescent="0.3">
      <c r="A59" t="s">
        <v>371</v>
      </c>
      <c r="B59" t="s">
        <v>352</v>
      </c>
      <c r="C59" t="s">
        <v>353</v>
      </c>
      <c r="D59" t="s">
        <v>115</v>
      </c>
      <c r="E59" t="s">
        <v>116</v>
      </c>
      <c r="F59" s="33">
        <v>708800</v>
      </c>
      <c r="G59" s="52">
        <v>15.94</v>
      </c>
      <c r="H59" s="33" t="s">
        <v>405</v>
      </c>
      <c r="I59" s="33" t="s">
        <v>405</v>
      </c>
    </row>
    <row r="60" spans="1:9" x14ac:dyDescent="0.3">
      <c r="A60" t="s">
        <v>336</v>
      </c>
      <c r="B60" t="s">
        <v>337</v>
      </c>
      <c r="C60" t="s">
        <v>338</v>
      </c>
      <c r="D60" t="s">
        <v>117</v>
      </c>
      <c r="E60" t="s">
        <v>118</v>
      </c>
      <c r="F60" s="33">
        <v>1417039</v>
      </c>
      <c r="G60" s="52">
        <v>16.920000000000002</v>
      </c>
      <c r="H60" s="33">
        <v>626</v>
      </c>
      <c r="I60" s="33">
        <v>579</v>
      </c>
    </row>
    <row r="61" spans="1:9" x14ac:dyDescent="0.3">
      <c r="A61" t="s">
        <v>375</v>
      </c>
      <c r="B61" t="s">
        <v>344</v>
      </c>
      <c r="C61" t="s">
        <v>345</v>
      </c>
      <c r="D61" t="s">
        <v>119</v>
      </c>
      <c r="E61" t="s">
        <v>120</v>
      </c>
      <c r="F61" s="33">
        <v>1241926</v>
      </c>
      <c r="G61" s="52">
        <v>16.29</v>
      </c>
      <c r="H61" s="33">
        <v>518</v>
      </c>
      <c r="I61" s="33">
        <v>721</v>
      </c>
    </row>
    <row r="62" spans="1:9" x14ac:dyDescent="0.3">
      <c r="A62" t="s">
        <v>374</v>
      </c>
      <c r="B62" t="s">
        <v>342</v>
      </c>
      <c r="C62" t="s">
        <v>350</v>
      </c>
      <c r="D62" t="s">
        <v>121</v>
      </c>
      <c r="E62" t="s">
        <v>122</v>
      </c>
      <c r="F62" s="33">
        <v>5819306</v>
      </c>
      <c r="G62" s="52">
        <v>19.649999999999999</v>
      </c>
      <c r="H62" s="33">
        <v>567</v>
      </c>
      <c r="I62" s="33">
        <v>593</v>
      </c>
    </row>
    <row r="63" spans="1:9" x14ac:dyDescent="0.3">
      <c r="A63" t="s">
        <v>336</v>
      </c>
      <c r="B63" t="s">
        <v>337</v>
      </c>
      <c r="C63" t="s">
        <v>338</v>
      </c>
      <c r="D63" t="s">
        <v>123</v>
      </c>
      <c r="E63" t="s">
        <v>124</v>
      </c>
      <c r="F63" s="33">
        <v>1467509</v>
      </c>
      <c r="G63" s="52">
        <v>16.127076332173242</v>
      </c>
      <c r="H63" s="33">
        <v>553.62336527698596</v>
      </c>
      <c r="I63" s="33">
        <v>599.1172146352626</v>
      </c>
    </row>
    <row r="64" spans="1:9" x14ac:dyDescent="0.3">
      <c r="A64" t="s">
        <v>336</v>
      </c>
      <c r="B64" t="s">
        <v>337</v>
      </c>
      <c r="C64" t="s">
        <v>338</v>
      </c>
      <c r="D64" t="s">
        <v>125</v>
      </c>
      <c r="E64" t="s">
        <v>126</v>
      </c>
      <c r="F64" s="33">
        <v>1410027</v>
      </c>
      <c r="G64" s="52">
        <v>18</v>
      </c>
      <c r="H64" s="33">
        <v>776.57</v>
      </c>
      <c r="I64" s="33">
        <v>736.43</v>
      </c>
    </row>
    <row r="65" spans="1:9" x14ac:dyDescent="0.3">
      <c r="A65" t="s">
        <v>380</v>
      </c>
      <c r="B65" t="s">
        <v>349</v>
      </c>
      <c r="C65" t="s">
        <v>381</v>
      </c>
      <c r="D65" t="s">
        <v>127</v>
      </c>
      <c r="E65" t="s">
        <v>128</v>
      </c>
      <c r="F65" s="33">
        <v>1081256</v>
      </c>
      <c r="G65" s="52">
        <v>17.600000000000001</v>
      </c>
      <c r="H65" s="33">
        <v>552</v>
      </c>
      <c r="I65" s="33">
        <v>735</v>
      </c>
    </row>
    <row r="66" spans="1:9" x14ac:dyDescent="0.3">
      <c r="A66" t="s">
        <v>336</v>
      </c>
      <c r="B66" t="s">
        <v>337</v>
      </c>
      <c r="C66" t="s">
        <v>338</v>
      </c>
      <c r="D66" t="s">
        <v>129</v>
      </c>
      <c r="E66" t="s">
        <v>130</v>
      </c>
      <c r="F66" s="33">
        <v>1819835</v>
      </c>
      <c r="G66" s="52">
        <v>17.16</v>
      </c>
      <c r="H66" s="33">
        <v>691</v>
      </c>
      <c r="I66" s="33">
        <v>749</v>
      </c>
    </row>
    <row r="67" spans="1:9" x14ac:dyDescent="0.3">
      <c r="A67" t="s">
        <v>336</v>
      </c>
      <c r="B67" t="s">
        <v>337</v>
      </c>
      <c r="C67" t="s">
        <v>338</v>
      </c>
      <c r="D67" t="s">
        <v>131</v>
      </c>
      <c r="E67" t="s">
        <v>132</v>
      </c>
      <c r="F67" s="33">
        <v>1223816</v>
      </c>
      <c r="G67" s="52">
        <v>16.755024570992173</v>
      </c>
      <c r="H67" s="33">
        <v>744.03679012345685</v>
      </c>
      <c r="I67" s="33">
        <v>838.09301724137924</v>
      </c>
    </row>
    <row r="68" spans="1:9" x14ac:dyDescent="0.3">
      <c r="A68" t="s">
        <v>380</v>
      </c>
      <c r="B68" t="s">
        <v>349</v>
      </c>
      <c r="C68" t="s">
        <v>382</v>
      </c>
      <c r="D68" t="s">
        <v>133</v>
      </c>
      <c r="E68" t="s">
        <v>134</v>
      </c>
      <c r="F68" s="33">
        <v>8697178</v>
      </c>
      <c r="G68" s="52">
        <v>19.39</v>
      </c>
      <c r="H68" s="33">
        <v>523</v>
      </c>
      <c r="I68" s="33">
        <v>618</v>
      </c>
    </row>
    <row r="69" spans="1:9" x14ac:dyDescent="0.3">
      <c r="A69" t="s">
        <v>371</v>
      </c>
      <c r="B69" t="s">
        <v>339</v>
      </c>
      <c r="C69" t="s">
        <v>340</v>
      </c>
      <c r="D69" t="s">
        <v>135</v>
      </c>
      <c r="E69" t="s">
        <v>136</v>
      </c>
      <c r="F69" s="33">
        <v>2058371</v>
      </c>
      <c r="G69" s="52">
        <v>15.95</v>
      </c>
      <c r="H69" s="33">
        <v>477</v>
      </c>
      <c r="I69" s="33">
        <v>483</v>
      </c>
    </row>
    <row r="70" spans="1:9" x14ac:dyDescent="0.3">
      <c r="A70" t="s">
        <v>336</v>
      </c>
      <c r="B70" t="s">
        <v>337</v>
      </c>
      <c r="C70" t="s">
        <v>338</v>
      </c>
      <c r="D70" t="s">
        <v>137</v>
      </c>
      <c r="E70" t="s">
        <v>138</v>
      </c>
      <c r="F70" s="33">
        <v>804796</v>
      </c>
      <c r="G70" s="52">
        <v>16</v>
      </c>
      <c r="H70" s="33">
        <v>768</v>
      </c>
      <c r="I70" s="33">
        <v>791</v>
      </c>
    </row>
    <row r="71" spans="1:9" x14ac:dyDescent="0.3">
      <c r="A71" t="s">
        <v>371</v>
      </c>
      <c r="B71" t="s">
        <v>339</v>
      </c>
      <c r="C71" t="s">
        <v>340</v>
      </c>
      <c r="D71" t="s">
        <v>139</v>
      </c>
      <c r="E71" t="s">
        <v>140</v>
      </c>
      <c r="F71" s="33">
        <v>2627812</v>
      </c>
      <c r="G71" s="52">
        <v>15.88</v>
      </c>
      <c r="H71" s="33">
        <v>540</v>
      </c>
      <c r="I71" s="33">
        <v>596</v>
      </c>
    </row>
    <row r="72" spans="1:9" x14ac:dyDescent="0.3">
      <c r="A72" t="s">
        <v>376</v>
      </c>
      <c r="B72" t="s">
        <v>346</v>
      </c>
      <c r="C72" t="s">
        <v>351</v>
      </c>
      <c r="D72" t="s">
        <v>141</v>
      </c>
      <c r="E72" t="s">
        <v>142</v>
      </c>
      <c r="F72" s="33">
        <v>1384300</v>
      </c>
      <c r="G72" s="52">
        <v>14.5</v>
      </c>
      <c r="H72" s="33">
        <v>477</v>
      </c>
      <c r="I72" s="33">
        <v>488</v>
      </c>
    </row>
    <row r="73" spans="1:9" x14ac:dyDescent="0.3">
      <c r="A73" t="s">
        <v>336</v>
      </c>
      <c r="B73" t="s">
        <v>337</v>
      </c>
      <c r="C73" t="s">
        <v>338</v>
      </c>
      <c r="D73" t="s">
        <v>143</v>
      </c>
      <c r="E73" t="s">
        <v>144</v>
      </c>
      <c r="F73" s="33">
        <v>2132609</v>
      </c>
      <c r="G73" s="52">
        <v>17.96</v>
      </c>
      <c r="H73" s="33">
        <v>658</v>
      </c>
      <c r="I73" s="33">
        <v>660</v>
      </c>
    </row>
    <row r="74" spans="1:9" x14ac:dyDescent="0.3">
      <c r="A74" t="s">
        <v>376</v>
      </c>
      <c r="B74" t="s">
        <v>346</v>
      </c>
      <c r="C74" t="s">
        <v>347</v>
      </c>
      <c r="D74" t="s">
        <v>145</v>
      </c>
      <c r="E74" t="s">
        <v>146</v>
      </c>
      <c r="F74" s="33">
        <v>7799412</v>
      </c>
      <c r="G74" s="52">
        <v>13.98</v>
      </c>
      <c r="H74" s="33">
        <v>506</v>
      </c>
      <c r="I74" s="33">
        <v>507</v>
      </c>
    </row>
    <row r="75" spans="1:9" x14ac:dyDescent="0.3">
      <c r="A75" t="s">
        <v>371</v>
      </c>
      <c r="B75" t="s">
        <v>339</v>
      </c>
      <c r="C75" t="s">
        <v>340</v>
      </c>
      <c r="D75" t="s">
        <v>147</v>
      </c>
      <c r="E75" t="s">
        <v>148</v>
      </c>
      <c r="F75" s="33">
        <v>4677589</v>
      </c>
      <c r="G75" s="52">
        <v>15.29</v>
      </c>
      <c r="H75" s="33">
        <v>549</v>
      </c>
      <c r="I75" s="33">
        <v>571</v>
      </c>
    </row>
    <row r="76" spans="1:9" x14ac:dyDescent="0.3">
      <c r="A76" t="s">
        <v>375</v>
      </c>
      <c r="B76" t="s">
        <v>354</v>
      </c>
      <c r="C76" t="s">
        <v>343</v>
      </c>
      <c r="D76" t="s">
        <v>149</v>
      </c>
      <c r="E76" t="s">
        <v>150</v>
      </c>
      <c r="F76" s="33">
        <v>2226941</v>
      </c>
      <c r="G76" s="52">
        <v>15.24</v>
      </c>
      <c r="H76" s="33" t="s">
        <v>405</v>
      </c>
      <c r="I76" s="33" t="s">
        <v>405</v>
      </c>
    </row>
    <row r="77" spans="1:9" x14ac:dyDescent="0.3">
      <c r="A77" t="s">
        <v>375</v>
      </c>
      <c r="B77" t="s">
        <v>354</v>
      </c>
      <c r="C77" t="s">
        <v>343</v>
      </c>
      <c r="D77" t="s">
        <v>151</v>
      </c>
      <c r="E77" t="s">
        <v>152</v>
      </c>
      <c r="F77" s="33">
        <v>3403556</v>
      </c>
      <c r="G77" s="52">
        <v>16.71</v>
      </c>
      <c r="H77" s="33">
        <v>583</v>
      </c>
      <c r="I77" s="33">
        <v>583</v>
      </c>
    </row>
    <row r="78" spans="1:9" x14ac:dyDescent="0.3">
      <c r="A78" t="s">
        <v>336</v>
      </c>
      <c r="B78" t="s">
        <v>337</v>
      </c>
      <c r="C78" t="s">
        <v>338</v>
      </c>
      <c r="D78" t="s">
        <v>153</v>
      </c>
      <c r="E78" t="s">
        <v>154</v>
      </c>
      <c r="F78" s="33">
        <v>1935201</v>
      </c>
      <c r="G78" s="52">
        <v>17.68</v>
      </c>
      <c r="H78" s="33">
        <v>682</v>
      </c>
      <c r="I78" s="33">
        <v>686</v>
      </c>
    </row>
    <row r="79" spans="1:9" x14ac:dyDescent="0.3">
      <c r="A79" t="s">
        <v>375</v>
      </c>
      <c r="B79" t="s">
        <v>354</v>
      </c>
      <c r="C79" t="s">
        <v>343</v>
      </c>
      <c r="D79" t="s">
        <v>155</v>
      </c>
      <c r="E79" t="s">
        <v>156</v>
      </c>
      <c r="F79" s="33">
        <v>4761288</v>
      </c>
      <c r="G79" s="52">
        <v>16.13</v>
      </c>
      <c r="H79" s="33">
        <v>504</v>
      </c>
      <c r="I79" s="33">
        <v>531</v>
      </c>
    </row>
    <row r="80" spans="1:9" x14ac:dyDescent="0.3">
      <c r="A80" t="s">
        <v>376</v>
      </c>
      <c r="B80" t="s">
        <v>346</v>
      </c>
      <c r="C80" t="s">
        <v>351</v>
      </c>
      <c r="D80" t="s">
        <v>157</v>
      </c>
      <c r="E80" t="s">
        <v>158</v>
      </c>
      <c r="F80" s="33">
        <v>4188655</v>
      </c>
      <c r="G80" s="52">
        <v>14.32</v>
      </c>
      <c r="H80" s="33">
        <v>426</v>
      </c>
      <c r="I80" s="33">
        <v>466</v>
      </c>
    </row>
    <row r="81" spans="1:9" x14ac:dyDescent="0.3">
      <c r="A81" t="s">
        <v>374</v>
      </c>
      <c r="B81" t="s">
        <v>342</v>
      </c>
      <c r="C81" t="s">
        <v>350</v>
      </c>
      <c r="D81" t="s">
        <v>159</v>
      </c>
      <c r="E81" t="s">
        <v>160</v>
      </c>
      <c r="F81" s="33">
        <v>1113437</v>
      </c>
      <c r="G81" s="52">
        <v>15.7</v>
      </c>
      <c r="H81" s="33">
        <v>579</v>
      </c>
      <c r="I81" s="33">
        <v>609</v>
      </c>
    </row>
    <row r="82" spans="1:9" x14ac:dyDescent="0.3">
      <c r="A82" t="s">
        <v>376</v>
      </c>
      <c r="B82" t="s">
        <v>346</v>
      </c>
      <c r="C82" t="s">
        <v>348</v>
      </c>
      <c r="D82" t="s">
        <v>161</v>
      </c>
      <c r="E82" t="s">
        <v>162</v>
      </c>
      <c r="F82" s="33">
        <v>3775406</v>
      </c>
      <c r="G82" s="52">
        <v>15.2</v>
      </c>
      <c r="H82" s="33">
        <v>516</v>
      </c>
      <c r="I82" s="33">
        <v>561</v>
      </c>
    </row>
    <row r="83" spans="1:9" x14ac:dyDescent="0.3">
      <c r="A83" t="s">
        <v>380</v>
      </c>
      <c r="B83" t="s">
        <v>349</v>
      </c>
      <c r="C83" t="s">
        <v>382</v>
      </c>
      <c r="D83" t="s">
        <v>163</v>
      </c>
      <c r="E83" t="s">
        <v>164</v>
      </c>
      <c r="F83" s="33">
        <v>1406772</v>
      </c>
      <c r="G83" s="52" t="s">
        <v>405</v>
      </c>
      <c r="H83" s="33">
        <v>537</v>
      </c>
      <c r="I83" s="33">
        <v>611</v>
      </c>
    </row>
    <row r="84" spans="1:9" x14ac:dyDescent="0.3">
      <c r="A84" t="s">
        <v>336</v>
      </c>
      <c r="B84" t="s">
        <v>337</v>
      </c>
      <c r="C84" t="s">
        <v>338</v>
      </c>
      <c r="D84" t="s">
        <v>165</v>
      </c>
      <c r="E84" t="s">
        <v>166</v>
      </c>
      <c r="F84" s="33">
        <v>1053738</v>
      </c>
      <c r="G84" s="52">
        <v>15.7</v>
      </c>
      <c r="H84" s="33">
        <v>691.71</v>
      </c>
      <c r="I84" s="33">
        <v>815.55</v>
      </c>
    </row>
    <row r="85" spans="1:9" x14ac:dyDescent="0.3">
      <c r="A85" t="s">
        <v>371</v>
      </c>
      <c r="B85" t="s">
        <v>352</v>
      </c>
      <c r="C85" t="s">
        <v>353</v>
      </c>
      <c r="D85" t="s">
        <v>167</v>
      </c>
      <c r="E85" t="s">
        <v>168</v>
      </c>
      <c r="F85" s="33">
        <v>1072792</v>
      </c>
      <c r="G85" s="52">
        <v>15</v>
      </c>
      <c r="H85" s="33">
        <v>540</v>
      </c>
      <c r="I85" s="33">
        <v>581</v>
      </c>
    </row>
    <row r="86" spans="1:9" x14ac:dyDescent="0.3">
      <c r="A86" t="s">
        <v>374</v>
      </c>
      <c r="B86" t="s">
        <v>349</v>
      </c>
      <c r="C86" t="s">
        <v>350</v>
      </c>
      <c r="D86" t="s">
        <v>169</v>
      </c>
      <c r="E86" t="s">
        <v>170</v>
      </c>
      <c r="F86" s="33">
        <v>1279529</v>
      </c>
      <c r="G86" s="52">
        <v>16.73</v>
      </c>
      <c r="H86" s="33" t="s">
        <v>405</v>
      </c>
      <c r="I86" s="33" t="s">
        <v>405</v>
      </c>
    </row>
    <row r="87" spans="1:9" x14ac:dyDescent="0.3">
      <c r="A87" t="s">
        <v>371</v>
      </c>
      <c r="B87" t="s">
        <v>352</v>
      </c>
      <c r="C87" t="s">
        <v>353</v>
      </c>
      <c r="D87" t="s">
        <v>171</v>
      </c>
      <c r="E87" t="s">
        <v>172</v>
      </c>
      <c r="F87" s="33">
        <v>2123952</v>
      </c>
      <c r="G87" s="52" t="s">
        <v>405</v>
      </c>
      <c r="H87" s="33" t="s">
        <v>405</v>
      </c>
      <c r="I87" s="33" t="s">
        <v>405</v>
      </c>
    </row>
    <row r="88" spans="1:9" x14ac:dyDescent="0.3">
      <c r="A88" t="s">
        <v>336</v>
      </c>
      <c r="B88" t="s">
        <v>337</v>
      </c>
      <c r="C88" t="s">
        <v>338</v>
      </c>
      <c r="D88" t="s">
        <v>173</v>
      </c>
      <c r="E88" t="s">
        <v>174</v>
      </c>
      <c r="F88" s="33">
        <v>2079019</v>
      </c>
      <c r="G88" s="52">
        <v>14</v>
      </c>
      <c r="H88" s="33" t="s">
        <v>405</v>
      </c>
      <c r="I88" s="33" t="s">
        <v>405</v>
      </c>
    </row>
    <row r="89" spans="1:9" x14ac:dyDescent="0.3">
      <c r="A89" t="s">
        <v>374</v>
      </c>
      <c r="B89" t="s">
        <v>342</v>
      </c>
      <c r="C89" t="s">
        <v>350</v>
      </c>
      <c r="D89" t="s">
        <v>175</v>
      </c>
      <c r="E89" t="s">
        <v>176</v>
      </c>
      <c r="F89" s="33">
        <v>5903436</v>
      </c>
      <c r="G89" s="52">
        <v>17.510000000000002</v>
      </c>
      <c r="H89" s="33">
        <v>497</v>
      </c>
      <c r="I89" s="33">
        <v>519</v>
      </c>
    </row>
    <row r="90" spans="1:9" x14ac:dyDescent="0.3">
      <c r="A90" t="s">
        <v>371</v>
      </c>
      <c r="B90" t="s">
        <v>339</v>
      </c>
      <c r="C90" t="s">
        <v>340</v>
      </c>
      <c r="D90" t="s">
        <v>177</v>
      </c>
      <c r="E90" t="s">
        <v>178</v>
      </c>
      <c r="F90" s="33">
        <v>1102455</v>
      </c>
      <c r="G90" s="52">
        <v>14</v>
      </c>
      <c r="H90" s="33">
        <v>456</v>
      </c>
      <c r="I90" s="33">
        <v>476</v>
      </c>
    </row>
    <row r="91" spans="1:9" x14ac:dyDescent="0.3">
      <c r="A91" t="s">
        <v>371</v>
      </c>
      <c r="B91" t="s">
        <v>339</v>
      </c>
      <c r="C91" t="s">
        <v>340</v>
      </c>
      <c r="D91" t="s">
        <v>179</v>
      </c>
      <c r="E91" t="s">
        <v>180</v>
      </c>
      <c r="F91" s="33">
        <v>1075022</v>
      </c>
      <c r="G91" s="52">
        <v>14.96</v>
      </c>
      <c r="H91" s="33" t="s">
        <v>405</v>
      </c>
      <c r="I91" s="33" t="s">
        <v>405</v>
      </c>
    </row>
    <row r="92" spans="1:9" x14ac:dyDescent="0.3">
      <c r="A92" t="s">
        <v>372</v>
      </c>
      <c r="B92" t="s">
        <v>341</v>
      </c>
      <c r="C92" t="s">
        <v>373</v>
      </c>
      <c r="D92" t="s">
        <v>181</v>
      </c>
      <c r="E92" t="s">
        <v>182</v>
      </c>
      <c r="F92" s="33">
        <v>1302858</v>
      </c>
      <c r="G92" s="52">
        <v>18.93</v>
      </c>
      <c r="H92" s="33">
        <v>579</v>
      </c>
      <c r="I92" s="33">
        <v>630</v>
      </c>
    </row>
    <row r="93" spans="1:9" x14ac:dyDescent="0.3">
      <c r="A93" t="s">
        <v>371</v>
      </c>
      <c r="B93" t="s">
        <v>352</v>
      </c>
      <c r="C93" t="s">
        <v>353</v>
      </c>
      <c r="D93" t="s">
        <v>183</v>
      </c>
      <c r="E93" t="s">
        <v>184</v>
      </c>
      <c r="F93" s="33">
        <v>1456382</v>
      </c>
      <c r="G93" s="52">
        <v>15.4</v>
      </c>
      <c r="H93" s="33">
        <v>549</v>
      </c>
      <c r="I93" s="33">
        <v>543</v>
      </c>
    </row>
    <row r="94" spans="1:9" x14ac:dyDescent="0.3">
      <c r="A94" t="s">
        <v>371</v>
      </c>
      <c r="B94" t="s">
        <v>339</v>
      </c>
      <c r="C94" t="s">
        <v>340</v>
      </c>
      <c r="D94" t="s">
        <v>185</v>
      </c>
      <c r="E94" t="s">
        <v>186</v>
      </c>
      <c r="F94" s="33">
        <v>3416147</v>
      </c>
      <c r="G94" s="52">
        <v>16.940000000000001</v>
      </c>
      <c r="H94" s="33">
        <v>578</v>
      </c>
      <c r="I94" s="33">
        <v>668</v>
      </c>
    </row>
    <row r="95" spans="1:9" x14ac:dyDescent="0.3">
      <c r="A95" t="s">
        <v>375</v>
      </c>
      <c r="B95" t="s">
        <v>354</v>
      </c>
      <c r="C95" t="s">
        <v>343</v>
      </c>
      <c r="D95" t="s">
        <v>187</v>
      </c>
      <c r="E95" t="s">
        <v>188</v>
      </c>
      <c r="F95" s="33">
        <v>3832846</v>
      </c>
      <c r="G95" s="52">
        <v>15.92</v>
      </c>
      <c r="H95" s="33">
        <v>571</v>
      </c>
      <c r="I95" s="33">
        <v>610</v>
      </c>
    </row>
    <row r="96" spans="1:9" x14ac:dyDescent="0.3">
      <c r="A96" t="s">
        <v>371</v>
      </c>
      <c r="B96" t="s">
        <v>352</v>
      </c>
      <c r="C96" t="s">
        <v>353</v>
      </c>
      <c r="D96" t="s">
        <v>189</v>
      </c>
      <c r="E96" t="s">
        <v>190</v>
      </c>
      <c r="F96" s="33">
        <v>2146770</v>
      </c>
      <c r="G96" s="52">
        <v>14.75</v>
      </c>
      <c r="H96" s="33">
        <v>536</v>
      </c>
      <c r="I96" s="33">
        <v>540</v>
      </c>
    </row>
    <row r="97" spans="1:9" x14ac:dyDescent="0.3">
      <c r="A97" t="s">
        <v>375</v>
      </c>
      <c r="B97" t="s">
        <v>354</v>
      </c>
      <c r="C97" t="s">
        <v>355</v>
      </c>
      <c r="D97" t="s">
        <v>191</v>
      </c>
      <c r="E97" t="s">
        <v>192</v>
      </c>
      <c r="F97" s="33">
        <v>2192439</v>
      </c>
      <c r="G97" s="52">
        <v>15.8</v>
      </c>
      <c r="H97" s="33">
        <v>569</v>
      </c>
      <c r="I97" s="33">
        <v>607</v>
      </c>
    </row>
    <row r="98" spans="1:9" x14ac:dyDescent="0.3">
      <c r="A98" t="s">
        <v>375</v>
      </c>
      <c r="B98" t="s">
        <v>354</v>
      </c>
      <c r="C98" t="s">
        <v>355</v>
      </c>
      <c r="D98" t="s">
        <v>193</v>
      </c>
      <c r="E98" t="s">
        <v>194</v>
      </c>
      <c r="F98" s="33">
        <v>4979399</v>
      </c>
      <c r="G98" s="52">
        <v>16.260000000000002</v>
      </c>
      <c r="H98" s="33">
        <v>555</v>
      </c>
      <c r="I98" s="33">
        <v>611</v>
      </c>
    </row>
    <row r="99" spans="1:9" x14ac:dyDescent="0.3">
      <c r="A99" t="s">
        <v>376</v>
      </c>
      <c r="B99" t="s">
        <v>346</v>
      </c>
      <c r="C99" t="s">
        <v>348</v>
      </c>
      <c r="D99" t="s">
        <v>195</v>
      </c>
      <c r="E99" t="s">
        <v>196</v>
      </c>
      <c r="F99" s="33">
        <v>1586363</v>
      </c>
      <c r="G99" s="52">
        <v>15.22</v>
      </c>
      <c r="H99" s="33">
        <v>522</v>
      </c>
      <c r="I99" s="33">
        <v>605</v>
      </c>
    </row>
    <row r="100" spans="1:9" x14ac:dyDescent="0.3">
      <c r="A100" t="s">
        <v>380</v>
      </c>
      <c r="B100" t="s">
        <v>349</v>
      </c>
      <c r="C100" t="s">
        <v>381</v>
      </c>
      <c r="D100" t="s">
        <v>197</v>
      </c>
      <c r="E100" t="s">
        <v>198</v>
      </c>
      <c r="F100" s="33">
        <v>3222184</v>
      </c>
      <c r="G100" s="52">
        <v>23.73</v>
      </c>
      <c r="H100" s="33">
        <v>703</v>
      </c>
      <c r="I100" s="33">
        <v>753</v>
      </c>
    </row>
    <row r="101" spans="1:9" x14ac:dyDescent="0.3">
      <c r="A101" t="s">
        <v>374</v>
      </c>
      <c r="B101" t="s">
        <v>342</v>
      </c>
      <c r="C101" t="s">
        <v>350</v>
      </c>
      <c r="D101" t="s">
        <v>199</v>
      </c>
      <c r="E101" t="s">
        <v>200</v>
      </c>
      <c r="F101" s="33">
        <v>1121186</v>
      </c>
      <c r="G101" s="52">
        <v>14.23</v>
      </c>
      <c r="H101" s="33">
        <v>513</v>
      </c>
      <c r="I101" s="33">
        <v>735</v>
      </c>
    </row>
    <row r="102" spans="1:9" x14ac:dyDescent="0.3">
      <c r="A102" t="s">
        <v>372</v>
      </c>
      <c r="B102" t="s">
        <v>341</v>
      </c>
      <c r="C102" t="s">
        <v>377</v>
      </c>
      <c r="D102" t="s">
        <v>201</v>
      </c>
      <c r="E102" t="s">
        <v>202</v>
      </c>
      <c r="F102" s="33">
        <v>1815167</v>
      </c>
      <c r="G102" s="52">
        <v>15.58</v>
      </c>
      <c r="H102" s="33">
        <v>573</v>
      </c>
      <c r="I102" s="33">
        <v>622</v>
      </c>
    </row>
    <row r="103" spans="1:9" x14ac:dyDescent="0.3">
      <c r="A103" t="s">
        <v>380</v>
      </c>
      <c r="B103" t="s">
        <v>349</v>
      </c>
      <c r="C103" t="s">
        <v>381</v>
      </c>
      <c r="D103" t="s">
        <v>203</v>
      </c>
      <c r="E103" t="s">
        <v>204</v>
      </c>
      <c r="F103" s="33">
        <v>1258181</v>
      </c>
      <c r="G103" s="52" t="s">
        <v>405</v>
      </c>
      <c r="H103" s="33">
        <v>574</v>
      </c>
      <c r="I103" s="33">
        <v>615</v>
      </c>
    </row>
    <row r="104" spans="1:9" x14ac:dyDescent="0.3">
      <c r="A104" t="s">
        <v>380</v>
      </c>
      <c r="B104" t="s">
        <v>349</v>
      </c>
      <c r="C104" t="s">
        <v>381</v>
      </c>
      <c r="D104" t="s">
        <v>205</v>
      </c>
      <c r="E104" t="s">
        <v>206</v>
      </c>
      <c r="F104" s="33">
        <v>800830</v>
      </c>
      <c r="G104" s="52">
        <v>21.759202976842101</v>
      </c>
      <c r="H104" s="33">
        <v>739.00111111111107</v>
      </c>
      <c r="I104" s="33">
        <v>712.01291970802959</v>
      </c>
    </row>
    <row r="105" spans="1:9" x14ac:dyDescent="0.3">
      <c r="A105" t="s">
        <v>336</v>
      </c>
      <c r="B105" t="s">
        <v>337</v>
      </c>
      <c r="C105" t="s">
        <v>338</v>
      </c>
      <c r="D105" t="s">
        <v>207</v>
      </c>
      <c r="E105" t="s">
        <v>208</v>
      </c>
      <c r="F105" s="33">
        <v>1575910</v>
      </c>
      <c r="G105" s="52">
        <v>14.21</v>
      </c>
      <c r="H105" s="33">
        <v>618</v>
      </c>
      <c r="I105" s="33">
        <v>554</v>
      </c>
    </row>
    <row r="106" spans="1:9" x14ac:dyDescent="0.3">
      <c r="A106" t="s">
        <v>371</v>
      </c>
      <c r="B106" t="s">
        <v>352</v>
      </c>
      <c r="C106" t="s">
        <v>353</v>
      </c>
      <c r="D106" t="s">
        <v>209</v>
      </c>
      <c r="E106" t="s">
        <v>210</v>
      </c>
      <c r="F106" s="33">
        <v>1017638</v>
      </c>
      <c r="G106" s="52">
        <v>15.16</v>
      </c>
      <c r="H106" s="33">
        <v>547</v>
      </c>
      <c r="I106" s="33">
        <v>705</v>
      </c>
    </row>
    <row r="107" spans="1:9" x14ac:dyDescent="0.3">
      <c r="A107" t="s">
        <v>336</v>
      </c>
      <c r="B107" t="s">
        <v>337</v>
      </c>
      <c r="C107" t="s">
        <v>338</v>
      </c>
      <c r="D107" t="s">
        <v>211</v>
      </c>
      <c r="E107" t="s">
        <v>212</v>
      </c>
      <c r="F107" s="33">
        <v>92793</v>
      </c>
      <c r="G107" s="52">
        <v>19.25</v>
      </c>
      <c r="H107" s="33" t="s">
        <v>405</v>
      </c>
      <c r="I107" s="33" t="s">
        <v>405</v>
      </c>
    </row>
    <row r="108" spans="1:9" x14ac:dyDescent="0.3">
      <c r="A108" t="s">
        <v>376</v>
      </c>
      <c r="B108" t="s">
        <v>346</v>
      </c>
      <c r="C108" t="s">
        <v>348</v>
      </c>
      <c r="D108" t="s">
        <v>213</v>
      </c>
      <c r="E108" t="s">
        <v>214</v>
      </c>
      <c r="F108" s="33">
        <v>1568280</v>
      </c>
      <c r="G108" s="52">
        <v>14.65</v>
      </c>
      <c r="H108" s="33">
        <v>470</v>
      </c>
      <c r="I108" s="33">
        <v>470</v>
      </c>
    </row>
    <row r="109" spans="1:9" x14ac:dyDescent="0.3">
      <c r="A109" t="s">
        <v>371</v>
      </c>
      <c r="B109" t="s">
        <v>339</v>
      </c>
      <c r="C109" t="s">
        <v>340</v>
      </c>
      <c r="D109" t="s">
        <v>215</v>
      </c>
      <c r="E109" t="s">
        <v>216</v>
      </c>
      <c r="F109" s="33">
        <v>1902941</v>
      </c>
      <c r="G109" s="52">
        <v>15.01</v>
      </c>
      <c r="H109" s="33">
        <v>469</v>
      </c>
      <c r="I109" s="33">
        <v>515</v>
      </c>
    </row>
    <row r="110" spans="1:9" x14ac:dyDescent="0.3">
      <c r="A110" t="s">
        <v>375</v>
      </c>
      <c r="B110" t="s">
        <v>354</v>
      </c>
      <c r="C110" t="s">
        <v>343</v>
      </c>
      <c r="D110" t="s">
        <v>217</v>
      </c>
      <c r="E110" t="s">
        <v>218</v>
      </c>
      <c r="F110" s="33">
        <v>76671</v>
      </c>
      <c r="G110" s="52">
        <v>16.66</v>
      </c>
      <c r="H110" s="33">
        <v>543</v>
      </c>
      <c r="I110" s="33">
        <v>517</v>
      </c>
    </row>
    <row r="111" spans="1:9" x14ac:dyDescent="0.3">
      <c r="A111" t="s">
        <v>376</v>
      </c>
      <c r="B111" t="s">
        <v>346</v>
      </c>
      <c r="C111" t="s">
        <v>348</v>
      </c>
      <c r="D111" t="s">
        <v>219</v>
      </c>
      <c r="E111" t="s">
        <v>220</v>
      </c>
      <c r="F111" s="33">
        <v>1863739</v>
      </c>
      <c r="G111" s="52">
        <v>14.4</v>
      </c>
      <c r="H111" s="33">
        <v>454</v>
      </c>
      <c r="I111" s="33">
        <v>454</v>
      </c>
    </row>
    <row r="112" spans="1:9" x14ac:dyDescent="0.3">
      <c r="A112" t="s">
        <v>375</v>
      </c>
      <c r="B112" t="s">
        <v>344</v>
      </c>
      <c r="C112" t="s">
        <v>345</v>
      </c>
      <c r="D112" t="s">
        <v>221</v>
      </c>
      <c r="E112" t="s">
        <v>222</v>
      </c>
      <c r="F112" s="33">
        <v>2618260</v>
      </c>
      <c r="G112" s="52">
        <v>13.74</v>
      </c>
      <c r="H112" s="33">
        <v>421</v>
      </c>
      <c r="I112" s="33">
        <v>420</v>
      </c>
    </row>
    <row r="113" spans="1:9" x14ac:dyDescent="0.3">
      <c r="A113" t="s">
        <v>376</v>
      </c>
      <c r="B113" t="s">
        <v>346</v>
      </c>
      <c r="C113" t="s">
        <v>351</v>
      </c>
      <c r="D113" t="s">
        <v>223</v>
      </c>
      <c r="E113" t="s">
        <v>224</v>
      </c>
      <c r="F113" s="33">
        <v>2156035</v>
      </c>
      <c r="G113" s="52">
        <v>14.5</v>
      </c>
      <c r="H113" s="33">
        <v>494</v>
      </c>
      <c r="I113" s="33">
        <v>498</v>
      </c>
    </row>
    <row r="114" spans="1:9" x14ac:dyDescent="0.3">
      <c r="A114" t="s">
        <v>371</v>
      </c>
      <c r="B114" t="s">
        <v>339</v>
      </c>
      <c r="C114" t="s">
        <v>340</v>
      </c>
      <c r="D114" t="s">
        <v>225</v>
      </c>
      <c r="E114" t="s">
        <v>226</v>
      </c>
      <c r="F114" s="33">
        <v>3826894</v>
      </c>
      <c r="G114" s="52">
        <v>16</v>
      </c>
      <c r="H114" s="33">
        <v>463</v>
      </c>
      <c r="I114" s="33">
        <v>463</v>
      </c>
    </row>
    <row r="115" spans="1:9" x14ac:dyDescent="0.3">
      <c r="A115" t="s">
        <v>375</v>
      </c>
      <c r="B115" t="s">
        <v>344</v>
      </c>
      <c r="C115" t="s">
        <v>355</v>
      </c>
      <c r="D115" t="s">
        <v>227</v>
      </c>
      <c r="E115" t="s">
        <v>228</v>
      </c>
      <c r="F115" s="33">
        <v>1967260</v>
      </c>
      <c r="G115" s="52">
        <v>17.37</v>
      </c>
      <c r="H115" s="33">
        <v>551</v>
      </c>
      <c r="I115" s="33">
        <v>705</v>
      </c>
    </row>
    <row r="116" spans="1:9" x14ac:dyDescent="0.3">
      <c r="A116" t="s">
        <v>380</v>
      </c>
      <c r="B116" t="s">
        <v>349</v>
      </c>
      <c r="C116" t="s">
        <v>381</v>
      </c>
      <c r="D116" t="s">
        <v>229</v>
      </c>
      <c r="E116" t="s">
        <v>230</v>
      </c>
      <c r="F116" s="33">
        <v>726969</v>
      </c>
      <c r="G116" s="52">
        <v>18</v>
      </c>
      <c r="H116" s="33">
        <v>893</v>
      </c>
      <c r="I116" s="33">
        <v>873</v>
      </c>
    </row>
    <row r="117" spans="1:9" x14ac:dyDescent="0.3">
      <c r="A117" t="s">
        <v>375</v>
      </c>
      <c r="B117" t="s">
        <v>344</v>
      </c>
      <c r="C117" t="s">
        <v>345</v>
      </c>
      <c r="D117" t="s">
        <v>231</v>
      </c>
      <c r="E117" t="s">
        <v>232</v>
      </c>
      <c r="F117" s="33">
        <v>1227106</v>
      </c>
      <c r="G117" s="52">
        <v>15.01</v>
      </c>
      <c r="H117" s="33">
        <v>576</v>
      </c>
      <c r="I117" s="33">
        <v>670</v>
      </c>
    </row>
    <row r="118" spans="1:9" x14ac:dyDescent="0.3">
      <c r="A118" t="s">
        <v>372</v>
      </c>
      <c r="B118" t="s">
        <v>341</v>
      </c>
      <c r="C118" t="s">
        <v>377</v>
      </c>
      <c r="D118" t="s">
        <v>233</v>
      </c>
      <c r="E118" t="s">
        <v>234</v>
      </c>
      <c r="F118" s="33">
        <v>3528022</v>
      </c>
      <c r="G118" s="52">
        <v>18</v>
      </c>
      <c r="H118" s="33" t="s">
        <v>405</v>
      </c>
      <c r="I118" s="33" t="s">
        <v>405</v>
      </c>
    </row>
    <row r="119" spans="1:9" x14ac:dyDescent="0.3">
      <c r="A119" t="s">
        <v>372</v>
      </c>
      <c r="B119" t="s">
        <v>341</v>
      </c>
      <c r="C119" t="s">
        <v>373</v>
      </c>
      <c r="D119" t="s">
        <v>235</v>
      </c>
      <c r="E119" t="s">
        <v>236</v>
      </c>
      <c r="F119" s="33">
        <v>1315144</v>
      </c>
      <c r="G119" s="52">
        <v>19.55</v>
      </c>
      <c r="H119" s="33">
        <v>744</v>
      </c>
      <c r="I119" s="33">
        <v>735</v>
      </c>
    </row>
    <row r="120" spans="1:9" x14ac:dyDescent="0.3">
      <c r="A120" t="s">
        <v>371</v>
      </c>
      <c r="B120" t="s">
        <v>352</v>
      </c>
      <c r="C120" t="s">
        <v>353</v>
      </c>
      <c r="D120" t="s">
        <v>237</v>
      </c>
      <c r="E120" t="s">
        <v>238</v>
      </c>
      <c r="F120" s="33">
        <v>1295531</v>
      </c>
      <c r="G120" s="52">
        <v>14</v>
      </c>
      <c r="H120" s="33">
        <v>690</v>
      </c>
      <c r="I120" s="33">
        <v>800</v>
      </c>
    </row>
    <row r="121" spans="1:9" x14ac:dyDescent="0.3">
      <c r="A121" t="s">
        <v>380</v>
      </c>
      <c r="B121" t="s">
        <v>349</v>
      </c>
      <c r="C121" t="s">
        <v>381</v>
      </c>
      <c r="D121" t="s">
        <v>239</v>
      </c>
      <c r="E121" t="s">
        <v>240</v>
      </c>
      <c r="F121" s="33">
        <v>1567547</v>
      </c>
      <c r="G121" s="52">
        <v>15.78</v>
      </c>
      <c r="H121" s="33">
        <v>638</v>
      </c>
      <c r="I121" s="33">
        <v>764</v>
      </c>
    </row>
    <row r="122" spans="1:9" x14ac:dyDescent="0.3">
      <c r="A122" t="s">
        <v>374</v>
      </c>
      <c r="B122" t="s">
        <v>342</v>
      </c>
      <c r="C122" t="s">
        <v>350</v>
      </c>
      <c r="D122" t="s">
        <v>241</v>
      </c>
      <c r="E122" t="s">
        <v>242</v>
      </c>
      <c r="F122" s="33">
        <v>1164088</v>
      </c>
      <c r="G122" s="52">
        <v>14.72</v>
      </c>
      <c r="H122" s="33">
        <v>504</v>
      </c>
      <c r="I122" s="33">
        <v>504</v>
      </c>
    </row>
    <row r="123" spans="1:9" x14ac:dyDescent="0.3">
      <c r="A123" t="s">
        <v>336</v>
      </c>
      <c r="B123" t="s">
        <v>337</v>
      </c>
      <c r="C123" t="s">
        <v>338</v>
      </c>
      <c r="D123" t="s">
        <v>243</v>
      </c>
      <c r="E123" t="s">
        <v>244</v>
      </c>
      <c r="F123" s="33">
        <v>2223018</v>
      </c>
      <c r="G123" s="52">
        <v>16.96</v>
      </c>
      <c r="H123" s="33" t="s">
        <v>405</v>
      </c>
      <c r="I123" s="33" t="s">
        <v>405</v>
      </c>
    </row>
    <row r="124" spans="1:9" x14ac:dyDescent="0.3">
      <c r="A124" t="s">
        <v>376</v>
      </c>
      <c r="B124" t="s">
        <v>346</v>
      </c>
      <c r="C124" t="s">
        <v>351</v>
      </c>
      <c r="D124" t="s">
        <v>245</v>
      </c>
      <c r="E124" t="s">
        <v>246</v>
      </c>
      <c r="F124" s="33">
        <v>1362153</v>
      </c>
      <c r="G124" s="52">
        <v>14.95</v>
      </c>
      <c r="H124" s="33">
        <v>526</v>
      </c>
      <c r="I124" s="33">
        <v>541</v>
      </c>
    </row>
    <row r="125" spans="1:9" x14ac:dyDescent="0.3">
      <c r="A125" t="s">
        <v>375</v>
      </c>
      <c r="B125" t="s">
        <v>344</v>
      </c>
      <c r="C125" t="s">
        <v>355</v>
      </c>
      <c r="D125" t="s">
        <v>247</v>
      </c>
      <c r="E125" t="s">
        <v>248</v>
      </c>
      <c r="F125" s="33">
        <v>5002713</v>
      </c>
      <c r="G125" s="52">
        <v>16.7</v>
      </c>
      <c r="H125" s="33">
        <v>520.15</v>
      </c>
      <c r="I125" s="33">
        <v>592.87</v>
      </c>
    </row>
    <row r="126" spans="1:9" x14ac:dyDescent="0.3">
      <c r="A126" t="s">
        <v>376</v>
      </c>
      <c r="B126" t="s">
        <v>346</v>
      </c>
      <c r="C126" t="s">
        <v>348</v>
      </c>
      <c r="D126" t="s">
        <v>249</v>
      </c>
      <c r="E126" t="s">
        <v>250</v>
      </c>
      <c r="F126" s="33">
        <v>1809477</v>
      </c>
      <c r="G126" s="52">
        <v>14.78</v>
      </c>
      <c r="H126" s="33">
        <v>557</v>
      </c>
      <c r="I126" s="33">
        <v>614</v>
      </c>
    </row>
    <row r="127" spans="1:9" x14ac:dyDescent="0.3">
      <c r="A127" t="s">
        <v>371</v>
      </c>
      <c r="B127" t="s">
        <v>352</v>
      </c>
      <c r="C127" t="s">
        <v>353</v>
      </c>
      <c r="D127" t="s">
        <v>251</v>
      </c>
      <c r="E127" t="s">
        <v>252</v>
      </c>
      <c r="F127" s="33">
        <v>1192949</v>
      </c>
      <c r="G127" s="52">
        <v>13.84</v>
      </c>
      <c r="H127" s="33">
        <v>520</v>
      </c>
      <c r="I127" s="33">
        <v>520</v>
      </c>
    </row>
    <row r="128" spans="1:9" x14ac:dyDescent="0.3">
      <c r="A128" t="s">
        <v>375</v>
      </c>
      <c r="B128" t="s">
        <v>344</v>
      </c>
      <c r="C128" t="s">
        <v>355</v>
      </c>
      <c r="D128" t="s">
        <v>253</v>
      </c>
      <c r="E128" t="s">
        <v>254</v>
      </c>
      <c r="F128" s="33">
        <v>1885462</v>
      </c>
      <c r="G128" s="52">
        <v>16.2</v>
      </c>
      <c r="H128" s="33">
        <v>455</v>
      </c>
      <c r="I128" s="33">
        <v>474</v>
      </c>
    </row>
    <row r="129" spans="1:9" x14ac:dyDescent="0.3">
      <c r="A129" t="s">
        <v>374</v>
      </c>
      <c r="B129" t="s">
        <v>342</v>
      </c>
      <c r="C129" t="s">
        <v>350</v>
      </c>
      <c r="D129" t="s">
        <v>255</v>
      </c>
      <c r="E129" t="s">
        <v>256</v>
      </c>
      <c r="F129" s="33">
        <v>4604909</v>
      </c>
      <c r="G129" s="52">
        <v>17.86</v>
      </c>
      <c r="H129" s="33">
        <v>671</v>
      </c>
      <c r="I129" s="33">
        <v>706</v>
      </c>
    </row>
    <row r="130" spans="1:9" x14ac:dyDescent="0.3">
      <c r="A130" t="s">
        <v>371</v>
      </c>
      <c r="B130" t="s">
        <v>352</v>
      </c>
      <c r="C130" t="s">
        <v>353</v>
      </c>
      <c r="D130" t="s">
        <v>257</v>
      </c>
      <c r="E130" t="s">
        <v>258</v>
      </c>
      <c r="F130" s="33">
        <v>2220154</v>
      </c>
      <c r="G130" s="52">
        <v>13.5</v>
      </c>
      <c r="H130" s="33">
        <v>598</v>
      </c>
      <c r="I130" s="33">
        <v>604</v>
      </c>
    </row>
    <row r="131" spans="1:9" x14ac:dyDescent="0.3">
      <c r="A131" t="s">
        <v>380</v>
      </c>
      <c r="B131" t="s">
        <v>349</v>
      </c>
      <c r="C131" t="s">
        <v>382</v>
      </c>
      <c r="D131" t="s">
        <v>259</v>
      </c>
      <c r="E131" t="s">
        <v>260</v>
      </c>
      <c r="F131" s="33">
        <v>5606896</v>
      </c>
      <c r="G131" s="52">
        <v>16.91</v>
      </c>
      <c r="H131" s="33">
        <v>729</v>
      </c>
      <c r="I131" s="33">
        <v>790</v>
      </c>
    </row>
    <row r="132" spans="1:9" x14ac:dyDescent="0.3">
      <c r="A132" t="s">
        <v>336</v>
      </c>
      <c r="B132" t="s">
        <v>337</v>
      </c>
      <c r="C132" t="s">
        <v>338</v>
      </c>
      <c r="D132" t="s">
        <v>261</v>
      </c>
      <c r="E132" t="s">
        <v>262</v>
      </c>
      <c r="F132" s="33">
        <v>1037561</v>
      </c>
      <c r="G132" s="52">
        <v>16.5</v>
      </c>
      <c r="H132" s="33">
        <v>795</v>
      </c>
      <c r="I132" s="33">
        <v>822</v>
      </c>
    </row>
    <row r="133" spans="1:9" x14ac:dyDescent="0.3">
      <c r="A133" t="s">
        <v>372</v>
      </c>
      <c r="B133" t="s">
        <v>341</v>
      </c>
      <c r="C133" t="s">
        <v>373</v>
      </c>
      <c r="D133" t="s">
        <v>263</v>
      </c>
      <c r="E133" t="s">
        <v>264</v>
      </c>
      <c r="F133" s="33">
        <v>1084147</v>
      </c>
      <c r="G133" s="52">
        <v>17.63</v>
      </c>
      <c r="H133" s="33">
        <v>664</v>
      </c>
      <c r="I133" s="33">
        <v>608</v>
      </c>
    </row>
    <row r="134" spans="1:9" x14ac:dyDescent="0.3">
      <c r="A134" t="s">
        <v>376</v>
      </c>
      <c r="B134" t="s">
        <v>346</v>
      </c>
      <c r="C134" t="s">
        <v>348</v>
      </c>
      <c r="D134" t="s">
        <v>265</v>
      </c>
      <c r="E134" t="s">
        <v>266</v>
      </c>
      <c r="F134" s="33">
        <v>1632637</v>
      </c>
      <c r="G134" s="52">
        <v>14.77</v>
      </c>
      <c r="H134" s="33">
        <v>544</v>
      </c>
      <c r="I134" s="33">
        <v>582</v>
      </c>
    </row>
    <row r="135" spans="1:9" x14ac:dyDescent="0.3">
      <c r="A135" t="s">
        <v>375</v>
      </c>
      <c r="B135" t="s">
        <v>344</v>
      </c>
      <c r="C135" t="s">
        <v>355</v>
      </c>
      <c r="D135" t="s">
        <v>267</v>
      </c>
      <c r="E135" t="s">
        <v>268</v>
      </c>
      <c r="F135" s="33">
        <v>1094548</v>
      </c>
      <c r="G135" s="52">
        <v>14.72</v>
      </c>
      <c r="H135" s="33">
        <v>506</v>
      </c>
      <c r="I135" s="33">
        <v>711</v>
      </c>
    </row>
    <row r="136" spans="1:9" x14ac:dyDescent="0.3">
      <c r="A136" t="s">
        <v>374</v>
      </c>
      <c r="B136" t="s">
        <v>342</v>
      </c>
      <c r="C136" t="s">
        <v>350</v>
      </c>
      <c r="D136" t="s">
        <v>269</v>
      </c>
      <c r="E136" t="s">
        <v>270</v>
      </c>
      <c r="F136" s="33">
        <v>923354</v>
      </c>
      <c r="G136" s="52">
        <v>16.25</v>
      </c>
      <c r="H136" s="33">
        <v>462</v>
      </c>
      <c r="I136" s="33">
        <v>555</v>
      </c>
    </row>
    <row r="137" spans="1:9" x14ac:dyDescent="0.3">
      <c r="A137" t="s">
        <v>372</v>
      </c>
      <c r="B137" t="s">
        <v>341</v>
      </c>
      <c r="C137" t="s">
        <v>377</v>
      </c>
      <c r="D137" t="s">
        <v>271</v>
      </c>
      <c r="E137" t="s">
        <v>272</v>
      </c>
      <c r="F137" s="33">
        <v>1171936</v>
      </c>
      <c r="G137" s="52">
        <v>18.170000000000002</v>
      </c>
      <c r="H137" s="33">
        <v>609</v>
      </c>
      <c r="I137" s="33">
        <v>684</v>
      </c>
    </row>
    <row r="138" spans="1:9" x14ac:dyDescent="0.3">
      <c r="A138" t="s">
        <v>336</v>
      </c>
      <c r="B138" t="s">
        <v>337</v>
      </c>
      <c r="C138" t="s">
        <v>338</v>
      </c>
      <c r="D138" t="s">
        <v>273</v>
      </c>
      <c r="E138" t="s">
        <v>274</v>
      </c>
      <c r="F138" s="33">
        <v>2073665</v>
      </c>
      <c r="G138" s="52" t="s">
        <v>405</v>
      </c>
      <c r="H138" s="33" t="s">
        <v>405</v>
      </c>
      <c r="I138" s="33" t="s">
        <v>405</v>
      </c>
    </row>
    <row r="139" spans="1:9" x14ac:dyDescent="0.3">
      <c r="A139" t="s">
        <v>376</v>
      </c>
      <c r="B139" t="s">
        <v>346</v>
      </c>
      <c r="C139" t="s">
        <v>348</v>
      </c>
      <c r="D139" t="s">
        <v>275</v>
      </c>
      <c r="E139" t="s">
        <v>276</v>
      </c>
      <c r="F139" s="33">
        <v>1335021</v>
      </c>
      <c r="G139" s="52">
        <v>15.53</v>
      </c>
      <c r="H139" s="33">
        <v>498</v>
      </c>
      <c r="I139" s="33">
        <v>587</v>
      </c>
    </row>
    <row r="140" spans="1:9" x14ac:dyDescent="0.3">
      <c r="A140" t="s">
        <v>371</v>
      </c>
      <c r="B140" t="s">
        <v>339</v>
      </c>
      <c r="C140" t="s">
        <v>340</v>
      </c>
      <c r="D140" t="s">
        <v>277</v>
      </c>
      <c r="E140" t="s">
        <v>278</v>
      </c>
      <c r="F140" s="33">
        <v>2331922</v>
      </c>
      <c r="G140" s="52">
        <v>14.94</v>
      </c>
      <c r="H140" s="33">
        <v>534</v>
      </c>
      <c r="I140" s="33">
        <v>504</v>
      </c>
    </row>
    <row r="141" spans="1:9" x14ac:dyDescent="0.3">
      <c r="A141" t="s">
        <v>375</v>
      </c>
      <c r="B141" t="s">
        <v>344</v>
      </c>
      <c r="C141" t="s">
        <v>345</v>
      </c>
      <c r="D141" t="s">
        <v>279</v>
      </c>
      <c r="E141" t="s">
        <v>280</v>
      </c>
      <c r="F141" s="33">
        <v>2023652</v>
      </c>
      <c r="G141" s="52">
        <v>14.05</v>
      </c>
      <c r="H141" s="33">
        <v>493</v>
      </c>
      <c r="I141" s="33">
        <v>597</v>
      </c>
    </row>
    <row r="142" spans="1:9" x14ac:dyDescent="0.3">
      <c r="A142" t="s">
        <v>336</v>
      </c>
      <c r="B142" t="s">
        <v>337</v>
      </c>
      <c r="C142" t="s">
        <v>338</v>
      </c>
      <c r="D142" t="s">
        <v>281</v>
      </c>
      <c r="E142" t="s">
        <v>282</v>
      </c>
      <c r="F142" s="33">
        <v>1536900</v>
      </c>
      <c r="G142" s="52">
        <v>14.7</v>
      </c>
      <c r="H142" s="33">
        <v>773</v>
      </c>
      <c r="I142" s="33">
        <v>669</v>
      </c>
    </row>
    <row r="143" spans="1:9" x14ac:dyDescent="0.3">
      <c r="A143" t="s">
        <v>336</v>
      </c>
      <c r="B143" t="s">
        <v>337</v>
      </c>
      <c r="C143" t="s">
        <v>338</v>
      </c>
      <c r="D143" t="s">
        <v>283</v>
      </c>
      <c r="E143" t="s">
        <v>284</v>
      </c>
      <c r="F143" s="33">
        <v>1839453</v>
      </c>
      <c r="G143" s="52" t="s">
        <v>405</v>
      </c>
      <c r="H143" s="33">
        <v>726</v>
      </c>
      <c r="I143" s="33">
        <v>720</v>
      </c>
    </row>
    <row r="144" spans="1:9" x14ac:dyDescent="0.3">
      <c r="A144" t="s">
        <v>376</v>
      </c>
      <c r="B144" t="s">
        <v>346</v>
      </c>
      <c r="C144" t="s">
        <v>351</v>
      </c>
      <c r="D144" t="s">
        <v>285</v>
      </c>
      <c r="E144" t="s">
        <v>286</v>
      </c>
      <c r="F144" s="33">
        <v>1161529</v>
      </c>
      <c r="G144" s="52">
        <v>16.57</v>
      </c>
      <c r="H144" s="33">
        <v>602</v>
      </c>
      <c r="I144" s="33">
        <v>635</v>
      </c>
    </row>
    <row r="145" spans="1:9" x14ac:dyDescent="0.3">
      <c r="A145" t="s">
        <v>375</v>
      </c>
      <c r="B145" t="s">
        <v>344</v>
      </c>
      <c r="C145" t="s">
        <v>345</v>
      </c>
      <c r="D145" t="s">
        <v>287</v>
      </c>
      <c r="E145" t="s">
        <v>288</v>
      </c>
      <c r="F145" s="33">
        <v>3148557</v>
      </c>
      <c r="G145" s="52">
        <v>15.97</v>
      </c>
      <c r="H145" s="33">
        <v>517</v>
      </c>
      <c r="I145" s="33">
        <v>531</v>
      </c>
    </row>
    <row r="146" spans="1:9" x14ac:dyDescent="0.3">
      <c r="A146" t="s">
        <v>380</v>
      </c>
      <c r="B146" t="s">
        <v>349</v>
      </c>
      <c r="C146" t="s">
        <v>381</v>
      </c>
      <c r="D146" t="s">
        <v>289</v>
      </c>
      <c r="E146" t="s">
        <v>290</v>
      </c>
      <c r="F146" s="33">
        <v>281912</v>
      </c>
      <c r="G146" s="52">
        <v>19.37</v>
      </c>
      <c r="H146" s="33">
        <v>809</v>
      </c>
      <c r="I146" s="33">
        <v>751</v>
      </c>
    </row>
    <row r="147" spans="1:9" x14ac:dyDescent="0.3">
      <c r="A147" t="s">
        <v>380</v>
      </c>
      <c r="B147" t="s">
        <v>349</v>
      </c>
      <c r="C147" t="s">
        <v>382</v>
      </c>
      <c r="D147" t="s">
        <v>291</v>
      </c>
      <c r="E147" t="s">
        <v>292</v>
      </c>
      <c r="F147" s="33">
        <v>4652177</v>
      </c>
      <c r="G147" s="52" t="s">
        <v>405</v>
      </c>
      <c r="H147" s="33" t="s">
        <v>405</v>
      </c>
      <c r="I147" s="33" t="s">
        <v>405</v>
      </c>
    </row>
    <row r="148" spans="1:9" x14ac:dyDescent="0.3">
      <c r="A148" t="s">
        <v>336</v>
      </c>
      <c r="B148" t="s">
        <v>337</v>
      </c>
      <c r="C148" t="s">
        <v>338</v>
      </c>
      <c r="D148" t="s">
        <v>293</v>
      </c>
      <c r="E148" t="s">
        <v>294</v>
      </c>
      <c r="F148" s="33">
        <v>1876343</v>
      </c>
      <c r="G148" s="52">
        <v>16.796710426776212</v>
      </c>
      <c r="H148" s="33">
        <v>604.90892116182567</v>
      </c>
      <c r="I148" s="33">
        <v>769.13795652173917</v>
      </c>
    </row>
    <row r="149" spans="1:9" x14ac:dyDescent="0.3">
      <c r="A149" t="s">
        <v>376</v>
      </c>
      <c r="B149" t="s">
        <v>346</v>
      </c>
      <c r="C149" t="s">
        <v>348</v>
      </c>
      <c r="D149" t="s">
        <v>295</v>
      </c>
      <c r="E149" t="s">
        <v>296</v>
      </c>
      <c r="F149" s="33">
        <v>2251719</v>
      </c>
      <c r="G149" s="52">
        <v>14.76</v>
      </c>
      <c r="H149" s="33">
        <v>473</v>
      </c>
      <c r="I149" s="33">
        <v>589</v>
      </c>
    </row>
    <row r="150" spans="1:9" x14ac:dyDescent="0.3">
      <c r="A150" t="s">
        <v>372</v>
      </c>
      <c r="B150" t="s">
        <v>341</v>
      </c>
      <c r="C150" t="s">
        <v>373</v>
      </c>
      <c r="D150" t="s">
        <v>297</v>
      </c>
      <c r="E150" t="s">
        <v>298</v>
      </c>
      <c r="F150" s="33">
        <v>2565815</v>
      </c>
      <c r="G150" s="52">
        <v>20.36</v>
      </c>
      <c r="H150" s="33">
        <v>785</v>
      </c>
      <c r="I150" s="33">
        <v>746</v>
      </c>
    </row>
    <row r="151" spans="1:9" x14ac:dyDescent="0.3">
      <c r="A151" t="s">
        <v>380</v>
      </c>
      <c r="B151" t="s">
        <v>349</v>
      </c>
      <c r="C151" t="s">
        <v>381</v>
      </c>
      <c r="D151" t="s">
        <v>299</v>
      </c>
      <c r="E151" t="s">
        <v>300</v>
      </c>
      <c r="F151" s="33">
        <v>670122</v>
      </c>
      <c r="G151" s="52">
        <v>17.95</v>
      </c>
      <c r="H151" s="33">
        <v>626</v>
      </c>
      <c r="I151" s="33">
        <v>728</v>
      </c>
    </row>
    <row r="152" spans="1:9" x14ac:dyDescent="0.3">
      <c r="A152" t="s">
        <v>376</v>
      </c>
      <c r="B152" t="s">
        <v>346</v>
      </c>
      <c r="C152" t="s">
        <v>351</v>
      </c>
      <c r="D152" t="s">
        <v>301</v>
      </c>
      <c r="E152" t="s">
        <v>302</v>
      </c>
      <c r="F152" s="33">
        <v>2546472</v>
      </c>
      <c r="G152" s="52">
        <v>14.86</v>
      </c>
      <c r="H152" s="33">
        <v>475</v>
      </c>
      <c r="I152" s="33">
        <v>665</v>
      </c>
    </row>
    <row r="153" spans="1:9" x14ac:dyDescent="0.3">
      <c r="A153" t="s">
        <v>380</v>
      </c>
      <c r="B153" t="s">
        <v>349</v>
      </c>
      <c r="C153" t="s">
        <v>381</v>
      </c>
      <c r="D153" t="s">
        <v>303</v>
      </c>
      <c r="E153" t="s">
        <v>304</v>
      </c>
      <c r="F153" s="33">
        <v>56390</v>
      </c>
      <c r="G153" s="52">
        <v>17</v>
      </c>
      <c r="H153" s="33">
        <v>753</v>
      </c>
      <c r="I153" s="33">
        <v>800</v>
      </c>
    </row>
    <row r="154" spans="1:9" x14ac:dyDescent="0.3">
      <c r="A154" t="s">
        <v>375</v>
      </c>
      <c r="B154" t="s">
        <v>344</v>
      </c>
      <c r="C154" t="s">
        <v>345</v>
      </c>
      <c r="D154" t="s">
        <v>305</v>
      </c>
      <c r="E154" t="s">
        <v>306</v>
      </c>
      <c r="F154" s="33">
        <v>1946983</v>
      </c>
      <c r="G154" s="52">
        <v>14.52</v>
      </c>
      <c r="H154" s="33">
        <v>465</v>
      </c>
      <c r="I154" s="33">
        <v>511</v>
      </c>
    </row>
    <row r="155" spans="1:9" x14ac:dyDescent="0.3">
      <c r="A155" t="s">
        <v>375</v>
      </c>
      <c r="B155" t="s">
        <v>344</v>
      </c>
      <c r="C155" t="s">
        <v>345</v>
      </c>
      <c r="D155" t="s">
        <v>307</v>
      </c>
      <c r="E155" t="s">
        <v>308</v>
      </c>
      <c r="F155" s="33">
        <v>3363938</v>
      </c>
      <c r="G155" s="52">
        <v>16.310977744366355</v>
      </c>
      <c r="H155" s="33">
        <v>529</v>
      </c>
      <c r="I155" s="33">
        <v>793</v>
      </c>
    </row>
    <row r="156" spans="1:9" x14ac:dyDescent="0.3">
      <c r="A156" t="s">
        <v>371</v>
      </c>
      <c r="B156" t="s">
        <v>339</v>
      </c>
      <c r="C156" t="s">
        <v>340</v>
      </c>
      <c r="D156" t="s">
        <v>309</v>
      </c>
      <c r="E156" t="s">
        <v>310</v>
      </c>
      <c r="F156" s="33">
        <v>1031686</v>
      </c>
      <c r="G156" s="52">
        <v>18.11</v>
      </c>
      <c r="H156" s="33">
        <v>628</v>
      </c>
      <c r="I156" s="33">
        <v>599</v>
      </c>
    </row>
  </sheetData>
  <mergeCells count="1">
    <mergeCell ref="G5: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B1EFF-70D6-4549-9287-388C18C7F850}">
  <dimension ref="A1:Z179"/>
  <sheetViews>
    <sheetView showGridLines="0" workbookViewId="0">
      <pane ySplit="6" topLeftCell="A7" activePane="bottomLeft" state="frozen"/>
      <selection pane="bottomLeft"/>
    </sheetView>
  </sheetViews>
  <sheetFormatPr defaultColWidth="0" defaultRowHeight="13.2" zeroHeight="1" x14ac:dyDescent="0.25"/>
  <cols>
    <col min="1" max="1" width="3.33203125" style="76" customWidth="1"/>
    <col min="2" max="2" width="14.33203125" style="76" customWidth="1"/>
    <col min="3" max="3" width="28.44140625" style="76" bestFit="1" customWidth="1"/>
    <col min="4" max="4" width="13" style="76" customWidth="1"/>
    <col min="5" max="5" width="11.5546875" style="76" customWidth="1"/>
    <col min="6" max="6" width="21.33203125" style="76" customWidth="1"/>
    <col min="7" max="7" width="13.5546875" style="76" customWidth="1"/>
    <col min="8" max="8" width="11" style="76" customWidth="1"/>
    <col min="9" max="9" width="19.44140625" style="76" customWidth="1"/>
    <col min="10" max="10" width="13" style="76" customWidth="1"/>
    <col min="11" max="11" width="10.33203125" style="76" customWidth="1"/>
    <col min="12" max="12" width="19.109375" style="76" customWidth="1"/>
    <col min="13" max="13" width="42.5546875" style="76" customWidth="1"/>
    <col min="14" max="14" width="4.5546875" style="76" customWidth="1"/>
    <col min="15" max="26" width="4.5546875" style="76" hidden="1" customWidth="1"/>
    <col min="27" max="16384" width="16.109375" style="76" hidden="1"/>
  </cols>
  <sheetData>
    <row r="1" spans="1:13" s="55" customFormat="1" x14ac:dyDescent="0.25">
      <c r="A1" s="54"/>
      <c r="B1" s="54"/>
      <c r="C1" s="54"/>
      <c r="D1" s="54"/>
      <c r="E1" s="54"/>
      <c r="F1" s="54"/>
      <c r="G1" s="54"/>
      <c r="H1" s="54"/>
      <c r="I1" s="54"/>
      <c r="J1" s="54"/>
      <c r="K1" s="54"/>
      <c r="L1" s="54"/>
      <c r="M1" s="54"/>
    </row>
    <row r="2" spans="1:13" s="56" customFormat="1" x14ac:dyDescent="0.25">
      <c r="B2" s="141" t="s">
        <v>575</v>
      </c>
      <c r="C2" s="141"/>
      <c r="D2" s="141"/>
      <c r="E2" s="141"/>
      <c r="F2" s="141"/>
      <c r="G2" s="141"/>
      <c r="H2" s="54"/>
      <c r="I2" s="57"/>
      <c r="J2" s="57"/>
      <c r="K2" s="58"/>
      <c r="L2" s="58"/>
      <c r="M2" s="58"/>
    </row>
    <row r="3" spans="1:13" s="56" customFormat="1" x14ac:dyDescent="0.25">
      <c r="B3" s="141" t="s">
        <v>584</v>
      </c>
      <c r="C3" s="141"/>
      <c r="D3" s="141"/>
      <c r="E3" s="141"/>
      <c r="F3" s="141"/>
      <c r="G3" s="141"/>
      <c r="H3" s="54"/>
      <c r="I3" s="58"/>
      <c r="J3" s="58"/>
      <c r="K3" s="58"/>
      <c r="L3" s="58"/>
      <c r="M3" s="58"/>
    </row>
    <row r="4" spans="1:13" s="55" customFormat="1" ht="42" customHeight="1" x14ac:dyDescent="0.25">
      <c r="B4" s="142" t="s">
        <v>545</v>
      </c>
      <c r="C4" s="142"/>
      <c r="D4" s="142"/>
      <c r="E4" s="142"/>
      <c r="F4" s="142"/>
      <c r="G4" s="142"/>
      <c r="H4" s="142"/>
      <c r="I4" s="142"/>
      <c r="J4" s="142"/>
      <c r="K4" s="142"/>
      <c r="L4" s="142"/>
      <c r="M4" s="142"/>
    </row>
    <row r="5" spans="1:13" s="59" customFormat="1" ht="54" customHeight="1" x14ac:dyDescent="0.3">
      <c r="B5" s="60"/>
      <c r="C5" s="61"/>
      <c r="D5" s="143" t="s">
        <v>396</v>
      </c>
      <c r="E5" s="143"/>
      <c r="F5" s="143"/>
      <c r="G5" s="143" t="s">
        <v>397</v>
      </c>
      <c r="H5" s="143"/>
      <c r="I5" s="143"/>
      <c r="J5" s="143" t="s">
        <v>398</v>
      </c>
      <c r="K5" s="143"/>
      <c r="L5" s="143"/>
      <c r="M5" s="62" t="s">
        <v>546</v>
      </c>
    </row>
    <row r="6" spans="1:13" s="63" customFormat="1" ht="51" customHeight="1" x14ac:dyDescent="0.3">
      <c r="B6" s="64" t="s">
        <v>547</v>
      </c>
      <c r="C6" s="65" t="s">
        <v>548</v>
      </c>
      <c r="D6" s="66" t="s">
        <v>549</v>
      </c>
      <c r="E6" s="66" t="s">
        <v>550</v>
      </c>
      <c r="F6" s="66" t="s">
        <v>551</v>
      </c>
      <c r="G6" s="66" t="s">
        <v>549</v>
      </c>
      <c r="H6" s="66" t="s">
        <v>550</v>
      </c>
      <c r="I6" s="66" t="s">
        <v>551</v>
      </c>
      <c r="J6" s="66" t="s">
        <v>549</v>
      </c>
      <c r="K6" s="66" t="s">
        <v>550</v>
      </c>
      <c r="L6" s="66" t="s">
        <v>551</v>
      </c>
      <c r="M6" s="66"/>
    </row>
    <row r="7" spans="1:13" s="67" customFormat="1" ht="39.6" x14ac:dyDescent="0.3">
      <c r="B7" s="68" t="s">
        <v>14</v>
      </c>
      <c r="C7" s="69" t="s">
        <v>399</v>
      </c>
      <c r="D7" s="70">
        <v>15.9</v>
      </c>
      <c r="E7" s="70">
        <v>16.38</v>
      </c>
      <c r="F7" s="71">
        <v>3.0188679245283012E-2</v>
      </c>
      <c r="G7" s="72">
        <v>565</v>
      </c>
      <c r="H7" s="72">
        <v>580</v>
      </c>
      <c r="I7" s="71">
        <v>2.6548672566371723E-2</v>
      </c>
      <c r="J7" s="72">
        <v>575</v>
      </c>
      <c r="K7" s="72">
        <v>590</v>
      </c>
      <c r="L7" s="71">
        <v>2.6086956521739202E-2</v>
      </c>
      <c r="M7" s="73" t="s">
        <v>400</v>
      </c>
    </row>
    <row r="8" spans="1:13" s="67" customFormat="1" x14ac:dyDescent="0.3">
      <c r="B8" s="74" t="s">
        <v>16</v>
      </c>
      <c r="C8" s="75" t="s">
        <v>17</v>
      </c>
      <c r="D8" s="70">
        <v>17.059999999999999</v>
      </c>
      <c r="E8" s="70">
        <v>18</v>
      </c>
      <c r="F8" s="71">
        <v>5.5099648300117376E-2</v>
      </c>
      <c r="G8" s="72">
        <v>602</v>
      </c>
      <c r="H8" s="72">
        <v>626</v>
      </c>
      <c r="I8" s="71">
        <v>3.9867109634551534E-2</v>
      </c>
      <c r="J8" s="72">
        <v>697</v>
      </c>
      <c r="K8" s="72">
        <v>725</v>
      </c>
      <c r="L8" s="71">
        <v>4.0172166427546729E-2</v>
      </c>
      <c r="M8" s="73" t="s">
        <v>401</v>
      </c>
    </row>
    <row r="9" spans="1:13" s="67" customFormat="1" x14ac:dyDescent="0.3">
      <c r="B9" s="74" t="s">
        <v>18</v>
      </c>
      <c r="C9" s="75" t="s">
        <v>19</v>
      </c>
      <c r="D9" s="70">
        <v>15.3</v>
      </c>
      <c r="E9" s="70">
        <v>15.76</v>
      </c>
      <c r="F9" s="71">
        <v>3.0065359477124076E-2</v>
      </c>
      <c r="G9" s="72">
        <v>434</v>
      </c>
      <c r="H9" s="72">
        <v>462</v>
      </c>
      <c r="I9" s="71">
        <v>6.4516129032258007E-2</v>
      </c>
      <c r="J9" s="72">
        <v>434</v>
      </c>
      <c r="K9" s="72">
        <v>462</v>
      </c>
      <c r="L9" s="71">
        <v>6.4516129032258007E-2</v>
      </c>
      <c r="M9" s="73" t="s">
        <v>401</v>
      </c>
    </row>
    <row r="10" spans="1:13" s="67" customFormat="1" ht="39.6" x14ac:dyDescent="0.3">
      <c r="B10" s="74" t="s">
        <v>20</v>
      </c>
      <c r="C10" s="75" t="s">
        <v>402</v>
      </c>
      <c r="D10" s="70">
        <v>26.17</v>
      </c>
      <c r="E10" s="70">
        <v>25.69</v>
      </c>
      <c r="F10" s="71">
        <v>-1.8341612533435248E-2</v>
      </c>
      <c r="G10" s="72">
        <v>739</v>
      </c>
      <c r="H10" s="72">
        <v>740</v>
      </c>
      <c r="I10" s="71">
        <v>1.3531799729364913E-3</v>
      </c>
      <c r="J10" s="72">
        <v>720</v>
      </c>
      <c r="K10" s="72">
        <v>734</v>
      </c>
      <c r="L10" s="71">
        <v>1.9444444444444375E-2</v>
      </c>
      <c r="M10" s="73" t="s">
        <v>403</v>
      </c>
    </row>
    <row r="11" spans="1:13" s="67" customFormat="1" x14ac:dyDescent="0.3">
      <c r="B11" s="74" t="s">
        <v>22</v>
      </c>
      <c r="C11" s="75" t="s">
        <v>404</v>
      </c>
      <c r="D11" s="70">
        <v>15.54</v>
      </c>
      <c r="E11" s="70">
        <v>16.0062</v>
      </c>
      <c r="F11" s="71">
        <v>3.0000000000000027E-2</v>
      </c>
      <c r="G11" s="72">
        <v>564</v>
      </c>
      <c r="H11" s="72">
        <v>580</v>
      </c>
      <c r="I11" s="71">
        <v>2.8368794326241176E-2</v>
      </c>
      <c r="J11" s="72">
        <v>586</v>
      </c>
      <c r="K11" s="72">
        <v>592</v>
      </c>
      <c r="L11" s="71">
        <v>1.0238907849829282E-2</v>
      </c>
      <c r="M11" s="73" t="s">
        <v>401</v>
      </c>
    </row>
    <row r="12" spans="1:13" s="67" customFormat="1" ht="79.2" x14ac:dyDescent="0.3">
      <c r="B12" s="74" t="s">
        <v>24</v>
      </c>
      <c r="C12" s="75" t="s">
        <v>25</v>
      </c>
      <c r="D12" s="70">
        <v>13.84</v>
      </c>
      <c r="E12" s="70">
        <v>16.079999999999998</v>
      </c>
      <c r="F12" s="71">
        <v>0.16184971098265888</v>
      </c>
      <c r="G12" s="72" t="s">
        <v>405</v>
      </c>
      <c r="H12" s="72" t="s">
        <v>405</v>
      </c>
      <c r="I12" s="71">
        <v>0.05</v>
      </c>
      <c r="J12" s="72" t="s">
        <v>405</v>
      </c>
      <c r="K12" s="72" t="s">
        <v>405</v>
      </c>
      <c r="L12" s="71">
        <v>0.05</v>
      </c>
      <c r="M12" s="73" t="s">
        <v>406</v>
      </c>
    </row>
    <row r="13" spans="1:13" s="67" customFormat="1" x14ac:dyDescent="0.3">
      <c r="B13" s="74" t="s">
        <v>26</v>
      </c>
      <c r="C13" s="75" t="s">
        <v>27</v>
      </c>
      <c r="D13" s="70">
        <v>13.44</v>
      </c>
      <c r="E13" s="70">
        <v>13.73</v>
      </c>
      <c r="F13" s="71">
        <v>2.1577380952380931E-2</v>
      </c>
      <c r="G13" s="72">
        <v>521</v>
      </c>
      <c r="H13" s="72">
        <v>560</v>
      </c>
      <c r="I13" s="71">
        <v>7.4856046065259196E-2</v>
      </c>
      <c r="J13" s="72">
        <v>533</v>
      </c>
      <c r="K13" s="72">
        <v>592</v>
      </c>
      <c r="L13" s="71">
        <v>0.11069418386491559</v>
      </c>
      <c r="M13" s="73" t="s">
        <v>401</v>
      </c>
    </row>
    <row r="14" spans="1:13" s="67" customFormat="1" ht="66" x14ac:dyDescent="0.3">
      <c r="B14" s="74" t="s">
        <v>28</v>
      </c>
      <c r="C14" s="75" t="s">
        <v>407</v>
      </c>
      <c r="D14" s="70">
        <v>12.977410223161563</v>
      </c>
      <c r="E14" s="70">
        <v>13.526796847377051</v>
      </c>
      <c r="F14" s="71">
        <v>4.2334072420317392E-2</v>
      </c>
      <c r="G14" s="72">
        <v>590.31885016786055</v>
      </c>
      <c r="H14" s="72">
        <v>591.53311006767024</v>
      </c>
      <c r="I14" s="71">
        <v>2.0569559983802943E-3</v>
      </c>
      <c r="J14" s="72">
        <v>710.56780333068991</v>
      </c>
      <c r="K14" s="72">
        <v>643</v>
      </c>
      <c r="L14" s="71">
        <v>-9.5089874624173842E-2</v>
      </c>
      <c r="M14" s="73" t="s">
        <v>408</v>
      </c>
    </row>
    <row r="15" spans="1:13" s="67" customFormat="1" ht="79.2" x14ac:dyDescent="0.3">
      <c r="B15" s="74" t="s">
        <v>30</v>
      </c>
      <c r="C15" s="75" t="s">
        <v>409</v>
      </c>
      <c r="D15" s="70">
        <v>14.02</v>
      </c>
      <c r="E15" s="70">
        <v>14.26</v>
      </c>
      <c r="F15" s="71">
        <v>1.711840228245376E-2</v>
      </c>
      <c r="G15" s="72">
        <v>487</v>
      </c>
      <c r="H15" s="72">
        <v>490</v>
      </c>
      <c r="I15" s="71">
        <v>6.1601642710471527E-3</v>
      </c>
      <c r="J15" s="72">
        <v>508</v>
      </c>
      <c r="K15" s="72">
        <v>519</v>
      </c>
      <c r="L15" s="71">
        <v>2.1653543307086576E-2</v>
      </c>
      <c r="M15" s="73" t="s">
        <v>410</v>
      </c>
    </row>
    <row r="16" spans="1:13" s="67" customFormat="1" ht="39.6" x14ac:dyDescent="0.3">
      <c r="B16" s="74" t="s">
        <v>32</v>
      </c>
      <c r="C16" s="75" t="s">
        <v>33</v>
      </c>
      <c r="D16" s="70">
        <v>14.62</v>
      </c>
      <c r="E16" s="70">
        <v>15.57</v>
      </c>
      <c r="F16" s="71">
        <v>6.4979480164158776E-2</v>
      </c>
      <c r="G16" s="72">
        <v>487</v>
      </c>
      <c r="H16" s="72">
        <v>530</v>
      </c>
      <c r="I16" s="71">
        <v>8.8295687885010299E-2</v>
      </c>
      <c r="J16" s="72">
        <v>486</v>
      </c>
      <c r="K16" s="72">
        <v>529</v>
      </c>
      <c r="L16" s="71">
        <v>8.847736625514413E-2</v>
      </c>
      <c r="M16" s="73" t="s">
        <v>411</v>
      </c>
    </row>
    <row r="17" spans="2:13" s="67" customFormat="1" ht="39.6" x14ac:dyDescent="0.3">
      <c r="B17" s="74" t="s">
        <v>378</v>
      </c>
      <c r="C17" s="75" t="s">
        <v>412</v>
      </c>
      <c r="D17" s="70">
        <v>18.170000000000002</v>
      </c>
      <c r="E17" s="70">
        <v>18.48</v>
      </c>
      <c r="F17" s="71">
        <v>1.7061089708310329E-2</v>
      </c>
      <c r="G17" s="72">
        <v>620</v>
      </c>
      <c r="H17" s="72">
        <v>639</v>
      </c>
      <c r="I17" s="71">
        <v>3.0645161290322687E-2</v>
      </c>
      <c r="J17" s="72">
        <v>711</v>
      </c>
      <c r="K17" s="72">
        <v>734</v>
      </c>
      <c r="L17" s="71">
        <v>3.234880450070321E-2</v>
      </c>
      <c r="M17" s="73" t="s">
        <v>413</v>
      </c>
    </row>
    <row r="18" spans="2:13" s="67" customFormat="1" ht="52.8" x14ac:dyDescent="0.3">
      <c r="B18" s="74" t="s">
        <v>34</v>
      </c>
      <c r="C18" s="75" t="s">
        <v>414</v>
      </c>
      <c r="D18" s="70">
        <v>16.8</v>
      </c>
      <c r="E18" s="70">
        <v>17.63</v>
      </c>
      <c r="F18" s="71">
        <v>4.9404761904761729E-2</v>
      </c>
      <c r="G18" s="72">
        <v>782</v>
      </c>
      <c r="H18" s="72">
        <v>781</v>
      </c>
      <c r="I18" s="71">
        <v>-1.2787723785165905E-3</v>
      </c>
      <c r="J18" s="72">
        <v>861</v>
      </c>
      <c r="K18" s="72">
        <v>838</v>
      </c>
      <c r="L18" s="71">
        <v>-2.6713124274099886E-2</v>
      </c>
      <c r="M18" s="73" t="s">
        <v>415</v>
      </c>
    </row>
    <row r="19" spans="2:13" s="67" customFormat="1" ht="39.6" x14ac:dyDescent="0.3">
      <c r="B19" s="74" t="s">
        <v>36</v>
      </c>
      <c r="C19" s="75" t="s">
        <v>37</v>
      </c>
      <c r="D19" s="70">
        <v>14.03</v>
      </c>
      <c r="E19" s="70">
        <v>15.44</v>
      </c>
      <c r="F19" s="71">
        <v>0.10049893086243755</v>
      </c>
      <c r="G19" s="72">
        <v>482</v>
      </c>
      <c r="H19" s="72">
        <v>509</v>
      </c>
      <c r="I19" s="71">
        <v>5.6016597510373467E-2</v>
      </c>
      <c r="J19" s="72">
        <v>501</v>
      </c>
      <c r="K19" s="72">
        <v>533</v>
      </c>
      <c r="L19" s="71">
        <v>6.3872255489021867E-2</v>
      </c>
      <c r="M19" s="73" t="s">
        <v>416</v>
      </c>
    </row>
    <row r="20" spans="2:13" s="67" customFormat="1" x14ac:dyDescent="0.3">
      <c r="B20" s="74" t="s">
        <v>38</v>
      </c>
      <c r="C20" s="75" t="s">
        <v>39</v>
      </c>
      <c r="D20" s="70">
        <v>14.68</v>
      </c>
      <c r="E20" s="70">
        <v>15.07</v>
      </c>
      <c r="F20" s="71">
        <v>2.6566757493188042E-2</v>
      </c>
      <c r="G20" s="72">
        <v>608</v>
      </c>
      <c r="H20" s="72">
        <v>616</v>
      </c>
      <c r="I20" s="71">
        <v>1.3157894736842035E-2</v>
      </c>
      <c r="J20" s="72">
        <v>737</v>
      </c>
      <c r="K20" s="72">
        <v>774</v>
      </c>
      <c r="L20" s="71">
        <v>5.0203527815468219E-2</v>
      </c>
      <c r="M20" s="73" t="s">
        <v>401</v>
      </c>
    </row>
    <row r="21" spans="2:13" s="67" customFormat="1" ht="26.4" x14ac:dyDescent="0.3">
      <c r="B21" s="74" t="s">
        <v>40</v>
      </c>
      <c r="C21" s="75" t="s">
        <v>417</v>
      </c>
      <c r="D21" s="70">
        <v>17.54</v>
      </c>
      <c r="E21" s="70">
        <v>17.78</v>
      </c>
      <c r="F21" s="71">
        <v>1.3683010262257822E-2</v>
      </c>
      <c r="G21" s="72">
        <v>618</v>
      </c>
      <c r="H21" s="72">
        <v>651</v>
      </c>
      <c r="I21" s="71">
        <v>5.3398058252427161E-2</v>
      </c>
      <c r="J21" s="72">
        <v>779</v>
      </c>
      <c r="K21" s="72">
        <v>815</v>
      </c>
      <c r="L21" s="71">
        <v>4.6213093709884356E-2</v>
      </c>
      <c r="M21" s="73" t="s">
        <v>418</v>
      </c>
    </row>
    <row r="22" spans="2:13" s="67" customFormat="1" ht="79.2" x14ac:dyDescent="0.3">
      <c r="B22" s="74" t="s">
        <v>42</v>
      </c>
      <c r="C22" s="75" t="s">
        <v>419</v>
      </c>
      <c r="D22" s="70">
        <v>16.82</v>
      </c>
      <c r="E22" s="70">
        <v>17.68</v>
      </c>
      <c r="F22" s="71">
        <v>5.1129607609988081E-2</v>
      </c>
      <c r="G22" s="72">
        <v>779</v>
      </c>
      <c r="H22" s="72">
        <v>692</v>
      </c>
      <c r="I22" s="71">
        <v>-0.11168164313222084</v>
      </c>
      <c r="J22" s="72">
        <v>798</v>
      </c>
      <c r="K22" s="72">
        <v>706</v>
      </c>
      <c r="L22" s="71">
        <v>-0.11528822055137844</v>
      </c>
      <c r="M22" s="73" t="s">
        <v>420</v>
      </c>
    </row>
    <row r="23" spans="2:13" s="67" customFormat="1" x14ac:dyDescent="0.3">
      <c r="B23" s="74" t="s">
        <v>44</v>
      </c>
      <c r="C23" s="75" t="s">
        <v>45</v>
      </c>
      <c r="D23" s="70">
        <v>14.36</v>
      </c>
      <c r="E23" s="70">
        <v>15.04</v>
      </c>
      <c r="F23" s="71">
        <v>4.7353760445682402E-2</v>
      </c>
      <c r="G23" s="72">
        <v>656</v>
      </c>
      <c r="H23" s="72">
        <v>685</v>
      </c>
      <c r="I23" s="71">
        <v>4.4207317073170715E-2</v>
      </c>
      <c r="J23" s="72">
        <v>692</v>
      </c>
      <c r="K23" s="72">
        <v>714</v>
      </c>
      <c r="L23" s="71">
        <v>3.1791907514450823E-2</v>
      </c>
      <c r="M23" s="73" t="s">
        <v>401</v>
      </c>
    </row>
    <row r="24" spans="2:13" s="67" customFormat="1" ht="26.4" x14ac:dyDescent="0.3">
      <c r="B24" s="74" t="s">
        <v>46</v>
      </c>
      <c r="C24" s="75" t="s">
        <v>47</v>
      </c>
      <c r="D24" s="70">
        <v>18.13</v>
      </c>
      <c r="E24" s="70">
        <v>19.440000000000001</v>
      </c>
      <c r="F24" s="71">
        <v>7.2255929398786778E-2</v>
      </c>
      <c r="G24" s="72">
        <v>745</v>
      </c>
      <c r="H24" s="72">
        <v>717</v>
      </c>
      <c r="I24" s="71">
        <v>-3.7583892617449655E-2</v>
      </c>
      <c r="J24" s="72">
        <v>918</v>
      </c>
      <c r="K24" s="72">
        <v>905</v>
      </c>
      <c r="L24" s="71">
        <v>-1.4161220043573008E-2</v>
      </c>
      <c r="M24" s="73" t="s">
        <v>421</v>
      </c>
    </row>
    <row r="25" spans="2:13" s="67" customFormat="1" ht="26.4" x14ac:dyDescent="0.3">
      <c r="B25" s="74" t="s">
        <v>48</v>
      </c>
      <c r="C25" s="75" t="s">
        <v>49</v>
      </c>
      <c r="D25" s="70">
        <v>14.6</v>
      </c>
      <c r="E25" s="70">
        <v>15.07</v>
      </c>
      <c r="F25" s="71">
        <v>3.219178082191787E-2</v>
      </c>
      <c r="G25" s="72">
        <v>460</v>
      </c>
      <c r="H25" s="72">
        <v>476</v>
      </c>
      <c r="I25" s="71">
        <v>3.4782608695652195E-2</v>
      </c>
      <c r="J25" s="72">
        <v>615</v>
      </c>
      <c r="K25" s="72">
        <v>634</v>
      </c>
      <c r="L25" s="71">
        <v>3.0894308943089532E-2</v>
      </c>
      <c r="M25" s="73" t="s">
        <v>422</v>
      </c>
    </row>
    <row r="26" spans="2:13" s="67" customFormat="1" ht="79.2" x14ac:dyDescent="0.3">
      <c r="B26" s="74" t="s">
        <v>50</v>
      </c>
      <c r="C26" s="75" t="s">
        <v>51</v>
      </c>
      <c r="D26" s="70">
        <v>15.27</v>
      </c>
      <c r="E26" s="70">
        <v>15.9</v>
      </c>
      <c r="F26" s="71">
        <v>4.1257367387033561E-2</v>
      </c>
      <c r="G26" s="72">
        <v>477</v>
      </c>
      <c r="H26" s="72">
        <v>497</v>
      </c>
      <c r="I26" s="71">
        <v>4.1928721174004258E-2</v>
      </c>
      <c r="J26" s="72">
        <v>522</v>
      </c>
      <c r="K26" s="72">
        <v>544</v>
      </c>
      <c r="L26" s="71">
        <v>4.2145593869731712E-2</v>
      </c>
      <c r="M26" s="73" t="s">
        <v>423</v>
      </c>
    </row>
    <row r="27" spans="2:13" s="67" customFormat="1" ht="26.4" x14ac:dyDescent="0.3">
      <c r="B27" s="74" t="s">
        <v>52</v>
      </c>
      <c r="C27" s="75" t="s">
        <v>53</v>
      </c>
      <c r="D27" s="70">
        <v>16.059999999999999</v>
      </c>
      <c r="E27" s="70">
        <v>16.12</v>
      </c>
      <c r="F27" s="71">
        <v>3.7359900373601374E-3</v>
      </c>
      <c r="G27" s="72">
        <v>508</v>
      </c>
      <c r="H27" s="72">
        <v>553</v>
      </c>
      <c r="I27" s="71">
        <v>8.8582677165354395E-2</v>
      </c>
      <c r="J27" s="72">
        <v>728</v>
      </c>
      <c r="K27" s="72">
        <v>768</v>
      </c>
      <c r="L27" s="71">
        <v>5.4945054945054972E-2</v>
      </c>
      <c r="M27" s="73" t="s">
        <v>424</v>
      </c>
    </row>
    <row r="28" spans="2:13" s="67" customFormat="1" ht="66" x14ac:dyDescent="0.3">
      <c r="B28" s="74" t="s">
        <v>54</v>
      </c>
      <c r="C28" s="75" t="s">
        <v>55</v>
      </c>
      <c r="D28" s="70">
        <v>18.12</v>
      </c>
      <c r="E28" s="70">
        <v>17.399999999999999</v>
      </c>
      <c r="F28" s="71">
        <v>-3.9735099337748436E-2</v>
      </c>
      <c r="G28" s="72">
        <v>730</v>
      </c>
      <c r="H28" s="72">
        <v>753</v>
      </c>
      <c r="I28" s="71">
        <v>3.150684931506853E-2</v>
      </c>
      <c r="J28" s="72">
        <v>716</v>
      </c>
      <c r="K28" s="72">
        <v>731</v>
      </c>
      <c r="L28" s="71">
        <v>2.0949720670391025E-2</v>
      </c>
      <c r="M28" s="73" t="s">
        <v>425</v>
      </c>
    </row>
    <row r="29" spans="2:13" s="67" customFormat="1" ht="66" x14ac:dyDescent="0.3">
      <c r="B29" s="74" t="s">
        <v>56</v>
      </c>
      <c r="C29" s="75" t="s">
        <v>426</v>
      </c>
      <c r="D29" s="70">
        <v>17.7</v>
      </c>
      <c r="E29" s="70">
        <v>20.22</v>
      </c>
      <c r="F29" s="71">
        <v>0.14237288135593218</v>
      </c>
      <c r="G29" s="72">
        <v>552</v>
      </c>
      <c r="H29" s="72">
        <v>605</v>
      </c>
      <c r="I29" s="71">
        <v>9.6014492753623282E-2</v>
      </c>
      <c r="J29" s="72">
        <v>572</v>
      </c>
      <c r="K29" s="72">
        <v>625</v>
      </c>
      <c r="L29" s="71">
        <v>9.2657342657342712E-2</v>
      </c>
      <c r="M29" s="73" t="s">
        <v>427</v>
      </c>
    </row>
    <row r="30" spans="2:13" s="67" customFormat="1" x14ac:dyDescent="0.3">
      <c r="B30" s="74" t="s">
        <v>58</v>
      </c>
      <c r="C30" s="75" t="s">
        <v>428</v>
      </c>
      <c r="D30" s="70">
        <v>14.2</v>
      </c>
      <c r="E30" s="70">
        <v>16.329999999999998</v>
      </c>
      <c r="F30" s="71">
        <v>0.14999999999999991</v>
      </c>
      <c r="G30" s="72">
        <v>435.68</v>
      </c>
      <c r="H30" s="72">
        <v>462</v>
      </c>
      <c r="I30" s="71">
        <v>6.0411311053984562E-2</v>
      </c>
      <c r="J30" s="72">
        <v>475</v>
      </c>
      <c r="K30" s="72">
        <v>503</v>
      </c>
      <c r="L30" s="71">
        <v>5.8947368421052637E-2</v>
      </c>
      <c r="M30" s="73" t="s">
        <v>401</v>
      </c>
    </row>
    <row r="31" spans="2:13" s="67" customFormat="1" ht="105.6" x14ac:dyDescent="0.3">
      <c r="B31" s="74" t="s">
        <v>60</v>
      </c>
      <c r="C31" s="75" t="s">
        <v>429</v>
      </c>
      <c r="D31" s="70">
        <v>14.738194958395596</v>
      </c>
      <c r="E31" s="70">
        <v>15.319259572252291</v>
      </c>
      <c r="F31" s="71">
        <v>3.9425765196958062E-2</v>
      </c>
      <c r="G31" s="72">
        <v>455</v>
      </c>
      <c r="H31" s="72">
        <v>474</v>
      </c>
      <c r="I31" s="71">
        <v>4.1758241758241832E-2</v>
      </c>
      <c r="J31" s="72">
        <v>498</v>
      </c>
      <c r="K31" s="72">
        <v>532</v>
      </c>
      <c r="L31" s="71">
        <v>6.8273092369477872E-2</v>
      </c>
      <c r="M31" s="73" t="s">
        <v>430</v>
      </c>
    </row>
    <row r="32" spans="2:13" s="67" customFormat="1" ht="39.6" x14ac:dyDescent="0.3">
      <c r="B32" s="74" t="s">
        <v>62</v>
      </c>
      <c r="C32" s="75" t="s">
        <v>63</v>
      </c>
      <c r="D32" s="70">
        <v>21</v>
      </c>
      <c r="E32" s="70">
        <v>21.65</v>
      </c>
      <c r="F32" s="71">
        <v>3.0952380952380842E-2</v>
      </c>
      <c r="G32" s="72">
        <v>655</v>
      </c>
      <c r="H32" s="72">
        <v>633</v>
      </c>
      <c r="I32" s="71">
        <v>-3.3587786259541952E-2</v>
      </c>
      <c r="J32" s="72">
        <v>728</v>
      </c>
      <c r="K32" s="72">
        <v>494</v>
      </c>
      <c r="L32" s="71">
        <v>-0.3214285714285714</v>
      </c>
      <c r="M32" s="73" t="s">
        <v>431</v>
      </c>
    </row>
    <row r="33" spans="2:13" s="67" customFormat="1" ht="52.8" x14ac:dyDescent="0.3">
      <c r="B33" s="74" t="s">
        <v>191</v>
      </c>
      <c r="C33" s="75" t="s">
        <v>432</v>
      </c>
      <c r="D33" s="70">
        <v>15.52</v>
      </c>
      <c r="E33" s="70">
        <v>15.8</v>
      </c>
      <c r="F33" s="71">
        <v>1.804123711340222E-2</v>
      </c>
      <c r="G33" s="72">
        <v>551</v>
      </c>
      <c r="H33" s="72">
        <v>569</v>
      </c>
      <c r="I33" s="71">
        <v>3.2667876588021727E-2</v>
      </c>
      <c r="J33" s="72">
        <v>578</v>
      </c>
      <c r="K33" s="72">
        <v>607</v>
      </c>
      <c r="L33" s="71">
        <v>5.0173010380622829E-2</v>
      </c>
      <c r="M33" s="73" t="s">
        <v>433</v>
      </c>
    </row>
    <row r="34" spans="2:13" s="67" customFormat="1" ht="79.2" x14ac:dyDescent="0.3">
      <c r="B34" s="74" t="s">
        <v>434</v>
      </c>
      <c r="C34" s="75" t="s">
        <v>435</v>
      </c>
      <c r="D34" s="70">
        <v>17.09</v>
      </c>
      <c r="E34" s="70">
        <v>18.88</v>
      </c>
      <c r="F34" s="71">
        <v>0.10473961380924512</v>
      </c>
      <c r="G34" s="72">
        <v>662.68</v>
      </c>
      <c r="H34" s="72">
        <v>699.08</v>
      </c>
      <c r="I34" s="71">
        <v>5.4928472264139661E-2</v>
      </c>
      <c r="J34" s="72">
        <v>761.31</v>
      </c>
      <c r="K34" s="72">
        <v>810.92</v>
      </c>
      <c r="L34" s="71">
        <v>6.5163993642537221E-2</v>
      </c>
      <c r="M34" s="73" t="s">
        <v>436</v>
      </c>
    </row>
    <row r="35" spans="2:13" s="67" customFormat="1" x14ac:dyDescent="0.3">
      <c r="B35" s="74" t="s">
        <v>68</v>
      </c>
      <c r="C35" s="75" t="s">
        <v>69</v>
      </c>
      <c r="D35" s="70">
        <v>13.96</v>
      </c>
      <c r="E35" s="70">
        <v>14.24</v>
      </c>
      <c r="F35" s="71">
        <v>2.005730659025784E-2</v>
      </c>
      <c r="G35" s="72">
        <v>476</v>
      </c>
      <c r="H35" s="72">
        <v>495</v>
      </c>
      <c r="I35" s="71">
        <v>3.9915966386554702E-2</v>
      </c>
      <c r="J35" s="72">
        <v>500</v>
      </c>
      <c r="K35" s="72">
        <v>503</v>
      </c>
      <c r="L35" s="71">
        <v>6.0000000000000053E-3</v>
      </c>
      <c r="M35" s="73" t="s">
        <v>401</v>
      </c>
    </row>
    <row r="36" spans="2:13" s="67" customFormat="1" ht="52.8" x14ac:dyDescent="0.3">
      <c r="B36" s="74" t="s">
        <v>70</v>
      </c>
      <c r="C36" s="75" t="s">
        <v>71</v>
      </c>
      <c r="D36" s="70">
        <v>15.53</v>
      </c>
      <c r="E36" s="70">
        <v>16</v>
      </c>
      <c r="F36" s="71">
        <v>3.0264005151320106E-2</v>
      </c>
      <c r="G36" s="72">
        <v>432</v>
      </c>
      <c r="H36" s="72">
        <v>478</v>
      </c>
      <c r="I36" s="71">
        <v>0.1064814814814814</v>
      </c>
      <c r="J36" s="72">
        <v>718</v>
      </c>
      <c r="K36" s="72">
        <v>756</v>
      </c>
      <c r="L36" s="71">
        <v>5.2924791086351064E-2</v>
      </c>
      <c r="M36" s="73" t="s">
        <v>437</v>
      </c>
    </row>
    <row r="37" spans="2:13" s="67" customFormat="1" x14ac:dyDescent="0.3">
      <c r="B37" s="74" t="s">
        <v>72</v>
      </c>
      <c r="C37" s="75" t="s">
        <v>73</v>
      </c>
      <c r="D37" s="70">
        <v>15.8</v>
      </c>
      <c r="E37" s="70">
        <v>17.02</v>
      </c>
      <c r="F37" s="71">
        <v>7.7215189873417689E-2</v>
      </c>
      <c r="G37" s="72">
        <v>559</v>
      </c>
      <c r="H37" s="72">
        <v>589</v>
      </c>
      <c r="I37" s="71">
        <v>5.3667262969588458E-2</v>
      </c>
      <c r="J37" s="72">
        <v>604</v>
      </c>
      <c r="K37" s="72">
        <v>646</v>
      </c>
      <c r="L37" s="71">
        <v>6.9536423841059625E-2</v>
      </c>
      <c r="M37" s="73" t="s">
        <v>438</v>
      </c>
    </row>
    <row r="38" spans="2:13" s="67" customFormat="1" x14ac:dyDescent="0.3">
      <c r="B38" s="74" t="s">
        <v>74</v>
      </c>
      <c r="C38" s="75" t="s">
        <v>439</v>
      </c>
      <c r="D38" s="70">
        <v>13.87</v>
      </c>
      <c r="E38" s="70">
        <v>14.2</v>
      </c>
      <c r="F38" s="71">
        <v>2.3792357606344572E-2</v>
      </c>
      <c r="G38" s="72">
        <v>488</v>
      </c>
      <c r="H38" s="72">
        <v>523</v>
      </c>
      <c r="I38" s="71">
        <v>7.1721311475409832E-2</v>
      </c>
      <c r="J38" s="72">
        <v>504</v>
      </c>
      <c r="K38" s="72">
        <v>609</v>
      </c>
      <c r="L38" s="71">
        <v>0.20833333333333326</v>
      </c>
      <c r="M38" s="73" t="s">
        <v>401</v>
      </c>
    </row>
    <row r="39" spans="2:13" s="67" customFormat="1" x14ac:dyDescent="0.3">
      <c r="B39" s="74" t="s">
        <v>76</v>
      </c>
      <c r="C39" s="75" t="s">
        <v>440</v>
      </c>
      <c r="D39" s="70">
        <v>16.670000000000002</v>
      </c>
      <c r="E39" s="70">
        <v>17.18</v>
      </c>
      <c r="F39" s="71">
        <v>3.059388122375517E-2</v>
      </c>
      <c r="G39" s="72">
        <v>503.81</v>
      </c>
      <c r="H39" s="72">
        <v>520.53</v>
      </c>
      <c r="I39" s="71">
        <v>3.318711418987319E-2</v>
      </c>
      <c r="J39" s="72">
        <v>488.51</v>
      </c>
      <c r="K39" s="72">
        <v>506.27</v>
      </c>
      <c r="L39" s="71">
        <v>3.6355448199627327E-2</v>
      </c>
      <c r="M39" s="73" t="s">
        <v>441</v>
      </c>
    </row>
    <row r="40" spans="2:13" s="67" customFormat="1" x14ac:dyDescent="0.3">
      <c r="B40" s="74" t="s">
        <v>78</v>
      </c>
      <c r="C40" s="75" t="s">
        <v>79</v>
      </c>
      <c r="D40" s="70">
        <v>21.31</v>
      </c>
      <c r="E40" s="70">
        <v>22.35</v>
      </c>
      <c r="F40" s="71">
        <v>4.8803378695448263E-2</v>
      </c>
      <c r="G40" s="72">
        <v>490</v>
      </c>
      <c r="H40" s="72">
        <v>555</v>
      </c>
      <c r="I40" s="71">
        <v>0.13265306122448983</v>
      </c>
      <c r="J40" s="72">
        <v>513</v>
      </c>
      <c r="K40" s="72">
        <v>581</v>
      </c>
      <c r="L40" s="71">
        <v>0.13255360623781676</v>
      </c>
      <c r="M40" s="73" t="s">
        <v>401</v>
      </c>
    </row>
    <row r="41" spans="2:13" s="67" customFormat="1" x14ac:dyDescent="0.3">
      <c r="B41" s="74" t="s">
        <v>80</v>
      </c>
      <c r="C41" s="75" t="s">
        <v>81</v>
      </c>
      <c r="D41" s="70">
        <v>17.96</v>
      </c>
      <c r="E41" s="70">
        <v>18.64</v>
      </c>
      <c r="F41" s="71">
        <v>3.786191536748329E-2</v>
      </c>
      <c r="G41" s="72">
        <v>553</v>
      </c>
      <c r="H41" s="72">
        <v>605</v>
      </c>
      <c r="I41" s="71">
        <v>9.4032549728752191E-2</v>
      </c>
      <c r="J41" s="72">
        <v>607</v>
      </c>
      <c r="K41" s="72">
        <v>679</v>
      </c>
      <c r="L41" s="71">
        <v>0.11861614497528827</v>
      </c>
      <c r="M41" s="73" t="s">
        <v>401</v>
      </c>
    </row>
    <row r="42" spans="2:13" s="67" customFormat="1" ht="52.8" x14ac:dyDescent="0.3">
      <c r="B42" s="74" t="s">
        <v>82</v>
      </c>
      <c r="C42" s="75" t="s">
        <v>83</v>
      </c>
      <c r="D42" s="70">
        <v>14.84</v>
      </c>
      <c r="E42" s="70">
        <v>15.52</v>
      </c>
      <c r="F42" s="71">
        <v>4.5822102425876032E-2</v>
      </c>
      <c r="G42" s="72">
        <v>485</v>
      </c>
      <c r="H42" s="72">
        <v>510</v>
      </c>
      <c r="I42" s="71">
        <v>5.1546391752577359E-2</v>
      </c>
      <c r="J42" s="72">
        <v>505</v>
      </c>
      <c r="K42" s="72">
        <v>527</v>
      </c>
      <c r="L42" s="71">
        <v>4.3564356435643603E-2</v>
      </c>
      <c r="M42" s="73" t="s">
        <v>442</v>
      </c>
    </row>
    <row r="43" spans="2:13" s="67" customFormat="1" x14ac:dyDescent="0.3">
      <c r="B43" s="74" t="s">
        <v>383</v>
      </c>
      <c r="C43" s="75" t="s">
        <v>84</v>
      </c>
      <c r="D43" s="70">
        <v>20</v>
      </c>
      <c r="E43" s="70" t="s">
        <v>405</v>
      </c>
      <c r="F43" s="71">
        <v>2.5000000000000001E-2</v>
      </c>
      <c r="G43" s="72">
        <v>803</v>
      </c>
      <c r="H43" s="72" t="s">
        <v>405</v>
      </c>
      <c r="I43" s="71">
        <v>2.5000000000000001E-2</v>
      </c>
      <c r="J43" s="72">
        <v>743</v>
      </c>
      <c r="K43" s="72" t="s">
        <v>405</v>
      </c>
      <c r="L43" s="71">
        <v>2.5000000000000001E-2</v>
      </c>
      <c r="M43" s="73" t="s">
        <v>438</v>
      </c>
    </row>
    <row r="44" spans="2:13" s="67" customFormat="1" x14ac:dyDescent="0.3">
      <c r="B44" s="74" t="s">
        <v>85</v>
      </c>
      <c r="C44" s="75" t="s">
        <v>86</v>
      </c>
      <c r="D44" s="70">
        <v>14.12</v>
      </c>
      <c r="E44" s="70">
        <v>14.12</v>
      </c>
      <c r="F44" s="71">
        <v>0</v>
      </c>
      <c r="G44" s="72">
        <v>452</v>
      </c>
      <c r="H44" s="72">
        <v>460</v>
      </c>
      <c r="I44" s="71">
        <v>1.7699115044247815E-2</v>
      </c>
      <c r="J44" s="72">
        <v>496</v>
      </c>
      <c r="K44" s="72">
        <v>507</v>
      </c>
      <c r="L44" s="71">
        <v>2.2177419354838745E-2</v>
      </c>
      <c r="M44" s="73" t="s">
        <v>401</v>
      </c>
    </row>
    <row r="45" spans="2:13" s="67" customFormat="1" x14ac:dyDescent="0.3">
      <c r="B45" s="74" t="s">
        <v>66</v>
      </c>
      <c r="C45" s="75" t="s">
        <v>443</v>
      </c>
      <c r="D45" s="70">
        <v>13.64</v>
      </c>
      <c r="E45" s="70">
        <v>14.2</v>
      </c>
      <c r="F45" s="71">
        <v>4.1055718475073277E-2</v>
      </c>
      <c r="G45" s="72">
        <v>543</v>
      </c>
      <c r="H45" s="72">
        <v>562</v>
      </c>
      <c r="I45" s="71">
        <v>3.4990791896869267E-2</v>
      </c>
      <c r="J45" s="72">
        <v>561</v>
      </c>
      <c r="K45" s="72">
        <v>582</v>
      </c>
      <c r="L45" s="71">
        <v>3.7433155080213831E-2</v>
      </c>
      <c r="M45" s="73" t="s">
        <v>444</v>
      </c>
    </row>
    <row r="46" spans="2:13" s="67" customFormat="1" ht="52.8" x14ac:dyDescent="0.3">
      <c r="B46" s="74" t="s">
        <v>87</v>
      </c>
      <c r="C46" s="75" t="s">
        <v>88</v>
      </c>
      <c r="D46" s="70">
        <v>15.16</v>
      </c>
      <c r="E46" s="70">
        <v>15.97</v>
      </c>
      <c r="F46" s="71">
        <v>5.3430079155672772E-2</v>
      </c>
      <c r="G46" s="72">
        <v>559</v>
      </c>
      <c r="H46" s="72">
        <v>576</v>
      </c>
      <c r="I46" s="71">
        <v>3.0411449016100267E-2</v>
      </c>
      <c r="J46" s="72">
        <v>578</v>
      </c>
      <c r="K46" s="72">
        <v>600</v>
      </c>
      <c r="L46" s="71">
        <v>3.8062283737024138E-2</v>
      </c>
      <c r="M46" s="73" t="s">
        <v>445</v>
      </c>
    </row>
    <row r="47" spans="2:13" s="67" customFormat="1" x14ac:dyDescent="0.3">
      <c r="B47" s="74" t="s">
        <v>89</v>
      </c>
      <c r="C47" s="75" t="s">
        <v>446</v>
      </c>
      <c r="D47" s="70">
        <v>15.85</v>
      </c>
      <c r="E47" s="70">
        <v>16.48</v>
      </c>
      <c r="F47" s="71">
        <v>3.9747634069400739E-2</v>
      </c>
      <c r="G47" s="72">
        <v>485</v>
      </c>
      <c r="H47" s="72">
        <v>514</v>
      </c>
      <c r="I47" s="71">
        <v>5.97938144329897E-2</v>
      </c>
      <c r="J47" s="72">
        <v>522</v>
      </c>
      <c r="K47" s="72">
        <v>563</v>
      </c>
      <c r="L47" s="71">
        <v>7.8544061302681989E-2</v>
      </c>
      <c r="M47" s="73" t="s">
        <v>401</v>
      </c>
    </row>
    <row r="48" spans="2:13" s="67" customFormat="1" x14ac:dyDescent="0.3">
      <c r="B48" s="74" t="s">
        <v>91</v>
      </c>
      <c r="C48" s="75" t="s">
        <v>92</v>
      </c>
      <c r="D48" s="70">
        <v>17.37</v>
      </c>
      <c r="E48" s="70">
        <v>17.98</v>
      </c>
      <c r="F48" s="71">
        <v>3.5118019573978199E-2</v>
      </c>
      <c r="G48" s="72">
        <v>532</v>
      </c>
      <c r="H48" s="72">
        <v>560</v>
      </c>
      <c r="I48" s="71">
        <v>5.2631578947368363E-2</v>
      </c>
      <c r="J48" s="72">
        <v>564</v>
      </c>
      <c r="K48" s="72">
        <v>586</v>
      </c>
      <c r="L48" s="71">
        <v>3.900709219858145E-2</v>
      </c>
      <c r="M48" s="73" t="s">
        <v>401</v>
      </c>
    </row>
    <row r="49" spans="2:13" s="67" customFormat="1" ht="39.6" x14ac:dyDescent="0.3">
      <c r="B49" s="74" t="s">
        <v>93</v>
      </c>
      <c r="C49" s="75" t="s">
        <v>94</v>
      </c>
      <c r="D49" s="70">
        <v>14</v>
      </c>
      <c r="E49" s="70">
        <v>14.31</v>
      </c>
      <c r="F49" s="71">
        <v>2.2142857142857242E-2</v>
      </c>
      <c r="G49" s="72">
        <v>589</v>
      </c>
      <c r="H49" s="72">
        <v>599</v>
      </c>
      <c r="I49" s="71">
        <v>1.6977928692699429E-2</v>
      </c>
      <c r="J49" s="72">
        <v>595</v>
      </c>
      <c r="K49" s="72">
        <v>605</v>
      </c>
      <c r="L49" s="71">
        <v>1.6806722689075571E-2</v>
      </c>
      <c r="M49" s="73" t="s">
        <v>447</v>
      </c>
    </row>
    <row r="50" spans="2:13" s="67" customFormat="1" x14ac:dyDescent="0.3">
      <c r="B50" s="74" t="s">
        <v>95</v>
      </c>
      <c r="C50" s="75" t="s">
        <v>96</v>
      </c>
      <c r="D50" s="70">
        <v>14.94</v>
      </c>
      <c r="E50" s="70">
        <v>15.95</v>
      </c>
      <c r="F50" s="71">
        <v>6.7603748326639845E-2</v>
      </c>
      <c r="G50" s="72">
        <v>486</v>
      </c>
      <c r="H50" s="72">
        <v>492</v>
      </c>
      <c r="I50" s="71">
        <v>1.2345679012345734E-2</v>
      </c>
      <c r="J50" s="72">
        <v>603</v>
      </c>
      <c r="K50" s="72">
        <v>626</v>
      </c>
      <c r="L50" s="71">
        <v>3.8142620232172408E-2</v>
      </c>
      <c r="M50" s="73" t="s">
        <v>401</v>
      </c>
    </row>
    <row r="51" spans="2:13" s="67" customFormat="1" ht="39.6" x14ac:dyDescent="0.3">
      <c r="B51" s="74" t="s">
        <v>97</v>
      </c>
      <c r="C51" s="75" t="s">
        <v>98</v>
      </c>
      <c r="D51" s="70">
        <v>13.76</v>
      </c>
      <c r="E51" s="70">
        <v>15.38</v>
      </c>
      <c r="F51" s="71">
        <v>0.11773255813953498</v>
      </c>
      <c r="G51" s="72">
        <v>551</v>
      </c>
      <c r="H51" s="72">
        <v>581</v>
      </c>
      <c r="I51" s="71">
        <v>5.444646098003636E-2</v>
      </c>
      <c r="J51" s="72">
        <v>551</v>
      </c>
      <c r="K51" s="72">
        <v>581</v>
      </c>
      <c r="L51" s="71">
        <v>5.444646098003636E-2</v>
      </c>
      <c r="M51" s="73" t="s">
        <v>448</v>
      </c>
    </row>
    <row r="52" spans="2:13" s="67" customFormat="1" x14ac:dyDescent="0.3">
      <c r="B52" s="74" t="s">
        <v>99</v>
      </c>
      <c r="C52" s="75" t="s">
        <v>100</v>
      </c>
      <c r="D52" s="70">
        <v>19.28</v>
      </c>
      <c r="E52" s="70">
        <v>19.87</v>
      </c>
      <c r="F52" s="71">
        <v>3.0601659751037236E-2</v>
      </c>
      <c r="G52" s="72">
        <v>578</v>
      </c>
      <c r="H52" s="72">
        <v>591</v>
      </c>
      <c r="I52" s="71">
        <v>2.249134948096887E-2</v>
      </c>
      <c r="J52" s="72">
        <v>709</v>
      </c>
      <c r="K52" s="72">
        <v>703</v>
      </c>
      <c r="L52" s="71">
        <v>-8.4626234132580969E-3</v>
      </c>
      <c r="M52" s="73" t="s">
        <v>401</v>
      </c>
    </row>
    <row r="53" spans="2:13" s="67" customFormat="1" x14ac:dyDescent="0.3">
      <c r="B53" s="74" t="s">
        <v>101</v>
      </c>
      <c r="C53" s="75" t="s">
        <v>102</v>
      </c>
      <c r="D53" s="70">
        <v>14.72</v>
      </c>
      <c r="E53" s="70">
        <v>15.82</v>
      </c>
      <c r="F53" s="71">
        <v>7.4728260869565188E-2</v>
      </c>
      <c r="G53" s="72">
        <v>842</v>
      </c>
      <c r="H53" s="72">
        <v>854</v>
      </c>
      <c r="I53" s="71">
        <v>1.4251781472684133E-2</v>
      </c>
      <c r="J53" s="72">
        <v>669</v>
      </c>
      <c r="K53" s="72">
        <v>678</v>
      </c>
      <c r="L53" s="71">
        <v>1.3452914798206317E-2</v>
      </c>
      <c r="M53" s="73" t="s">
        <v>401</v>
      </c>
    </row>
    <row r="54" spans="2:13" s="67" customFormat="1" x14ac:dyDescent="0.3">
      <c r="B54" s="74" t="s">
        <v>103</v>
      </c>
      <c r="C54" s="75" t="s">
        <v>104</v>
      </c>
      <c r="D54" s="70">
        <v>16.34</v>
      </c>
      <c r="E54" s="70">
        <v>17.05</v>
      </c>
      <c r="F54" s="71">
        <v>4.3451652386780948E-2</v>
      </c>
      <c r="G54" s="72">
        <v>619</v>
      </c>
      <c r="H54" s="72">
        <v>653</v>
      </c>
      <c r="I54" s="71">
        <v>5.4927302100161501E-2</v>
      </c>
      <c r="J54" s="72">
        <v>635</v>
      </c>
      <c r="K54" s="72">
        <v>671</v>
      </c>
      <c r="L54" s="71">
        <v>5.6692913385826715E-2</v>
      </c>
      <c r="M54" s="73" t="s">
        <v>401</v>
      </c>
    </row>
    <row r="55" spans="2:13" s="67" customFormat="1" x14ac:dyDescent="0.3">
      <c r="B55" s="74" t="s">
        <v>105</v>
      </c>
      <c r="C55" s="75" t="s">
        <v>449</v>
      </c>
      <c r="D55" s="70">
        <v>13.59</v>
      </c>
      <c r="E55" s="70">
        <v>14.75</v>
      </c>
      <c r="F55" s="71">
        <v>8.535688005886688E-2</v>
      </c>
      <c r="G55" s="72">
        <v>404</v>
      </c>
      <c r="H55" s="72">
        <v>417</v>
      </c>
      <c r="I55" s="71">
        <v>3.2178217821782207E-2</v>
      </c>
      <c r="J55" s="72">
        <v>621</v>
      </c>
      <c r="K55" s="72">
        <v>650</v>
      </c>
      <c r="L55" s="71">
        <v>4.6698872785829293E-2</v>
      </c>
      <c r="M55" s="73" t="s">
        <v>444</v>
      </c>
    </row>
    <row r="56" spans="2:13" s="67" customFormat="1" x14ac:dyDescent="0.3">
      <c r="B56" s="74" t="s">
        <v>107</v>
      </c>
      <c r="C56" s="75" t="s">
        <v>450</v>
      </c>
      <c r="D56" s="70">
        <v>16.920000000000002</v>
      </c>
      <c r="E56" s="70">
        <v>17.14</v>
      </c>
      <c r="F56" s="71">
        <v>1.3002364066193817E-2</v>
      </c>
      <c r="G56" s="72">
        <v>885</v>
      </c>
      <c r="H56" s="72">
        <v>878</v>
      </c>
      <c r="I56" s="71">
        <v>-7.9096045197739606E-3</v>
      </c>
      <c r="J56" s="72">
        <v>663</v>
      </c>
      <c r="K56" s="72">
        <v>698</v>
      </c>
      <c r="L56" s="71">
        <v>5.2790346907994001E-2</v>
      </c>
      <c r="M56" s="73" t="s">
        <v>451</v>
      </c>
    </row>
    <row r="57" spans="2:13" s="67" customFormat="1" ht="39.6" x14ac:dyDescent="0.3">
      <c r="B57" s="74" t="s">
        <v>109</v>
      </c>
      <c r="C57" s="75" t="s">
        <v>110</v>
      </c>
      <c r="D57" s="70">
        <v>17.3</v>
      </c>
      <c r="E57" s="70">
        <v>19.170000000000002</v>
      </c>
      <c r="F57" s="71">
        <v>0.10809248554913298</v>
      </c>
      <c r="G57" s="72">
        <v>608</v>
      </c>
      <c r="H57" s="72">
        <v>665</v>
      </c>
      <c r="I57" s="71">
        <v>9.375E-2</v>
      </c>
      <c r="J57" s="72">
        <v>650</v>
      </c>
      <c r="K57" s="72">
        <v>722</v>
      </c>
      <c r="L57" s="71">
        <v>0.11076923076923073</v>
      </c>
      <c r="M57" s="73" t="s">
        <v>452</v>
      </c>
    </row>
    <row r="58" spans="2:13" s="67" customFormat="1" x14ac:dyDescent="0.3">
      <c r="B58" s="74" t="s">
        <v>111</v>
      </c>
      <c r="C58" s="75" t="s">
        <v>112</v>
      </c>
      <c r="D58" s="70">
        <v>14.22</v>
      </c>
      <c r="E58" s="70">
        <v>14.21</v>
      </c>
      <c r="F58" s="71">
        <v>-7.0323488045009874E-4</v>
      </c>
      <c r="G58" s="72">
        <v>699</v>
      </c>
      <c r="H58" s="72">
        <v>731</v>
      </c>
      <c r="I58" s="71">
        <v>4.5779685264663916E-2</v>
      </c>
      <c r="J58" s="72">
        <v>746</v>
      </c>
      <c r="K58" s="72">
        <v>811</v>
      </c>
      <c r="L58" s="71">
        <v>8.7131367292225148E-2</v>
      </c>
      <c r="M58" s="73" t="s">
        <v>401</v>
      </c>
    </row>
    <row r="59" spans="2:13" s="67" customFormat="1" ht="52.8" x14ac:dyDescent="0.3">
      <c r="B59" s="74" t="s">
        <v>113</v>
      </c>
      <c r="C59" s="75" t="s">
        <v>114</v>
      </c>
      <c r="D59" s="70">
        <v>14.16</v>
      </c>
      <c r="E59" s="70" t="s">
        <v>405</v>
      </c>
      <c r="F59" s="71">
        <v>4.3999999999999997E-2</v>
      </c>
      <c r="G59" s="72">
        <v>642</v>
      </c>
      <c r="H59" s="72" t="s">
        <v>405</v>
      </c>
      <c r="I59" s="71">
        <v>4.3999999999999997E-2</v>
      </c>
      <c r="J59" s="72">
        <v>588</v>
      </c>
      <c r="K59" s="72" t="s">
        <v>405</v>
      </c>
      <c r="L59" s="71">
        <v>4.3999999999999997E-2</v>
      </c>
      <c r="M59" s="73" t="s">
        <v>453</v>
      </c>
    </row>
    <row r="60" spans="2:13" s="67" customFormat="1" x14ac:dyDescent="0.3">
      <c r="B60" s="74" t="s">
        <v>115</v>
      </c>
      <c r="C60" s="75" t="s">
        <v>454</v>
      </c>
      <c r="D60" s="70">
        <v>15.17</v>
      </c>
      <c r="E60" s="70">
        <v>15.94</v>
      </c>
      <c r="F60" s="71">
        <v>5.0758075148318982E-2</v>
      </c>
      <c r="G60" s="72" t="s">
        <v>405</v>
      </c>
      <c r="H60" s="72" t="s">
        <v>405</v>
      </c>
      <c r="I60" s="71">
        <v>3.6999999999999998E-2</v>
      </c>
      <c r="J60" s="72" t="s">
        <v>405</v>
      </c>
      <c r="K60" s="72" t="s">
        <v>405</v>
      </c>
      <c r="L60" s="71">
        <v>3.6999999999999998E-2</v>
      </c>
      <c r="M60" s="73" t="s">
        <v>401</v>
      </c>
    </row>
    <row r="61" spans="2:13" s="67" customFormat="1" x14ac:dyDescent="0.3">
      <c r="B61" s="74" t="s">
        <v>117</v>
      </c>
      <c r="C61" s="75" t="s">
        <v>118</v>
      </c>
      <c r="D61" s="70">
        <v>16.43</v>
      </c>
      <c r="E61" s="70">
        <v>16.920000000000002</v>
      </c>
      <c r="F61" s="71">
        <v>2.9823493609251406E-2</v>
      </c>
      <c r="G61" s="72">
        <v>609</v>
      </c>
      <c r="H61" s="72">
        <v>626</v>
      </c>
      <c r="I61" s="71">
        <v>2.791461412151075E-2</v>
      </c>
      <c r="J61" s="72">
        <v>553</v>
      </c>
      <c r="K61" s="72">
        <v>579</v>
      </c>
      <c r="L61" s="71">
        <v>4.7016274864376095E-2</v>
      </c>
      <c r="M61" s="73" t="s">
        <v>444</v>
      </c>
    </row>
    <row r="62" spans="2:13" s="67" customFormat="1" x14ac:dyDescent="0.3">
      <c r="B62" s="74" t="s">
        <v>119</v>
      </c>
      <c r="C62" s="75" t="s">
        <v>455</v>
      </c>
      <c r="D62" s="70">
        <v>15.9</v>
      </c>
      <c r="E62" s="70">
        <v>16.29</v>
      </c>
      <c r="F62" s="71">
        <v>2.4528301886792336E-2</v>
      </c>
      <c r="G62" s="72">
        <v>491</v>
      </c>
      <c r="H62" s="72">
        <v>518</v>
      </c>
      <c r="I62" s="71">
        <v>5.4989816700611094E-2</v>
      </c>
      <c r="J62" s="72">
        <v>681</v>
      </c>
      <c r="K62" s="72">
        <v>721</v>
      </c>
      <c r="L62" s="71">
        <v>5.8737151248164476E-2</v>
      </c>
      <c r="M62" s="73" t="s">
        <v>401</v>
      </c>
    </row>
    <row r="63" spans="2:13" s="67" customFormat="1" ht="39.6" x14ac:dyDescent="0.3">
      <c r="B63" s="74" t="s">
        <v>121</v>
      </c>
      <c r="C63" s="75" t="s">
        <v>122</v>
      </c>
      <c r="D63" s="70">
        <v>20.45</v>
      </c>
      <c r="E63" s="70">
        <v>19.649999999999999</v>
      </c>
      <c r="F63" s="71">
        <v>-3.9119804400978064E-2</v>
      </c>
      <c r="G63" s="72">
        <v>562</v>
      </c>
      <c r="H63" s="72">
        <v>567</v>
      </c>
      <c r="I63" s="71">
        <v>8.8967971530249379E-3</v>
      </c>
      <c r="J63" s="72">
        <v>581</v>
      </c>
      <c r="K63" s="72">
        <v>593</v>
      </c>
      <c r="L63" s="71">
        <v>2.06540447504302E-2</v>
      </c>
      <c r="M63" s="73" t="s">
        <v>456</v>
      </c>
    </row>
    <row r="64" spans="2:13" s="67" customFormat="1" x14ac:dyDescent="0.3">
      <c r="B64" s="74" t="s">
        <v>123</v>
      </c>
      <c r="C64" s="75" t="s">
        <v>124</v>
      </c>
      <c r="D64" s="70">
        <v>15.559246001556799</v>
      </c>
      <c r="E64" s="70">
        <v>16.127076332173242</v>
      </c>
      <c r="F64" s="71">
        <v>3.6494720281408766E-2</v>
      </c>
      <c r="G64" s="72">
        <v>538.09188878130783</v>
      </c>
      <c r="H64" s="72">
        <v>553.62336527698596</v>
      </c>
      <c r="I64" s="71">
        <v>2.8863985537590064E-2</v>
      </c>
      <c r="J64" s="72">
        <v>569.45852130220078</v>
      </c>
      <c r="K64" s="72">
        <v>599.1172146352626</v>
      </c>
      <c r="L64" s="71">
        <v>5.2082271532683855E-2</v>
      </c>
      <c r="M64" s="73" t="s">
        <v>401</v>
      </c>
    </row>
    <row r="65" spans="2:13" s="67" customFormat="1" ht="26.4" x14ac:dyDescent="0.3">
      <c r="B65" s="74" t="s">
        <v>125</v>
      </c>
      <c r="C65" s="75" t="s">
        <v>126</v>
      </c>
      <c r="D65" s="70">
        <v>16</v>
      </c>
      <c r="E65" s="70">
        <v>18</v>
      </c>
      <c r="F65" s="71">
        <v>0.125</v>
      </c>
      <c r="G65" s="72">
        <v>770.14</v>
      </c>
      <c r="H65" s="72">
        <v>776.57</v>
      </c>
      <c r="I65" s="71">
        <v>8.3491313267718414E-3</v>
      </c>
      <c r="J65" s="72">
        <v>711.88</v>
      </c>
      <c r="K65" s="72">
        <v>736.43</v>
      </c>
      <c r="L65" s="71">
        <v>3.4486149351014239E-2</v>
      </c>
      <c r="M65" s="73" t="s">
        <v>457</v>
      </c>
    </row>
    <row r="66" spans="2:13" s="67" customFormat="1" x14ac:dyDescent="0.3">
      <c r="B66" s="74" t="s">
        <v>127</v>
      </c>
      <c r="C66" s="75" t="s">
        <v>458</v>
      </c>
      <c r="D66" s="70">
        <v>16.88</v>
      </c>
      <c r="E66" s="70">
        <v>17.600000000000001</v>
      </c>
      <c r="F66" s="71">
        <v>4.2654028436019065E-2</v>
      </c>
      <c r="G66" s="72">
        <v>528</v>
      </c>
      <c r="H66" s="72">
        <v>552</v>
      </c>
      <c r="I66" s="71">
        <v>4.5454545454545414E-2</v>
      </c>
      <c r="J66" s="72">
        <v>682</v>
      </c>
      <c r="K66" s="72">
        <v>735</v>
      </c>
      <c r="L66" s="71">
        <v>7.7712609970674418E-2</v>
      </c>
      <c r="M66" s="73" t="s">
        <v>401</v>
      </c>
    </row>
    <row r="67" spans="2:13" s="67" customFormat="1" x14ac:dyDescent="0.3">
      <c r="B67" s="74" t="s">
        <v>129</v>
      </c>
      <c r="C67" s="75" t="s">
        <v>130</v>
      </c>
      <c r="D67" s="70">
        <v>16.5</v>
      </c>
      <c r="E67" s="70">
        <v>17.16</v>
      </c>
      <c r="F67" s="71">
        <v>4.0000000000000036E-2</v>
      </c>
      <c r="G67" s="72">
        <v>643</v>
      </c>
      <c r="H67" s="72">
        <v>691</v>
      </c>
      <c r="I67" s="71">
        <v>7.4650077760497702E-2</v>
      </c>
      <c r="J67" s="72">
        <v>682</v>
      </c>
      <c r="K67" s="72">
        <v>749</v>
      </c>
      <c r="L67" s="71">
        <v>9.8240469208211056E-2</v>
      </c>
      <c r="M67" s="73" t="s">
        <v>401</v>
      </c>
    </row>
    <row r="68" spans="2:13" s="67" customFormat="1" ht="26.4" x14ac:dyDescent="0.3">
      <c r="B68" s="74" t="s">
        <v>131</v>
      </c>
      <c r="C68" s="75" t="s">
        <v>459</v>
      </c>
      <c r="D68" s="70">
        <v>16.131310893987312</v>
      </c>
      <c r="E68" s="70">
        <v>16.755024570992173</v>
      </c>
      <c r="F68" s="71">
        <v>3.8664785590199147E-2</v>
      </c>
      <c r="G68" s="72">
        <v>720.74504761904757</v>
      </c>
      <c r="H68" s="72">
        <v>744.03679012345685</v>
      </c>
      <c r="I68" s="71">
        <v>3.2316201937637512E-2</v>
      </c>
      <c r="J68" s="72">
        <v>816.70253623188398</v>
      </c>
      <c r="K68" s="72">
        <v>838.09301724137924</v>
      </c>
      <c r="L68" s="71">
        <v>2.6191275354900956E-2</v>
      </c>
      <c r="M68" s="73" t="s">
        <v>460</v>
      </c>
    </row>
    <row r="69" spans="2:13" s="67" customFormat="1" x14ac:dyDescent="0.3">
      <c r="B69" s="74" t="s">
        <v>133</v>
      </c>
      <c r="C69" s="75" t="s">
        <v>134</v>
      </c>
      <c r="D69" s="70">
        <v>17.38</v>
      </c>
      <c r="E69" s="70">
        <v>19.39</v>
      </c>
      <c r="F69" s="71">
        <v>0.11565017261219812</v>
      </c>
      <c r="G69" s="72">
        <v>490</v>
      </c>
      <c r="H69" s="72">
        <v>523</v>
      </c>
      <c r="I69" s="71">
        <v>6.7346938775510123E-2</v>
      </c>
      <c r="J69" s="72">
        <v>586</v>
      </c>
      <c r="K69" s="72">
        <v>618</v>
      </c>
      <c r="L69" s="71">
        <v>5.4607508532423132E-2</v>
      </c>
      <c r="M69" s="73" t="s">
        <v>401</v>
      </c>
    </row>
    <row r="70" spans="2:13" s="67" customFormat="1" ht="39.6" x14ac:dyDescent="0.3">
      <c r="B70" s="74" t="s">
        <v>135</v>
      </c>
      <c r="C70" s="75" t="s">
        <v>461</v>
      </c>
      <c r="D70" s="70">
        <v>15.13</v>
      </c>
      <c r="E70" s="70">
        <v>15.95</v>
      </c>
      <c r="F70" s="71">
        <v>5.4196959682749402E-2</v>
      </c>
      <c r="G70" s="72">
        <v>447</v>
      </c>
      <c r="H70" s="72">
        <v>477</v>
      </c>
      <c r="I70" s="71">
        <v>6.7114093959731447E-2</v>
      </c>
      <c r="J70" s="72">
        <v>465</v>
      </c>
      <c r="K70" s="72">
        <v>483</v>
      </c>
      <c r="L70" s="71">
        <v>3.8709677419354938E-2</v>
      </c>
      <c r="M70" s="73" t="s">
        <v>462</v>
      </c>
    </row>
    <row r="71" spans="2:13" s="67" customFormat="1" ht="66" x14ac:dyDescent="0.3">
      <c r="B71" s="74" t="s">
        <v>137</v>
      </c>
      <c r="C71" s="75" t="s">
        <v>138</v>
      </c>
      <c r="D71" s="70">
        <v>15</v>
      </c>
      <c r="E71" s="70">
        <v>16</v>
      </c>
      <c r="F71" s="71">
        <v>6.6666666666666652E-2</v>
      </c>
      <c r="G71" s="72">
        <v>771</v>
      </c>
      <c r="H71" s="72">
        <v>768</v>
      </c>
      <c r="I71" s="71">
        <v>-3.8910505836575737E-3</v>
      </c>
      <c r="J71" s="72">
        <v>770</v>
      </c>
      <c r="K71" s="72">
        <v>791</v>
      </c>
      <c r="L71" s="71">
        <v>2.7272727272727337E-2</v>
      </c>
      <c r="M71" s="73" t="s">
        <v>463</v>
      </c>
    </row>
    <row r="72" spans="2:13" s="67" customFormat="1" x14ac:dyDescent="0.3">
      <c r="B72" s="74" t="s">
        <v>139</v>
      </c>
      <c r="C72" s="75" t="s">
        <v>140</v>
      </c>
      <c r="D72" s="70">
        <v>15.23</v>
      </c>
      <c r="E72" s="70">
        <v>15.88</v>
      </c>
      <c r="F72" s="71">
        <v>4.267892317793831E-2</v>
      </c>
      <c r="G72" s="72">
        <v>523</v>
      </c>
      <c r="H72" s="72">
        <v>540</v>
      </c>
      <c r="I72" s="71">
        <v>3.2504780114722687E-2</v>
      </c>
      <c r="J72" s="72">
        <v>588</v>
      </c>
      <c r="K72" s="72">
        <v>596</v>
      </c>
      <c r="L72" s="71">
        <v>1.3605442176870763E-2</v>
      </c>
      <c r="M72" s="73" t="s">
        <v>401</v>
      </c>
    </row>
    <row r="73" spans="2:13" s="67" customFormat="1" ht="66" x14ac:dyDescent="0.3">
      <c r="B73" s="74" t="s">
        <v>141</v>
      </c>
      <c r="C73" s="75" t="s">
        <v>142</v>
      </c>
      <c r="D73" s="70">
        <v>12.5</v>
      </c>
      <c r="E73" s="70">
        <v>14.5</v>
      </c>
      <c r="F73" s="71">
        <v>0.15999999999999992</v>
      </c>
      <c r="G73" s="72">
        <v>442</v>
      </c>
      <c r="H73" s="72">
        <v>477</v>
      </c>
      <c r="I73" s="71">
        <v>7.9185520361990891E-2</v>
      </c>
      <c r="J73" s="72">
        <v>471</v>
      </c>
      <c r="K73" s="72">
        <v>488</v>
      </c>
      <c r="L73" s="71">
        <v>3.6093418259023347E-2</v>
      </c>
      <c r="M73" s="73" t="s">
        <v>464</v>
      </c>
    </row>
    <row r="74" spans="2:13" s="67" customFormat="1" x14ac:dyDescent="0.3">
      <c r="B74" s="74" t="s">
        <v>143</v>
      </c>
      <c r="C74" s="75" t="s">
        <v>144</v>
      </c>
      <c r="D74" s="70">
        <v>17.440000000000001</v>
      </c>
      <c r="E74" s="70">
        <v>17.96</v>
      </c>
      <c r="F74" s="71">
        <v>2.9816513761467878E-2</v>
      </c>
      <c r="G74" s="72">
        <v>619</v>
      </c>
      <c r="H74" s="72">
        <v>658</v>
      </c>
      <c r="I74" s="71">
        <v>6.3004846526655944E-2</v>
      </c>
      <c r="J74" s="72">
        <v>605</v>
      </c>
      <c r="K74" s="72">
        <v>660</v>
      </c>
      <c r="L74" s="71">
        <v>9.0909090909090828E-2</v>
      </c>
      <c r="M74" s="73" t="s">
        <v>401</v>
      </c>
    </row>
    <row r="75" spans="2:13" s="67" customFormat="1" x14ac:dyDescent="0.3">
      <c r="B75" s="74" t="s">
        <v>145</v>
      </c>
      <c r="C75" s="75" t="s">
        <v>146</v>
      </c>
      <c r="D75" s="70">
        <v>13.55</v>
      </c>
      <c r="E75" s="70">
        <v>13.98</v>
      </c>
      <c r="F75" s="71">
        <v>3.1734317343173446E-2</v>
      </c>
      <c r="G75" s="72">
        <v>488</v>
      </c>
      <c r="H75" s="72">
        <v>506</v>
      </c>
      <c r="I75" s="71">
        <v>3.688524590163933E-2</v>
      </c>
      <c r="J75" s="72">
        <v>547</v>
      </c>
      <c r="K75" s="72">
        <v>507</v>
      </c>
      <c r="L75" s="71">
        <v>-7.312614259597805E-2</v>
      </c>
      <c r="M75" s="73" t="s">
        <v>401</v>
      </c>
    </row>
    <row r="76" spans="2:13" s="67" customFormat="1" ht="66" x14ac:dyDescent="0.3">
      <c r="B76" s="74" t="s">
        <v>147</v>
      </c>
      <c r="C76" s="75" t="s">
        <v>148</v>
      </c>
      <c r="D76" s="70">
        <v>15.06</v>
      </c>
      <c r="E76" s="70">
        <v>15.29</v>
      </c>
      <c r="F76" s="71">
        <v>1.5272244355909681E-2</v>
      </c>
      <c r="G76" s="72">
        <v>525</v>
      </c>
      <c r="H76" s="72">
        <v>549</v>
      </c>
      <c r="I76" s="71">
        <v>4.5714285714285818E-2</v>
      </c>
      <c r="J76" s="72">
        <v>539</v>
      </c>
      <c r="K76" s="72">
        <v>571</v>
      </c>
      <c r="L76" s="71">
        <v>5.9369202226345008E-2</v>
      </c>
      <c r="M76" s="73" t="s">
        <v>465</v>
      </c>
    </row>
    <row r="77" spans="2:13" s="67" customFormat="1" ht="26.4" x14ac:dyDescent="0.3">
      <c r="B77" s="74" t="s">
        <v>149</v>
      </c>
      <c r="C77" s="75" t="s">
        <v>466</v>
      </c>
      <c r="D77" s="70">
        <v>14.72</v>
      </c>
      <c r="E77" s="70">
        <v>15.24</v>
      </c>
      <c r="F77" s="71">
        <v>3.5326086956521729E-2</v>
      </c>
      <c r="G77" s="72">
        <v>540</v>
      </c>
      <c r="H77" s="72" t="s">
        <v>405</v>
      </c>
      <c r="I77" s="71">
        <v>4.1000000000000002E-2</v>
      </c>
      <c r="J77" s="72">
        <v>524</v>
      </c>
      <c r="K77" s="72" t="s">
        <v>405</v>
      </c>
      <c r="L77" s="71">
        <v>4.1000000000000002E-2</v>
      </c>
      <c r="M77" s="73" t="s">
        <v>467</v>
      </c>
    </row>
    <row r="78" spans="2:13" s="67" customFormat="1" ht="66" x14ac:dyDescent="0.3">
      <c r="B78" s="74" t="s">
        <v>151</v>
      </c>
      <c r="C78" s="75" t="s">
        <v>152</v>
      </c>
      <c r="D78" s="70">
        <v>15.96</v>
      </c>
      <c r="E78" s="70">
        <v>16.71</v>
      </c>
      <c r="F78" s="71">
        <v>4.6992481203007586E-2</v>
      </c>
      <c r="G78" s="72">
        <v>559</v>
      </c>
      <c r="H78" s="72">
        <v>583</v>
      </c>
      <c r="I78" s="71">
        <v>4.29338103756709E-2</v>
      </c>
      <c r="J78" s="72">
        <v>559</v>
      </c>
      <c r="K78" s="72">
        <v>583</v>
      </c>
      <c r="L78" s="71">
        <v>4.29338103756709E-2</v>
      </c>
      <c r="M78" s="73" t="s">
        <v>468</v>
      </c>
    </row>
    <row r="79" spans="2:13" s="67" customFormat="1" x14ac:dyDescent="0.3">
      <c r="B79" s="74" t="s">
        <v>153</v>
      </c>
      <c r="C79" s="75" t="s">
        <v>154</v>
      </c>
      <c r="D79" s="70">
        <v>17.059999999999999</v>
      </c>
      <c r="E79" s="70">
        <v>17.68</v>
      </c>
      <c r="F79" s="71">
        <v>3.6342321219226426E-2</v>
      </c>
      <c r="G79" s="72">
        <v>659</v>
      </c>
      <c r="H79" s="72">
        <v>682</v>
      </c>
      <c r="I79" s="71">
        <v>3.4901365705614529E-2</v>
      </c>
      <c r="J79" s="72">
        <v>668</v>
      </c>
      <c r="K79" s="72">
        <v>686</v>
      </c>
      <c r="L79" s="71">
        <v>2.6946107784431073E-2</v>
      </c>
      <c r="M79" s="73" t="s">
        <v>401</v>
      </c>
    </row>
    <row r="80" spans="2:13" s="67" customFormat="1" x14ac:dyDescent="0.3">
      <c r="B80" s="74" t="s">
        <v>155</v>
      </c>
      <c r="C80" s="75" t="s">
        <v>156</v>
      </c>
      <c r="D80" s="70">
        <v>15.36</v>
      </c>
      <c r="E80" s="70">
        <v>16.13</v>
      </c>
      <c r="F80" s="71">
        <v>5.0130208333333259E-2</v>
      </c>
      <c r="G80" s="72">
        <v>474</v>
      </c>
      <c r="H80" s="72">
        <v>504</v>
      </c>
      <c r="I80" s="71">
        <v>6.3291139240506222E-2</v>
      </c>
      <c r="J80" s="72">
        <v>485</v>
      </c>
      <c r="K80" s="72">
        <v>531</v>
      </c>
      <c r="L80" s="71">
        <v>9.4845360824742375E-2</v>
      </c>
      <c r="M80" s="73" t="s">
        <v>438</v>
      </c>
    </row>
    <row r="81" spans="2:13" s="67" customFormat="1" x14ac:dyDescent="0.3">
      <c r="B81" s="74" t="s">
        <v>157</v>
      </c>
      <c r="C81" s="75" t="s">
        <v>158</v>
      </c>
      <c r="D81" s="70">
        <v>13.62</v>
      </c>
      <c r="E81" s="70">
        <v>14.32</v>
      </c>
      <c r="F81" s="71">
        <v>5.1395007342144083E-2</v>
      </c>
      <c r="G81" s="72">
        <v>407</v>
      </c>
      <c r="H81" s="72">
        <v>426</v>
      </c>
      <c r="I81" s="71">
        <v>4.6683046683046792E-2</v>
      </c>
      <c r="J81" s="72">
        <v>445</v>
      </c>
      <c r="K81" s="72">
        <v>466</v>
      </c>
      <c r="L81" s="71">
        <v>4.7191011235955038E-2</v>
      </c>
      <c r="M81" s="73" t="s">
        <v>401</v>
      </c>
    </row>
    <row r="82" spans="2:13" s="67" customFormat="1" ht="52.8" x14ac:dyDescent="0.3">
      <c r="B82" s="74" t="s">
        <v>159</v>
      </c>
      <c r="C82" s="75" t="s">
        <v>469</v>
      </c>
      <c r="D82" s="70">
        <v>14.45</v>
      </c>
      <c r="E82" s="70">
        <v>15.7</v>
      </c>
      <c r="F82" s="71">
        <v>8.6505190311418678E-2</v>
      </c>
      <c r="G82" s="72">
        <v>568</v>
      </c>
      <c r="H82" s="72">
        <v>579</v>
      </c>
      <c r="I82" s="71">
        <v>1.936619718309851E-2</v>
      </c>
      <c r="J82" s="72">
        <v>597</v>
      </c>
      <c r="K82" s="72">
        <v>609</v>
      </c>
      <c r="L82" s="71">
        <v>2.0100502512562901E-2</v>
      </c>
      <c r="M82" s="73" t="s">
        <v>470</v>
      </c>
    </row>
    <row r="83" spans="2:13" s="67" customFormat="1" ht="79.2" x14ac:dyDescent="0.3">
      <c r="B83" s="74" t="s">
        <v>161</v>
      </c>
      <c r="C83" s="75" t="s">
        <v>162</v>
      </c>
      <c r="D83" s="70">
        <v>13.9</v>
      </c>
      <c r="E83" s="70">
        <v>15.2</v>
      </c>
      <c r="F83" s="71">
        <v>9.3525179856114971E-2</v>
      </c>
      <c r="G83" s="72">
        <v>506</v>
      </c>
      <c r="H83" s="72">
        <v>516</v>
      </c>
      <c r="I83" s="71">
        <v>1.9762845849802479E-2</v>
      </c>
      <c r="J83" s="72">
        <v>557</v>
      </c>
      <c r="K83" s="72">
        <v>561</v>
      </c>
      <c r="L83" s="71">
        <v>7.1813285457809073E-3</v>
      </c>
      <c r="M83" s="73" t="s">
        <v>471</v>
      </c>
    </row>
    <row r="84" spans="2:13" s="67" customFormat="1" ht="79.2" x14ac:dyDescent="0.3">
      <c r="B84" s="74" t="s">
        <v>165</v>
      </c>
      <c r="C84" s="75" t="s">
        <v>166</v>
      </c>
      <c r="D84" s="70">
        <v>15.18</v>
      </c>
      <c r="E84" s="70">
        <v>15.7</v>
      </c>
      <c r="F84" s="71">
        <v>3.4255599472990728E-2</v>
      </c>
      <c r="G84" s="72">
        <v>691.47</v>
      </c>
      <c r="H84" s="72">
        <v>691.71</v>
      </c>
      <c r="I84" s="71">
        <v>3.4708664150295832E-4</v>
      </c>
      <c r="J84" s="72">
        <v>806.43</v>
      </c>
      <c r="K84" s="72">
        <v>815.55</v>
      </c>
      <c r="L84" s="71">
        <v>1.1309103083962713E-2</v>
      </c>
      <c r="M84" s="73" t="s">
        <v>472</v>
      </c>
    </row>
    <row r="85" spans="2:13" s="67" customFormat="1" x14ac:dyDescent="0.3">
      <c r="B85" s="74" t="s">
        <v>167</v>
      </c>
      <c r="C85" s="75" t="s">
        <v>473</v>
      </c>
      <c r="D85" s="70">
        <v>13.84</v>
      </c>
      <c r="E85" s="70">
        <v>15</v>
      </c>
      <c r="F85" s="71">
        <v>8.381502890173409E-2</v>
      </c>
      <c r="G85" s="72">
        <v>525</v>
      </c>
      <c r="H85" s="72">
        <v>540</v>
      </c>
      <c r="I85" s="71">
        <v>2.857142857142847E-2</v>
      </c>
      <c r="J85" s="72">
        <v>535</v>
      </c>
      <c r="K85" s="72">
        <v>581</v>
      </c>
      <c r="L85" s="71">
        <v>8.5981308411214874E-2</v>
      </c>
      <c r="M85" s="73" t="s">
        <v>401</v>
      </c>
    </row>
    <row r="86" spans="2:13" s="67" customFormat="1" ht="52.8" x14ac:dyDescent="0.3">
      <c r="B86" s="74" t="s">
        <v>169</v>
      </c>
      <c r="C86" s="75" t="s">
        <v>474</v>
      </c>
      <c r="D86" s="70">
        <v>16.73</v>
      </c>
      <c r="E86" s="70">
        <v>16.73</v>
      </c>
      <c r="F86" s="71">
        <v>0</v>
      </c>
      <c r="G86" s="72">
        <v>588</v>
      </c>
      <c r="H86" s="72" t="s">
        <v>405</v>
      </c>
      <c r="I86" s="71">
        <v>0.01</v>
      </c>
      <c r="J86" s="72">
        <v>772</v>
      </c>
      <c r="K86" s="72" t="s">
        <v>405</v>
      </c>
      <c r="L86" s="71">
        <v>0.01</v>
      </c>
      <c r="M86" s="73" t="s">
        <v>475</v>
      </c>
    </row>
    <row r="87" spans="2:13" s="67" customFormat="1" ht="52.8" x14ac:dyDescent="0.3">
      <c r="B87" s="74" t="s">
        <v>171</v>
      </c>
      <c r="C87" s="75" t="s">
        <v>172</v>
      </c>
      <c r="D87" s="70">
        <v>13.9</v>
      </c>
      <c r="E87" s="70" t="s">
        <v>405</v>
      </c>
      <c r="F87" s="71">
        <v>0.05</v>
      </c>
      <c r="G87" s="72">
        <v>701</v>
      </c>
      <c r="H87" s="72" t="s">
        <v>405</v>
      </c>
      <c r="I87" s="71">
        <v>0.06</v>
      </c>
      <c r="J87" s="72">
        <v>689</v>
      </c>
      <c r="K87" s="72" t="s">
        <v>405</v>
      </c>
      <c r="L87" s="71">
        <v>0.06</v>
      </c>
      <c r="M87" s="73" t="s">
        <v>476</v>
      </c>
    </row>
    <row r="88" spans="2:13" s="67" customFormat="1" ht="52.8" x14ac:dyDescent="0.3">
      <c r="B88" s="74" t="s">
        <v>173</v>
      </c>
      <c r="C88" s="75" t="s">
        <v>174</v>
      </c>
      <c r="D88" s="70">
        <v>13.43</v>
      </c>
      <c r="E88" s="70">
        <v>14</v>
      </c>
      <c r="F88" s="71">
        <v>4.2442293373045503E-2</v>
      </c>
      <c r="G88" s="72" t="s">
        <v>405</v>
      </c>
      <c r="H88" s="72" t="s">
        <v>405</v>
      </c>
      <c r="I88" s="71">
        <v>2.5000000000000001E-2</v>
      </c>
      <c r="J88" s="72" t="s">
        <v>405</v>
      </c>
      <c r="K88" s="72" t="s">
        <v>405</v>
      </c>
      <c r="L88" s="71">
        <v>3.1E-2</v>
      </c>
      <c r="M88" s="73" t="s">
        <v>477</v>
      </c>
    </row>
    <row r="89" spans="2:13" s="67" customFormat="1" ht="79.2" x14ac:dyDescent="0.3">
      <c r="B89" s="74" t="s">
        <v>175</v>
      </c>
      <c r="C89" s="75" t="s">
        <v>176</v>
      </c>
      <c r="D89" s="70">
        <v>16.48</v>
      </c>
      <c r="E89" s="70">
        <v>17.510000000000002</v>
      </c>
      <c r="F89" s="71">
        <v>6.25E-2</v>
      </c>
      <c r="G89" s="72">
        <v>468</v>
      </c>
      <c r="H89" s="72">
        <v>497</v>
      </c>
      <c r="I89" s="71">
        <v>6.1965811965811968E-2</v>
      </c>
      <c r="J89" s="72">
        <v>488</v>
      </c>
      <c r="K89" s="72">
        <v>519</v>
      </c>
      <c r="L89" s="71">
        <v>6.3524590163934525E-2</v>
      </c>
      <c r="M89" s="73" t="s">
        <v>478</v>
      </c>
    </row>
    <row r="90" spans="2:13" s="67" customFormat="1" ht="79.2" x14ac:dyDescent="0.3">
      <c r="B90" s="74" t="s">
        <v>177</v>
      </c>
      <c r="C90" s="75" t="s">
        <v>479</v>
      </c>
      <c r="D90" s="70">
        <v>13.12</v>
      </c>
      <c r="E90" s="70">
        <v>14</v>
      </c>
      <c r="F90" s="71">
        <v>6.7073170731707377E-2</v>
      </c>
      <c r="G90" s="72">
        <v>462</v>
      </c>
      <c r="H90" s="72">
        <v>456</v>
      </c>
      <c r="I90" s="71">
        <v>-1.2987012987012991E-2</v>
      </c>
      <c r="J90" s="72">
        <v>484</v>
      </c>
      <c r="K90" s="72">
        <v>476</v>
      </c>
      <c r="L90" s="71">
        <v>-1.6528925619834656E-2</v>
      </c>
      <c r="M90" s="73" t="s">
        <v>480</v>
      </c>
    </row>
    <row r="91" spans="2:13" s="67" customFormat="1" x14ac:dyDescent="0.3">
      <c r="B91" s="74" t="s">
        <v>179</v>
      </c>
      <c r="C91" s="75" t="s">
        <v>481</v>
      </c>
      <c r="D91" s="70">
        <v>14.73</v>
      </c>
      <c r="E91" s="70">
        <v>14.96</v>
      </c>
      <c r="F91" s="71">
        <v>1.5614392396469778E-2</v>
      </c>
      <c r="G91" s="72">
        <v>474</v>
      </c>
      <c r="H91" s="72" t="s">
        <v>405</v>
      </c>
      <c r="I91" s="71">
        <v>3.9199999999999999E-2</v>
      </c>
      <c r="J91" s="72">
        <v>470</v>
      </c>
      <c r="K91" s="72" t="s">
        <v>405</v>
      </c>
      <c r="L91" s="71">
        <v>3.9199999999999999E-2</v>
      </c>
      <c r="M91" s="73" t="s">
        <v>401</v>
      </c>
    </row>
    <row r="92" spans="2:13" s="67" customFormat="1" ht="79.2" x14ac:dyDescent="0.3">
      <c r="B92" s="74" t="s">
        <v>181</v>
      </c>
      <c r="C92" s="75" t="s">
        <v>482</v>
      </c>
      <c r="D92" s="70">
        <v>17.59</v>
      </c>
      <c r="E92" s="70">
        <v>18.93</v>
      </c>
      <c r="F92" s="71">
        <v>7.6179647527004013E-2</v>
      </c>
      <c r="G92" s="72">
        <v>545</v>
      </c>
      <c r="H92" s="72">
        <v>579</v>
      </c>
      <c r="I92" s="71">
        <v>6.2385321100917324E-2</v>
      </c>
      <c r="J92" s="72">
        <v>607</v>
      </c>
      <c r="K92" s="72">
        <v>630</v>
      </c>
      <c r="L92" s="71">
        <v>3.7891268533772671E-2</v>
      </c>
      <c r="M92" s="73" t="s">
        <v>483</v>
      </c>
    </row>
    <row r="93" spans="2:13" s="67" customFormat="1" ht="26.4" x14ac:dyDescent="0.3">
      <c r="B93" s="74" t="s">
        <v>183</v>
      </c>
      <c r="C93" s="75" t="s">
        <v>184</v>
      </c>
      <c r="D93" s="70">
        <v>14</v>
      </c>
      <c r="E93" s="70">
        <v>15.4</v>
      </c>
      <c r="F93" s="71">
        <v>0.10000000000000009</v>
      </c>
      <c r="G93" s="72">
        <v>518</v>
      </c>
      <c r="H93" s="72">
        <v>549</v>
      </c>
      <c r="I93" s="71">
        <v>5.9845559845559837E-2</v>
      </c>
      <c r="J93" s="72">
        <v>524</v>
      </c>
      <c r="K93" s="72">
        <v>543</v>
      </c>
      <c r="L93" s="71">
        <v>3.6259541984732913E-2</v>
      </c>
      <c r="M93" s="73" t="s">
        <v>484</v>
      </c>
    </row>
    <row r="94" spans="2:13" s="67" customFormat="1" ht="26.4" x14ac:dyDescent="0.3">
      <c r="B94" s="74" t="s">
        <v>185</v>
      </c>
      <c r="C94" s="75" t="s">
        <v>186</v>
      </c>
      <c r="D94" s="70">
        <v>16.14</v>
      </c>
      <c r="E94" s="70">
        <v>16.940000000000001</v>
      </c>
      <c r="F94" s="71">
        <v>4.9566294919454856E-2</v>
      </c>
      <c r="G94" s="72">
        <v>555</v>
      </c>
      <c r="H94" s="72">
        <v>578</v>
      </c>
      <c r="I94" s="71">
        <v>4.1441441441441462E-2</v>
      </c>
      <c r="J94" s="72">
        <v>642</v>
      </c>
      <c r="K94" s="72">
        <v>668</v>
      </c>
      <c r="L94" s="71">
        <v>4.049844236760114E-2</v>
      </c>
      <c r="M94" s="73" t="s">
        <v>485</v>
      </c>
    </row>
    <row r="95" spans="2:13" s="67" customFormat="1" ht="105.6" x14ac:dyDescent="0.3">
      <c r="B95" s="74" t="s">
        <v>187</v>
      </c>
      <c r="C95" s="75" t="s">
        <v>188</v>
      </c>
      <c r="D95" s="70">
        <v>15.41</v>
      </c>
      <c r="E95" s="70">
        <v>15.92</v>
      </c>
      <c r="F95" s="71">
        <v>3.3095392602206397E-2</v>
      </c>
      <c r="G95" s="72">
        <v>560</v>
      </c>
      <c r="H95" s="72">
        <v>571</v>
      </c>
      <c r="I95" s="71">
        <v>1.9642857142857073E-2</v>
      </c>
      <c r="J95" s="72">
        <v>593</v>
      </c>
      <c r="K95" s="72">
        <v>610</v>
      </c>
      <c r="L95" s="71">
        <v>2.8667790893760481E-2</v>
      </c>
      <c r="M95" s="73" t="s">
        <v>486</v>
      </c>
    </row>
    <row r="96" spans="2:13" s="67" customFormat="1" x14ac:dyDescent="0.3">
      <c r="B96" s="74" t="s">
        <v>189</v>
      </c>
      <c r="C96" s="75" t="s">
        <v>487</v>
      </c>
      <c r="D96" s="70">
        <v>14.36</v>
      </c>
      <c r="E96" s="70">
        <v>14.75</v>
      </c>
      <c r="F96" s="71">
        <v>2.7158774373259087E-2</v>
      </c>
      <c r="G96" s="72">
        <v>518</v>
      </c>
      <c r="H96" s="72">
        <v>536</v>
      </c>
      <c r="I96" s="71">
        <v>3.474903474903468E-2</v>
      </c>
      <c r="J96" s="72">
        <v>520</v>
      </c>
      <c r="K96" s="72">
        <v>540</v>
      </c>
      <c r="L96" s="71">
        <v>3.8461538461538547E-2</v>
      </c>
      <c r="M96" s="73" t="s">
        <v>401</v>
      </c>
    </row>
    <row r="97" spans="2:13" s="67" customFormat="1" x14ac:dyDescent="0.3">
      <c r="B97" s="74" t="s">
        <v>193</v>
      </c>
      <c r="C97" s="75" t="s">
        <v>194</v>
      </c>
      <c r="D97" s="70">
        <v>15.52</v>
      </c>
      <c r="E97" s="70">
        <v>16.260000000000002</v>
      </c>
      <c r="F97" s="71">
        <v>4.7680412371134073E-2</v>
      </c>
      <c r="G97" s="72">
        <v>549</v>
      </c>
      <c r="H97" s="72">
        <v>555</v>
      </c>
      <c r="I97" s="71">
        <v>1.0928961748633892E-2</v>
      </c>
      <c r="J97" s="72">
        <v>576</v>
      </c>
      <c r="K97" s="72">
        <v>611</v>
      </c>
      <c r="L97" s="71">
        <v>6.076388888888884E-2</v>
      </c>
      <c r="M97" s="73" t="s">
        <v>401</v>
      </c>
    </row>
    <row r="98" spans="2:13" s="67" customFormat="1" x14ac:dyDescent="0.3">
      <c r="B98" s="74" t="s">
        <v>195</v>
      </c>
      <c r="C98" s="75" t="s">
        <v>196</v>
      </c>
      <c r="D98" s="70">
        <v>14.58</v>
      </c>
      <c r="E98" s="70">
        <v>15.22</v>
      </c>
      <c r="F98" s="71">
        <v>4.3895747599451251E-2</v>
      </c>
      <c r="G98" s="72">
        <v>516</v>
      </c>
      <c r="H98" s="72">
        <v>522</v>
      </c>
      <c r="I98" s="71">
        <v>1.1627906976744207E-2</v>
      </c>
      <c r="J98" s="72">
        <v>570</v>
      </c>
      <c r="K98" s="72">
        <v>605</v>
      </c>
      <c r="L98" s="71">
        <v>6.1403508771929793E-2</v>
      </c>
      <c r="M98" s="73" t="s">
        <v>401</v>
      </c>
    </row>
    <row r="99" spans="2:13" s="67" customFormat="1" x14ac:dyDescent="0.3">
      <c r="B99" s="74" t="s">
        <v>197</v>
      </c>
      <c r="C99" s="75" t="s">
        <v>198</v>
      </c>
      <c r="D99" s="70">
        <v>22.83</v>
      </c>
      <c r="E99" s="70">
        <v>23.73</v>
      </c>
      <c r="F99" s="71">
        <v>3.942181340341655E-2</v>
      </c>
      <c r="G99" s="72">
        <v>677</v>
      </c>
      <c r="H99" s="72">
        <v>703</v>
      </c>
      <c r="I99" s="71">
        <v>3.8404726735598249E-2</v>
      </c>
      <c r="J99" s="72">
        <v>705</v>
      </c>
      <c r="K99" s="72">
        <v>753</v>
      </c>
      <c r="L99" s="71">
        <v>6.8085106382978822E-2</v>
      </c>
      <c r="M99" s="73" t="s">
        <v>401</v>
      </c>
    </row>
    <row r="100" spans="2:13" s="67" customFormat="1" ht="26.4" x14ac:dyDescent="0.3">
      <c r="B100" s="74" t="s">
        <v>199</v>
      </c>
      <c r="C100" s="75" t="s">
        <v>488</v>
      </c>
      <c r="D100" s="70">
        <v>14.07</v>
      </c>
      <c r="E100" s="70">
        <v>14.23</v>
      </c>
      <c r="F100" s="71">
        <v>1.1371712864250094E-2</v>
      </c>
      <c r="G100" s="72">
        <v>508</v>
      </c>
      <c r="H100" s="72">
        <v>513</v>
      </c>
      <c r="I100" s="71">
        <v>9.8425196850393526E-3</v>
      </c>
      <c r="J100" s="72">
        <v>708</v>
      </c>
      <c r="K100" s="72">
        <v>735</v>
      </c>
      <c r="L100" s="71">
        <v>3.8135593220338881E-2</v>
      </c>
      <c r="M100" s="73" t="s">
        <v>424</v>
      </c>
    </row>
    <row r="101" spans="2:13" s="67" customFormat="1" x14ac:dyDescent="0.3">
      <c r="B101" s="74" t="s">
        <v>201</v>
      </c>
      <c r="C101" s="75" t="s">
        <v>489</v>
      </c>
      <c r="D101" s="70">
        <v>14.05</v>
      </c>
      <c r="E101" s="70">
        <v>15.58</v>
      </c>
      <c r="F101" s="71">
        <v>0.1088967971530248</v>
      </c>
      <c r="G101" s="72">
        <v>560</v>
      </c>
      <c r="H101" s="72">
        <v>573</v>
      </c>
      <c r="I101" s="71">
        <v>2.3214285714285632E-2</v>
      </c>
      <c r="J101" s="72">
        <v>619</v>
      </c>
      <c r="K101" s="72">
        <v>622</v>
      </c>
      <c r="L101" s="71">
        <v>4.8465266558965769E-3</v>
      </c>
      <c r="M101" s="73" t="s">
        <v>401</v>
      </c>
    </row>
    <row r="102" spans="2:13" s="67" customFormat="1" x14ac:dyDescent="0.3">
      <c r="B102" s="74" t="s">
        <v>203</v>
      </c>
      <c r="C102" s="75" t="s">
        <v>490</v>
      </c>
      <c r="D102" s="70">
        <v>16.309999999999999</v>
      </c>
      <c r="E102" s="70" t="s">
        <v>405</v>
      </c>
      <c r="F102" s="71">
        <v>0.04</v>
      </c>
      <c r="G102" s="72">
        <v>570</v>
      </c>
      <c r="H102" s="72">
        <v>574</v>
      </c>
      <c r="I102" s="71">
        <v>7.0175438596491446E-3</v>
      </c>
      <c r="J102" s="72">
        <v>594</v>
      </c>
      <c r="K102" s="72">
        <v>615</v>
      </c>
      <c r="L102" s="71">
        <v>3.5353535353535248E-2</v>
      </c>
      <c r="M102" s="73" t="s">
        <v>401</v>
      </c>
    </row>
    <row r="103" spans="2:13" s="67" customFormat="1" ht="66" x14ac:dyDescent="0.3">
      <c r="B103" s="74" t="s">
        <v>205</v>
      </c>
      <c r="C103" s="75" t="s">
        <v>491</v>
      </c>
      <c r="D103" s="70">
        <v>16.8</v>
      </c>
      <c r="E103" s="70">
        <v>21.759202976842101</v>
      </c>
      <c r="F103" s="71">
        <v>0.29519065338345829</v>
      </c>
      <c r="G103" s="72">
        <v>662</v>
      </c>
      <c r="H103" s="72">
        <v>739.00111111111107</v>
      </c>
      <c r="I103" s="71">
        <v>0.116315877811346</v>
      </c>
      <c r="J103" s="72">
        <v>727</v>
      </c>
      <c r="K103" s="72">
        <v>712.01291970802959</v>
      </c>
      <c r="L103" s="71">
        <v>-2.0614966013714486E-2</v>
      </c>
      <c r="M103" s="73" t="s">
        <v>492</v>
      </c>
    </row>
    <row r="104" spans="2:13" s="67" customFormat="1" x14ac:dyDescent="0.3">
      <c r="B104" s="74" t="s">
        <v>207</v>
      </c>
      <c r="C104" s="75" t="s">
        <v>208</v>
      </c>
      <c r="D104" s="70">
        <v>13.82</v>
      </c>
      <c r="E104" s="70">
        <v>14.21</v>
      </c>
      <c r="F104" s="71">
        <v>2.8219971056439919E-2</v>
      </c>
      <c r="G104" s="72">
        <v>602</v>
      </c>
      <c r="H104" s="72">
        <v>618</v>
      </c>
      <c r="I104" s="71">
        <v>2.6578073089700949E-2</v>
      </c>
      <c r="J104" s="72">
        <v>546</v>
      </c>
      <c r="K104" s="72">
        <v>554</v>
      </c>
      <c r="L104" s="71">
        <v>1.46520146520146E-2</v>
      </c>
      <c r="M104" s="73" t="s">
        <v>401</v>
      </c>
    </row>
    <row r="105" spans="2:13" s="67" customFormat="1" x14ac:dyDescent="0.3">
      <c r="B105" s="74" t="s">
        <v>209</v>
      </c>
      <c r="C105" s="75" t="s">
        <v>493</v>
      </c>
      <c r="D105" s="70">
        <v>13.97</v>
      </c>
      <c r="E105" s="70">
        <v>15.16</v>
      </c>
      <c r="F105" s="71">
        <v>8.5182534001431609E-2</v>
      </c>
      <c r="G105" s="72">
        <v>524</v>
      </c>
      <c r="H105" s="72">
        <v>547</v>
      </c>
      <c r="I105" s="71">
        <v>4.3893129770992356E-2</v>
      </c>
      <c r="J105" s="72">
        <v>679</v>
      </c>
      <c r="K105" s="72">
        <v>705</v>
      </c>
      <c r="L105" s="71">
        <v>3.8291605301914666E-2</v>
      </c>
      <c r="M105" s="73" t="s">
        <v>401</v>
      </c>
    </row>
    <row r="106" spans="2:13" s="67" customFormat="1" x14ac:dyDescent="0.3">
      <c r="B106" s="74" t="s">
        <v>211</v>
      </c>
      <c r="C106" s="75" t="s">
        <v>212</v>
      </c>
      <c r="D106" s="70">
        <v>18.649999999999999</v>
      </c>
      <c r="E106" s="70">
        <v>19.25</v>
      </c>
      <c r="F106" s="71">
        <v>3.2171581769437019E-2</v>
      </c>
      <c r="G106" s="72">
        <v>741</v>
      </c>
      <c r="H106" s="72" t="s">
        <v>405</v>
      </c>
      <c r="I106" s="71">
        <v>1.0999999999999999E-2</v>
      </c>
      <c r="J106" s="72">
        <v>1099</v>
      </c>
      <c r="K106" s="72" t="s">
        <v>405</v>
      </c>
      <c r="L106" s="71">
        <v>1.0999999999999999E-2</v>
      </c>
      <c r="M106" s="73" t="s">
        <v>401</v>
      </c>
    </row>
    <row r="107" spans="2:13" s="67" customFormat="1" ht="66" x14ac:dyDescent="0.3">
      <c r="B107" s="74" t="s">
        <v>213</v>
      </c>
      <c r="C107" s="75" t="s">
        <v>214</v>
      </c>
      <c r="D107" s="70">
        <v>14.36</v>
      </c>
      <c r="E107" s="70">
        <v>14.65</v>
      </c>
      <c r="F107" s="71">
        <v>2.0194986072423537E-2</v>
      </c>
      <c r="G107" s="72">
        <v>450</v>
      </c>
      <c r="H107" s="72">
        <v>470</v>
      </c>
      <c r="I107" s="71">
        <v>4.4444444444444509E-2</v>
      </c>
      <c r="J107" s="72">
        <v>450</v>
      </c>
      <c r="K107" s="72">
        <v>470</v>
      </c>
      <c r="L107" s="71">
        <v>4.4444444444444509E-2</v>
      </c>
      <c r="M107" s="73" t="s">
        <v>494</v>
      </c>
    </row>
    <row r="108" spans="2:13" s="67" customFormat="1" x14ac:dyDescent="0.3">
      <c r="B108" s="74" t="s">
        <v>215</v>
      </c>
      <c r="C108" s="75" t="s">
        <v>216</v>
      </c>
      <c r="D108" s="70">
        <v>14.51</v>
      </c>
      <c r="E108" s="70">
        <v>15.01</v>
      </c>
      <c r="F108" s="71">
        <v>3.4458993797381154E-2</v>
      </c>
      <c r="G108" s="72">
        <v>458</v>
      </c>
      <c r="H108" s="72">
        <v>469</v>
      </c>
      <c r="I108" s="71">
        <v>2.4017467248908186E-2</v>
      </c>
      <c r="J108" s="72">
        <v>502</v>
      </c>
      <c r="K108" s="72">
        <v>515</v>
      </c>
      <c r="L108" s="71">
        <v>2.5896414342629459E-2</v>
      </c>
      <c r="M108" s="73" t="s">
        <v>401</v>
      </c>
    </row>
    <row r="109" spans="2:13" s="67" customFormat="1" ht="79.2" x14ac:dyDescent="0.3">
      <c r="B109" s="74" t="s">
        <v>217</v>
      </c>
      <c r="C109" s="75" t="s">
        <v>495</v>
      </c>
      <c r="D109" s="70">
        <v>16.46</v>
      </c>
      <c r="E109" s="70">
        <v>16.66</v>
      </c>
      <c r="F109" s="71">
        <v>1.2150668286755817E-2</v>
      </c>
      <c r="G109" s="72">
        <v>533</v>
      </c>
      <c r="H109" s="72">
        <v>543</v>
      </c>
      <c r="I109" s="71">
        <v>1.8761726078799335E-2</v>
      </c>
      <c r="J109" s="72">
        <v>530</v>
      </c>
      <c r="K109" s="72">
        <v>517</v>
      </c>
      <c r="L109" s="71">
        <v>-2.4528301886792447E-2</v>
      </c>
      <c r="M109" s="73" t="s">
        <v>496</v>
      </c>
    </row>
    <row r="110" spans="2:13" s="67" customFormat="1" x14ac:dyDescent="0.3">
      <c r="B110" s="74" t="s">
        <v>219</v>
      </c>
      <c r="C110" s="75" t="s">
        <v>220</v>
      </c>
      <c r="D110" s="70">
        <v>14.4</v>
      </c>
      <c r="E110" s="70">
        <v>14.4</v>
      </c>
      <c r="F110" s="71">
        <v>0</v>
      </c>
      <c r="G110" s="72">
        <v>442</v>
      </c>
      <c r="H110" s="72">
        <v>454</v>
      </c>
      <c r="I110" s="71">
        <v>2.7149321266968229E-2</v>
      </c>
      <c r="J110" s="72">
        <v>442</v>
      </c>
      <c r="K110" s="72">
        <v>454</v>
      </c>
      <c r="L110" s="71">
        <v>2.7149321266968229E-2</v>
      </c>
      <c r="M110" s="73" t="s">
        <v>401</v>
      </c>
    </row>
    <row r="111" spans="2:13" s="67" customFormat="1" x14ac:dyDescent="0.3">
      <c r="B111" s="74" t="s">
        <v>221</v>
      </c>
      <c r="C111" s="75" t="s">
        <v>222</v>
      </c>
      <c r="D111" s="70">
        <v>12.96</v>
      </c>
      <c r="E111" s="70">
        <v>13.74</v>
      </c>
      <c r="F111" s="71">
        <v>6.0185185185185119E-2</v>
      </c>
      <c r="G111" s="72">
        <v>408</v>
      </c>
      <c r="H111" s="72">
        <v>421</v>
      </c>
      <c r="I111" s="71">
        <v>3.1862745098039325E-2</v>
      </c>
      <c r="J111" s="72">
        <v>409</v>
      </c>
      <c r="K111" s="72">
        <v>420</v>
      </c>
      <c r="L111" s="71">
        <v>2.689486552567244E-2</v>
      </c>
      <c r="M111" s="73" t="s">
        <v>497</v>
      </c>
    </row>
    <row r="112" spans="2:13" s="67" customFormat="1" ht="66" x14ac:dyDescent="0.3">
      <c r="B112" s="74" t="s">
        <v>223</v>
      </c>
      <c r="C112" s="75" t="s">
        <v>224</v>
      </c>
      <c r="D112" s="70">
        <v>13.83</v>
      </c>
      <c r="E112" s="70">
        <v>14.5</v>
      </c>
      <c r="F112" s="71">
        <v>4.8445408532176382E-2</v>
      </c>
      <c r="G112" s="72">
        <v>475</v>
      </c>
      <c r="H112" s="72">
        <v>494</v>
      </c>
      <c r="I112" s="71">
        <v>4.0000000000000036E-2</v>
      </c>
      <c r="J112" s="72">
        <v>479</v>
      </c>
      <c r="K112" s="72">
        <v>498</v>
      </c>
      <c r="L112" s="71">
        <v>3.9665970772442494E-2</v>
      </c>
      <c r="M112" s="73" t="s">
        <v>498</v>
      </c>
    </row>
    <row r="113" spans="2:13" s="67" customFormat="1" x14ac:dyDescent="0.3">
      <c r="B113" s="74" t="s">
        <v>225</v>
      </c>
      <c r="C113" s="75" t="s">
        <v>226</v>
      </c>
      <c r="D113" s="70">
        <v>15.38</v>
      </c>
      <c r="E113" s="70">
        <v>16</v>
      </c>
      <c r="F113" s="71">
        <v>4.0312093628088297E-2</v>
      </c>
      <c r="G113" s="72">
        <v>389</v>
      </c>
      <c r="H113" s="72">
        <v>463</v>
      </c>
      <c r="I113" s="71">
        <v>0.19023136246786643</v>
      </c>
      <c r="J113" s="72">
        <v>433</v>
      </c>
      <c r="K113" s="72">
        <v>463</v>
      </c>
      <c r="L113" s="71">
        <v>6.9284064665126932E-2</v>
      </c>
      <c r="M113" s="73" t="s">
        <v>401</v>
      </c>
    </row>
    <row r="114" spans="2:13" s="67" customFormat="1" x14ac:dyDescent="0.3">
      <c r="B114" s="74" t="s">
        <v>227</v>
      </c>
      <c r="C114" s="75" t="s">
        <v>499</v>
      </c>
      <c r="D114" s="70">
        <v>16.940000000000001</v>
      </c>
      <c r="E114" s="70">
        <v>17.37</v>
      </c>
      <c r="F114" s="71">
        <v>2.5383707201888983E-2</v>
      </c>
      <c r="G114" s="72">
        <v>521</v>
      </c>
      <c r="H114" s="72">
        <v>551</v>
      </c>
      <c r="I114" s="71">
        <v>5.7581573896353211E-2</v>
      </c>
      <c r="J114" s="72">
        <v>672</v>
      </c>
      <c r="K114" s="72">
        <v>705</v>
      </c>
      <c r="L114" s="71">
        <v>4.9107142857142794E-2</v>
      </c>
      <c r="M114" s="73" t="s">
        <v>401</v>
      </c>
    </row>
    <row r="115" spans="2:13" s="67" customFormat="1" ht="66" x14ac:dyDescent="0.3">
      <c r="B115" s="74" t="s">
        <v>229</v>
      </c>
      <c r="C115" s="75" t="s">
        <v>500</v>
      </c>
      <c r="D115" s="70">
        <v>17.850000000000001</v>
      </c>
      <c r="E115" s="70">
        <v>18</v>
      </c>
      <c r="F115" s="71">
        <v>8.4033613445377853E-3</v>
      </c>
      <c r="G115" s="72">
        <v>854</v>
      </c>
      <c r="H115" s="72">
        <v>893</v>
      </c>
      <c r="I115" s="71">
        <v>4.5667447306791509E-2</v>
      </c>
      <c r="J115" s="72">
        <v>841</v>
      </c>
      <c r="K115" s="72">
        <v>873</v>
      </c>
      <c r="L115" s="71">
        <v>3.8049940546967864E-2</v>
      </c>
      <c r="M115" s="73" t="s">
        <v>501</v>
      </c>
    </row>
    <row r="116" spans="2:13" s="67" customFormat="1" ht="39.6" x14ac:dyDescent="0.3">
      <c r="B116" s="74" t="s">
        <v>231</v>
      </c>
      <c r="C116" s="75" t="s">
        <v>232</v>
      </c>
      <c r="D116" s="70">
        <v>13.98</v>
      </c>
      <c r="E116" s="70">
        <v>15.01</v>
      </c>
      <c r="F116" s="71">
        <v>7.3676680972818209E-2</v>
      </c>
      <c r="G116" s="72">
        <v>566</v>
      </c>
      <c r="H116" s="72">
        <v>576</v>
      </c>
      <c r="I116" s="71">
        <v>1.7667844522968101E-2</v>
      </c>
      <c r="J116" s="72">
        <v>647</v>
      </c>
      <c r="K116" s="72">
        <v>670</v>
      </c>
      <c r="L116" s="71">
        <v>3.5548686244204042E-2</v>
      </c>
      <c r="M116" s="73" t="s">
        <v>502</v>
      </c>
    </row>
    <row r="117" spans="2:13" s="67" customFormat="1" x14ac:dyDescent="0.3">
      <c r="B117" s="74" t="s">
        <v>233</v>
      </c>
      <c r="C117" s="75" t="s">
        <v>234</v>
      </c>
      <c r="D117" s="70">
        <v>17.38</v>
      </c>
      <c r="E117" s="70">
        <v>18</v>
      </c>
      <c r="F117" s="71">
        <v>3.5673187571921838E-2</v>
      </c>
      <c r="G117" s="72">
        <v>506</v>
      </c>
      <c r="H117" s="72" t="s">
        <v>405</v>
      </c>
      <c r="I117" s="71">
        <v>5.5E-2</v>
      </c>
      <c r="J117" s="72">
        <v>547</v>
      </c>
      <c r="K117" s="72" t="s">
        <v>405</v>
      </c>
      <c r="L117" s="71">
        <v>4.9000000000000002E-2</v>
      </c>
      <c r="M117" s="73" t="s">
        <v>401</v>
      </c>
    </row>
    <row r="118" spans="2:13" s="67" customFormat="1" ht="79.2" x14ac:dyDescent="0.3">
      <c r="B118" s="74" t="s">
        <v>235</v>
      </c>
      <c r="C118" s="75" t="s">
        <v>503</v>
      </c>
      <c r="D118" s="70">
        <v>18.61</v>
      </c>
      <c r="E118" s="70">
        <v>19.55</v>
      </c>
      <c r="F118" s="71">
        <v>5.0510478237506762E-2</v>
      </c>
      <c r="G118" s="72">
        <v>666</v>
      </c>
      <c r="H118" s="72">
        <v>744</v>
      </c>
      <c r="I118" s="71">
        <v>0.11711711711711703</v>
      </c>
      <c r="J118" s="72">
        <v>690</v>
      </c>
      <c r="K118" s="72">
        <v>735</v>
      </c>
      <c r="L118" s="71">
        <v>6.5217391304347894E-2</v>
      </c>
      <c r="M118" s="73" t="s">
        <v>483</v>
      </c>
    </row>
    <row r="119" spans="2:13" s="67" customFormat="1" ht="26.4" x14ac:dyDescent="0.3">
      <c r="B119" s="74" t="s">
        <v>237</v>
      </c>
      <c r="C119" s="75" t="s">
        <v>238</v>
      </c>
      <c r="D119" s="70">
        <v>13</v>
      </c>
      <c r="E119" s="70">
        <v>14</v>
      </c>
      <c r="F119" s="71">
        <v>7.6923076923076872E-2</v>
      </c>
      <c r="G119" s="72">
        <v>600</v>
      </c>
      <c r="H119" s="72">
        <v>690</v>
      </c>
      <c r="I119" s="71">
        <v>0.14999999999999991</v>
      </c>
      <c r="J119" s="72">
        <v>725</v>
      </c>
      <c r="K119" s="72">
        <v>800</v>
      </c>
      <c r="L119" s="71">
        <v>0.10344827586206895</v>
      </c>
      <c r="M119" s="73" t="s">
        <v>504</v>
      </c>
    </row>
    <row r="120" spans="2:13" s="67" customFormat="1" ht="66" x14ac:dyDescent="0.3">
      <c r="B120" s="74" t="s">
        <v>239</v>
      </c>
      <c r="C120" s="75" t="s">
        <v>505</v>
      </c>
      <c r="D120" s="70">
        <v>15.05</v>
      </c>
      <c r="E120" s="70">
        <v>15.78</v>
      </c>
      <c r="F120" s="71">
        <v>4.8504983388704126E-2</v>
      </c>
      <c r="G120" s="72">
        <v>615</v>
      </c>
      <c r="H120" s="72">
        <v>638</v>
      </c>
      <c r="I120" s="71">
        <v>3.7398373983739797E-2</v>
      </c>
      <c r="J120" s="72">
        <v>745</v>
      </c>
      <c r="K120" s="72">
        <v>764</v>
      </c>
      <c r="L120" s="71">
        <v>2.5503355704697972E-2</v>
      </c>
      <c r="M120" s="73" t="s">
        <v>506</v>
      </c>
    </row>
    <row r="121" spans="2:13" s="67" customFormat="1" x14ac:dyDescent="0.3">
      <c r="B121" s="74" t="s">
        <v>241</v>
      </c>
      <c r="C121" s="75" t="s">
        <v>507</v>
      </c>
      <c r="D121" s="70">
        <v>14.04</v>
      </c>
      <c r="E121" s="70">
        <v>14.72</v>
      </c>
      <c r="F121" s="71">
        <v>4.8433048433048631E-2</v>
      </c>
      <c r="G121" s="72">
        <v>485</v>
      </c>
      <c r="H121" s="72">
        <v>504</v>
      </c>
      <c r="I121" s="71">
        <v>3.9175257731958846E-2</v>
      </c>
      <c r="J121" s="72">
        <v>485</v>
      </c>
      <c r="K121" s="72">
        <v>504</v>
      </c>
      <c r="L121" s="71">
        <v>3.9175257731958846E-2</v>
      </c>
      <c r="M121" s="73" t="s">
        <v>401</v>
      </c>
    </row>
    <row r="122" spans="2:13" s="67" customFormat="1" x14ac:dyDescent="0.3">
      <c r="B122" s="74" t="s">
        <v>243</v>
      </c>
      <c r="C122" s="75" t="s">
        <v>244</v>
      </c>
      <c r="D122" s="70">
        <v>15.34</v>
      </c>
      <c r="E122" s="70">
        <v>16.96</v>
      </c>
      <c r="F122" s="71">
        <v>0.105606258148631</v>
      </c>
      <c r="G122" s="72">
        <v>624</v>
      </c>
      <c r="H122" s="72" t="s">
        <v>405</v>
      </c>
      <c r="I122" s="71">
        <v>0.02</v>
      </c>
      <c r="J122" s="72">
        <v>611</v>
      </c>
      <c r="K122" s="72" t="s">
        <v>405</v>
      </c>
      <c r="L122" s="71">
        <v>0.02</v>
      </c>
      <c r="M122" s="73" t="s">
        <v>401</v>
      </c>
    </row>
    <row r="123" spans="2:13" s="67" customFormat="1" x14ac:dyDescent="0.3">
      <c r="B123" s="74" t="s">
        <v>245</v>
      </c>
      <c r="C123" s="75" t="s">
        <v>508</v>
      </c>
      <c r="D123" s="70">
        <v>14.02</v>
      </c>
      <c r="E123" s="70">
        <v>14.95</v>
      </c>
      <c r="F123" s="71">
        <v>6.6333808844507791E-2</v>
      </c>
      <c r="G123" s="72">
        <v>511</v>
      </c>
      <c r="H123" s="72">
        <v>526</v>
      </c>
      <c r="I123" s="71">
        <v>2.9354207436399271E-2</v>
      </c>
      <c r="J123" s="72">
        <v>521</v>
      </c>
      <c r="K123" s="72">
        <v>541</v>
      </c>
      <c r="L123" s="71">
        <v>3.8387715930902067E-2</v>
      </c>
      <c r="M123" s="73" t="s">
        <v>401</v>
      </c>
    </row>
    <row r="124" spans="2:13" s="67" customFormat="1" ht="79.2" x14ac:dyDescent="0.3">
      <c r="B124" s="74" t="s">
        <v>247</v>
      </c>
      <c r="C124" s="75" t="s">
        <v>248</v>
      </c>
      <c r="D124" s="70">
        <v>16.399999999999999</v>
      </c>
      <c r="E124" s="70">
        <v>16.7</v>
      </c>
      <c r="F124" s="71">
        <v>1.8292682926829285E-2</v>
      </c>
      <c r="G124" s="72">
        <v>515</v>
      </c>
      <c r="H124" s="72">
        <v>520.15</v>
      </c>
      <c r="I124" s="71">
        <v>1.0000000000000009E-2</v>
      </c>
      <c r="J124" s="72">
        <v>587</v>
      </c>
      <c r="K124" s="72">
        <v>592.87</v>
      </c>
      <c r="L124" s="71">
        <v>1.0000000000000009E-2</v>
      </c>
      <c r="M124" s="73" t="s">
        <v>509</v>
      </c>
    </row>
    <row r="125" spans="2:13" s="67" customFormat="1" ht="39.6" x14ac:dyDescent="0.3">
      <c r="B125" s="74" t="s">
        <v>249</v>
      </c>
      <c r="C125" s="75" t="s">
        <v>250</v>
      </c>
      <c r="D125" s="70">
        <v>14.12</v>
      </c>
      <c r="E125" s="70">
        <v>14.78</v>
      </c>
      <c r="F125" s="71">
        <v>4.6742209631728038E-2</v>
      </c>
      <c r="G125" s="72">
        <v>505</v>
      </c>
      <c r="H125" s="72">
        <v>557</v>
      </c>
      <c r="I125" s="71">
        <v>0.10297029702970306</v>
      </c>
      <c r="J125" s="72">
        <v>525</v>
      </c>
      <c r="K125" s="72">
        <v>614</v>
      </c>
      <c r="L125" s="71">
        <v>0.16952380952380963</v>
      </c>
      <c r="M125" s="73" t="s">
        <v>510</v>
      </c>
    </row>
    <row r="126" spans="2:13" s="67" customFormat="1" x14ac:dyDescent="0.3">
      <c r="B126" s="74" t="s">
        <v>251</v>
      </c>
      <c r="C126" s="75" t="s">
        <v>511</v>
      </c>
      <c r="D126" s="70">
        <v>13.43</v>
      </c>
      <c r="E126" s="70">
        <v>13.84</v>
      </c>
      <c r="F126" s="71">
        <v>3.0528667163067791E-2</v>
      </c>
      <c r="G126" s="72">
        <v>502</v>
      </c>
      <c r="H126" s="72">
        <v>520</v>
      </c>
      <c r="I126" s="71">
        <v>3.5856573705179251E-2</v>
      </c>
      <c r="J126" s="72">
        <v>502</v>
      </c>
      <c r="K126" s="72">
        <v>520</v>
      </c>
      <c r="L126" s="71">
        <v>3.5856573705179251E-2</v>
      </c>
      <c r="M126" s="73" t="s">
        <v>401</v>
      </c>
    </row>
    <row r="127" spans="2:13" s="67" customFormat="1" x14ac:dyDescent="0.3">
      <c r="B127" s="74" t="s">
        <v>253</v>
      </c>
      <c r="C127" s="75" t="s">
        <v>512</v>
      </c>
      <c r="D127" s="70">
        <v>16.2</v>
      </c>
      <c r="E127" s="70">
        <v>16.2</v>
      </c>
      <c r="F127" s="71">
        <v>0</v>
      </c>
      <c r="G127" s="72">
        <v>445</v>
      </c>
      <c r="H127" s="72">
        <v>455</v>
      </c>
      <c r="I127" s="71">
        <v>2.2471910112359605E-2</v>
      </c>
      <c r="J127" s="72">
        <v>463</v>
      </c>
      <c r="K127" s="72">
        <v>474</v>
      </c>
      <c r="L127" s="71">
        <v>2.3758099352051865E-2</v>
      </c>
      <c r="M127" s="73" t="s">
        <v>401</v>
      </c>
    </row>
    <row r="128" spans="2:13" s="67" customFormat="1" ht="66" x14ac:dyDescent="0.3">
      <c r="B128" s="74" t="s">
        <v>255</v>
      </c>
      <c r="C128" s="75" t="s">
        <v>256</v>
      </c>
      <c r="D128" s="70">
        <v>17.600000000000001</v>
      </c>
      <c r="E128" s="70">
        <v>17.86</v>
      </c>
      <c r="F128" s="71">
        <v>1.477272727272716E-2</v>
      </c>
      <c r="G128" s="72">
        <v>656</v>
      </c>
      <c r="H128" s="72">
        <v>671</v>
      </c>
      <c r="I128" s="71">
        <v>2.2865853658536661E-2</v>
      </c>
      <c r="J128" s="72">
        <v>691</v>
      </c>
      <c r="K128" s="72">
        <v>706</v>
      </c>
      <c r="L128" s="71">
        <v>2.1707670043415339E-2</v>
      </c>
      <c r="M128" s="73" t="s">
        <v>513</v>
      </c>
    </row>
    <row r="129" spans="2:13" s="67" customFormat="1" ht="39.6" x14ac:dyDescent="0.3">
      <c r="B129" s="74" t="s">
        <v>257</v>
      </c>
      <c r="C129" s="75" t="s">
        <v>258</v>
      </c>
      <c r="D129" s="70">
        <v>13.25</v>
      </c>
      <c r="E129" s="70">
        <v>13.5</v>
      </c>
      <c r="F129" s="71">
        <v>1.8867924528301883E-2</v>
      </c>
      <c r="G129" s="72">
        <v>574</v>
      </c>
      <c r="H129" s="72">
        <v>598</v>
      </c>
      <c r="I129" s="71">
        <v>4.1811846689895571E-2</v>
      </c>
      <c r="J129" s="72">
        <v>581</v>
      </c>
      <c r="K129" s="72">
        <v>604</v>
      </c>
      <c r="L129" s="71">
        <v>3.9586919104991347E-2</v>
      </c>
      <c r="M129" s="73" t="s">
        <v>514</v>
      </c>
    </row>
    <row r="130" spans="2:13" s="67" customFormat="1" ht="39.6" x14ac:dyDescent="0.3">
      <c r="B130" s="74" t="s">
        <v>259</v>
      </c>
      <c r="C130" s="75" t="s">
        <v>260</v>
      </c>
      <c r="D130" s="70">
        <v>16.47</v>
      </c>
      <c r="E130" s="70">
        <v>16.91</v>
      </c>
      <c r="F130" s="71">
        <v>2.6715239829993909E-2</v>
      </c>
      <c r="G130" s="72">
        <v>703</v>
      </c>
      <c r="H130" s="72">
        <v>729</v>
      </c>
      <c r="I130" s="71">
        <v>3.6984352773826501E-2</v>
      </c>
      <c r="J130" s="72">
        <v>777</v>
      </c>
      <c r="K130" s="72">
        <v>790</v>
      </c>
      <c r="L130" s="71">
        <v>1.6731016731016624E-2</v>
      </c>
      <c r="M130" s="73" t="s">
        <v>515</v>
      </c>
    </row>
    <row r="131" spans="2:13" s="67" customFormat="1" ht="39.6" x14ac:dyDescent="0.3">
      <c r="B131" s="74" t="s">
        <v>261</v>
      </c>
      <c r="C131" s="75" t="s">
        <v>262</v>
      </c>
      <c r="D131" s="70">
        <v>15</v>
      </c>
      <c r="E131" s="70">
        <v>16.5</v>
      </c>
      <c r="F131" s="71">
        <v>0.10000000000000009</v>
      </c>
      <c r="G131" s="72">
        <v>779</v>
      </c>
      <c r="H131" s="72">
        <v>795</v>
      </c>
      <c r="I131" s="71">
        <v>2.0539152759948553E-2</v>
      </c>
      <c r="J131" s="72">
        <v>806</v>
      </c>
      <c r="K131" s="72">
        <v>822</v>
      </c>
      <c r="L131" s="71">
        <v>1.9851116625310139E-2</v>
      </c>
      <c r="M131" s="73" t="s">
        <v>516</v>
      </c>
    </row>
    <row r="132" spans="2:13" s="67" customFormat="1" ht="66" x14ac:dyDescent="0.3">
      <c r="B132" s="74" t="s">
        <v>263</v>
      </c>
      <c r="C132" s="75" t="s">
        <v>517</v>
      </c>
      <c r="D132" s="70">
        <v>17.399999999999999</v>
      </c>
      <c r="E132" s="70">
        <v>17.63</v>
      </c>
      <c r="F132" s="71">
        <v>1.3218390804597746E-2</v>
      </c>
      <c r="G132" s="72">
        <v>651</v>
      </c>
      <c r="H132" s="72">
        <v>664</v>
      </c>
      <c r="I132" s="71">
        <v>1.9969278033794113E-2</v>
      </c>
      <c r="J132" s="72">
        <v>596</v>
      </c>
      <c r="K132" s="72">
        <v>608</v>
      </c>
      <c r="L132" s="71">
        <v>2.0134228187919545E-2</v>
      </c>
      <c r="M132" s="73" t="s">
        <v>518</v>
      </c>
    </row>
    <row r="133" spans="2:13" s="67" customFormat="1" ht="66" x14ac:dyDescent="0.3">
      <c r="B133" s="74" t="s">
        <v>265</v>
      </c>
      <c r="C133" s="75" t="s">
        <v>266</v>
      </c>
      <c r="D133" s="70">
        <v>14.2</v>
      </c>
      <c r="E133" s="70">
        <v>14.77</v>
      </c>
      <c r="F133" s="71">
        <v>4.0140845070422593E-2</v>
      </c>
      <c r="G133" s="72">
        <v>495</v>
      </c>
      <c r="H133" s="72">
        <v>544</v>
      </c>
      <c r="I133" s="71">
        <v>9.8989898989898961E-2</v>
      </c>
      <c r="J133" s="72">
        <v>506</v>
      </c>
      <c r="K133" s="72">
        <v>582</v>
      </c>
      <c r="L133" s="71">
        <v>0.15019762845849804</v>
      </c>
      <c r="M133" s="73" t="s">
        <v>519</v>
      </c>
    </row>
    <row r="134" spans="2:13" s="67" customFormat="1" x14ac:dyDescent="0.3">
      <c r="B134" s="74" t="s">
        <v>267</v>
      </c>
      <c r="C134" s="75" t="s">
        <v>520</v>
      </c>
      <c r="D134" s="70">
        <v>14.21</v>
      </c>
      <c r="E134" s="70">
        <v>14.72</v>
      </c>
      <c r="F134" s="71">
        <v>3.5890218156227949E-2</v>
      </c>
      <c r="G134" s="72">
        <v>488</v>
      </c>
      <c r="H134" s="72">
        <v>506</v>
      </c>
      <c r="I134" s="71">
        <v>3.688524590163933E-2</v>
      </c>
      <c r="J134" s="72">
        <v>650</v>
      </c>
      <c r="K134" s="72">
        <v>711</v>
      </c>
      <c r="L134" s="71">
        <v>9.3846153846153912E-2</v>
      </c>
      <c r="M134" s="73" t="s">
        <v>401</v>
      </c>
    </row>
    <row r="135" spans="2:13" s="67" customFormat="1" x14ac:dyDescent="0.3">
      <c r="B135" s="74" t="s">
        <v>163</v>
      </c>
      <c r="C135" s="75" t="s">
        <v>521</v>
      </c>
      <c r="D135" s="70" t="s">
        <v>405</v>
      </c>
      <c r="E135" s="70" t="s">
        <v>405</v>
      </c>
      <c r="F135" s="71">
        <v>3.1E-2</v>
      </c>
      <c r="G135" s="72">
        <v>530</v>
      </c>
      <c r="H135" s="72">
        <v>537</v>
      </c>
      <c r="I135" s="71">
        <v>1.3207547169811429E-2</v>
      </c>
      <c r="J135" s="72">
        <v>589</v>
      </c>
      <c r="K135" s="72">
        <v>611</v>
      </c>
      <c r="L135" s="71">
        <v>3.7351443123938788E-2</v>
      </c>
      <c r="M135" s="73" t="s">
        <v>401</v>
      </c>
    </row>
    <row r="136" spans="2:13" s="67" customFormat="1" ht="52.8" x14ac:dyDescent="0.3">
      <c r="B136" s="74" t="s">
        <v>269</v>
      </c>
      <c r="C136" s="75" t="s">
        <v>522</v>
      </c>
      <c r="D136" s="70">
        <v>15.2</v>
      </c>
      <c r="E136" s="70">
        <v>16.25</v>
      </c>
      <c r="F136" s="71">
        <v>6.9078947368421018E-2</v>
      </c>
      <c r="G136" s="72">
        <v>495</v>
      </c>
      <c r="H136" s="72">
        <v>462</v>
      </c>
      <c r="I136" s="71">
        <v>-6.6666666666666652E-2</v>
      </c>
      <c r="J136" s="72">
        <v>546</v>
      </c>
      <c r="K136" s="72">
        <v>555</v>
      </c>
      <c r="L136" s="71">
        <v>1.6483516483516425E-2</v>
      </c>
      <c r="M136" s="73" t="s">
        <v>523</v>
      </c>
    </row>
    <row r="137" spans="2:13" s="67" customFormat="1" x14ac:dyDescent="0.3">
      <c r="B137" s="74" t="s">
        <v>271</v>
      </c>
      <c r="C137" s="75" t="s">
        <v>524</v>
      </c>
      <c r="D137" s="70">
        <v>17.5</v>
      </c>
      <c r="E137" s="70">
        <v>18.170000000000002</v>
      </c>
      <c r="F137" s="71">
        <v>3.8285714285714478E-2</v>
      </c>
      <c r="G137" s="72">
        <v>566</v>
      </c>
      <c r="H137" s="72">
        <v>609</v>
      </c>
      <c r="I137" s="71">
        <v>7.5971731448763347E-2</v>
      </c>
      <c r="J137" s="72">
        <v>672</v>
      </c>
      <c r="K137" s="72">
        <v>684</v>
      </c>
      <c r="L137" s="71">
        <v>1.7857142857142794E-2</v>
      </c>
      <c r="M137" s="73" t="s">
        <v>401</v>
      </c>
    </row>
    <row r="138" spans="2:13" s="67" customFormat="1" x14ac:dyDescent="0.3">
      <c r="B138" s="74" t="s">
        <v>273</v>
      </c>
      <c r="C138" s="75" t="s">
        <v>274</v>
      </c>
      <c r="D138" s="70">
        <v>16.96</v>
      </c>
      <c r="E138" s="70" t="s">
        <v>405</v>
      </c>
      <c r="F138" s="71">
        <v>6.2E-2</v>
      </c>
      <c r="G138" s="72">
        <v>620</v>
      </c>
      <c r="H138" s="72" t="s">
        <v>405</v>
      </c>
      <c r="I138" s="71">
        <v>1.4999999999999999E-2</v>
      </c>
      <c r="J138" s="72">
        <v>664</v>
      </c>
      <c r="K138" s="72" t="s">
        <v>405</v>
      </c>
      <c r="L138" s="71">
        <v>1.4999999999999999E-2</v>
      </c>
      <c r="M138" s="73" t="s">
        <v>401</v>
      </c>
    </row>
    <row r="139" spans="2:13" s="67" customFormat="1" ht="39.6" x14ac:dyDescent="0.3">
      <c r="B139" s="74" t="s">
        <v>275</v>
      </c>
      <c r="C139" s="75" t="s">
        <v>276</v>
      </c>
      <c r="D139" s="70">
        <v>14.9</v>
      </c>
      <c r="E139" s="70">
        <v>15.53</v>
      </c>
      <c r="F139" s="71">
        <v>4.2281879194630889E-2</v>
      </c>
      <c r="G139" s="72">
        <v>473</v>
      </c>
      <c r="H139" s="72">
        <v>498</v>
      </c>
      <c r="I139" s="71">
        <v>5.2854122621564414E-2</v>
      </c>
      <c r="J139" s="72">
        <v>540</v>
      </c>
      <c r="K139" s="72">
        <v>587</v>
      </c>
      <c r="L139" s="71">
        <v>8.7037037037037024E-2</v>
      </c>
      <c r="M139" s="73" t="s">
        <v>525</v>
      </c>
    </row>
    <row r="140" spans="2:13" s="67" customFormat="1" ht="52.8" x14ac:dyDescent="0.3">
      <c r="B140" s="74" t="s">
        <v>277</v>
      </c>
      <c r="C140" s="75" t="s">
        <v>278</v>
      </c>
      <c r="D140" s="70">
        <v>14.3</v>
      </c>
      <c r="E140" s="70">
        <v>14.94</v>
      </c>
      <c r="F140" s="71">
        <v>4.4755244755244616E-2</v>
      </c>
      <c r="G140" s="72">
        <v>527</v>
      </c>
      <c r="H140" s="72">
        <v>534</v>
      </c>
      <c r="I140" s="71">
        <v>1.3282732447817747E-2</v>
      </c>
      <c r="J140" s="72">
        <v>477</v>
      </c>
      <c r="K140" s="72">
        <v>504</v>
      </c>
      <c r="L140" s="71">
        <v>5.6603773584905648E-2</v>
      </c>
      <c r="M140" s="73" t="s">
        <v>526</v>
      </c>
    </row>
    <row r="141" spans="2:13" s="67" customFormat="1" x14ac:dyDescent="0.3">
      <c r="B141" s="74" t="s">
        <v>279</v>
      </c>
      <c r="C141" s="75" t="s">
        <v>280</v>
      </c>
      <c r="D141" s="70">
        <v>13.75</v>
      </c>
      <c r="E141" s="70">
        <v>14.05</v>
      </c>
      <c r="F141" s="71">
        <v>2.1818181818181959E-2</v>
      </c>
      <c r="G141" s="72">
        <v>491</v>
      </c>
      <c r="H141" s="72">
        <v>493</v>
      </c>
      <c r="I141" s="71">
        <v>4.0733197556008793E-3</v>
      </c>
      <c r="J141" s="72">
        <v>558</v>
      </c>
      <c r="K141" s="72">
        <v>597</v>
      </c>
      <c r="L141" s="71">
        <v>6.9892473118279508E-2</v>
      </c>
      <c r="M141" s="73" t="s">
        <v>401</v>
      </c>
    </row>
    <row r="142" spans="2:13" s="67" customFormat="1" ht="52.8" x14ac:dyDescent="0.3">
      <c r="B142" s="74" t="s">
        <v>281</v>
      </c>
      <c r="C142" s="75" t="s">
        <v>282</v>
      </c>
      <c r="D142" s="70">
        <v>14.5</v>
      </c>
      <c r="E142" s="70">
        <v>14.7</v>
      </c>
      <c r="F142" s="71">
        <v>1.379310344827589E-2</v>
      </c>
      <c r="G142" s="72">
        <v>746</v>
      </c>
      <c r="H142" s="72">
        <v>773</v>
      </c>
      <c r="I142" s="71">
        <v>3.6193029490616535E-2</v>
      </c>
      <c r="J142" s="72">
        <v>619</v>
      </c>
      <c r="K142" s="72">
        <v>669</v>
      </c>
      <c r="L142" s="71">
        <v>8.0775444264943541E-2</v>
      </c>
      <c r="M142" s="73" t="s">
        <v>527</v>
      </c>
    </row>
    <row r="143" spans="2:13" s="67" customFormat="1" x14ac:dyDescent="0.3">
      <c r="B143" s="74" t="s">
        <v>283</v>
      </c>
      <c r="C143" s="75" t="s">
        <v>284</v>
      </c>
      <c r="D143" s="70">
        <v>15.5</v>
      </c>
      <c r="E143" s="70" t="s">
        <v>405</v>
      </c>
      <c r="F143" s="71">
        <v>3.5000000000000003E-2</v>
      </c>
      <c r="G143" s="72">
        <v>712</v>
      </c>
      <c r="H143" s="72">
        <v>726</v>
      </c>
      <c r="I143" s="71">
        <v>1.9662921348314599E-2</v>
      </c>
      <c r="J143" s="72">
        <v>681</v>
      </c>
      <c r="K143" s="72">
        <v>720</v>
      </c>
      <c r="L143" s="71">
        <v>5.7268722466960353E-2</v>
      </c>
      <c r="M143" s="73" t="s">
        <v>401</v>
      </c>
    </row>
    <row r="144" spans="2:13" s="67" customFormat="1" ht="79.2" x14ac:dyDescent="0.3">
      <c r="B144" s="74" t="s">
        <v>285</v>
      </c>
      <c r="C144" s="75" t="s">
        <v>528</v>
      </c>
      <c r="D144" s="70">
        <v>15.57</v>
      </c>
      <c r="E144" s="70">
        <v>16.57</v>
      </c>
      <c r="F144" s="71">
        <v>6.4226075786769421E-2</v>
      </c>
      <c r="G144" s="72">
        <v>554</v>
      </c>
      <c r="H144" s="72">
        <v>602</v>
      </c>
      <c r="I144" s="71">
        <v>8.6642599277978238E-2</v>
      </c>
      <c r="J144" s="72">
        <v>598</v>
      </c>
      <c r="K144" s="72">
        <v>635</v>
      </c>
      <c r="L144" s="71">
        <v>6.1872909698996725E-2</v>
      </c>
      <c r="M144" s="73" t="s">
        <v>529</v>
      </c>
    </row>
    <row r="145" spans="1:13" s="67" customFormat="1" ht="66" x14ac:dyDescent="0.3">
      <c r="B145" s="74" t="s">
        <v>287</v>
      </c>
      <c r="C145" s="75" t="s">
        <v>288</v>
      </c>
      <c r="D145" s="70">
        <v>15.85</v>
      </c>
      <c r="E145" s="70">
        <v>15.97</v>
      </c>
      <c r="F145" s="71">
        <v>7.5709779179811143E-3</v>
      </c>
      <c r="G145" s="72">
        <v>512</v>
      </c>
      <c r="H145" s="72">
        <v>517</v>
      </c>
      <c r="I145" s="71">
        <v>9.765625E-3</v>
      </c>
      <c r="J145" s="72">
        <v>521</v>
      </c>
      <c r="K145" s="72">
        <v>531</v>
      </c>
      <c r="L145" s="71">
        <v>1.9193857965451144E-2</v>
      </c>
      <c r="M145" s="73" t="s">
        <v>530</v>
      </c>
    </row>
    <row r="146" spans="1:13" s="67" customFormat="1" ht="39.6" x14ac:dyDescent="0.3">
      <c r="B146" s="74" t="s">
        <v>289</v>
      </c>
      <c r="C146" s="75" t="s">
        <v>531</v>
      </c>
      <c r="D146" s="70">
        <v>19.02</v>
      </c>
      <c r="E146" s="70">
        <v>19.37</v>
      </c>
      <c r="F146" s="71">
        <v>1.8401682439537437E-2</v>
      </c>
      <c r="G146" s="72">
        <v>712</v>
      </c>
      <c r="H146" s="72">
        <v>809</v>
      </c>
      <c r="I146" s="71">
        <v>0.1362359550561798</v>
      </c>
      <c r="J146" s="72">
        <v>716</v>
      </c>
      <c r="K146" s="72">
        <v>751</v>
      </c>
      <c r="L146" s="71">
        <v>4.88826815642458E-2</v>
      </c>
      <c r="M146" s="73" t="s">
        <v>532</v>
      </c>
    </row>
    <row r="147" spans="1:13" s="67" customFormat="1" ht="79.2" x14ac:dyDescent="0.3">
      <c r="B147" s="74" t="s">
        <v>291</v>
      </c>
      <c r="C147" s="75" t="s">
        <v>292</v>
      </c>
      <c r="D147" s="70" t="s">
        <v>405</v>
      </c>
      <c r="E147" s="70" t="s">
        <v>405</v>
      </c>
      <c r="F147" s="71">
        <v>3.9E-2</v>
      </c>
      <c r="G147" s="72" t="s">
        <v>405</v>
      </c>
      <c r="H147" s="72" t="s">
        <v>405</v>
      </c>
      <c r="I147" s="71">
        <v>4.2000000000000003E-2</v>
      </c>
      <c r="J147" s="72" t="s">
        <v>405</v>
      </c>
      <c r="K147" s="72" t="s">
        <v>405</v>
      </c>
      <c r="L147" s="71">
        <v>4.2000000000000003E-2</v>
      </c>
      <c r="M147" s="73" t="s">
        <v>533</v>
      </c>
    </row>
    <row r="148" spans="1:13" s="67" customFormat="1" ht="26.4" x14ac:dyDescent="0.3">
      <c r="B148" s="74" t="s">
        <v>293</v>
      </c>
      <c r="C148" s="75" t="s">
        <v>294</v>
      </c>
      <c r="D148" s="70">
        <v>15.937360815418804</v>
      </c>
      <c r="E148" s="70">
        <v>16.796710426776212</v>
      </c>
      <c r="F148" s="71">
        <v>5.3920446509940323E-2</v>
      </c>
      <c r="G148" s="72">
        <v>603.16653721682849</v>
      </c>
      <c r="H148" s="72">
        <v>604.90892116182567</v>
      </c>
      <c r="I148" s="71">
        <v>2.8887278015072848E-3</v>
      </c>
      <c r="J148" s="72">
        <v>753.1915290519878</v>
      </c>
      <c r="K148" s="72">
        <v>769.13795652173917</v>
      </c>
      <c r="L148" s="71">
        <v>2.1171809366765659E-2</v>
      </c>
      <c r="M148" s="73" t="s">
        <v>460</v>
      </c>
    </row>
    <row r="149" spans="1:13" s="67" customFormat="1" x14ac:dyDescent="0.3">
      <c r="B149" s="74" t="s">
        <v>295</v>
      </c>
      <c r="C149" s="75" t="s">
        <v>296</v>
      </c>
      <c r="D149" s="70">
        <v>14.32</v>
      </c>
      <c r="E149" s="70">
        <v>14.76</v>
      </c>
      <c r="F149" s="71">
        <v>3.0726256983240274E-2</v>
      </c>
      <c r="G149" s="72">
        <v>458</v>
      </c>
      <c r="H149" s="72">
        <v>473</v>
      </c>
      <c r="I149" s="71">
        <v>3.2751091703056678E-2</v>
      </c>
      <c r="J149" s="72">
        <v>551</v>
      </c>
      <c r="K149" s="72">
        <v>589</v>
      </c>
      <c r="L149" s="71">
        <v>6.8965517241379226E-2</v>
      </c>
      <c r="M149" s="73" t="s">
        <v>401</v>
      </c>
    </row>
    <row r="150" spans="1:13" s="67" customFormat="1" ht="39.6" x14ac:dyDescent="0.3">
      <c r="B150" s="74" t="s">
        <v>297</v>
      </c>
      <c r="C150" s="75" t="s">
        <v>534</v>
      </c>
      <c r="D150" s="70">
        <v>20.36</v>
      </c>
      <c r="E150" s="70">
        <v>20.36</v>
      </c>
      <c r="F150" s="71">
        <v>0</v>
      </c>
      <c r="G150" s="72">
        <v>760</v>
      </c>
      <c r="H150" s="72">
        <v>785</v>
      </c>
      <c r="I150" s="71">
        <v>3.289473684210531E-2</v>
      </c>
      <c r="J150" s="72">
        <v>732</v>
      </c>
      <c r="K150" s="72">
        <v>746</v>
      </c>
      <c r="L150" s="71">
        <v>1.91256830601092E-2</v>
      </c>
      <c r="M150" s="73" t="s">
        <v>535</v>
      </c>
    </row>
    <row r="151" spans="1:13" s="67" customFormat="1" ht="52.8" x14ac:dyDescent="0.3">
      <c r="B151" s="74" t="s">
        <v>299</v>
      </c>
      <c r="C151" s="75" t="s">
        <v>536</v>
      </c>
      <c r="D151" s="70">
        <v>17.95</v>
      </c>
      <c r="E151" s="70">
        <v>17.95</v>
      </c>
      <c r="F151" s="71">
        <v>0</v>
      </c>
      <c r="G151" s="72">
        <v>573</v>
      </c>
      <c r="H151" s="72">
        <v>626</v>
      </c>
      <c r="I151" s="71">
        <v>9.2495636998254804E-2</v>
      </c>
      <c r="J151" s="72">
        <v>620</v>
      </c>
      <c r="K151" s="72">
        <v>728</v>
      </c>
      <c r="L151" s="71">
        <v>0.17419354838709666</v>
      </c>
      <c r="M151" s="73" t="s">
        <v>537</v>
      </c>
    </row>
    <row r="152" spans="1:13" s="67" customFormat="1" ht="39.6" x14ac:dyDescent="0.3">
      <c r="B152" s="74" t="s">
        <v>301</v>
      </c>
      <c r="C152" s="75" t="s">
        <v>302</v>
      </c>
      <c r="D152" s="70">
        <v>13.84</v>
      </c>
      <c r="E152" s="70">
        <v>14.86</v>
      </c>
      <c r="F152" s="71">
        <v>7.3699421965317979E-2</v>
      </c>
      <c r="G152" s="72">
        <v>462</v>
      </c>
      <c r="H152" s="72">
        <v>475</v>
      </c>
      <c r="I152" s="71">
        <v>2.813852813852824E-2</v>
      </c>
      <c r="J152" s="72">
        <v>656</v>
      </c>
      <c r="K152" s="72">
        <v>665</v>
      </c>
      <c r="L152" s="71">
        <v>1.3719512195121908E-2</v>
      </c>
      <c r="M152" s="73" t="s">
        <v>538</v>
      </c>
    </row>
    <row r="153" spans="1:13" s="67" customFormat="1" ht="26.4" x14ac:dyDescent="0.3">
      <c r="B153" s="74" t="s">
        <v>303</v>
      </c>
      <c r="C153" s="75" t="s">
        <v>539</v>
      </c>
      <c r="D153" s="70">
        <v>17</v>
      </c>
      <c r="E153" s="70">
        <v>17</v>
      </c>
      <c r="F153" s="71">
        <v>0</v>
      </c>
      <c r="G153" s="72">
        <v>749</v>
      </c>
      <c r="H153" s="72">
        <v>753</v>
      </c>
      <c r="I153" s="71">
        <v>5.3404539385848437E-3</v>
      </c>
      <c r="J153" s="72">
        <v>795</v>
      </c>
      <c r="K153" s="72">
        <v>800</v>
      </c>
      <c r="L153" s="71">
        <v>6.2893081761006275E-3</v>
      </c>
      <c r="M153" s="73" t="s">
        <v>540</v>
      </c>
    </row>
    <row r="154" spans="1:13" s="67" customFormat="1" x14ac:dyDescent="0.3">
      <c r="B154" s="74" t="s">
        <v>305</v>
      </c>
      <c r="C154" s="75" t="s">
        <v>306</v>
      </c>
      <c r="D154" s="70">
        <v>14.12</v>
      </c>
      <c r="E154" s="70">
        <v>14.52</v>
      </c>
      <c r="F154" s="71">
        <v>2.8328611898017053E-2</v>
      </c>
      <c r="G154" s="72">
        <v>466</v>
      </c>
      <c r="H154" s="72">
        <v>465</v>
      </c>
      <c r="I154" s="71">
        <v>-2.1459227467811592E-3</v>
      </c>
      <c r="J154" s="72">
        <v>511</v>
      </c>
      <c r="K154" s="72">
        <v>511</v>
      </c>
      <c r="L154" s="71">
        <v>0</v>
      </c>
      <c r="M154" s="73" t="s">
        <v>401</v>
      </c>
    </row>
    <row r="155" spans="1:13" s="67" customFormat="1" ht="39.6" x14ac:dyDescent="0.3">
      <c r="B155" s="74" t="s">
        <v>307</v>
      </c>
      <c r="C155" s="75" t="s">
        <v>308</v>
      </c>
      <c r="D155" s="70">
        <v>14.809230921052631</v>
      </c>
      <c r="E155" s="70">
        <v>16.310977744366355</v>
      </c>
      <c r="F155" s="71">
        <v>0.10140613184570291</v>
      </c>
      <c r="G155" s="72">
        <v>528</v>
      </c>
      <c r="H155" s="72">
        <v>529</v>
      </c>
      <c r="I155" s="71">
        <v>1.8939393939394478E-3</v>
      </c>
      <c r="J155" s="72">
        <v>771</v>
      </c>
      <c r="K155" s="72">
        <v>793</v>
      </c>
      <c r="L155" s="71">
        <v>2.8534370946822207E-2</v>
      </c>
      <c r="M155" s="73" t="s">
        <v>541</v>
      </c>
    </row>
    <row r="156" spans="1:13" s="67" customFormat="1" ht="66" x14ac:dyDescent="0.3">
      <c r="B156" s="74" t="s">
        <v>309</v>
      </c>
      <c r="C156" s="75" t="s">
        <v>542</v>
      </c>
      <c r="D156" s="70">
        <v>17.7</v>
      </c>
      <c r="E156" s="70">
        <v>18.11</v>
      </c>
      <c r="F156" s="71">
        <v>2.3163841807909646E-2</v>
      </c>
      <c r="G156" s="72">
        <v>547</v>
      </c>
      <c r="H156" s="72">
        <v>628</v>
      </c>
      <c r="I156" s="71">
        <v>0.1480804387568555</v>
      </c>
      <c r="J156" s="72">
        <v>535</v>
      </c>
      <c r="K156" s="72">
        <v>599</v>
      </c>
      <c r="L156" s="71">
        <v>0.11962616822429917</v>
      </c>
      <c r="M156" s="73" t="s">
        <v>543</v>
      </c>
    </row>
    <row r="157" spans="1:13" x14ac:dyDescent="0.25"/>
    <row r="158" spans="1:13" x14ac:dyDescent="0.25"/>
    <row r="159" spans="1:13" x14ac:dyDescent="0.25">
      <c r="A159" s="77" t="s">
        <v>552</v>
      </c>
    </row>
    <row r="160" spans="1:13" x14ac:dyDescent="0.25">
      <c r="A160" s="76" t="s">
        <v>405</v>
      </c>
      <c r="B160" s="78" t="s">
        <v>544</v>
      </c>
    </row>
    <row r="161" spans="1:12" x14ac:dyDescent="0.25">
      <c r="A161" s="76" t="s">
        <v>553</v>
      </c>
      <c r="B161" s="138" t="s">
        <v>554</v>
      </c>
      <c r="C161" s="138"/>
      <c r="D161" s="138"/>
      <c r="E161" s="138"/>
      <c r="F161" s="138"/>
      <c r="G161" s="138"/>
    </row>
    <row r="162" spans="1:12" ht="44.4" customHeight="1" x14ac:dyDescent="0.25">
      <c r="A162" s="67" t="s">
        <v>555</v>
      </c>
      <c r="B162" s="139" t="s">
        <v>556</v>
      </c>
      <c r="C162" s="139"/>
      <c r="D162" s="139"/>
      <c r="E162" s="139"/>
      <c r="F162" s="139"/>
      <c r="G162" s="139"/>
      <c r="H162" s="139"/>
      <c r="I162" s="139"/>
      <c r="J162" s="139"/>
      <c r="K162" s="139"/>
      <c r="L162" s="139"/>
    </row>
    <row r="163" spans="1:12" x14ac:dyDescent="0.25">
      <c r="B163" s="140" t="s">
        <v>557</v>
      </c>
      <c r="C163" s="140"/>
      <c r="D163" s="140"/>
      <c r="E163" s="140"/>
      <c r="F163" s="140"/>
      <c r="G163" s="140"/>
      <c r="H163" s="140"/>
      <c r="I163" s="140"/>
      <c r="J163" s="140"/>
      <c r="K163" s="140"/>
      <c r="L163" s="140"/>
    </row>
    <row r="164" spans="1:12" x14ac:dyDescent="0.25">
      <c r="B164" s="140"/>
      <c r="C164" s="140"/>
      <c r="D164" s="140"/>
      <c r="E164" s="140"/>
      <c r="F164" s="140"/>
      <c r="G164" s="140"/>
      <c r="H164" s="140"/>
      <c r="I164" s="140"/>
      <c r="J164" s="140"/>
      <c r="K164" s="140"/>
      <c r="L164" s="140"/>
    </row>
    <row r="165" spans="1:12" x14ac:dyDescent="0.25">
      <c r="B165" s="140"/>
      <c r="C165" s="140"/>
      <c r="D165" s="140"/>
      <c r="E165" s="140"/>
      <c r="F165" s="140"/>
      <c r="G165" s="140"/>
      <c r="H165" s="140"/>
      <c r="I165" s="140"/>
      <c r="J165" s="140"/>
      <c r="K165" s="140"/>
      <c r="L165" s="140"/>
    </row>
    <row r="166" spans="1:12" x14ac:dyDescent="0.25">
      <c r="B166" s="140"/>
      <c r="C166" s="140"/>
      <c r="D166" s="140"/>
      <c r="E166" s="140"/>
      <c r="F166" s="140"/>
      <c r="G166" s="140"/>
      <c r="H166" s="140"/>
      <c r="I166" s="140"/>
      <c r="J166" s="140"/>
      <c r="K166" s="140"/>
      <c r="L166" s="140"/>
    </row>
    <row r="167" spans="1:12" x14ac:dyDescent="0.25">
      <c r="B167" s="140"/>
      <c r="C167" s="140"/>
      <c r="D167" s="140"/>
      <c r="E167" s="140"/>
      <c r="F167" s="140"/>
      <c r="G167" s="140"/>
      <c r="H167" s="140"/>
      <c r="I167" s="140"/>
      <c r="J167" s="140"/>
      <c r="K167" s="140"/>
      <c r="L167" s="140"/>
    </row>
    <row r="168" spans="1:12" x14ac:dyDescent="0.25">
      <c r="B168" s="140"/>
      <c r="C168" s="140"/>
      <c r="D168" s="140"/>
      <c r="E168" s="140"/>
      <c r="F168" s="140"/>
      <c r="G168" s="140"/>
      <c r="H168" s="140"/>
      <c r="I168" s="140"/>
      <c r="J168" s="140"/>
      <c r="K168" s="140"/>
      <c r="L168" s="140"/>
    </row>
    <row r="169" spans="1:12" x14ac:dyDescent="0.25">
      <c r="B169" s="79"/>
      <c r="C169" s="79"/>
      <c r="D169" s="79"/>
      <c r="E169" s="79"/>
      <c r="F169" s="79"/>
      <c r="G169" s="79"/>
      <c r="H169" s="79"/>
    </row>
    <row r="170" spans="1:12" hidden="1" x14ac:dyDescent="0.25">
      <c r="B170" s="79"/>
      <c r="C170" s="79"/>
      <c r="D170" s="79"/>
      <c r="E170" s="79"/>
      <c r="F170" s="79"/>
      <c r="G170" s="79"/>
      <c r="H170" s="79"/>
    </row>
    <row r="171" spans="1:12" hidden="1" x14ac:dyDescent="0.25">
      <c r="B171" s="79"/>
      <c r="C171" s="79"/>
      <c r="D171" s="79"/>
      <c r="E171" s="79"/>
      <c r="F171" s="79"/>
      <c r="G171" s="79"/>
      <c r="H171" s="79"/>
    </row>
    <row r="172" spans="1:12" hidden="1" x14ac:dyDescent="0.25">
      <c r="B172" s="79"/>
      <c r="C172" s="79"/>
      <c r="D172" s="79"/>
      <c r="E172" s="79"/>
      <c r="F172" s="79"/>
      <c r="G172" s="79"/>
      <c r="H172" s="79"/>
    </row>
    <row r="173" spans="1:12" hidden="1" x14ac:dyDescent="0.25">
      <c r="B173" s="79"/>
      <c r="C173" s="79"/>
      <c r="D173" s="79"/>
      <c r="E173" s="79"/>
      <c r="F173" s="79"/>
      <c r="G173" s="79"/>
      <c r="H173" s="79"/>
    </row>
    <row r="174" spans="1:12" hidden="1" x14ac:dyDescent="0.25">
      <c r="B174" s="78"/>
      <c r="C174" s="78"/>
      <c r="D174" s="78"/>
      <c r="E174" s="78"/>
      <c r="F174" s="78"/>
      <c r="G174" s="78"/>
    </row>
    <row r="175" spans="1:12" hidden="1" x14ac:dyDescent="0.25"/>
    <row r="176" spans="1:12" hidden="1" x14ac:dyDescent="0.25"/>
    <row r="177" hidden="1" x14ac:dyDescent="0.25"/>
    <row r="178" hidden="1" x14ac:dyDescent="0.25"/>
    <row r="179" hidden="1" x14ac:dyDescent="0.25"/>
  </sheetData>
  <sheetProtection algorithmName="SHA-512" hashValue="nNFQD7kQVh81l5ggybh9K/+v+ojGVaa5+X40ZTtPsFtWE96saGV6NFU1+XVsjqR9ZbG2i0yUcb3DGR1I4iiBSQ==" saltValue="gw/eCIW9VTb/o5HLSf3nJg==" spinCount="100000" sheet="1" objects="1" scenarios="1" formatColumns="0" formatRows="0"/>
  <autoFilter ref="B6:M156" xr:uid="{DA20A2B4-E6A0-41C9-861C-348839AE34CE}">
    <sortState xmlns:xlrd2="http://schemas.microsoft.com/office/spreadsheetml/2017/richdata2" ref="B7:M156">
      <sortCondition ref="C6:C156"/>
    </sortState>
  </autoFilter>
  <mergeCells count="9">
    <mergeCell ref="B161:G161"/>
    <mergeCell ref="B162:L162"/>
    <mergeCell ref="B163:L168"/>
    <mergeCell ref="B2:G2"/>
    <mergeCell ref="B3:G3"/>
    <mergeCell ref="B4:M4"/>
    <mergeCell ref="D5:F5"/>
    <mergeCell ref="G5:I5"/>
    <mergeCell ref="J5:L5"/>
  </mergeCells>
  <hyperlinks>
    <hyperlink ref="B161" r:id="rId1" xr:uid="{240FAC32-F965-4989-8C3B-D83518A61F8B}"/>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00"/>
  </sheetPr>
  <dimension ref="A4:U163"/>
  <sheetViews>
    <sheetView workbookViewId="0">
      <selection activeCell="A7" sqref="A7"/>
    </sheetView>
  </sheetViews>
  <sheetFormatPr defaultRowHeight="14.4" x14ac:dyDescent="0.3"/>
  <cols>
    <col min="9" max="9" width="9.109375" style="27"/>
    <col min="10" max="10" width="9.109375" style="42"/>
    <col min="11" max="20" width="9.109375" style="41"/>
  </cols>
  <sheetData>
    <row r="4" spans="1:21" x14ac:dyDescent="0.3">
      <c r="D4" t="s">
        <v>576</v>
      </c>
      <c r="K4" s="41" t="s">
        <v>583</v>
      </c>
      <c r="U4" s="89" t="s">
        <v>576</v>
      </c>
    </row>
    <row r="6" spans="1:21" x14ac:dyDescent="0.3">
      <c r="D6" s="89" t="s">
        <v>576</v>
      </c>
      <c r="E6" s="89" t="s">
        <v>576</v>
      </c>
      <c r="F6" s="89" t="s">
        <v>576</v>
      </c>
      <c r="G6" s="89" t="s">
        <v>576</v>
      </c>
      <c r="H6" s="89" t="s">
        <v>576</v>
      </c>
      <c r="I6" s="89" t="s">
        <v>576</v>
      </c>
      <c r="J6" s="89" t="s">
        <v>576</v>
      </c>
      <c r="K6" s="89" t="s">
        <v>583</v>
      </c>
      <c r="L6" s="89" t="s">
        <v>583</v>
      </c>
      <c r="M6" s="89" t="s">
        <v>583</v>
      </c>
      <c r="N6" s="89" t="s">
        <v>583</v>
      </c>
      <c r="O6" s="89" t="s">
        <v>583</v>
      </c>
      <c r="P6" s="89" t="s">
        <v>583</v>
      </c>
      <c r="Q6" s="89" t="s">
        <v>583</v>
      </c>
      <c r="R6" s="89" t="s">
        <v>583</v>
      </c>
      <c r="S6" s="89" t="s">
        <v>583</v>
      </c>
      <c r="T6" s="89" t="s">
        <v>583</v>
      </c>
      <c r="U6" s="89" t="s">
        <v>576</v>
      </c>
    </row>
    <row r="7" spans="1:21" x14ac:dyDescent="0.3">
      <c r="D7" t="s">
        <v>589</v>
      </c>
      <c r="E7" t="s">
        <v>590</v>
      </c>
      <c r="F7" t="s">
        <v>591</v>
      </c>
      <c r="G7" t="s">
        <v>592</v>
      </c>
      <c r="H7" t="s">
        <v>582</v>
      </c>
      <c r="I7" s="27" t="s">
        <v>593</v>
      </c>
      <c r="J7" s="42" t="s">
        <v>594</v>
      </c>
      <c r="K7" s="41" t="s">
        <v>357</v>
      </c>
      <c r="L7" s="41" t="s">
        <v>360</v>
      </c>
      <c r="M7" s="41" t="s">
        <v>366</v>
      </c>
      <c r="N7" s="41" t="s">
        <v>358</v>
      </c>
      <c r="O7" s="41" t="s">
        <v>362</v>
      </c>
      <c r="P7" s="41" t="s">
        <v>365</v>
      </c>
      <c r="Q7" s="41" t="s">
        <v>359</v>
      </c>
      <c r="R7" s="41" t="s">
        <v>361</v>
      </c>
      <c r="S7" s="41" t="s">
        <v>367</v>
      </c>
      <c r="T7" s="41" t="s">
        <v>368</v>
      </c>
      <c r="U7" t="s">
        <v>4</v>
      </c>
    </row>
    <row r="9" spans="1:21" x14ac:dyDescent="0.3">
      <c r="C9" t="s">
        <v>5</v>
      </c>
      <c r="D9" t="s">
        <v>6</v>
      </c>
      <c r="E9" t="s">
        <v>7</v>
      </c>
      <c r="F9" t="s">
        <v>8</v>
      </c>
      <c r="G9" t="s">
        <v>9</v>
      </c>
      <c r="H9" t="s">
        <v>10</v>
      </c>
      <c r="I9" s="27" t="s">
        <v>334</v>
      </c>
      <c r="J9" s="42" t="s">
        <v>572</v>
      </c>
      <c r="K9" s="41" t="s">
        <v>559</v>
      </c>
      <c r="L9" s="41" t="s">
        <v>560</v>
      </c>
      <c r="M9" s="41" t="s">
        <v>561</v>
      </c>
      <c r="N9" s="41" t="s">
        <v>562</v>
      </c>
      <c r="O9" s="41" t="s">
        <v>563</v>
      </c>
      <c r="P9" s="41" t="s">
        <v>564</v>
      </c>
      <c r="Q9" s="41" t="s">
        <v>565</v>
      </c>
      <c r="R9" s="41" t="s">
        <v>566</v>
      </c>
      <c r="S9" s="41" t="s">
        <v>567</v>
      </c>
      <c r="T9" s="41" t="s">
        <v>571</v>
      </c>
      <c r="U9" t="s">
        <v>11</v>
      </c>
    </row>
    <row r="10" spans="1:21" x14ac:dyDescent="0.3">
      <c r="C10" t="str">
        <f>IFERROR(VLOOKUP($D$10,$B$14:$C$163,2,FALSE),"")</f>
        <v/>
      </c>
      <c r="D10" t="str">
        <f>IF('2. Cover'!$C$19="","",'2. Cover'!$C$19)</f>
        <v>&lt;Please select a Health and Wellbeing Board&gt;</v>
      </c>
      <c r="E10" t="str">
        <f>IF('2. Cover'!$C$21="","",'2. Cover'!$C$21)</f>
        <v/>
      </c>
      <c r="F10" t="str">
        <f>IF('2. Cover'!$C$23="","",'2. Cover'!$C$23)</f>
        <v/>
      </c>
      <c r="G10" t="str">
        <f>IF('2. Cover'!$C$25="","",'2. Cover'!$C$25)</f>
        <v/>
      </c>
      <c r="H10" t="str">
        <f>IF('2. Cover'!$C$27="","",'2. Cover'!$C$27)</f>
        <v/>
      </c>
      <c r="I10" s="27">
        <f>IF('2. Cover'!$C$34="","",'2. Cover'!$C$34)</f>
        <v>5</v>
      </c>
      <c r="J10" s="42">
        <f>IF('2. Cover'!$C$35="","",'2. Cover'!$C$35)</f>
        <v>9</v>
      </c>
      <c r="K10" s="41" t="str">
        <f>IF('3. iBCF'!D21="","",'3. iBCF'!D21)</f>
        <v/>
      </c>
      <c r="L10" s="80" t="str">
        <f>IF('3. iBCF'!E21="","",'3. iBCF'!E21)</f>
        <v/>
      </c>
      <c r="M10" s="80" t="str">
        <f>IF('3. iBCF'!F21="","",'3. iBCF'!F21)</f>
        <v/>
      </c>
      <c r="N10" s="41" t="str">
        <f>IF('3. iBCF'!D22="","",'3. iBCF'!D22)</f>
        <v/>
      </c>
      <c r="O10" s="80" t="str">
        <f>IF('3. iBCF'!E22="","",'3. iBCF'!E22)</f>
        <v/>
      </c>
      <c r="P10" s="80" t="str">
        <f>IF('3. iBCF'!F22="","",'3. iBCF'!F22)</f>
        <v/>
      </c>
      <c r="Q10" s="41" t="str">
        <f>IF('3. iBCF'!D23="","",'3. iBCF'!D23)</f>
        <v/>
      </c>
      <c r="R10" s="80" t="str">
        <f>IF('3. iBCF'!E23="","",'3. iBCF'!E23)</f>
        <v/>
      </c>
      <c r="S10" s="80" t="str">
        <f>IF('3. iBCF'!F23="","",'3. iBCF'!F23)</f>
        <v/>
      </c>
      <c r="T10" s="41" t="str">
        <f>IF('3. iBCF'!D24="","",'3. iBCF'!D24)</f>
        <v/>
      </c>
      <c r="U10" t="str">
        <f>IF('2. Cover'!$B$10="","",'2. Cover'!$B$10)</f>
        <v>Version 1.1</v>
      </c>
    </row>
    <row r="13" spans="1:21" x14ac:dyDescent="0.3">
      <c r="B13" t="s">
        <v>12</v>
      </c>
      <c r="C13" t="s">
        <v>13</v>
      </c>
    </row>
    <row r="14" spans="1:21" x14ac:dyDescent="0.3">
      <c r="A14" t="s">
        <v>14</v>
      </c>
      <c r="B14" t="s">
        <v>15</v>
      </c>
      <c r="C14" t="s">
        <v>14</v>
      </c>
      <c r="K14" s="80"/>
      <c r="L14" s="80"/>
      <c r="M14" s="80"/>
      <c r="N14" s="80"/>
      <c r="O14" s="80"/>
      <c r="P14" s="80"/>
      <c r="Q14" s="80"/>
      <c r="R14" s="80"/>
      <c r="S14" s="80"/>
    </row>
    <row r="15" spans="1:21" x14ac:dyDescent="0.3">
      <c r="A15" t="s">
        <v>16</v>
      </c>
      <c r="B15" t="s">
        <v>17</v>
      </c>
      <c r="C15" t="s">
        <v>16</v>
      </c>
      <c r="K15" s="80"/>
      <c r="L15" s="80"/>
      <c r="M15" s="80"/>
      <c r="N15" s="80"/>
      <c r="O15" s="80"/>
      <c r="P15" s="80"/>
      <c r="Q15" s="80"/>
      <c r="R15" s="80"/>
      <c r="S15" s="80"/>
    </row>
    <row r="16" spans="1:21" x14ac:dyDescent="0.3">
      <c r="A16" t="s">
        <v>18</v>
      </c>
      <c r="B16" t="s">
        <v>19</v>
      </c>
      <c r="C16" t="s">
        <v>18</v>
      </c>
    </row>
    <row r="17" spans="1:3" x14ac:dyDescent="0.3">
      <c r="A17" t="s">
        <v>20</v>
      </c>
      <c r="B17" t="s">
        <v>21</v>
      </c>
      <c r="C17" t="s">
        <v>20</v>
      </c>
    </row>
    <row r="18" spans="1:3" x14ac:dyDescent="0.3">
      <c r="A18" t="s">
        <v>22</v>
      </c>
      <c r="B18" t="s">
        <v>23</v>
      </c>
      <c r="C18" t="s">
        <v>22</v>
      </c>
    </row>
    <row r="19" spans="1:3" x14ac:dyDescent="0.3">
      <c r="A19" t="s">
        <v>24</v>
      </c>
      <c r="B19" t="s">
        <v>25</v>
      </c>
      <c r="C19" t="s">
        <v>24</v>
      </c>
    </row>
    <row r="20" spans="1:3" x14ac:dyDescent="0.3">
      <c r="A20" t="s">
        <v>26</v>
      </c>
      <c r="B20" t="s">
        <v>27</v>
      </c>
      <c r="C20" t="s">
        <v>26</v>
      </c>
    </row>
    <row r="21" spans="1:3" x14ac:dyDescent="0.3">
      <c r="A21" t="s">
        <v>28</v>
      </c>
      <c r="B21" t="s">
        <v>29</v>
      </c>
      <c r="C21" t="s">
        <v>28</v>
      </c>
    </row>
    <row r="22" spans="1:3" x14ac:dyDescent="0.3">
      <c r="A22" t="s">
        <v>30</v>
      </c>
      <c r="B22" t="s">
        <v>31</v>
      </c>
      <c r="C22" t="s">
        <v>30</v>
      </c>
    </row>
    <row r="23" spans="1:3" x14ac:dyDescent="0.3">
      <c r="A23" t="s">
        <v>32</v>
      </c>
      <c r="B23" t="s">
        <v>33</v>
      </c>
      <c r="C23" t="s">
        <v>32</v>
      </c>
    </row>
    <row r="24" spans="1:3" x14ac:dyDescent="0.3">
      <c r="A24" t="s">
        <v>378</v>
      </c>
      <c r="B24" t="s">
        <v>379</v>
      </c>
      <c r="C24" t="s">
        <v>378</v>
      </c>
    </row>
    <row r="25" spans="1:3" x14ac:dyDescent="0.3">
      <c r="A25" t="s">
        <v>34</v>
      </c>
      <c r="B25" t="s">
        <v>35</v>
      </c>
      <c r="C25" t="s">
        <v>34</v>
      </c>
    </row>
    <row r="26" spans="1:3" x14ac:dyDescent="0.3">
      <c r="A26" t="s">
        <v>36</v>
      </c>
      <c r="B26" t="s">
        <v>37</v>
      </c>
      <c r="C26" t="s">
        <v>36</v>
      </c>
    </row>
    <row r="27" spans="1:3" x14ac:dyDescent="0.3">
      <c r="A27" t="s">
        <v>38</v>
      </c>
      <c r="B27" t="s">
        <v>39</v>
      </c>
      <c r="C27" t="s">
        <v>38</v>
      </c>
    </row>
    <row r="28" spans="1:3" x14ac:dyDescent="0.3">
      <c r="A28" t="s">
        <v>40</v>
      </c>
      <c r="B28" t="s">
        <v>41</v>
      </c>
      <c r="C28" t="s">
        <v>40</v>
      </c>
    </row>
    <row r="29" spans="1:3" x14ac:dyDescent="0.3">
      <c r="A29" t="s">
        <v>42</v>
      </c>
      <c r="B29" t="s">
        <v>43</v>
      </c>
      <c r="C29" t="s">
        <v>42</v>
      </c>
    </row>
    <row r="30" spans="1:3" x14ac:dyDescent="0.3">
      <c r="A30" t="s">
        <v>44</v>
      </c>
      <c r="B30" t="s">
        <v>45</v>
      </c>
      <c r="C30" t="s">
        <v>44</v>
      </c>
    </row>
    <row r="31" spans="1:3" x14ac:dyDescent="0.3">
      <c r="A31" t="s">
        <v>46</v>
      </c>
      <c r="B31" t="s">
        <v>47</v>
      </c>
      <c r="C31" t="s">
        <v>46</v>
      </c>
    </row>
    <row r="32" spans="1:3" x14ac:dyDescent="0.3">
      <c r="A32" t="s">
        <v>48</v>
      </c>
      <c r="B32" t="s">
        <v>49</v>
      </c>
      <c r="C32" t="s">
        <v>48</v>
      </c>
    </row>
    <row r="33" spans="1:20" x14ac:dyDescent="0.3">
      <c r="A33" t="s">
        <v>50</v>
      </c>
      <c r="B33" t="s">
        <v>51</v>
      </c>
      <c r="C33" t="s">
        <v>50</v>
      </c>
    </row>
    <row r="34" spans="1:20" x14ac:dyDescent="0.3">
      <c r="A34" t="s">
        <v>52</v>
      </c>
      <c r="B34" t="s">
        <v>53</v>
      </c>
      <c r="C34" t="s">
        <v>52</v>
      </c>
    </row>
    <row r="35" spans="1:20" x14ac:dyDescent="0.3">
      <c r="A35" t="s">
        <v>54</v>
      </c>
      <c r="B35" t="s">
        <v>55</v>
      </c>
      <c r="C35" t="s">
        <v>54</v>
      </c>
    </row>
    <row r="36" spans="1:20" x14ac:dyDescent="0.3">
      <c r="A36" t="s">
        <v>56</v>
      </c>
      <c r="B36" t="s">
        <v>57</v>
      </c>
      <c r="C36" t="s">
        <v>56</v>
      </c>
      <c r="K36" s="18"/>
      <c r="L36" s="18"/>
      <c r="M36" s="18"/>
      <c r="N36" s="18"/>
      <c r="O36" s="18"/>
      <c r="P36" s="18"/>
      <c r="Q36" s="18"/>
      <c r="R36" s="18"/>
      <c r="S36" s="18"/>
      <c r="T36" s="18"/>
    </row>
    <row r="37" spans="1:20" x14ac:dyDescent="0.3">
      <c r="A37" t="s">
        <v>58</v>
      </c>
      <c r="B37" t="s">
        <v>59</v>
      </c>
      <c r="C37" t="s">
        <v>58</v>
      </c>
      <c r="K37" s="18"/>
      <c r="L37" s="18"/>
      <c r="M37" s="18"/>
      <c r="N37" s="18"/>
      <c r="O37" s="18"/>
      <c r="P37" s="18"/>
      <c r="Q37" s="18"/>
      <c r="R37" s="18"/>
      <c r="S37" s="18"/>
      <c r="T37" s="18"/>
    </row>
    <row r="38" spans="1:20" x14ac:dyDescent="0.3">
      <c r="A38" t="s">
        <v>60</v>
      </c>
      <c r="B38" t="s">
        <v>61</v>
      </c>
      <c r="C38" t="s">
        <v>60</v>
      </c>
      <c r="K38" s="18"/>
      <c r="L38" s="18"/>
      <c r="M38" s="18"/>
      <c r="N38" s="18"/>
      <c r="O38" s="18"/>
      <c r="P38" s="18"/>
      <c r="Q38" s="18"/>
      <c r="R38" s="18"/>
      <c r="S38" s="18"/>
      <c r="T38" s="18"/>
    </row>
    <row r="39" spans="1:20" x14ac:dyDescent="0.3">
      <c r="A39" t="s">
        <v>62</v>
      </c>
      <c r="B39" t="s">
        <v>63</v>
      </c>
      <c r="C39" t="s">
        <v>62</v>
      </c>
      <c r="K39" s="18"/>
      <c r="L39" s="18"/>
      <c r="M39" s="18"/>
      <c r="N39" s="18"/>
      <c r="O39" s="18"/>
      <c r="P39" s="18"/>
      <c r="Q39" s="18"/>
      <c r="R39" s="18"/>
      <c r="S39" s="18"/>
      <c r="T39" s="18"/>
    </row>
    <row r="40" spans="1:20" x14ac:dyDescent="0.3">
      <c r="A40" t="s">
        <v>64</v>
      </c>
      <c r="B40" t="s">
        <v>65</v>
      </c>
      <c r="C40" t="s">
        <v>64</v>
      </c>
      <c r="K40" s="18"/>
      <c r="L40" s="18"/>
      <c r="M40" s="18"/>
      <c r="N40" s="18"/>
      <c r="O40" s="18"/>
      <c r="P40" s="18"/>
      <c r="Q40" s="18"/>
      <c r="R40" s="18"/>
      <c r="S40" s="18"/>
      <c r="T40" s="18"/>
    </row>
    <row r="41" spans="1:20" x14ac:dyDescent="0.3">
      <c r="A41" t="s">
        <v>66</v>
      </c>
      <c r="B41" t="s">
        <v>67</v>
      </c>
      <c r="C41" t="s">
        <v>66</v>
      </c>
    </row>
    <row r="42" spans="1:20" x14ac:dyDescent="0.3">
      <c r="A42" t="s">
        <v>68</v>
      </c>
      <c r="B42" t="s">
        <v>69</v>
      </c>
      <c r="C42" t="s">
        <v>68</v>
      </c>
    </row>
    <row r="43" spans="1:20" x14ac:dyDescent="0.3">
      <c r="A43" t="s">
        <v>70</v>
      </c>
      <c r="B43" t="s">
        <v>71</v>
      </c>
      <c r="C43" t="s">
        <v>70</v>
      </c>
    </row>
    <row r="44" spans="1:20" x14ac:dyDescent="0.3">
      <c r="A44" t="s">
        <v>72</v>
      </c>
      <c r="B44" t="s">
        <v>73</v>
      </c>
      <c r="C44" t="s">
        <v>72</v>
      </c>
    </row>
    <row r="45" spans="1:20" x14ac:dyDescent="0.3">
      <c r="A45" t="s">
        <v>74</v>
      </c>
      <c r="B45" t="s">
        <v>75</v>
      </c>
      <c r="C45" t="s">
        <v>74</v>
      </c>
    </row>
    <row r="46" spans="1:20" x14ac:dyDescent="0.3">
      <c r="A46" t="s">
        <v>76</v>
      </c>
      <c r="B46" t="s">
        <v>77</v>
      </c>
      <c r="C46" t="s">
        <v>76</v>
      </c>
    </row>
    <row r="47" spans="1:20" x14ac:dyDescent="0.3">
      <c r="A47" t="s">
        <v>78</v>
      </c>
      <c r="B47" t="s">
        <v>79</v>
      </c>
      <c r="C47" t="s">
        <v>78</v>
      </c>
    </row>
    <row r="48" spans="1:20" x14ac:dyDescent="0.3">
      <c r="A48" t="s">
        <v>80</v>
      </c>
      <c r="B48" t="s">
        <v>81</v>
      </c>
      <c r="C48" t="s">
        <v>80</v>
      </c>
    </row>
    <row r="49" spans="1:3" x14ac:dyDescent="0.3">
      <c r="A49" t="s">
        <v>82</v>
      </c>
      <c r="B49" t="s">
        <v>83</v>
      </c>
      <c r="C49" t="s">
        <v>82</v>
      </c>
    </row>
    <row r="50" spans="1:3" x14ac:dyDescent="0.3">
      <c r="A50" t="s">
        <v>383</v>
      </c>
      <c r="B50" t="s">
        <v>84</v>
      </c>
      <c r="C50" t="s">
        <v>383</v>
      </c>
    </row>
    <row r="51" spans="1:3" x14ac:dyDescent="0.3">
      <c r="A51" t="s">
        <v>85</v>
      </c>
      <c r="B51" t="s">
        <v>86</v>
      </c>
      <c r="C51" t="s">
        <v>85</v>
      </c>
    </row>
    <row r="52" spans="1:3" x14ac:dyDescent="0.3">
      <c r="A52" t="s">
        <v>87</v>
      </c>
      <c r="B52" t="s">
        <v>88</v>
      </c>
      <c r="C52" t="s">
        <v>87</v>
      </c>
    </row>
    <row r="53" spans="1:3" x14ac:dyDescent="0.3">
      <c r="A53" t="s">
        <v>89</v>
      </c>
      <c r="B53" t="s">
        <v>90</v>
      </c>
      <c r="C53" t="s">
        <v>89</v>
      </c>
    </row>
    <row r="54" spans="1:3" x14ac:dyDescent="0.3">
      <c r="A54" t="s">
        <v>91</v>
      </c>
      <c r="B54" t="s">
        <v>92</v>
      </c>
      <c r="C54" t="s">
        <v>91</v>
      </c>
    </row>
    <row r="55" spans="1:3" x14ac:dyDescent="0.3">
      <c r="A55" t="s">
        <v>93</v>
      </c>
      <c r="B55" t="s">
        <v>94</v>
      </c>
      <c r="C55" t="s">
        <v>93</v>
      </c>
    </row>
    <row r="56" spans="1:3" x14ac:dyDescent="0.3">
      <c r="A56" t="s">
        <v>95</v>
      </c>
      <c r="B56" t="s">
        <v>96</v>
      </c>
      <c r="C56" t="s">
        <v>95</v>
      </c>
    </row>
    <row r="57" spans="1:3" x14ac:dyDescent="0.3">
      <c r="A57" t="s">
        <v>97</v>
      </c>
      <c r="B57" t="s">
        <v>98</v>
      </c>
      <c r="C57" t="s">
        <v>97</v>
      </c>
    </row>
    <row r="58" spans="1:3" x14ac:dyDescent="0.3">
      <c r="A58" t="s">
        <v>99</v>
      </c>
      <c r="B58" t="s">
        <v>100</v>
      </c>
      <c r="C58" t="s">
        <v>99</v>
      </c>
    </row>
    <row r="59" spans="1:3" x14ac:dyDescent="0.3">
      <c r="A59" t="s">
        <v>101</v>
      </c>
      <c r="B59" t="s">
        <v>102</v>
      </c>
      <c r="C59" t="s">
        <v>101</v>
      </c>
    </row>
    <row r="60" spans="1:3" x14ac:dyDescent="0.3">
      <c r="A60" t="s">
        <v>103</v>
      </c>
      <c r="B60" t="s">
        <v>104</v>
      </c>
      <c r="C60" t="s">
        <v>103</v>
      </c>
    </row>
    <row r="61" spans="1:3" x14ac:dyDescent="0.3">
      <c r="A61" t="s">
        <v>105</v>
      </c>
      <c r="B61" t="s">
        <v>106</v>
      </c>
      <c r="C61" t="s">
        <v>105</v>
      </c>
    </row>
    <row r="62" spans="1:3" x14ac:dyDescent="0.3">
      <c r="A62" t="s">
        <v>107</v>
      </c>
      <c r="B62" t="s">
        <v>108</v>
      </c>
      <c r="C62" t="s">
        <v>107</v>
      </c>
    </row>
    <row r="63" spans="1:3" x14ac:dyDescent="0.3">
      <c r="A63" t="s">
        <v>109</v>
      </c>
      <c r="B63" t="s">
        <v>110</v>
      </c>
      <c r="C63" t="s">
        <v>109</v>
      </c>
    </row>
    <row r="64" spans="1:3" x14ac:dyDescent="0.3">
      <c r="A64" t="s">
        <v>111</v>
      </c>
      <c r="B64" t="s">
        <v>112</v>
      </c>
      <c r="C64" t="s">
        <v>111</v>
      </c>
    </row>
    <row r="65" spans="1:3" x14ac:dyDescent="0.3">
      <c r="A65" t="s">
        <v>113</v>
      </c>
      <c r="B65" t="s">
        <v>114</v>
      </c>
      <c r="C65" t="s">
        <v>113</v>
      </c>
    </row>
    <row r="66" spans="1:3" x14ac:dyDescent="0.3">
      <c r="A66" t="s">
        <v>115</v>
      </c>
      <c r="B66" t="s">
        <v>116</v>
      </c>
      <c r="C66" t="s">
        <v>115</v>
      </c>
    </row>
    <row r="67" spans="1:3" x14ac:dyDescent="0.3">
      <c r="A67" t="s">
        <v>117</v>
      </c>
      <c r="B67" t="s">
        <v>118</v>
      </c>
      <c r="C67" t="s">
        <v>117</v>
      </c>
    </row>
    <row r="68" spans="1:3" x14ac:dyDescent="0.3">
      <c r="A68" t="s">
        <v>119</v>
      </c>
      <c r="B68" t="s">
        <v>120</v>
      </c>
      <c r="C68" t="s">
        <v>119</v>
      </c>
    </row>
    <row r="69" spans="1:3" x14ac:dyDescent="0.3">
      <c r="A69" t="s">
        <v>121</v>
      </c>
      <c r="B69" t="s">
        <v>122</v>
      </c>
      <c r="C69" t="s">
        <v>121</v>
      </c>
    </row>
    <row r="70" spans="1:3" x14ac:dyDescent="0.3">
      <c r="A70" t="s">
        <v>123</v>
      </c>
      <c r="B70" t="s">
        <v>124</v>
      </c>
      <c r="C70" t="s">
        <v>123</v>
      </c>
    </row>
    <row r="71" spans="1:3" x14ac:dyDescent="0.3">
      <c r="A71" t="s">
        <v>125</v>
      </c>
      <c r="B71" t="s">
        <v>126</v>
      </c>
      <c r="C71" t="s">
        <v>125</v>
      </c>
    </row>
    <row r="72" spans="1:3" x14ac:dyDescent="0.3">
      <c r="A72" t="s">
        <v>127</v>
      </c>
      <c r="B72" t="s">
        <v>128</v>
      </c>
      <c r="C72" t="s">
        <v>127</v>
      </c>
    </row>
    <row r="73" spans="1:3" x14ac:dyDescent="0.3">
      <c r="A73" t="s">
        <v>129</v>
      </c>
      <c r="B73" t="s">
        <v>130</v>
      </c>
      <c r="C73" t="s">
        <v>129</v>
      </c>
    </row>
    <row r="74" spans="1:3" x14ac:dyDescent="0.3">
      <c r="A74" t="s">
        <v>131</v>
      </c>
      <c r="B74" t="s">
        <v>132</v>
      </c>
      <c r="C74" t="s">
        <v>131</v>
      </c>
    </row>
    <row r="75" spans="1:3" x14ac:dyDescent="0.3">
      <c r="A75" t="s">
        <v>133</v>
      </c>
      <c r="B75" t="s">
        <v>134</v>
      </c>
      <c r="C75" t="s">
        <v>133</v>
      </c>
    </row>
    <row r="76" spans="1:3" x14ac:dyDescent="0.3">
      <c r="A76" t="s">
        <v>135</v>
      </c>
      <c r="B76" t="s">
        <v>136</v>
      </c>
      <c r="C76" t="s">
        <v>135</v>
      </c>
    </row>
    <row r="77" spans="1:3" x14ac:dyDescent="0.3">
      <c r="A77" t="s">
        <v>137</v>
      </c>
      <c r="B77" t="s">
        <v>138</v>
      </c>
      <c r="C77" t="s">
        <v>137</v>
      </c>
    </row>
    <row r="78" spans="1:3" x14ac:dyDescent="0.3">
      <c r="A78" t="s">
        <v>139</v>
      </c>
      <c r="B78" t="s">
        <v>140</v>
      </c>
      <c r="C78" t="s">
        <v>139</v>
      </c>
    </row>
    <row r="79" spans="1:3" x14ac:dyDescent="0.3">
      <c r="A79" t="s">
        <v>141</v>
      </c>
      <c r="B79" t="s">
        <v>142</v>
      </c>
      <c r="C79" t="s">
        <v>141</v>
      </c>
    </row>
    <row r="80" spans="1:3" x14ac:dyDescent="0.3">
      <c r="A80" t="s">
        <v>143</v>
      </c>
      <c r="B80" t="s">
        <v>144</v>
      </c>
      <c r="C80" t="s">
        <v>143</v>
      </c>
    </row>
    <row r="81" spans="1:3" x14ac:dyDescent="0.3">
      <c r="A81" t="s">
        <v>145</v>
      </c>
      <c r="B81" t="s">
        <v>146</v>
      </c>
      <c r="C81" t="s">
        <v>145</v>
      </c>
    </row>
    <row r="82" spans="1:3" x14ac:dyDescent="0.3">
      <c r="A82" t="s">
        <v>147</v>
      </c>
      <c r="B82" t="s">
        <v>148</v>
      </c>
      <c r="C82" t="s">
        <v>147</v>
      </c>
    </row>
    <row r="83" spans="1:3" x14ac:dyDescent="0.3">
      <c r="A83" t="s">
        <v>149</v>
      </c>
      <c r="B83" t="s">
        <v>150</v>
      </c>
      <c r="C83" t="s">
        <v>149</v>
      </c>
    </row>
    <row r="84" spans="1:3" x14ac:dyDescent="0.3">
      <c r="A84" t="s">
        <v>151</v>
      </c>
      <c r="B84" t="s">
        <v>152</v>
      </c>
      <c r="C84" t="s">
        <v>151</v>
      </c>
    </row>
    <row r="85" spans="1:3" x14ac:dyDescent="0.3">
      <c r="A85" t="s">
        <v>153</v>
      </c>
      <c r="B85" t="s">
        <v>154</v>
      </c>
      <c r="C85" t="s">
        <v>153</v>
      </c>
    </row>
    <row r="86" spans="1:3" x14ac:dyDescent="0.3">
      <c r="A86" t="s">
        <v>155</v>
      </c>
      <c r="B86" t="s">
        <v>156</v>
      </c>
      <c r="C86" t="s">
        <v>155</v>
      </c>
    </row>
    <row r="87" spans="1:3" x14ac:dyDescent="0.3">
      <c r="A87" t="s">
        <v>157</v>
      </c>
      <c r="B87" t="s">
        <v>158</v>
      </c>
      <c r="C87" t="s">
        <v>157</v>
      </c>
    </row>
    <row r="88" spans="1:3" x14ac:dyDescent="0.3">
      <c r="A88" t="s">
        <v>159</v>
      </c>
      <c r="B88" t="s">
        <v>160</v>
      </c>
      <c r="C88" t="s">
        <v>159</v>
      </c>
    </row>
    <row r="89" spans="1:3" x14ac:dyDescent="0.3">
      <c r="A89" t="s">
        <v>161</v>
      </c>
      <c r="B89" t="s">
        <v>162</v>
      </c>
      <c r="C89" t="s">
        <v>161</v>
      </c>
    </row>
    <row r="90" spans="1:3" x14ac:dyDescent="0.3">
      <c r="A90" t="s">
        <v>163</v>
      </c>
      <c r="B90" t="s">
        <v>164</v>
      </c>
      <c r="C90" t="s">
        <v>163</v>
      </c>
    </row>
    <row r="91" spans="1:3" x14ac:dyDescent="0.3">
      <c r="A91" t="s">
        <v>165</v>
      </c>
      <c r="B91" t="s">
        <v>166</v>
      </c>
      <c r="C91" t="s">
        <v>165</v>
      </c>
    </row>
    <row r="92" spans="1:3" x14ac:dyDescent="0.3">
      <c r="A92" t="s">
        <v>167</v>
      </c>
      <c r="B92" t="s">
        <v>168</v>
      </c>
      <c r="C92" t="s">
        <v>167</v>
      </c>
    </row>
    <row r="93" spans="1:3" x14ac:dyDescent="0.3">
      <c r="A93" t="s">
        <v>169</v>
      </c>
      <c r="B93" t="s">
        <v>170</v>
      </c>
      <c r="C93" t="s">
        <v>169</v>
      </c>
    </row>
    <row r="94" spans="1:3" x14ac:dyDescent="0.3">
      <c r="A94" t="s">
        <v>171</v>
      </c>
      <c r="B94" t="s">
        <v>172</v>
      </c>
      <c r="C94" t="s">
        <v>171</v>
      </c>
    </row>
    <row r="95" spans="1:3" x14ac:dyDescent="0.3">
      <c r="A95" t="s">
        <v>173</v>
      </c>
      <c r="B95" t="s">
        <v>174</v>
      </c>
      <c r="C95" t="s">
        <v>173</v>
      </c>
    </row>
    <row r="96" spans="1:3" x14ac:dyDescent="0.3">
      <c r="A96" t="s">
        <v>175</v>
      </c>
      <c r="B96" t="s">
        <v>176</v>
      </c>
      <c r="C96" t="s">
        <v>175</v>
      </c>
    </row>
    <row r="97" spans="1:3" x14ac:dyDescent="0.3">
      <c r="A97" t="s">
        <v>177</v>
      </c>
      <c r="B97" t="s">
        <v>178</v>
      </c>
      <c r="C97" t="s">
        <v>177</v>
      </c>
    </row>
    <row r="98" spans="1:3" x14ac:dyDescent="0.3">
      <c r="A98" t="s">
        <v>179</v>
      </c>
      <c r="B98" t="s">
        <v>180</v>
      </c>
      <c r="C98" t="s">
        <v>179</v>
      </c>
    </row>
    <row r="99" spans="1:3" x14ac:dyDescent="0.3">
      <c r="A99" t="s">
        <v>181</v>
      </c>
      <c r="B99" t="s">
        <v>182</v>
      </c>
      <c r="C99" t="s">
        <v>181</v>
      </c>
    </row>
    <row r="100" spans="1:3" x14ac:dyDescent="0.3">
      <c r="A100" t="s">
        <v>183</v>
      </c>
      <c r="B100" t="s">
        <v>184</v>
      </c>
      <c r="C100" t="s">
        <v>183</v>
      </c>
    </row>
    <row r="101" spans="1:3" x14ac:dyDescent="0.3">
      <c r="A101" t="s">
        <v>185</v>
      </c>
      <c r="B101" t="s">
        <v>186</v>
      </c>
      <c r="C101" t="s">
        <v>185</v>
      </c>
    </row>
    <row r="102" spans="1:3" x14ac:dyDescent="0.3">
      <c r="A102" t="s">
        <v>187</v>
      </c>
      <c r="B102" t="s">
        <v>188</v>
      </c>
      <c r="C102" t="s">
        <v>187</v>
      </c>
    </row>
    <row r="103" spans="1:3" x14ac:dyDescent="0.3">
      <c r="A103" t="s">
        <v>189</v>
      </c>
      <c r="B103" t="s">
        <v>190</v>
      </c>
      <c r="C103" t="s">
        <v>189</v>
      </c>
    </row>
    <row r="104" spans="1:3" x14ac:dyDescent="0.3">
      <c r="A104" t="s">
        <v>191</v>
      </c>
      <c r="B104" t="s">
        <v>192</v>
      </c>
      <c r="C104" t="s">
        <v>191</v>
      </c>
    </row>
    <row r="105" spans="1:3" x14ac:dyDescent="0.3">
      <c r="A105" t="s">
        <v>193</v>
      </c>
      <c r="B105" t="s">
        <v>194</v>
      </c>
      <c r="C105" t="s">
        <v>193</v>
      </c>
    </row>
    <row r="106" spans="1:3" x14ac:dyDescent="0.3">
      <c r="A106" t="s">
        <v>195</v>
      </c>
      <c r="B106" t="s">
        <v>196</v>
      </c>
      <c r="C106" t="s">
        <v>195</v>
      </c>
    </row>
    <row r="107" spans="1:3" x14ac:dyDescent="0.3">
      <c r="A107" t="s">
        <v>197</v>
      </c>
      <c r="B107" t="s">
        <v>198</v>
      </c>
      <c r="C107" t="s">
        <v>197</v>
      </c>
    </row>
    <row r="108" spans="1:3" x14ac:dyDescent="0.3">
      <c r="A108" t="s">
        <v>199</v>
      </c>
      <c r="B108" t="s">
        <v>200</v>
      </c>
      <c r="C108" t="s">
        <v>199</v>
      </c>
    </row>
    <row r="109" spans="1:3" x14ac:dyDescent="0.3">
      <c r="A109" t="s">
        <v>201</v>
      </c>
      <c r="B109" t="s">
        <v>202</v>
      </c>
      <c r="C109" t="s">
        <v>201</v>
      </c>
    </row>
    <row r="110" spans="1:3" x14ac:dyDescent="0.3">
      <c r="A110" t="s">
        <v>203</v>
      </c>
      <c r="B110" t="s">
        <v>204</v>
      </c>
      <c r="C110" t="s">
        <v>203</v>
      </c>
    </row>
    <row r="111" spans="1:3" x14ac:dyDescent="0.3">
      <c r="A111" t="s">
        <v>205</v>
      </c>
      <c r="B111" t="s">
        <v>206</v>
      </c>
      <c r="C111" t="s">
        <v>205</v>
      </c>
    </row>
    <row r="112" spans="1:3" x14ac:dyDescent="0.3">
      <c r="A112" t="s">
        <v>207</v>
      </c>
      <c r="B112" t="s">
        <v>208</v>
      </c>
      <c r="C112" t="s">
        <v>207</v>
      </c>
    </row>
    <row r="113" spans="1:20" x14ac:dyDescent="0.3">
      <c r="A113" t="s">
        <v>209</v>
      </c>
      <c r="B113" t="s">
        <v>210</v>
      </c>
      <c r="C113" t="s">
        <v>209</v>
      </c>
    </row>
    <row r="114" spans="1:20" x14ac:dyDescent="0.3">
      <c r="A114" t="s">
        <v>211</v>
      </c>
      <c r="B114" t="s">
        <v>212</v>
      </c>
      <c r="C114" t="s">
        <v>211</v>
      </c>
    </row>
    <row r="115" spans="1:20" x14ac:dyDescent="0.3">
      <c r="A115" t="s">
        <v>213</v>
      </c>
      <c r="B115" t="s">
        <v>214</v>
      </c>
      <c r="C115" t="s">
        <v>213</v>
      </c>
    </row>
    <row r="116" spans="1:20" x14ac:dyDescent="0.3">
      <c r="A116" t="s">
        <v>215</v>
      </c>
      <c r="B116" t="s">
        <v>216</v>
      </c>
      <c r="C116" t="s">
        <v>215</v>
      </c>
    </row>
    <row r="117" spans="1:20" x14ac:dyDescent="0.3">
      <c r="A117" t="s">
        <v>217</v>
      </c>
      <c r="B117" t="s">
        <v>218</v>
      </c>
      <c r="C117" t="s">
        <v>217</v>
      </c>
    </row>
    <row r="118" spans="1:20" x14ac:dyDescent="0.3">
      <c r="A118" t="s">
        <v>219</v>
      </c>
      <c r="B118" t="s">
        <v>220</v>
      </c>
      <c r="C118" t="s">
        <v>219</v>
      </c>
    </row>
    <row r="119" spans="1:20" x14ac:dyDescent="0.3">
      <c r="A119" t="s">
        <v>221</v>
      </c>
      <c r="B119" t="s">
        <v>222</v>
      </c>
      <c r="C119" t="s">
        <v>221</v>
      </c>
    </row>
    <row r="120" spans="1:20" x14ac:dyDescent="0.3">
      <c r="A120" t="s">
        <v>223</v>
      </c>
      <c r="B120" t="s">
        <v>224</v>
      </c>
      <c r="C120" t="s">
        <v>223</v>
      </c>
    </row>
    <row r="121" spans="1:20" x14ac:dyDescent="0.3">
      <c r="A121" t="s">
        <v>225</v>
      </c>
      <c r="B121" t="s">
        <v>226</v>
      </c>
      <c r="C121" t="s">
        <v>225</v>
      </c>
    </row>
    <row r="122" spans="1:20" x14ac:dyDescent="0.3">
      <c r="A122" t="s">
        <v>227</v>
      </c>
      <c r="B122" t="s">
        <v>228</v>
      </c>
      <c r="C122" t="s">
        <v>227</v>
      </c>
    </row>
    <row r="123" spans="1:20" x14ac:dyDescent="0.3">
      <c r="A123" t="s">
        <v>229</v>
      </c>
      <c r="B123" t="s">
        <v>230</v>
      </c>
      <c r="C123" t="s">
        <v>229</v>
      </c>
    </row>
    <row r="124" spans="1:20" s="30" customFormat="1" x14ac:dyDescent="0.3">
      <c r="A124" s="30" t="s">
        <v>231</v>
      </c>
      <c r="B124" s="30" t="s">
        <v>232</v>
      </c>
      <c r="C124" s="30" t="s">
        <v>231</v>
      </c>
      <c r="J124" s="42"/>
      <c r="K124" s="41"/>
      <c r="L124" s="41"/>
      <c r="M124" s="41"/>
      <c r="N124" s="41"/>
      <c r="O124" s="41"/>
      <c r="P124" s="41"/>
      <c r="Q124" s="41"/>
      <c r="R124" s="41"/>
      <c r="S124" s="41"/>
      <c r="T124" s="41"/>
    </row>
    <row r="125" spans="1:20" s="30" customFormat="1" x14ac:dyDescent="0.3">
      <c r="A125" s="30" t="s">
        <v>233</v>
      </c>
      <c r="B125" s="30" t="s">
        <v>234</v>
      </c>
      <c r="C125" s="30" t="s">
        <v>233</v>
      </c>
      <c r="J125" s="42"/>
      <c r="K125" s="41"/>
      <c r="L125" s="41"/>
      <c r="M125" s="41"/>
      <c r="N125" s="41"/>
      <c r="O125" s="41"/>
      <c r="P125" s="41"/>
      <c r="Q125" s="41"/>
      <c r="R125" s="41"/>
      <c r="S125" s="41"/>
      <c r="T125" s="41"/>
    </row>
    <row r="126" spans="1:20" s="30" customFormat="1" x14ac:dyDescent="0.3">
      <c r="A126" s="30" t="s">
        <v>235</v>
      </c>
      <c r="B126" s="30" t="s">
        <v>236</v>
      </c>
      <c r="C126" s="30" t="s">
        <v>235</v>
      </c>
      <c r="J126" s="42"/>
      <c r="K126" s="41"/>
      <c r="L126" s="41"/>
      <c r="M126" s="41"/>
      <c r="N126" s="41"/>
      <c r="O126" s="41"/>
      <c r="P126" s="41"/>
      <c r="Q126" s="41"/>
      <c r="R126" s="41"/>
      <c r="S126" s="41"/>
      <c r="T126" s="41"/>
    </row>
    <row r="127" spans="1:20" s="30" customFormat="1" x14ac:dyDescent="0.3">
      <c r="A127" s="30" t="s">
        <v>237</v>
      </c>
      <c r="B127" s="30" t="s">
        <v>238</v>
      </c>
      <c r="C127" s="30" t="s">
        <v>237</v>
      </c>
      <c r="J127" s="42"/>
      <c r="K127" s="41"/>
      <c r="L127" s="41"/>
      <c r="M127" s="41"/>
      <c r="N127" s="41"/>
      <c r="O127" s="41"/>
      <c r="P127" s="41"/>
      <c r="Q127" s="41"/>
      <c r="R127" s="41"/>
      <c r="S127" s="41"/>
      <c r="T127" s="41"/>
    </row>
    <row r="128" spans="1:20" s="30" customFormat="1" x14ac:dyDescent="0.3">
      <c r="A128" s="30" t="s">
        <v>239</v>
      </c>
      <c r="B128" s="30" t="s">
        <v>240</v>
      </c>
      <c r="C128" s="30" t="s">
        <v>239</v>
      </c>
      <c r="J128" s="42"/>
      <c r="K128" s="41"/>
      <c r="L128" s="41"/>
      <c r="M128" s="41"/>
      <c r="N128" s="41"/>
      <c r="O128" s="41"/>
      <c r="P128" s="41"/>
      <c r="Q128" s="41"/>
      <c r="R128" s="41"/>
      <c r="S128" s="41"/>
      <c r="T128" s="41"/>
    </row>
    <row r="129" spans="1:20" s="30" customFormat="1" x14ac:dyDescent="0.3">
      <c r="A129" s="30" t="s">
        <v>241</v>
      </c>
      <c r="B129" s="30" t="s">
        <v>242</v>
      </c>
      <c r="C129" s="30" t="s">
        <v>241</v>
      </c>
      <c r="J129" s="42"/>
      <c r="K129" s="41"/>
      <c r="L129" s="41"/>
      <c r="M129" s="41"/>
      <c r="N129" s="41"/>
      <c r="O129" s="41"/>
      <c r="P129" s="41"/>
      <c r="Q129" s="41"/>
      <c r="R129" s="41"/>
      <c r="S129" s="41"/>
      <c r="T129" s="41"/>
    </row>
    <row r="130" spans="1:20" s="30" customFormat="1" x14ac:dyDescent="0.3">
      <c r="A130" s="30" t="s">
        <v>243</v>
      </c>
      <c r="B130" s="30" t="s">
        <v>244</v>
      </c>
      <c r="C130" s="30" t="s">
        <v>243</v>
      </c>
      <c r="J130" s="42"/>
      <c r="K130" s="41"/>
      <c r="L130" s="41"/>
      <c r="M130" s="41"/>
      <c r="N130" s="41"/>
      <c r="O130" s="41"/>
      <c r="P130" s="41"/>
      <c r="Q130" s="41"/>
      <c r="R130" s="41"/>
      <c r="S130" s="41"/>
      <c r="T130" s="41"/>
    </row>
    <row r="131" spans="1:20" s="30" customFormat="1" x14ac:dyDescent="0.3">
      <c r="A131" s="30" t="s">
        <v>245</v>
      </c>
      <c r="B131" s="30" t="s">
        <v>246</v>
      </c>
      <c r="C131" s="30" t="s">
        <v>245</v>
      </c>
      <c r="J131" s="42"/>
      <c r="K131" s="41"/>
      <c r="L131" s="41"/>
      <c r="M131" s="41"/>
      <c r="N131" s="41"/>
      <c r="O131" s="41"/>
      <c r="P131" s="41"/>
      <c r="Q131" s="41"/>
      <c r="R131" s="41"/>
      <c r="S131" s="41"/>
      <c r="T131" s="41"/>
    </row>
    <row r="132" spans="1:20" s="30" customFormat="1" x14ac:dyDescent="0.3">
      <c r="A132" s="30" t="s">
        <v>247</v>
      </c>
      <c r="B132" s="30" t="s">
        <v>248</v>
      </c>
      <c r="C132" s="30" t="s">
        <v>247</v>
      </c>
      <c r="J132" s="42"/>
      <c r="K132" s="41"/>
      <c r="L132" s="41"/>
      <c r="M132" s="41"/>
      <c r="N132" s="41"/>
      <c r="O132" s="41"/>
      <c r="P132" s="41"/>
      <c r="Q132" s="41"/>
      <c r="R132" s="41"/>
      <c r="S132" s="41"/>
      <c r="T132" s="41"/>
    </row>
    <row r="133" spans="1:20" s="30" customFormat="1" x14ac:dyDescent="0.3">
      <c r="A133" s="30" t="s">
        <v>249</v>
      </c>
      <c r="B133" s="30" t="s">
        <v>250</v>
      </c>
      <c r="C133" s="30" t="s">
        <v>249</v>
      </c>
      <c r="J133" s="42"/>
      <c r="K133" s="41"/>
      <c r="L133" s="41"/>
      <c r="M133" s="41"/>
      <c r="N133" s="41"/>
      <c r="O133" s="41"/>
      <c r="P133" s="41"/>
      <c r="Q133" s="41"/>
      <c r="R133" s="41"/>
      <c r="S133" s="41"/>
      <c r="T133" s="41"/>
    </row>
    <row r="134" spans="1:20" s="30" customFormat="1" x14ac:dyDescent="0.3">
      <c r="A134" s="30" t="s">
        <v>251</v>
      </c>
      <c r="B134" s="30" t="s">
        <v>252</v>
      </c>
      <c r="C134" s="30" t="s">
        <v>251</v>
      </c>
      <c r="J134" s="42"/>
      <c r="K134" s="41"/>
      <c r="L134" s="41"/>
      <c r="M134" s="41"/>
      <c r="N134" s="41"/>
      <c r="O134" s="41"/>
      <c r="P134" s="41"/>
      <c r="Q134" s="41"/>
      <c r="R134" s="41"/>
      <c r="S134" s="41"/>
      <c r="T134" s="41"/>
    </row>
    <row r="135" spans="1:20" s="30" customFormat="1" x14ac:dyDescent="0.3">
      <c r="A135" s="30" t="s">
        <v>253</v>
      </c>
      <c r="B135" s="30" t="s">
        <v>254</v>
      </c>
      <c r="C135" s="30" t="s">
        <v>253</v>
      </c>
      <c r="J135" s="42"/>
      <c r="K135" s="41"/>
      <c r="L135" s="41"/>
      <c r="M135" s="41"/>
      <c r="N135" s="41"/>
      <c r="O135" s="41"/>
      <c r="P135" s="41"/>
      <c r="Q135" s="41"/>
      <c r="R135" s="41"/>
      <c r="S135" s="41"/>
      <c r="T135" s="41"/>
    </row>
    <row r="136" spans="1:20" s="30" customFormat="1" x14ac:dyDescent="0.3">
      <c r="A136" s="30" t="s">
        <v>255</v>
      </c>
      <c r="B136" s="30" t="s">
        <v>256</v>
      </c>
      <c r="C136" s="30" t="s">
        <v>255</v>
      </c>
      <c r="J136" s="42"/>
      <c r="K136" s="41"/>
      <c r="L136" s="41"/>
      <c r="M136" s="41"/>
      <c r="N136" s="41"/>
      <c r="O136" s="41"/>
      <c r="P136" s="41"/>
      <c r="Q136" s="41"/>
      <c r="R136" s="41"/>
      <c r="S136" s="41"/>
      <c r="T136" s="41"/>
    </row>
    <row r="137" spans="1:20" s="30" customFormat="1" x14ac:dyDescent="0.3">
      <c r="A137" s="30" t="s">
        <v>257</v>
      </c>
      <c r="B137" s="30" t="s">
        <v>258</v>
      </c>
      <c r="C137" s="30" t="s">
        <v>257</v>
      </c>
      <c r="J137" s="42"/>
      <c r="K137" s="41"/>
      <c r="L137" s="41"/>
      <c r="M137" s="41"/>
      <c r="N137" s="41"/>
      <c r="O137" s="41"/>
      <c r="P137" s="41"/>
      <c r="Q137" s="41"/>
      <c r="R137" s="41"/>
      <c r="S137" s="41"/>
      <c r="T137" s="41"/>
    </row>
    <row r="138" spans="1:20" s="30" customFormat="1" x14ac:dyDescent="0.3">
      <c r="A138" s="30" t="s">
        <v>259</v>
      </c>
      <c r="B138" s="30" t="s">
        <v>260</v>
      </c>
      <c r="C138" s="30" t="s">
        <v>259</v>
      </c>
      <c r="J138" s="42"/>
      <c r="K138" s="41"/>
      <c r="L138" s="41"/>
      <c r="M138" s="41"/>
      <c r="N138" s="41"/>
      <c r="O138" s="41"/>
      <c r="P138" s="41"/>
      <c r="Q138" s="41"/>
      <c r="R138" s="41"/>
      <c r="S138" s="41"/>
      <c r="T138" s="41"/>
    </row>
    <row r="139" spans="1:20" x14ac:dyDescent="0.3">
      <c r="A139" t="s">
        <v>261</v>
      </c>
      <c r="B139" t="s">
        <v>262</v>
      </c>
      <c r="C139" t="s">
        <v>261</v>
      </c>
    </row>
    <row r="140" spans="1:20" x14ac:dyDescent="0.3">
      <c r="A140" t="s">
        <v>263</v>
      </c>
      <c r="B140" t="s">
        <v>264</v>
      </c>
      <c r="C140" t="s">
        <v>263</v>
      </c>
    </row>
    <row r="141" spans="1:20" x14ac:dyDescent="0.3">
      <c r="A141" t="s">
        <v>265</v>
      </c>
      <c r="B141" t="s">
        <v>266</v>
      </c>
      <c r="C141" t="s">
        <v>265</v>
      </c>
    </row>
    <row r="142" spans="1:20" x14ac:dyDescent="0.3">
      <c r="A142" t="s">
        <v>267</v>
      </c>
      <c r="B142" t="s">
        <v>268</v>
      </c>
      <c r="C142" t="s">
        <v>267</v>
      </c>
    </row>
    <row r="143" spans="1:20" x14ac:dyDescent="0.3">
      <c r="A143" t="s">
        <v>269</v>
      </c>
      <c r="B143" t="s">
        <v>270</v>
      </c>
      <c r="C143" t="s">
        <v>269</v>
      </c>
    </row>
    <row r="144" spans="1:20" x14ac:dyDescent="0.3">
      <c r="A144" t="s">
        <v>271</v>
      </c>
      <c r="B144" t="s">
        <v>272</v>
      </c>
      <c r="C144" t="s">
        <v>271</v>
      </c>
    </row>
    <row r="145" spans="1:3" x14ac:dyDescent="0.3">
      <c r="A145" t="s">
        <v>273</v>
      </c>
      <c r="B145" t="s">
        <v>274</v>
      </c>
      <c r="C145" t="s">
        <v>273</v>
      </c>
    </row>
    <row r="146" spans="1:3" x14ac:dyDescent="0.3">
      <c r="A146" t="s">
        <v>275</v>
      </c>
      <c r="B146" t="s">
        <v>276</v>
      </c>
      <c r="C146" t="s">
        <v>275</v>
      </c>
    </row>
    <row r="147" spans="1:3" x14ac:dyDescent="0.3">
      <c r="A147" t="s">
        <v>277</v>
      </c>
      <c r="B147" t="s">
        <v>278</v>
      </c>
      <c r="C147" t="s">
        <v>277</v>
      </c>
    </row>
    <row r="148" spans="1:3" x14ac:dyDescent="0.3">
      <c r="A148" t="s">
        <v>279</v>
      </c>
      <c r="B148" t="s">
        <v>280</v>
      </c>
      <c r="C148" t="s">
        <v>279</v>
      </c>
    </row>
    <row r="149" spans="1:3" x14ac:dyDescent="0.3">
      <c r="A149" t="s">
        <v>281</v>
      </c>
      <c r="B149" t="s">
        <v>282</v>
      </c>
      <c r="C149" t="s">
        <v>281</v>
      </c>
    </row>
    <row r="150" spans="1:3" x14ac:dyDescent="0.3">
      <c r="A150" t="s">
        <v>283</v>
      </c>
      <c r="B150" t="s">
        <v>284</v>
      </c>
      <c r="C150" t="s">
        <v>283</v>
      </c>
    </row>
    <row r="151" spans="1:3" x14ac:dyDescent="0.3">
      <c r="A151" t="s">
        <v>285</v>
      </c>
      <c r="B151" t="s">
        <v>286</v>
      </c>
      <c r="C151" t="s">
        <v>285</v>
      </c>
    </row>
    <row r="152" spans="1:3" x14ac:dyDescent="0.3">
      <c r="A152" t="s">
        <v>287</v>
      </c>
      <c r="B152" t="s">
        <v>288</v>
      </c>
      <c r="C152" t="s">
        <v>287</v>
      </c>
    </row>
    <row r="153" spans="1:3" x14ac:dyDescent="0.3">
      <c r="A153" t="s">
        <v>289</v>
      </c>
      <c r="B153" t="s">
        <v>290</v>
      </c>
      <c r="C153" t="s">
        <v>289</v>
      </c>
    </row>
    <row r="154" spans="1:3" x14ac:dyDescent="0.3">
      <c r="A154" t="s">
        <v>291</v>
      </c>
      <c r="B154" t="s">
        <v>292</v>
      </c>
      <c r="C154" t="s">
        <v>291</v>
      </c>
    </row>
    <row r="155" spans="1:3" x14ac:dyDescent="0.3">
      <c r="A155" t="s">
        <v>293</v>
      </c>
      <c r="B155" t="s">
        <v>294</v>
      </c>
      <c r="C155" t="s">
        <v>293</v>
      </c>
    </row>
    <row r="156" spans="1:3" x14ac:dyDescent="0.3">
      <c r="A156" t="s">
        <v>295</v>
      </c>
      <c r="B156" t="s">
        <v>296</v>
      </c>
      <c r="C156" t="s">
        <v>295</v>
      </c>
    </row>
    <row r="157" spans="1:3" x14ac:dyDescent="0.3">
      <c r="A157" t="s">
        <v>297</v>
      </c>
      <c r="B157" t="s">
        <v>298</v>
      </c>
      <c r="C157" t="s">
        <v>297</v>
      </c>
    </row>
    <row r="158" spans="1:3" x14ac:dyDescent="0.3">
      <c r="A158" t="s">
        <v>299</v>
      </c>
      <c r="B158" t="s">
        <v>300</v>
      </c>
      <c r="C158" t="s">
        <v>299</v>
      </c>
    </row>
    <row r="159" spans="1:3" x14ac:dyDescent="0.3">
      <c r="A159" t="s">
        <v>301</v>
      </c>
      <c r="B159" t="s">
        <v>302</v>
      </c>
      <c r="C159" t="s">
        <v>301</v>
      </c>
    </row>
    <row r="160" spans="1:3" x14ac:dyDescent="0.3">
      <c r="A160" t="s">
        <v>303</v>
      </c>
      <c r="B160" t="s">
        <v>304</v>
      </c>
      <c r="C160" t="s">
        <v>303</v>
      </c>
    </row>
    <row r="161" spans="1:3" x14ac:dyDescent="0.3">
      <c r="A161" t="s">
        <v>305</v>
      </c>
      <c r="B161" t="s">
        <v>306</v>
      </c>
      <c r="C161" t="s">
        <v>305</v>
      </c>
    </row>
    <row r="162" spans="1:3" x14ac:dyDescent="0.3">
      <c r="A162" t="s">
        <v>307</v>
      </c>
      <c r="B162" t="s">
        <v>308</v>
      </c>
      <c r="C162" t="s">
        <v>307</v>
      </c>
    </row>
    <row r="163" spans="1:3" x14ac:dyDescent="0.3">
      <c r="A163" t="s">
        <v>309</v>
      </c>
      <c r="B163" t="s">
        <v>310</v>
      </c>
      <c r="C163" t="s">
        <v>309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5" ma:contentTypeDescription="Create a new document." ma:contentTypeScope="" ma:versionID="3a362f4e1b7bdfe566ce2b5f85549d3d">
  <xsd:schema xmlns:xsd="http://www.w3.org/2001/XMLSchema" xmlns:xs="http://www.w3.org/2001/XMLSchema" xmlns:p="http://schemas.microsoft.com/office/2006/metadata/properties" xmlns:ns1="http://schemas.microsoft.com/sharepoint/v3" xmlns:ns2="3fa4860e-4e84-4984-b511-cb934d7752ca" xmlns:ns3="63fd57c9-5291-4ee5-b3d3-37b4b570c278" targetNamespace="http://schemas.microsoft.com/office/2006/metadata/properties" ma:root="true" ma:fieldsID="0787dd554846fc6d53fb243ec6668f92" ns1:_="" ns2:_="" ns3:_="">
    <xsd:import namespace="http://schemas.microsoft.com/sharepoint/v3"/>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Link"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ink" ma:index="16"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ink xmlns="3fa4860e-4e84-4984-b511-cb934d7752ca">
      <Url xsi:nil="true"/>
      <Description xsi:nil="true"/>
    </Link>
    <_ip_UnifiedCompliancePolicyProperties xmlns="http://schemas.microsoft.com/sharepoint/v3" xsi:nil="true"/>
  </documentManagement>
</p:properties>
</file>

<file path=customXml/itemProps1.xml><?xml version="1.0" encoding="utf-8"?>
<ds:datastoreItem xmlns:ds="http://schemas.openxmlformats.org/officeDocument/2006/customXml" ds:itemID="{674253EF-2DB8-47D1-BABE-6E60EC9503E4}">
  <ds:schemaRefs>
    <ds:schemaRef ds:uri="http://schemas.microsoft.com/sharepoint/v3/contenttype/forms"/>
  </ds:schemaRefs>
</ds:datastoreItem>
</file>

<file path=customXml/itemProps2.xml><?xml version="1.0" encoding="utf-8"?>
<ds:datastoreItem xmlns:ds="http://schemas.openxmlformats.org/officeDocument/2006/customXml" ds:itemID="{B472B83D-EE85-4255-8103-3DBFA54045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858728-23CB-4C4B-A27A-4473AE3DFA8E}">
  <ds:schemaRefs>
    <ds:schemaRef ds:uri="http://schemas.microsoft.com/sharepoint/v3"/>
    <ds:schemaRef ds:uri="http://purl.org/dc/terms/"/>
    <ds:schemaRef ds:uri="63fd57c9-5291-4ee5-b3d3-37b4b570c278"/>
    <ds:schemaRef ds:uri="http://schemas.microsoft.com/office/2006/documentManagement/types"/>
    <ds:schemaRef ds:uri="3fa4860e-4e84-4984-b511-cb934d7752ca"/>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Guidance</vt:lpstr>
      <vt:lpstr>2. Cover</vt:lpstr>
      <vt:lpstr>3. iBCF</vt:lpstr>
      <vt:lpstr>iBCF Backsheet</vt:lpstr>
      <vt:lpstr>Table A from fees Q2 2018-19</vt:lpstr>
      <vt:lpstr>Backsheet for muncher</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Armstrong, Johan (NHS England)</dc:creator>
  <cp:lastModifiedBy>Angus Gibson</cp:lastModifiedBy>
  <dcterms:created xsi:type="dcterms:W3CDTF">2018-05-11T08:01:25Z</dcterms:created>
  <dcterms:modified xsi:type="dcterms:W3CDTF">2020-02-10T16:25:48Z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